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4F63F8B-5A66-41EE-B40A-A3D4E7334741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66" i="1" l="1"/>
  <c r="F266" i="1" s="1"/>
  <c r="G266" i="1" s="1"/>
  <c r="K266" i="1" s="1"/>
  <c r="Q266" i="1"/>
  <c r="E267" i="1"/>
  <c r="F267" i="1"/>
  <c r="G267" i="1" s="1"/>
  <c r="K267" i="1" s="1"/>
  <c r="Q267" i="1"/>
  <c r="E264" i="1"/>
  <c r="F264" i="1" s="1"/>
  <c r="G264" i="1" s="1"/>
  <c r="K264" i="1" s="1"/>
  <c r="Q264" i="1"/>
  <c r="E265" i="1"/>
  <c r="F265" i="1" s="1"/>
  <c r="G265" i="1" s="1"/>
  <c r="K265" i="1" s="1"/>
  <c r="Q265" i="1"/>
  <c r="E242" i="1"/>
  <c r="F242" i="1" s="1"/>
  <c r="G242" i="1" s="1"/>
  <c r="K242" i="1" s="1"/>
  <c r="E250" i="1"/>
  <c r="E116" i="2" s="1"/>
  <c r="E258" i="1"/>
  <c r="F258" i="1" s="1"/>
  <c r="Q260" i="1"/>
  <c r="Q261" i="1"/>
  <c r="Q262" i="1"/>
  <c r="Q263" i="1"/>
  <c r="Q256" i="1"/>
  <c r="Q257" i="1"/>
  <c r="Q259" i="1"/>
  <c r="Q258" i="1"/>
  <c r="Q255" i="1"/>
  <c r="Q254" i="1"/>
  <c r="C7" i="1"/>
  <c r="E260" i="1"/>
  <c r="F260" i="1" s="1"/>
  <c r="C8" i="1"/>
  <c r="E91" i="1"/>
  <c r="F91" i="1" s="1"/>
  <c r="G91" i="1" s="1"/>
  <c r="I91" i="1" s="1"/>
  <c r="E93" i="1"/>
  <c r="F93" i="1"/>
  <c r="E214" i="1"/>
  <c r="E214" i="2" s="1"/>
  <c r="F214" i="1"/>
  <c r="G214" i="1" s="1"/>
  <c r="I214" i="1" s="1"/>
  <c r="E220" i="1"/>
  <c r="F220" i="1"/>
  <c r="D9" i="1"/>
  <c r="C9" i="1"/>
  <c r="Q229" i="1"/>
  <c r="Q227" i="1"/>
  <c r="Q222" i="1"/>
  <c r="Q221" i="1"/>
  <c r="Q220" i="1"/>
  <c r="Q219" i="1"/>
  <c r="Q218" i="1"/>
  <c r="Q217" i="1"/>
  <c r="Q216" i="1"/>
  <c r="Q214" i="1"/>
  <c r="Q213" i="1"/>
  <c r="Q212" i="1"/>
  <c r="Q211" i="1"/>
  <c r="Q210" i="1"/>
  <c r="Q209" i="1"/>
  <c r="Q208" i="1"/>
  <c r="Q207" i="1"/>
  <c r="Q206" i="1"/>
  <c r="Q130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53" i="1"/>
  <c r="Q252" i="1"/>
  <c r="Q251" i="1"/>
  <c r="G67" i="2"/>
  <c r="C67" i="2"/>
  <c r="G66" i="2"/>
  <c r="C66" i="2"/>
  <c r="G65" i="2"/>
  <c r="C65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229" i="2"/>
  <c r="C229" i="2"/>
  <c r="E229" i="2"/>
  <c r="G228" i="2"/>
  <c r="C228" i="2"/>
  <c r="E228" i="2"/>
  <c r="G227" i="2"/>
  <c r="C227" i="2"/>
  <c r="E227" i="2"/>
  <c r="G104" i="2"/>
  <c r="C104" i="2"/>
  <c r="G103" i="2"/>
  <c r="C103" i="2"/>
  <c r="G226" i="2"/>
  <c r="C226" i="2"/>
  <c r="E226" i="2"/>
  <c r="G225" i="2"/>
  <c r="C225" i="2"/>
  <c r="E225" i="2"/>
  <c r="G224" i="2"/>
  <c r="C224" i="2"/>
  <c r="E224" i="2"/>
  <c r="G102" i="2"/>
  <c r="C102" i="2"/>
  <c r="G223" i="2"/>
  <c r="C223" i="2"/>
  <c r="G101" i="2"/>
  <c r="C101" i="2"/>
  <c r="G222" i="2"/>
  <c r="C222" i="2"/>
  <c r="G100" i="2"/>
  <c r="C100" i="2"/>
  <c r="G99" i="2"/>
  <c r="C99" i="2"/>
  <c r="G98" i="2"/>
  <c r="C98" i="2"/>
  <c r="G97" i="2"/>
  <c r="C97" i="2"/>
  <c r="G221" i="2"/>
  <c r="C221" i="2"/>
  <c r="G220" i="2"/>
  <c r="C220" i="2"/>
  <c r="G219" i="2"/>
  <c r="C219" i="2"/>
  <c r="E219" i="2"/>
  <c r="G218" i="2"/>
  <c r="C218" i="2"/>
  <c r="G217" i="2"/>
  <c r="C217" i="2"/>
  <c r="G216" i="2"/>
  <c r="C216" i="2"/>
  <c r="G215" i="2"/>
  <c r="C215" i="2"/>
  <c r="G96" i="2"/>
  <c r="C96" i="2"/>
  <c r="G214" i="2"/>
  <c r="C214" i="2"/>
  <c r="G213" i="2"/>
  <c r="C213" i="2"/>
  <c r="G212" i="2"/>
  <c r="C212" i="2"/>
  <c r="G211" i="2"/>
  <c r="C211" i="2"/>
  <c r="G210" i="2"/>
  <c r="C210" i="2"/>
  <c r="G209" i="2"/>
  <c r="C209" i="2"/>
  <c r="G208" i="2"/>
  <c r="C208" i="2"/>
  <c r="G207" i="2"/>
  <c r="C207" i="2"/>
  <c r="G206" i="2"/>
  <c r="C20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05" i="2"/>
  <c r="C205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G204" i="2"/>
  <c r="C204" i="2"/>
  <c r="G203" i="2"/>
  <c r="C203" i="2"/>
  <c r="G202" i="2"/>
  <c r="C202" i="2"/>
  <c r="G201" i="2"/>
  <c r="C201" i="2"/>
  <c r="G200" i="2"/>
  <c r="C200" i="2"/>
  <c r="G199" i="2"/>
  <c r="C199" i="2"/>
  <c r="G198" i="2"/>
  <c r="C198" i="2"/>
  <c r="G197" i="2"/>
  <c r="C197" i="2"/>
  <c r="G196" i="2"/>
  <c r="C196" i="2"/>
  <c r="G195" i="2"/>
  <c r="C195" i="2"/>
  <c r="G194" i="2"/>
  <c r="C194" i="2"/>
  <c r="G193" i="2"/>
  <c r="C193" i="2"/>
  <c r="G192" i="2"/>
  <c r="C192" i="2"/>
  <c r="G191" i="2"/>
  <c r="C191" i="2"/>
  <c r="G190" i="2"/>
  <c r="C190" i="2"/>
  <c r="G189" i="2"/>
  <c r="C189" i="2"/>
  <c r="E189" i="2"/>
  <c r="G188" i="2"/>
  <c r="C188" i="2"/>
  <c r="G187" i="2"/>
  <c r="C187" i="2"/>
  <c r="G186" i="2"/>
  <c r="C186" i="2"/>
  <c r="G185" i="2"/>
  <c r="C185" i="2"/>
  <c r="G184" i="2"/>
  <c r="C184" i="2"/>
  <c r="G183" i="2"/>
  <c r="C183" i="2"/>
  <c r="G182" i="2"/>
  <c r="C182" i="2"/>
  <c r="G181" i="2"/>
  <c r="C181" i="2"/>
  <c r="G180" i="2"/>
  <c r="C180" i="2"/>
  <c r="G179" i="2"/>
  <c r="C179" i="2"/>
  <c r="G178" i="2"/>
  <c r="C178" i="2"/>
  <c r="G177" i="2"/>
  <c r="C177" i="2"/>
  <c r="G176" i="2"/>
  <c r="C176" i="2"/>
  <c r="G175" i="2"/>
  <c r="C175" i="2"/>
  <c r="G174" i="2"/>
  <c r="C174" i="2"/>
  <c r="G173" i="2"/>
  <c r="C173" i="2"/>
  <c r="G172" i="2"/>
  <c r="C172" i="2"/>
  <c r="G171" i="2"/>
  <c r="C171" i="2"/>
  <c r="G170" i="2"/>
  <c r="C170" i="2"/>
  <c r="G169" i="2"/>
  <c r="C169" i="2"/>
  <c r="G168" i="2"/>
  <c r="C168" i="2"/>
  <c r="G167" i="2"/>
  <c r="C167" i="2"/>
  <c r="G166" i="2"/>
  <c r="C166" i="2"/>
  <c r="G165" i="2"/>
  <c r="C165" i="2"/>
  <c r="G164" i="2"/>
  <c r="C164" i="2"/>
  <c r="G163" i="2"/>
  <c r="C163" i="2"/>
  <c r="G162" i="2"/>
  <c r="C162" i="2"/>
  <c r="G161" i="2"/>
  <c r="C161" i="2"/>
  <c r="G160" i="2"/>
  <c r="C160" i="2"/>
  <c r="G159" i="2"/>
  <c r="C159" i="2"/>
  <c r="G158" i="2"/>
  <c r="C158" i="2"/>
  <c r="G157" i="2"/>
  <c r="C157" i="2"/>
  <c r="G156" i="2"/>
  <c r="C156" i="2"/>
  <c r="G155" i="2"/>
  <c r="C155" i="2"/>
  <c r="G154" i="2"/>
  <c r="C154" i="2"/>
  <c r="G153" i="2"/>
  <c r="C153" i="2"/>
  <c r="G152" i="2"/>
  <c r="C152" i="2"/>
  <c r="G151" i="2"/>
  <c r="C151" i="2"/>
  <c r="G150" i="2"/>
  <c r="C150" i="2"/>
  <c r="G149" i="2"/>
  <c r="C149" i="2"/>
  <c r="G148" i="2"/>
  <c r="C148" i="2"/>
  <c r="G147" i="2"/>
  <c r="C147" i="2"/>
  <c r="G146" i="2"/>
  <c r="C146" i="2"/>
  <c r="G145" i="2"/>
  <c r="C145" i="2"/>
  <c r="G144" i="2"/>
  <c r="C144" i="2"/>
  <c r="G143" i="2"/>
  <c r="C143" i="2"/>
  <c r="G142" i="2"/>
  <c r="C142" i="2"/>
  <c r="G141" i="2"/>
  <c r="C141" i="2"/>
  <c r="G140" i="2"/>
  <c r="C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A213" i="2"/>
  <c r="H213" i="2"/>
  <c r="B213" i="2"/>
  <c r="D213" i="2"/>
  <c r="A214" i="2"/>
  <c r="H214" i="2"/>
  <c r="B214" i="2"/>
  <c r="D214" i="2"/>
  <c r="A96" i="2"/>
  <c r="H96" i="2"/>
  <c r="B96" i="2"/>
  <c r="D96" i="2"/>
  <c r="A215" i="2"/>
  <c r="H215" i="2"/>
  <c r="B215" i="2"/>
  <c r="D215" i="2"/>
  <c r="A216" i="2"/>
  <c r="H216" i="2"/>
  <c r="B216" i="2"/>
  <c r="D216" i="2"/>
  <c r="A217" i="2"/>
  <c r="H217" i="2"/>
  <c r="B217" i="2"/>
  <c r="D217" i="2"/>
  <c r="A218" i="2"/>
  <c r="H218" i="2"/>
  <c r="B218" i="2"/>
  <c r="D218" i="2"/>
  <c r="A219" i="2"/>
  <c r="H219" i="2"/>
  <c r="B219" i="2"/>
  <c r="D219" i="2"/>
  <c r="A220" i="2"/>
  <c r="H220" i="2"/>
  <c r="B220" i="2"/>
  <c r="D220" i="2"/>
  <c r="A221" i="2"/>
  <c r="H221" i="2"/>
  <c r="B221" i="2"/>
  <c r="D221" i="2"/>
  <c r="A97" i="2"/>
  <c r="H97" i="2"/>
  <c r="B97" i="2"/>
  <c r="D97" i="2"/>
  <c r="A98" i="2"/>
  <c r="H98" i="2"/>
  <c r="B98" i="2"/>
  <c r="D98" i="2"/>
  <c r="A99" i="2"/>
  <c r="H99" i="2"/>
  <c r="B99" i="2"/>
  <c r="D99" i="2"/>
  <c r="A100" i="2"/>
  <c r="H100" i="2"/>
  <c r="B100" i="2"/>
  <c r="D100" i="2"/>
  <c r="A222" i="2"/>
  <c r="H222" i="2"/>
  <c r="B222" i="2"/>
  <c r="D222" i="2"/>
  <c r="A101" i="2"/>
  <c r="H101" i="2"/>
  <c r="B101" i="2"/>
  <c r="D101" i="2"/>
  <c r="A223" i="2"/>
  <c r="H223" i="2"/>
  <c r="B223" i="2"/>
  <c r="D223" i="2"/>
  <c r="A102" i="2"/>
  <c r="H102" i="2"/>
  <c r="B102" i="2"/>
  <c r="D102" i="2"/>
  <c r="A224" i="2"/>
  <c r="H224" i="2"/>
  <c r="B224" i="2"/>
  <c r="D224" i="2"/>
  <c r="A225" i="2"/>
  <c r="H225" i="2"/>
  <c r="B225" i="2"/>
  <c r="D225" i="2"/>
  <c r="A226" i="2"/>
  <c r="H226" i="2"/>
  <c r="B226" i="2"/>
  <c r="D226" i="2"/>
  <c r="A103" i="2"/>
  <c r="H103" i="2"/>
  <c r="B103" i="2"/>
  <c r="D103" i="2"/>
  <c r="A104" i="2"/>
  <c r="H104" i="2"/>
  <c r="B104" i="2"/>
  <c r="D104" i="2"/>
  <c r="A227" i="2"/>
  <c r="H227" i="2"/>
  <c r="B227" i="2"/>
  <c r="D227" i="2"/>
  <c r="A228" i="2"/>
  <c r="H228" i="2"/>
  <c r="B228" i="2"/>
  <c r="D228" i="2"/>
  <c r="A229" i="2"/>
  <c r="H229" i="2"/>
  <c r="B229" i="2"/>
  <c r="D229" i="2"/>
  <c r="A105" i="2"/>
  <c r="H105" i="2"/>
  <c r="B105" i="2"/>
  <c r="D105" i="2"/>
  <c r="A106" i="2"/>
  <c r="H106" i="2"/>
  <c r="B106" i="2"/>
  <c r="D106" i="2"/>
  <c r="A107" i="2"/>
  <c r="H107" i="2"/>
  <c r="B107" i="2"/>
  <c r="D107" i="2"/>
  <c r="A108" i="2"/>
  <c r="H108" i="2"/>
  <c r="B108" i="2"/>
  <c r="D108" i="2"/>
  <c r="A109" i="2"/>
  <c r="H109" i="2"/>
  <c r="B109" i="2"/>
  <c r="D109" i="2"/>
  <c r="A110" i="2"/>
  <c r="H110" i="2"/>
  <c r="B110" i="2"/>
  <c r="D110" i="2"/>
  <c r="A111" i="2"/>
  <c r="H111" i="2"/>
  <c r="B111" i="2"/>
  <c r="D111" i="2"/>
  <c r="A112" i="2"/>
  <c r="H112" i="2"/>
  <c r="B112" i="2"/>
  <c r="D112" i="2"/>
  <c r="A113" i="2"/>
  <c r="H113" i="2"/>
  <c r="B113" i="2"/>
  <c r="D113" i="2"/>
  <c r="A114" i="2"/>
  <c r="H114" i="2"/>
  <c r="B114" i="2"/>
  <c r="D114" i="2"/>
  <c r="A115" i="2"/>
  <c r="H115" i="2"/>
  <c r="B115" i="2"/>
  <c r="D115" i="2"/>
  <c r="A116" i="2"/>
  <c r="H116" i="2"/>
  <c r="B116" i="2"/>
  <c r="D116" i="2"/>
  <c r="A65" i="2"/>
  <c r="H65" i="2"/>
  <c r="B65" i="2"/>
  <c r="D65" i="2"/>
  <c r="A66" i="2"/>
  <c r="H66" i="2"/>
  <c r="B66" i="2"/>
  <c r="D66" i="2"/>
  <c r="A67" i="2"/>
  <c r="H67" i="2"/>
  <c r="B67" i="2"/>
  <c r="D67" i="2"/>
  <c r="H212" i="2"/>
  <c r="B212" i="2"/>
  <c r="D212" i="2"/>
  <c r="A212" i="2"/>
  <c r="H211" i="2"/>
  <c r="B211" i="2"/>
  <c r="D211" i="2"/>
  <c r="A211" i="2"/>
  <c r="H210" i="2"/>
  <c r="B210" i="2"/>
  <c r="D210" i="2"/>
  <c r="A210" i="2"/>
  <c r="H209" i="2"/>
  <c r="B209" i="2"/>
  <c r="D209" i="2"/>
  <c r="A209" i="2"/>
  <c r="H208" i="2"/>
  <c r="B208" i="2"/>
  <c r="D208" i="2"/>
  <c r="A208" i="2"/>
  <c r="H207" i="2"/>
  <c r="B207" i="2"/>
  <c r="D207" i="2"/>
  <c r="A207" i="2"/>
  <c r="H206" i="2"/>
  <c r="B206" i="2"/>
  <c r="D206" i="2"/>
  <c r="A20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05" i="2"/>
  <c r="B205" i="2"/>
  <c r="D205" i="2"/>
  <c r="A205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204" i="2"/>
  <c r="B204" i="2"/>
  <c r="D204" i="2"/>
  <c r="A204" i="2"/>
  <c r="H203" i="2"/>
  <c r="B203" i="2"/>
  <c r="D203" i="2"/>
  <c r="A203" i="2"/>
  <c r="H202" i="2"/>
  <c r="B202" i="2"/>
  <c r="D202" i="2"/>
  <c r="A202" i="2"/>
  <c r="H201" i="2"/>
  <c r="B201" i="2"/>
  <c r="D201" i="2"/>
  <c r="A201" i="2"/>
  <c r="H200" i="2"/>
  <c r="B200" i="2"/>
  <c r="D200" i="2"/>
  <c r="A200" i="2"/>
  <c r="H199" i="2"/>
  <c r="B199" i="2"/>
  <c r="D199" i="2"/>
  <c r="A199" i="2"/>
  <c r="H198" i="2"/>
  <c r="B198" i="2"/>
  <c r="D198" i="2"/>
  <c r="A198" i="2"/>
  <c r="H197" i="2"/>
  <c r="B197" i="2"/>
  <c r="D197" i="2"/>
  <c r="A197" i="2"/>
  <c r="H196" i="2"/>
  <c r="B196" i="2"/>
  <c r="D196" i="2"/>
  <c r="A196" i="2"/>
  <c r="H195" i="2"/>
  <c r="B195" i="2"/>
  <c r="D195" i="2"/>
  <c r="A195" i="2"/>
  <c r="H194" i="2"/>
  <c r="B194" i="2"/>
  <c r="D194" i="2"/>
  <c r="A194" i="2"/>
  <c r="H193" i="2"/>
  <c r="B193" i="2"/>
  <c r="D193" i="2"/>
  <c r="A193" i="2"/>
  <c r="H192" i="2"/>
  <c r="B192" i="2"/>
  <c r="D192" i="2"/>
  <c r="A192" i="2"/>
  <c r="H191" i="2"/>
  <c r="B191" i="2"/>
  <c r="D191" i="2"/>
  <c r="A191" i="2"/>
  <c r="H190" i="2"/>
  <c r="B190" i="2"/>
  <c r="D190" i="2"/>
  <c r="A190" i="2"/>
  <c r="H189" i="2"/>
  <c r="B189" i="2"/>
  <c r="D189" i="2"/>
  <c r="A189" i="2"/>
  <c r="H188" i="2"/>
  <c r="F188" i="2"/>
  <c r="D188" i="2"/>
  <c r="B188" i="2"/>
  <c r="A188" i="2"/>
  <c r="H187" i="2"/>
  <c r="B187" i="2"/>
  <c r="F187" i="2"/>
  <c r="D187" i="2"/>
  <c r="A187" i="2"/>
  <c r="H186" i="2"/>
  <c r="B186" i="2"/>
  <c r="F186" i="2"/>
  <c r="D186" i="2"/>
  <c r="A186" i="2"/>
  <c r="H185" i="2"/>
  <c r="B185" i="2"/>
  <c r="F185" i="2"/>
  <c r="D185" i="2"/>
  <c r="A185" i="2"/>
  <c r="H184" i="2"/>
  <c r="F184" i="2"/>
  <c r="D184" i="2"/>
  <c r="B184" i="2"/>
  <c r="A184" i="2"/>
  <c r="H183" i="2"/>
  <c r="B183" i="2"/>
  <c r="D183" i="2"/>
  <c r="A183" i="2"/>
  <c r="H182" i="2"/>
  <c r="B182" i="2"/>
  <c r="D182" i="2"/>
  <c r="A182" i="2"/>
  <c r="H181" i="2"/>
  <c r="B181" i="2"/>
  <c r="D181" i="2"/>
  <c r="A181" i="2"/>
  <c r="H180" i="2"/>
  <c r="B180" i="2"/>
  <c r="D180" i="2"/>
  <c r="A180" i="2"/>
  <c r="H179" i="2"/>
  <c r="B179" i="2"/>
  <c r="D179" i="2"/>
  <c r="A179" i="2"/>
  <c r="H178" i="2"/>
  <c r="B178" i="2"/>
  <c r="D178" i="2"/>
  <c r="A178" i="2"/>
  <c r="H177" i="2"/>
  <c r="B177" i="2"/>
  <c r="D177" i="2"/>
  <c r="A177" i="2"/>
  <c r="H176" i="2"/>
  <c r="B176" i="2"/>
  <c r="D176" i="2"/>
  <c r="A176" i="2"/>
  <c r="H175" i="2"/>
  <c r="B175" i="2"/>
  <c r="D175" i="2"/>
  <c r="A175" i="2"/>
  <c r="H174" i="2"/>
  <c r="B174" i="2"/>
  <c r="D174" i="2"/>
  <c r="A174" i="2"/>
  <c r="H173" i="2"/>
  <c r="B173" i="2"/>
  <c r="D173" i="2"/>
  <c r="A173" i="2"/>
  <c r="H172" i="2"/>
  <c r="B172" i="2"/>
  <c r="D172" i="2"/>
  <c r="A172" i="2"/>
  <c r="H171" i="2"/>
  <c r="B171" i="2"/>
  <c r="D171" i="2"/>
  <c r="A171" i="2"/>
  <c r="H170" i="2"/>
  <c r="B170" i="2"/>
  <c r="D170" i="2"/>
  <c r="A170" i="2"/>
  <c r="H169" i="2"/>
  <c r="B169" i="2"/>
  <c r="D169" i="2"/>
  <c r="A169" i="2"/>
  <c r="H168" i="2"/>
  <c r="B168" i="2"/>
  <c r="D168" i="2"/>
  <c r="A168" i="2"/>
  <c r="H167" i="2"/>
  <c r="B167" i="2"/>
  <c r="D167" i="2"/>
  <c r="A167" i="2"/>
  <c r="H166" i="2"/>
  <c r="B166" i="2"/>
  <c r="D166" i="2"/>
  <c r="A166" i="2"/>
  <c r="H165" i="2"/>
  <c r="B165" i="2"/>
  <c r="D165" i="2"/>
  <c r="A165" i="2"/>
  <c r="H164" i="2"/>
  <c r="B164" i="2"/>
  <c r="D164" i="2"/>
  <c r="A164" i="2"/>
  <c r="H163" i="2"/>
  <c r="B163" i="2"/>
  <c r="D163" i="2"/>
  <c r="A163" i="2"/>
  <c r="H162" i="2"/>
  <c r="B162" i="2"/>
  <c r="D162" i="2"/>
  <c r="A162" i="2"/>
  <c r="H161" i="2"/>
  <c r="B161" i="2"/>
  <c r="D161" i="2"/>
  <c r="A161" i="2"/>
  <c r="H160" i="2"/>
  <c r="B160" i="2"/>
  <c r="D160" i="2"/>
  <c r="A160" i="2"/>
  <c r="H159" i="2"/>
  <c r="B159" i="2"/>
  <c r="D159" i="2"/>
  <c r="A159" i="2"/>
  <c r="H158" i="2"/>
  <c r="B158" i="2"/>
  <c r="D158" i="2"/>
  <c r="A158" i="2"/>
  <c r="H157" i="2"/>
  <c r="B157" i="2"/>
  <c r="D157" i="2"/>
  <c r="A157" i="2"/>
  <c r="H156" i="2"/>
  <c r="B156" i="2"/>
  <c r="D156" i="2"/>
  <c r="A156" i="2"/>
  <c r="H155" i="2"/>
  <c r="B155" i="2"/>
  <c r="D155" i="2"/>
  <c r="A155" i="2"/>
  <c r="H154" i="2"/>
  <c r="B154" i="2"/>
  <c r="D154" i="2"/>
  <c r="A154" i="2"/>
  <c r="H153" i="2"/>
  <c r="B153" i="2"/>
  <c r="D153" i="2"/>
  <c r="A153" i="2"/>
  <c r="H152" i="2"/>
  <c r="B152" i="2"/>
  <c r="D152" i="2"/>
  <c r="A152" i="2"/>
  <c r="H151" i="2"/>
  <c r="B151" i="2"/>
  <c r="D151" i="2"/>
  <c r="A151" i="2"/>
  <c r="H150" i="2"/>
  <c r="B150" i="2"/>
  <c r="D150" i="2"/>
  <c r="A150" i="2"/>
  <c r="H149" i="2"/>
  <c r="B149" i="2"/>
  <c r="D149" i="2"/>
  <c r="A149" i="2"/>
  <c r="H148" i="2"/>
  <c r="B148" i="2"/>
  <c r="D148" i="2"/>
  <c r="A148" i="2"/>
  <c r="H147" i="2"/>
  <c r="B147" i="2"/>
  <c r="D147" i="2"/>
  <c r="A147" i="2"/>
  <c r="H146" i="2"/>
  <c r="B146" i="2"/>
  <c r="D146" i="2"/>
  <c r="A146" i="2"/>
  <c r="H145" i="2"/>
  <c r="B145" i="2"/>
  <c r="D145" i="2"/>
  <c r="A145" i="2"/>
  <c r="H144" i="2"/>
  <c r="B144" i="2"/>
  <c r="D144" i="2"/>
  <c r="A144" i="2"/>
  <c r="H143" i="2"/>
  <c r="B143" i="2"/>
  <c r="D143" i="2"/>
  <c r="A143" i="2"/>
  <c r="H142" i="2"/>
  <c r="B142" i="2"/>
  <c r="D142" i="2"/>
  <c r="A142" i="2"/>
  <c r="H141" i="2"/>
  <c r="B141" i="2"/>
  <c r="D141" i="2"/>
  <c r="A141" i="2"/>
  <c r="H140" i="2"/>
  <c r="B140" i="2"/>
  <c r="D140" i="2"/>
  <c r="A140" i="2"/>
  <c r="H139" i="2"/>
  <c r="B139" i="2"/>
  <c r="D139" i="2"/>
  <c r="A139" i="2"/>
  <c r="H138" i="2"/>
  <c r="B138" i="2"/>
  <c r="D138" i="2"/>
  <c r="A138" i="2"/>
  <c r="H137" i="2"/>
  <c r="B137" i="2"/>
  <c r="D137" i="2"/>
  <c r="A137" i="2"/>
  <c r="H136" i="2"/>
  <c r="B136" i="2"/>
  <c r="D136" i="2"/>
  <c r="A136" i="2"/>
  <c r="H135" i="2"/>
  <c r="B135" i="2"/>
  <c r="D135" i="2"/>
  <c r="A135" i="2"/>
  <c r="H134" i="2"/>
  <c r="B134" i="2"/>
  <c r="D134" i="2"/>
  <c r="A134" i="2"/>
  <c r="H133" i="2"/>
  <c r="B133" i="2"/>
  <c r="D133" i="2"/>
  <c r="A133" i="2"/>
  <c r="H132" i="2"/>
  <c r="B132" i="2"/>
  <c r="D132" i="2"/>
  <c r="A132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B127" i="2"/>
  <c r="D127" i="2"/>
  <c r="A127" i="2"/>
  <c r="H126" i="2"/>
  <c r="B126" i="2"/>
  <c r="D126" i="2"/>
  <c r="A126" i="2"/>
  <c r="H125" i="2"/>
  <c r="B125" i="2"/>
  <c r="D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Q250" i="1"/>
  <c r="Q249" i="1"/>
  <c r="Q246" i="1"/>
  <c r="Q243" i="1"/>
  <c r="Q244" i="1"/>
  <c r="Q245" i="1"/>
  <c r="Q224" i="1"/>
  <c r="Q247" i="1"/>
  <c r="Q248" i="1"/>
  <c r="Q240" i="1"/>
  <c r="Q234" i="1"/>
  <c r="Q242" i="1"/>
  <c r="Q239" i="1"/>
  <c r="Q114" i="1"/>
  <c r="Q128" i="1"/>
  <c r="Q148" i="1"/>
  <c r="Q151" i="1"/>
  <c r="Q152" i="1"/>
  <c r="Q153" i="1"/>
  <c r="Q154" i="1"/>
  <c r="Q155" i="1"/>
  <c r="Q156" i="1"/>
  <c r="Q225" i="1"/>
  <c r="Q226" i="1"/>
  <c r="Q241" i="1"/>
  <c r="F16" i="1"/>
  <c r="F17" i="1" s="1"/>
  <c r="C17" i="1"/>
  <c r="Q235" i="1"/>
  <c r="Q230" i="1"/>
  <c r="Q231" i="1"/>
  <c r="Q232" i="1"/>
  <c r="Q233" i="1"/>
  <c r="Q236" i="1"/>
  <c r="Q237" i="1"/>
  <c r="Q238" i="1"/>
  <c r="Q228" i="1"/>
  <c r="Q109" i="1"/>
  <c r="Q110" i="1"/>
  <c r="Q111" i="1"/>
  <c r="Q112" i="1"/>
  <c r="Q113" i="1"/>
  <c r="Q126" i="1"/>
  <c r="Q127" i="1"/>
  <c r="Q223" i="1"/>
  <c r="Q215" i="1"/>
  <c r="Q116" i="1"/>
  <c r="Q115" i="1"/>
  <c r="Q118" i="1"/>
  <c r="Q117" i="1"/>
  <c r="Q120" i="1"/>
  <c r="Q119" i="1"/>
  <c r="Q121" i="1"/>
  <c r="Q122" i="1"/>
  <c r="Q123" i="1"/>
  <c r="Q125" i="1"/>
  <c r="Q124" i="1"/>
  <c r="Q129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9" i="1"/>
  <c r="Q150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175" i="1"/>
  <c r="E175" i="1"/>
  <c r="F175" i="1" s="1"/>
  <c r="G175" i="1" s="1"/>
  <c r="H175" i="1" s="1"/>
  <c r="E229" i="1"/>
  <c r="F229" i="1"/>
  <c r="G229" i="1" s="1"/>
  <c r="K229" i="1" s="1"/>
  <c r="G220" i="1"/>
  <c r="K220" i="1" s="1"/>
  <c r="E206" i="1"/>
  <c r="F206" i="1" s="1"/>
  <c r="G206" i="1" s="1"/>
  <c r="K206" i="1"/>
  <c r="E97" i="1"/>
  <c r="F97" i="1" s="1"/>
  <c r="G97" i="1" s="1"/>
  <c r="I97" i="1" s="1"/>
  <c r="G93" i="1"/>
  <c r="I93" i="1" s="1"/>
  <c r="E90" i="1"/>
  <c r="F90" i="1" s="1"/>
  <c r="G90" i="1" s="1"/>
  <c r="I90" i="1" s="1"/>
  <c r="E231" i="1"/>
  <c r="F231" i="1" s="1"/>
  <c r="G231" i="1"/>
  <c r="K231" i="1" s="1"/>
  <c r="E232" i="1"/>
  <c r="F232" i="1"/>
  <c r="G232" i="1" s="1"/>
  <c r="K232" i="1" s="1"/>
  <c r="E238" i="1"/>
  <c r="F238" i="1"/>
  <c r="G238" i="1" s="1"/>
  <c r="K238" i="1" s="1"/>
  <c r="E237" i="1"/>
  <c r="F237" i="1" s="1"/>
  <c r="G237" i="1" s="1"/>
  <c r="K237" i="1" s="1"/>
  <c r="E236" i="1"/>
  <c r="F236" i="1"/>
  <c r="G236" i="1" s="1"/>
  <c r="K236" i="1" s="1"/>
  <c r="E233" i="1"/>
  <c r="F233" i="1" s="1"/>
  <c r="G233" i="1" s="1"/>
  <c r="K233" i="1"/>
  <c r="E225" i="1"/>
  <c r="F225" i="1"/>
  <c r="G225" i="1" s="1"/>
  <c r="I225" i="1" s="1"/>
  <c r="E222" i="1"/>
  <c r="F222" i="1" s="1"/>
  <c r="E125" i="1"/>
  <c r="F125" i="1"/>
  <c r="G125" i="1" s="1"/>
  <c r="I125" i="1" s="1"/>
  <c r="E120" i="1"/>
  <c r="F120" i="1" s="1"/>
  <c r="G120" i="1" s="1"/>
  <c r="I120" i="1" s="1"/>
  <c r="E118" i="1"/>
  <c r="F118" i="1" s="1"/>
  <c r="G118" i="1" s="1"/>
  <c r="I118" i="1" s="1"/>
  <c r="E116" i="1"/>
  <c r="F116" i="1" s="1"/>
  <c r="G116" i="1" s="1"/>
  <c r="I116" i="1" s="1"/>
  <c r="E226" i="1"/>
  <c r="F226" i="1" s="1"/>
  <c r="G226" i="1" s="1"/>
  <c r="I226" i="1" s="1"/>
  <c r="E228" i="1"/>
  <c r="F228" i="1" s="1"/>
  <c r="G228" i="1" s="1"/>
  <c r="J228" i="1" s="1"/>
  <c r="E215" i="1"/>
  <c r="F215" i="1" s="1"/>
  <c r="G215" i="1" s="1"/>
  <c r="J215" i="1" s="1"/>
  <c r="E180" i="1"/>
  <c r="F180" i="1" s="1"/>
  <c r="G180" i="1" s="1"/>
  <c r="J180" i="1" s="1"/>
  <c r="E179" i="1"/>
  <c r="F179" i="1" s="1"/>
  <c r="G179" i="1" s="1"/>
  <c r="J179" i="1" s="1"/>
  <c r="E176" i="1"/>
  <c r="F176" i="1"/>
  <c r="G176" i="1" s="1"/>
  <c r="J176" i="1" s="1"/>
  <c r="E174" i="1"/>
  <c r="F174" i="1" s="1"/>
  <c r="E157" i="1"/>
  <c r="F157" i="1"/>
  <c r="E156" i="1"/>
  <c r="F156" i="1" s="1"/>
  <c r="G156" i="1" s="1"/>
  <c r="J156" i="1" s="1"/>
  <c r="E155" i="1"/>
  <c r="F155" i="1" s="1"/>
  <c r="G155" i="1" s="1"/>
  <c r="J155" i="1" s="1"/>
  <c r="E154" i="1"/>
  <c r="F154" i="1"/>
  <c r="E153" i="1"/>
  <c r="F153" i="1" s="1"/>
  <c r="G153" i="1" s="1"/>
  <c r="J153" i="1" s="1"/>
  <c r="E152" i="1"/>
  <c r="F152" i="1" s="1"/>
  <c r="E151" i="1"/>
  <c r="F151" i="1" s="1"/>
  <c r="G151" i="1" s="1"/>
  <c r="J151" i="1"/>
  <c r="E148" i="1"/>
  <c r="E41" i="2" s="1"/>
  <c r="E146" i="1"/>
  <c r="F146" i="1" s="1"/>
  <c r="E128" i="1"/>
  <c r="F128" i="1" s="1"/>
  <c r="E127" i="1"/>
  <c r="F127" i="1" s="1"/>
  <c r="G127" i="1" s="1"/>
  <c r="J127" i="1" s="1"/>
  <c r="E126" i="1"/>
  <c r="F126" i="1" s="1"/>
  <c r="G126" i="1" s="1"/>
  <c r="J126" i="1" s="1"/>
  <c r="E114" i="1"/>
  <c r="F114" i="1" s="1"/>
  <c r="G114" i="1" s="1"/>
  <c r="J114" i="1" s="1"/>
  <c r="E113" i="1"/>
  <c r="F113" i="1" s="1"/>
  <c r="G113" i="1" s="1"/>
  <c r="J113" i="1" s="1"/>
  <c r="E112" i="1"/>
  <c r="F112" i="1" s="1"/>
  <c r="G112" i="1" s="1"/>
  <c r="J112" i="1" s="1"/>
  <c r="E111" i="1"/>
  <c r="F111" i="1" s="1"/>
  <c r="G111" i="1" s="1"/>
  <c r="J111" i="1" s="1"/>
  <c r="E110" i="1"/>
  <c r="F110" i="1"/>
  <c r="G110" i="1" s="1"/>
  <c r="J110" i="1" s="1"/>
  <c r="E109" i="1"/>
  <c r="F109" i="1" s="1"/>
  <c r="G109" i="1" s="1"/>
  <c r="J109" i="1" s="1"/>
  <c r="E234" i="1"/>
  <c r="F234" i="1"/>
  <c r="G234" i="1" s="1"/>
  <c r="K234" i="1" s="1"/>
  <c r="E235" i="1"/>
  <c r="F235" i="1"/>
  <c r="G235" i="1" s="1"/>
  <c r="K235" i="1" s="1"/>
  <c r="E230" i="1"/>
  <c r="F230" i="1" s="1"/>
  <c r="G230" i="1" s="1"/>
  <c r="K230" i="1" s="1"/>
  <c r="E223" i="1"/>
  <c r="F223" i="1" s="1"/>
  <c r="G223" i="1" s="1"/>
  <c r="K223" i="1" s="1"/>
  <c r="E48" i="1"/>
  <c r="E144" i="2" s="1"/>
  <c r="F48" i="1"/>
  <c r="G48" i="1" s="1"/>
  <c r="I48" i="1" s="1"/>
  <c r="E49" i="1"/>
  <c r="F49" i="1" s="1"/>
  <c r="E50" i="1"/>
  <c r="F50" i="1"/>
  <c r="G50" i="1" s="1"/>
  <c r="I50" i="1" s="1"/>
  <c r="E52" i="1"/>
  <c r="F52" i="1" s="1"/>
  <c r="G52" i="1" s="1"/>
  <c r="I52" i="1" s="1"/>
  <c r="E66" i="1"/>
  <c r="F66" i="1" s="1"/>
  <c r="G66" i="1" s="1"/>
  <c r="I66" i="1" s="1"/>
  <c r="E68" i="1"/>
  <c r="F68" i="1" s="1"/>
  <c r="G68" i="1" s="1"/>
  <c r="I68" i="1" s="1"/>
  <c r="E69" i="1"/>
  <c r="F69" i="1"/>
  <c r="G69" i="1" s="1"/>
  <c r="I69" i="1" s="1"/>
  <c r="E71" i="1"/>
  <c r="F71" i="1" s="1"/>
  <c r="G71" i="1" s="1"/>
  <c r="I71" i="1"/>
  <c r="E21" i="1"/>
  <c r="F21" i="1" s="1"/>
  <c r="G21" i="1" s="1"/>
  <c r="I21" i="1" s="1"/>
  <c r="E22" i="1"/>
  <c r="F22" i="1"/>
  <c r="G22" i="1" s="1"/>
  <c r="I22" i="1" s="1"/>
  <c r="E23" i="1"/>
  <c r="F23" i="1" s="1"/>
  <c r="G23" i="1" s="1"/>
  <c r="I23" i="1" s="1"/>
  <c r="E24" i="1"/>
  <c r="F24" i="1"/>
  <c r="G24" i="1" s="1"/>
  <c r="I24" i="1" s="1"/>
  <c r="E25" i="1"/>
  <c r="F25" i="1" s="1"/>
  <c r="G25" i="1" s="1"/>
  <c r="I25" i="1" s="1"/>
  <c r="E26" i="1"/>
  <c r="F26" i="1"/>
  <c r="G26" i="1" s="1"/>
  <c r="I26" i="1" s="1"/>
  <c r="E27" i="1"/>
  <c r="F27" i="1" s="1"/>
  <c r="G27" i="1" s="1"/>
  <c r="I27" i="1" s="1"/>
  <c r="E28" i="1"/>
  <c r="F28" i="1" s="1"/>
  <c r="G28" i="1" s="1"/>
  <c r="I28" i="1" s="1"/>
  <c r="E29" i="1"/>
  <c r="F29" i="1"/>
  <c r="G29" i="1" s="1"/>
  <c r="I29" i="1" s="1"/>
  <c r="E30" i="1"/>
  <c r="F30" i="1" s="1"/>
  <c r="G30" i="1" s="1"/>
  <c r="I30" i="1" s="1"/>
  <c r="E31" i="1"/>
  <c r="F31" i="1" s="1"/>
  <c r="G31" i="1" s="1"/>
  <c r="I31" i="1" s="1"/>
  <c r="E32" i="1"/>
  <c r="E128" i="2" s="1"/>
  <c r="E33" i="1"/>
  <c r="F33" i="1" s="1"/>
  <c r="G33" i="1" s="1"/>
  <c r="I33" i="1" s="1"/>
  <c r="E34" i="1"/>
  <c r="F34" i="1" s="1"/>
  <c r="E38" i="1"/>
  <c r="F38" i="1" s="1"/>
  <c r="G38" i="1" s="1"/>
  <c r="I38" i="1" s="1"/>
  <c r="E40" i="1"/>
  <c r="F40" i="1" s="1"/>
  <c r="G40" i="1" s="1"/>
  <c r="I40" i="1" s="1"/>
  <c r="E53" i="1"/>
  <c r="E149" i="2" s="1"/>
  <c r="E60" i="1"/>
  <c r="F60" i="1" s="1"/>
  <c r="G60" i="1" s="1"/>
  <c r="I60" i="1" s="1"/>
  <c r="E63" i="1"/>
  <c r="F63" i="1" s="1"/>
  <c r="G63" i="1" s="1"/>
  <c r="I63" i="1"/>
  <c r="E65" i="1"/>
  <c r="E161" i="2" s="1"/>
  <c r="E67" i="1"/>
  <c r="F67" i="1" s="1"/>
  <c r="G67" i="1" s="1"/>
  <c r="I67" i="1" s="1"/>
  <c r="E73" i="1"/>
  <c r="F73" i="1"/>
  <c r="G73" i="1"/>
  <c r="I73" i="1" s="1"/>
  <c r="E75" i="1"/>
  <c r="F75" i="1" s="1"/>
  <c r="E76" i="1"/>
  <c r="F76" i="1"/>
  <c r="G76" i="1" s="1"/>
  <c r="I76" i="1" s="1"/>
  <c r="E82" i="1"/>
  <c r="F82" i="1" s="1"/>
  <c r="G82" i="1" s="1"/>
  <c r="I82" i="1" s="1"/>
  <c r="E160" i="1"/>
  <c r="F160" i="1" s="1"/>
  <c r="E162" i="1"/>
  <c r="F162" i="1"/>
  <c r="G162" i="1" s="1"/>
  <c r="I162" i="1" s="1"/>
  <c r="E165" i="1"/>
  <c r="F165" i="1" s="1"/>
  <c r="G165" i="1" s="1"/>
  <c r="I165" i="1" s="1"/>
  <c r="E169" i="1"/>
  <c r="F169" i="1" s="1"/>
  <c r="G169" i="1" s="1"/>
  <c r="I169" i="1" s="1"/>
  <c r="E173" i="1"/>
  <c r="F173" i="1"/>
  <c r="G173" i="1" s="1"/>
  <c r="I173" i="1" s="1"/>
  <c r="E177" i="1"/>
  <c r="F177" i="1" s="1"/>
  <c r="G177" i="1" s="1"/>
  <c r="I177" i="1" s="1"/>
  <c r="E187" i="1"/>
  <c r="F187" i="1" s="1"/>
  <c r="G187" i="1" s="1"/>
  <c r="I187" i="1" s="1"/>
  <c r="E191" i="1"/>
  <c r="F191" i="1" s="1"/>
  <c r="G191" i="1" s="1"/>
  <c r="I191" i="1" s="1"/>
  <c r="E192" i="1"/>
  <c r="F192" i="1" s="1"/>
  <c r="G192" i="1" s="1"/>
  <c r="I192" i="1" s="1"/>
  <c r="E193" i="1"/>
  <c r="E83" i="2" s="1"/>
  <c r="E194" i="1"/>
  <c r="F194" i="1" s="1"/>
  <c r="G194" i="1" s="1"/>
  <c r="I194" i="1" s="1"/>
  <c r="E195" i="1"/>
  <c r="F195" i="1" s="1"/>
  <c r="E201" i="1"/>
  <c r="F201" i="1"/>
  <c r="G201" i="1" s="1"/>
  <c r="I201" i="1" s="1"/>
  <c r="E202" i="1"/>
  <c r="F202" i="1" s="1"/>
  <c r="G202" i="1" s="1"/>
  <c r="I202" i="1" s="1"/>
  <c r="E204" i="1"/>
  <c r="F204" i="1" s="1"/>
  <c r="G204" i="1" s="1"/>
  <c r="I204" i="1" s="1"/>
  <c r="E121" i="1"/>
  <c r="F121" i="1"/>
  <c r="G121" i="1" s="1"/>
  <c r="I121" i="1" s="1"/>
  <c r="E197" i="1"/>
  <c r="F197" i="1" s="1"/>
  <c r="G197" i="1" s="1"/>
  <c r="I197" i="1" s="1"/>
  <c r="E205" i="1"/>
  <c r="F205" i="1" s="1"/>
  <c r="G205" i="1" s="1"/>
  <c r="I205" i="1" s="1"/>
  <c r="E83" i="1"/>
  <c r="F83" i="1" s="1"/>
  <c r="G83" i="1" s="1"/>
  <c r="I83" i="1" s="1"/>
  <c r="E84" i="1"/>
  <c r="F84" i="1"/>
  <c r="G84" i="1" s="1"/>
  <c r="I84" i="1" s="1"/>
  <c r="E85" i="1"/>
  <c r="F85" i="1" s="1"/>
  <c r="G85" i="1" s="1"/>
  <c r="I85" i="1" s="1"/>
  <c r="E86" i="1"/>
  <c r="F86" i="1"/>
  <c r="G86" i="1" s="1"/>
  <c r="I86" i="1" s="1"/>
  <c r="E207" i="1"/>
  <c r="F207" i="1" s="1"/>
  <c r="G207" i="1" s="1"/>
  <c r="I207" i="1" s="1"/>
  <c r="E208" i="1"/>
  <c r="F208" i="1" s="1"/>
  <c r="G208" i="1" s="1"/>
  <c r="I208" i="1" s="1"/>
  <c r="E209" i="1"/>
  <c r="F209" i="1" s="1"/>
  <c r="G209" i="1" s="1"/>
  <c r="I209" i="1"/>
  <c r="E210" i="1"/>
  <c r="E210" i="2" s="1"/>
  <c r="E87" i="1"/>
  <c r="E184" i="2" s="1"/>
  <c r="E88" i="1"/>
  <c r="F88" i="1" s="1"/>
  <c r="G88" i="1" s="1"/>
  <c r="I88" i="1" s="1"/>
  <c r="E89" i="1"/>
  <c r="F89" i="1"/>
  <c r="E211" i="1"/>
  <c r="E211" i="2" s="1"/>
  <c r="E212" i="1"/>
  <c r="F212" i="1"/>
  <c r="G212" i="1" s="1"/>
  <c r="I212" i="1" s="1"/>
  <c r="E213" i="1"/>
  <c r="F213" i="1" s="1"/>
  <c r="G213" i="1" s="1"/>
  <c r="I213" i="1" s="1"/>
  <c r="E216" i="1"/>
  <c r="F216" i="1"/>
  <c r="G216" i="1" s="1"/>
  <c r="I216" i="1" s="1"/>
  <c r="E217" i="1"/>
  <c r="F217" i="1" s="1"/>
  <c r="G217" i="1" s="1"/>
  <c r="I217" i="1" s="1"/>
  <c r="E218" i="1"/>
  <c r="F218" i="1" s="1"/>
  <c r="G218" i="1" s="1"/>
  <c r="I218" i="1" s="1"/>
  <c r="E219" i="1"/>
  <c r="F219" i="1"/>
  <c r="G219" i="1" s="1"/>
  <c r="I219" i="1" s="1"/>
  <c r="E221" i="1"/>
  <c r="F221" i="1" s="1"/>
  <c r="G221" i="1" s="1"/>
  <c r="I221" i="1" s="1"/>
  <c r="E92" i="1"/>
  <c r="E188" i="2" s="1"/>
  <c r="E94" i="1"/>
  <c r="F94" i="1" s="1"/>
  <c r="G94" i="1" s="1"/>
  <c r="I94" i="1" s="1"/>
  <c r="E95" i="1"/>
  <c r="F95" i="1" s="1"/>
  <c r="G95" i="1" s="1"/>
  <c r="I95" i="1" s="1"/>
  <c r="E98" i="1"/>
  <c r="F98" i="1"/>
  <c r="G98" i="1" s="1"/>
  <c r="I98" i="1" s="1"/>
  <c r="E102" i="1"/>
  <c r="F102" i="1" s="1"/>
  <c r="G102" i="1" s="1"/>
  <c r="I102" i="1" s="1"/>
  <c r="E104" i="1"/>
  <c r="F104" i="1" s="1"/>
  <c r="G104" i="1" s="1"/>
  <c r="I104" i="1" s="1"/>
  <c r="E105" i="1"/>
  <c r="F105" i="1" s="1"/>
  <c r="G105" i="1" s="1"/>
  <c r="I105" i="1" s="1"/>
  <c r="E106" i="1"/>
  <c r="F106" i="1" s="1"/>
  <c r="G106" i="1" s="1"/>
  <c r="I106" i="1" s="1"/>
  <c r="E107" i="1"/>
  <c r="F107" i="1"/>
  <c r="G107" i="1" s="1"/>
  <c r="I107" i="1" s="1"/>
  <c r="E108" i="1"/>
  <c r="F108" i="1"/>
  <c r="G108" i="1" s="1"/>
  <c r="I108" i="1" s="1"/>
  <c r="E103" i="1"/>
  <c r="E199" i="2" s="1"/>
  <c r="E130" i="1"/>
  <c r="F130" i="1" s="1"/>
  <c r="G130" i="1" s="1"/>
  <c r="I130" i="1" s="1"/>
  <c r="E183" i="1"/>
  <c r="F183" i="1" s="1"/>
  <c r="G183" i="1" s="1"/>
  <c r="I183" i="1" s="1"/>
  <c r="E198" i="1"/>
  <c r="F198" i="1" s="1"/>
  <c r="G198" i="1" s="1"/>
  <c r="I198" i="1" s="1"/>
  <c r="E199" i="1"/>
  <c r="E89" i="2" s="1"/>
  <c r="E35" i="1"/>
  <c r="F35" i="1" s="1"/>
  <c r="G35" i="1" s="1"/>
  <c r="I35" i="1" s="1"/>
  <c r="E36" i="1"/>
  <c r="F36" i="1"/>
  <c r="G36" i="1" s="1"/>
  <c r="I36" i="1" s="1"/>
  <c r="E37" i="1"/>
  <c r="F37" i="1" s="1"/>
  <c r="G37" i="1" s="1"/>
  <c r="I37" i="1" s="1"/>
  <c r="E39" i="1"/>
  <c r="F39" i="1" s="1"/>
  <c r="G39" i="1" s="1"/>
  <c r="I39" i="1" s="1"/>
  <c r="E41" i="1"/>
  <c r="F41" i="1" s="1"/>
  <c r="G41" i="1" s="1"/>
  <c r="I41" i="1" s="1"/>
  <c r="E42" i="1"/>
  <c r="F42" i="1" s="1"/>
  <c r="G42" i="1" s="1"/>
  <c r="I42" i="1" s="1"/>
  <c r="E43" i="1"/>
  <c r="F43" i="1" s="1"/>
  <c r="G43" i="1" s="1"/>
  <c r="I43" i="1" s="1"/>
  <c r="E44" i="1"/>
  <c r="F44" i="1" s="1"/>
  <c r="G44" i="1" s="1"/>
  <c r="I44" i="1" s="1"/>
  <c r="E45" i="1"/>
  <c r="F45" i="1" s="1"/>
  <c r="G45" i="1" s="1"/>
  <c r="I45" i="1" s="1"/>
  <c r="E46" i="1"/>
  <c r="F46" i="1" s="1"/>
  <c r="G46" i="1" s="1"/>
  <c r="I46" i="1" s="1"/>
  <c r="E51" i="1"/>
  <c r="F51" i="1" s="1"/>
  <c r="G51" i="1" s="1"/>
  <c r="I51" i="1"/>
  <c r="E54" i="1"/>
  <c r="F54" i="1" s="1"/>
  <c r="G54" i="1" s="1"/>
  <c r="I54" i="1" s="1"/>
  <c r="E55" i="1"/>
  <c r="F55" i="1" s="1"/>
  <c r="E56" i="1"/>
  <c r="F56" i="1"/>
  <c r="E57" i="1"/>
  <c r="E153" i="2" s="1"/>
  <c r="E58" i="1"/>
  <c r="F58" i="1" s="1"/>
  <c r="G58" i="1" s="1"/>
  <c r="I58" i="1" s="1"/>
  <c r="E59" i="1"/>
  <c r="F59" i="1"/>
  <c r="E61" i="1"/>
  <c r="F61" i="1" s="1"/>
  <c r="G61" i="1" s="1"/>
  <c r="I61" i="1" s="1"/>
  <c r="E62" i="1"/>
  <c r="F62" i="1"/>
  <c r="G62" i="1" s="1"/>
  <c r="I62" i="1" s="1"/>
  <c r="E64" i="1"/>
  <c r="F64" i="1" s="1"/>
  <c r="G64" i="1" s="1"/>
  <c r="I64" i="1" s="1"/>
  <c r="E70" i="1"/>
  <c r="F70" i="1"/>
  <c r="G70" i="1" s="1"/>
  <c r="I70" i="1" s="1"/>
  <c r="E72" i="1"/>
  <c r="F72" i="1"/>
  <c r="G72" i="1" s="1"/>
  <c r="I72" i="1" s="1"/>
  <c r="E78" i="1"/>
  <c r="F78" i="1" s="1"/>
  <c r="G78" i="1" s="1"/>
  <c r="I78" i="1" s="1"/>
  <c r="E79" i="1"/>
  <c r="E175" i="2" s="1"/>
  <c r="F79" i="1"/>
  <c r="G79" i="1" s="1"/>
  <c r="I79" i="1" s="1"/>
  <c r="E80" i="1"/>
  <c r="F80" i="1" s="1"/>
  <c r="E81" i="1"/>
  <c r="F81" i="1" s="1"/>
  <c r="G81" i="1" s="1"/>
  <c r="I81" i="1" s="1"/>
  <c r="E141" i="1"/>
  <c r="F141" i="1"/>
  <c r="G141" i="1" s="1"/>
  <c r="I141" i="1" s="1"/>
  <c r="E144" i="1"/>
  <c r="F144" i="1" s="1"/>
  <c r="G144" i="1" s="1"/>
  <c r="I144" i="1" s="1"/>
  <c r="E137" i="1"/>
  <c r="F137" i="1"/>
  <c r="G137" i="1" s="1"/>
  <c r="I137" i="1" s="1"/>
  <c r="E115" i="1"/>
  <c r="F115" i="1" s="1"/>
  <c r="G115" i="1" s="1"/>
  <c r="I115" i="1" s="1"/>
  <c r="E117" i="1"/>
  <c r="F117" i="1" s="1"/>
  <c r="G117" i="1" s="1"/>
  <c r="I117" i="1" s="1"/>
  <c r="E119" i="1"/>
  <c r="F119" i="1" s="1"/>
  <c r="E122" i="1"/>
  <c r="F122" i="1" s="1"/>
  <c r="G122" i="1" s="1"/>
  <c r="I122" i="1" s="1"/>
  <c r="E123" i="1"/>
  <c r="E21" i="2" s="1"/>
  <c r="E124" i="1"/>
  <c r="F124" i="1" s="1"/>
  <c r="G124" i="1" s="1"/>
  <c r="I124" i="1" s="1"/>
  <c r="E200" i="1"/>
  <c r="F200" i="1" s="1"/>
  <c r="G200" i="1" s="1"/>
  <c r="I200" i="1" s="1"/>
  <c r="E203" i="1"/>
  <c r="F203" i="1"/>
  <c r="G203" i="1"/>
  <c r="I203" i="1" s="1"/>
  <c r="E142" i="1"/>
  <c r="F142" i="1" s="1"/>
  <c r="G142" i="1" s="1"/>
  <c r="I142" i="1" s="1"/>
  <c r="E143" i="1"/>
  <c r="F143" i="1" s="1"/>
  <c r="G143" i="1" s="1"/>
  <c r="I143" i="1" s="1"/>
  <c r="E145" i="1"/>
  <c r="F145" i="1" s="1"/>
  <c r="G145" i="1" s="1"/>
  <c r="I145" i="1" s="1"/>
  <c r="E147" i="1"/>
  <c r="F147" i="1"/>
  <c r="G147" i="1" s="1"/>
  <c r="I147" i="1" s="1"/>
  <c r="E149" i="1"/>
  <c r="F149" i="1" s="1"/>
  <c r="G149" i="1" s="1"/>
  <c r="I149" i="1" s="1"/>
  <c r="E150" i="1"/>
  <c r="F150" i="1" s="1"/>
  <c r="G150" i="1" s="1"/>
  <c r="I150" i="1" s="1"/>
  <c r="E158" i="1"/>
  <c r="F158" i="1" s="1"/>
  <c r="G158" i="1" s="1"/>
  <c r="I158" i="1" s="1"/>
  <c r="E159" i="1"/>
  <c r="F159" i="1" s="1"/>
  <c r="G159" i="1" s="1"/>
  <c r="I159" i="1" s="1"/>
  <c r="E129" i="1"/>
  <c r="E25" i="2" s="1"/>
  <c r="E131" i="1"/>
  <c r="F131" i="1" s="1"/>
  <c r="G131" i="1" s="1"/>
  <c r="I131" i="1" s="1"/>
  <c r="E132" i="1"/>
  <c r="F132" i="1" s="1"/>
  <c r="G132" i="1" s="1"/>
  <c r="I132" i="1" s="1"/>
  <c r="E161" i="1"/>
  <c r="F161" i="1"/>
  <c r="G161" i="1" s="1"/>
  <c r="I161" i="1" s="1"/>
  <c r="E163" i="1"/>
  <c r="F163" i="1" s="1"/>
  <c r="G163" i="1" s="1"/>
  <c r="I163" i="1" s="1"/>
  <c r="E164" i="1"/>
  <c r="E54" i="2" s="1"/>
  <c r="E166" i="1"/>
  <c r="F166" i="1" s="1"/>
  <c r="G166" i="1" s="1"/>
  <c r="I166" i="1" s="1"/>
  <c r="E133" i="1"/>
  <c r="F133" i="1" s="1"/>
  <c r="G133" i="1" s="1"/>
  <c r="I133" i="1" s="1"/>
  <c r="E167" i="1"/>
  <c r="F167" i="1" s="1"/>
  <c r="G167" i="1" s="1"/>
  <c r="I167" i="1" s="1"/>
  <c r="E168" i="1"/>
  <c r="E58" i="2" s="1"/>
  <c r="F168" i="1"/>
  <c r="G168" i="1" s="1"/>
  <c r="I168" i="1" s="1"/>
  <c r="E170" i="1"/>
  <c r="F170" i="1"/>
  <c r="G170" i="1" s="1"/>
  <c r="I170" i="1" s="1"/>
  <c r="E171" i="1"/>
  <c r="F171" i="1"/>
  <c r="G171" i="1" s="1"/>
  <c r="I171" i="1" s="1"/>
  <c r="E172" i="1"/>
  <c r="F172" i="1" s="1"/>
  <c r="G172" i="1" s="1"/>
  <c r="I172" i="1" s="1"/>
  <c r="E178" i="1"/>
  <c r="F178" i="1"/>
  <c r="G178" i="1" s="1"/>
  <c r="I178" i="1" s="1"/>
  <c r="E181" i="1"/>
  <c r="F181" i="1" s="1"/>
  <c r="G181" i="1"/>
  <c r="I181" i="1" s="1"/>
  <c r="E182" i="1"/>
  <c r="F182" i="1"/>
  <c r="G182" i="1" s="1"/>
  <c r="I182" i="1" s="1"/>
  <c r="E184" i="1"/>
  <c r="F184" i="1" s="1"/>
  <c r="G184" i="1" s="1"/>
  <c r="I184" i="1" s="1"/>
  <c r="E185" i="1"/>
  <c r="F185" i="1"/>
  <c r="G185" i="1" s="1"/>
  <c r="I185" i="1" s="1"/>
  <c r="E188" i="1"/>
  <c r="E78" i="2" s="1"/>
  <c r="E134" i="1"/>
  <c r="F134" i="1" s="1"/>
  <c r="G134" i="1" s="1"/>
  <c r="I134" i="1" s="1"/>
  <c r="E135" i="1"/>
  <c r="F135" i="1"/>
  <c r="G135" i="1" s="1"/>
  <c r="I135" i="1" s="1"/>
  <c r="E136" i="1"/>
  <c r="F136" i="1" s="1"/>
  <c r="G136" i="1" s="1"/>
  <c r="I136" i="1" s="1"/>
  <c r="E189" i="1"/>
  <c r="F189" i="1" s="1"/>
  <c r="G189" i="1" s="1"/>
  <c r="I189" i="1" s="1"/>
  <c r="E190" i="1"/>
  <c r="F190" i="1" s="1"/>
  <c r="G190" i="1" s="1"/>
  <c r="I190" i="1" s="1"/>
  <c r="E138" i="1"/>
  <c r="F138" i="1"/>
  <c r="G138" i="1" s="1"/>
  <c r="I138" i="1" s="1"/>
  <c r="E196" i="1"/>
  <c r="F196" i="1"/>
  <c r="G196" i="1" s="1"/>
  <c r="I196" i="1" s="1"/>
  <c r="E139" i="1"/>
  <c r="F139" i="1" s="1"/>
  <c r="E140" i="1"/>
  <c r="F140" i="1"/>
  <c r="G140" i="1"/>
  <c r="I140" i="1" s="1"/>
  <c r="E186" i="1"/>
  <c r="F186" i="1" s="1"/>
  <c r="G186" i="1" s="1"/>
  <c r="J186" i="1" s="1"/>
  <c r="E227" i="1"/>
  <c r="F227" i="1" s="1"/>
  <c r="G227" i="1" s="1"/>
  <c r="K227" i="1" s="1"/>
  <c r="E101" i="1"/>
  <c r="F101" i="1"/>
  <c r="G101" i="1" s="1"/>
  <c r="J101" i="1" s="1"/>
  <c r="E96" i="1"/>
  <c r="F96" i="1" s="1"/>
  <c r="G96" i="1" s="1"/>
  <c r="I96" i="1" s="1"/>
  <c r="G222" i="1"/>
  <c r="I222" i="1" s="1"/>
  <c r="G174" i="1"/>
  <c r="J174" i="1" s="1"/>
  <c r="G157" i="1"/>
  <c r="J157" i="1" s="1"/>
  <c r="G154" i="1"/>
  <c r="J154" i="1"/>
  <c r="G152" i="1"/>
  <c r="J152" i="1" s="1"/>
  <c r="G146" i="1"/>
  <c r="J146" i="1" s="1"/>
  <c r="G128" i="1"/>
  <c r="J128" i="1" s="1"/>
  <c r="G49" i="1"/>
  <c r="I49" i="1" s="1"/>
  <c r="G34" i="1"/>
  <c r="I34" i="1" s="1"/>
  <c r="G75" i="1"/>
  <c r="I75" i="1"/>
  <c r="G160" i="1"/>
  <c r="I160" i="1" s="1"/>
  <c r="G195" i="1"/>
  <c r="I195" i="1"/>
  <c r="G89" i="1"/>
  <c r="I89" i="1"/>
  <c r="G55" i="1"/>
  <c r="I55" i="1" s="1"/>
  <c r="G56" i="1"/>
  <c r="I56" i="1" s="1"/>
  <c r="G59" i="1"/>
  <c r="I59" i="1"/>
  <c r="G80" i="1"/>
  <c r="I80" i="1" s="1"/>
  <c r="G119" i="1"/>
  <c r="I119" i="1" s="1"/>
  <c r="G139" i="1"/>
  <c r="I139" i="1"/>
  <c r="E212" i="2"/>
  <c r="E86" i="2"/>
  <c r="E70" i="2"/>
  <c r="E51" i="2"/>
  <c r="E35" i="2"/>
  <c r="E198" i="2"/>
  <c r="E182" i="2"/>
  <c r="E166" i="2"/>
  <c r="E134" i="2"/>
  <c r="E118" i="2"/>
  <c r="E100" i="2"/>
  <c r="E84" i="2"/>
  <c r="E49" i="2"/>
  <c r="E18" i="2"/>
  <c r="E159" i="2"/>
  <c r="E140" i="2"/>
  <c r="E124" i="2"/>
  <c r="E218" i="2"/>
  <c r="E93" i="2"/>
  <c r="E42" i="2"/>
  <c r="E26" i="2"/>
  <c r="E11" i="2"/>
  <c r="E186" i="2"/>
  <c r="E162" i="2"/>
  <c r="E146" i="2"/>
  <c r="E130" i="2"/>
  <c r="E99" i="2"/>
  <c r="E206" i="2"/>
  <c r="E61" i="2"/>
  <c r="E45" i="2"/>
  <c r="E29" i="2"/>
  <c r="E14" i="2"/>
  <c r="E168" i="2"/>
  <c r="E152" i="2"/>
  <c r="E120" i="2"/>
  <c r="E96" i="2"/>
  <c r="E73" i="2"/>
  <c r="E23" i="2"/>
  <c r="E185" i="2"/>
  <c r="E169" i="2"/>
  <c r="E137" i="2"/>
  <c r="E121" i="2"/>
  <c r="E223" i="2"/>
  <c r="E213" i="2"/>
  <c r="E71" i="2"/>
  <c r="E52" i="2"/>
  <c r="E36" i="2"/>
  <c r="E180" i="2"/>
  <c r="E164" i="2"/>
  <c r="E222" i="2"/>
  <c r="E208" i="2"/>
  <c r="E82" i="2"/>
  <c r="E63" i="2"/>
  <c r="E47" i="2"/>
  <c r="E16" i="2"/>
  <c r="E194" i="2"/>
  <c r="E165" i="2"/>
  <c r="E133" i="2"/>
  <c r="E117" i="2"/>
  <c r="E209" i="2"/>
  <c r="E64" i="2"/>
  <c r="E48" i="2"/>
  <c r="E32" i="2"/>
  <c r="E17" i="2"/>
  <c r="E192" i="2"/>
  <c r="E171" i="2"/>
  <c r="E155" i="2"/>
  <c r="E139" i="2"/>
  <c r="E97" i="2"/>
  <c r="E94" i="2"/>
  <c r="E59" i="2"/>
  <c r="E43" i="2"/>
  <c r="E27" i="2"/>
  <c r="E12" i="2"/>
  <c r="E190" i="2"/>
  <c r="E174" i="2"/>
  <c r="E158" i="2"/>
  <c r="E142" i="2"/>
  <c r="E126" i="2"/>
  <c r="E103" i="2"/>
  <c r="E217" i="2"/>
  <c r="E76" i="2"/>
  <c r="E57" i="2"/>
  <c r="E205" i="2"/>
  <c r="E204" i="2"/>
  <c r="E151" i="2"/>
  <c r="E132" i="2"/>
  <c r="E104" i="2"/>
  <c r="E85" i="2"/>
  <c r="E69" i="2"/>
  <c r="E50" i="2"/>
  <c r="E34" i="2"/>
  <c r="E19" i="2"/>
  <c r="E197" i="2"/>
  <c r="E178" i="2"/>
  <c r="E122" i="2"/>
  <c r="E88" i="2"/>
  <c r="E72" i="2"/>
  <c r="E53" i="2"/>
  <c r="E37" i="2"/>
  <c r="E200" i="2"/>
  <c r="E176" i="2"/>
  <c r="E207" i="2"/>
  <c r="E81" i="2"/>
  <c r="E62" i="2"/>
  <c r="E46" i="2"/>
  <c r="E30" i="2"/>
  <c r="E15" i="2"/>
  <c r="E177" i="2"/>
  <c r="E145" i="2"/>
  <c r="E129" i="2"/>
  <c r="E108" i="2"/>
  <c r="E79" i="2"/>
  <c r="E60" i="2"/>
  <c r="E44" i="2"/>
  <c r="E28" i="2"/>
  <c r="E13" i="2"/>
  <c r="E172" i="2"/>
  <c r="E156" i="2"/>
  <c r="E119" i="2"/>
  <c r="E215" i="2"/>
  <c r="E90" i="2"/>
  <c r="E55" i="2"/>
  <c r="E39" i="2"/>
  <c r="E24" i="2"/>
  <c r="E202" i="2"/>
  <c r="E181" i="2"/>
  <c r="E157" i="2"/>
  <c r="E141" i="2"/>
  <c r="E125" i="2"/>
  <c r="E221" i="2"/>
  <c r="E91" i="2"/>
  <c r="E75" i="2"/>
  <c r="E56" i="2"/>
  <c r="E40" i="2"/>
  <c r="E203" i="2"/>
  <c r="E179" i="2"/>
  <c r="E147" i="2"/>
  <c r="E253" i="1"/>
  <c r="F253" i="1" s="1"/>
  <c r="G253" i="1" s="1"/>
  <c r="E245" i="1"/>
  <c r="F245" i="1" s="1"/>
  <c r="G245" i="1" s="1"/>
  <c r="K245" i="1" s="1"/>
  <c r="E262" i="1"/>
  <c r="F262" i="1" s="1"/>
  <c r="G262" i="1" s="1"/>
  <c r="K262" i="1" s="1"/>
  <c r="E224" i="1"/>
  <c r="F224" i="1" s="1"/>
  <c r="G224" i="1" s="1"/>
  <c r="K224" i="1" s="1"/>
  <c r="E255" i="1"/>
  <c r="F255" i="1"/>
  <c r="G255" i="1"/>
  <c r="K255" i="1" s="1"/>
  <c r="E247" i="1"/>
  <c r="E113" i="2" s="1"/>
  <c r="E239" i="1"/>
  <c r="E99" i="1"/>
  <c r="E195" i="2" s="1"/>
  <c r="E74" i="1"/>
  <c r="F74" i="1" s="1"/>
  <c r="G74" i="1" s="1"/>
  <c r="J74" i="1" s="1"/>
  <c r="E252" i="1"/>
  <c r="E244" i="1"/>
  <c r="F244" i="1" s="1"/>
  <c r="G244" i="1" s="1"/>
  <c r="K244" i="1" s="1"/>
  <c r="E261" i="1"/>
  <c r="F261" i="1"/>
  <c r="G261" i="1" s="1"/>
  <c r="K261" i="1" s="1"/>
  <c r="E257" i="1"/>
  <c r="F257" i="1" s="1"/>
  <c r="G257" i="1" s="1"/>
  <c r="K257" i="1" s="1"/>
  <c r="E249" i="1"/>
  <c r="E115" i="2" s="1"/>
  <c r="E241" i="1"/>
  <c r="F241" i="1" s="1"/>
  <c r="G241" i="1" s="1"/>
  <c r="K241" i="1" s="1"/>
  <c r="E254" i="1"/>
  <c r="F254" i="1" s="1"/>
  <c r="G254" i="1" s="1"/>
  <c r="K254" i="1" s="1"/>
  <c r="E246" i="1"/>
  <c r="E263" i="1"/>
  <c r="F263" i="1" s="1"/>
  <c r="G263" i="1" s="1"/>
  <c r="K263" i="1" s="1"/>
  <c r="G260" i="1"/>
  <c r="K260" i="1"/>
  <c r="E47" i="1"/>
  <c r="F47" i="1" s="1"/>
  <c r="G47" i="1" s="1"/>
  <c r="I47" i="1" s="1"/>
  <c r="E77" i="1"/>
  <c r="E173" i="2" s="1"/>
  <c r="E259" i="1"/>
  <c r="F259" i="1" s="1"/>
  <c r="G259" i="1" s="1"/>
  <c r="K259" i="1" s="1"/>
  <c r="E251" i="1"/>
  <c r="F251" i="1" s="1"/>
  <c r="G251" i="1" s="1"/>
  <c r="J251" i="1" s="1"/>
  <c r="E243" i="1"/>
  <c r="E100" i="1"/>
  <c r="F100" i="1" s="1"/>
  <c r="G100" i="1" s="1"/>
  <c r="J100" i="1" s="1"/>
  <c r="G258" i="1"/>
  <c r="K258" i="1" s="1"/>
  <c r="E256" i="1"/>
  <c r="F256" i="1" s="1"/>
  <c r="G256" i="1" s="1"/>
  <c r="K256" i="1" s="1"/>
  <c r="E248" i="1"/>
  <c r="F248" i="1" s="1"/>
  <c r="G248" i="1" s="1"/>
  <c r="K248" i="1" s="1"/>
  <c r="E240" i="1"/>
  <c r="F249" i="1"/>
  <c r="G249" i="1"/>
  <c r="J249" i="1" s="1"/>
  <c r="F252" i="1"/>
  <c r="G252" i="1" s="1"/>
  <c r="J252" i="1" s="1"/>
  <c r="E66" i="2"/>
  <c r="F247" i="1"/>
  <c r="G247" i="1" s="1"/>
  <c r="K247" i="1" s="1"/>
  <c r="J253" i="1"/>
  <c r="E67" i="2"/>
  <c r="E107" i="2"/>
  <c r="F240" i="1"/>
  <c r="G240" i="1"/>
  <c r="K240" i="1" s="1"/>
  <c r="E106" i="2"/>
  <c r="F239" i="1"/>
  <c r="G239" i="1" s="1"/>
  <c r="E105" i="2"/>
  <c r="E170" i="2"/>
  <c r="K239" i="1"/>
  <c r="E135" i="2" l="1"/>
  <c r="F99" i="1"/>
  <c r="G99" i="1" s="1"/>
  <c r="J99" i="1" s="1"/>
  <c r="E95" i="2"/>
  <c r="E148" i="2"/>
  <c r="E201" i="2"/>
  <c r="E68" i="2"/>
  <c r="F188" i="1"/>
  <c r="G188" i="1" s="1"/>
  <c r="I188" i="1" s="1"/>
  <c r="F129" i="1"/>
  <c r="G129" i="1" s="1"/>
  <c r="I129" i="1" s="1"/>
  <c r="F123" i="1"/>
  <c r="G123" i="1" s="1"/>
  <c r="I123" i="1" s="1"/>
  <c r="F57" i="1"/>
  <c r="G57" i="1" s="1"/>
  <c r="I57" i="1" s="1"/>
  <c r="F199" i="1"/>
  <c r="G199" i="1" s="1"/>
  <c r="I199" i="1" s="1"/>
  <c r="F103" i="1"/>
  <c r="G103" i="1" s="1"/>
  <c r="I103" i="1" s="1"/>
  <c r="F92" i="1"/>
  <c r="G92" i="1" s="1"/>
  <c r="I92" i="1" s="1"/>
  <c r="F211" i="1"/>
  <c r="G211" i="1" s="1"/>
  <c r="I211" i="1" s="1"/>
  <c r="F210" i="1"/>
  <c r="G210" i="1" s="1"/>
  <c r="I210" i="1" s="1"/>
  <c r="F193" i="1"/>
  <c r="G193" i="1" s="1"/>
  <c r="I193" i="1" s="1"/>
  <c r="F65" i="1"/>
  <c r="G65" i="1" s="1"/>
  <c r="I65" i="1" s="1"/>
  <c r="F53" i="1"/>
  <c r="G53" i="1" s="1"/>
  <c r="I53" i="1" s="1"/>
  <c r="F32" i="1"/>
  <c r="G32" i="1" s="1"/>
  <c r="I32" i="1" s="1"/>
  <c r="E187" i="2"/>
  <c r="F250" i="1"/>
  <c r="G250" i="1" s="1"/>
  <c r="J250" i="1" s="1"/>
  <c r="E111" i="2"/>
  <c r="E102" i="2"/>
  <c r="E80" i="2"/>
  <c r="E160" i="2"/>
  <c r="E196" i="2"/>
  <c r="E33" i="2"/>
  <c r="E150" i="2"/>
  <c r="F164" i="1"/>
  <c r="G164" i="1" s="1"/>
  <c r="I164" i="1" s="1"/>
  <c r="F87" i="1"/>
  <c r="G87" i="1" s="1"/>
  <c r="I87" i="1" s="1"/>
  <c r="F148" i="1"/>
  <c r="G148" i="1" s="1"/>
  <c r="J148" i="1" s="1"/>
  <c r="F246" i="1"/>
  <c r="G246" i="1" s="1"/>
  <c r="J246" i="1" s="1"/>
  <c r="E112" i="2"/>
  <c r="E65" i="2"/>
  <c r="F77" i="1"/>
  <c r="G77" i="1" s="1"/>
  <c r="J77" i="1" s="1"/>
  <c r="E114" i="2"/>
  <c r="E109" i="2"/>
  <c r="F243" i="1"/>
  <c r="G243" i="1" s="1"/>
  <c r="E123" i="2"/>
  <c r="E127" i="2"/>
  <c r="E87" i="2"/>
  <c r="E110" i="2"/>
  <c r="E98" i="2"/>
  <c r="E193" i="2"/>
  <c r="E92" i="2"/>
  <c r="E143" i="2"/>
  <c r="E131" i="2"/>
  <c r="E167" i="2"/>
  <c r="E31" i="2"/>
  <c r="E136" i="2"/>
  <c r="E20" i="2"/>
  <c r="E220" i="2"/>
  <c r="E216" i="2"/>
  <c r="E183" i="2"/>
  <c r="E101" i="2"/>
  <c r="E163" i="2"/>
  <c r="E38" i="2"/>
  <c r="E191" i="2"/>
  <c r="E74" i="2"/>
  <c r="E138" i="2"/>
  <c r="E77" i="2"/>
  <c r="E22" i="2"/>
  <c r="E154" i="2"/>
  <c r="C12" i="1"/>
  <c r="C11" i="1"/>
  <c r="O267" i="1" l="1"/>
  <c r="O266" i="1"/>
  <c r="O264" i="1"/>
  <c r="O83" i="1"/>
  <c r="O104" i="1"/>
  <c r="O89" i="1"/>
  <c r="O124" i="1"/>
  <c r="O261" i="1"/>
  <c r="O258" i="1"/>
  <c r="O95" i="1"/>
  <c r="O110" i="1"/>
  <c r="O236" i="1"/>
  <c r="O255" i="1"/>
  <c r="O99" i="1"/>
  <c r="O26" i="1"/>
  <c r="O182" i="1"/>
  <c r="O199" i="1"/>
  <c r="O212" i="1"/>
  <c r="O117" i="1"/>
  <c r="O92" i="1"/>
  <c r="O128" i="1"/>
  <c r="O172" i="1"/>
  <c r="O93" i="1"/>
  <c r="O84" i="1"/>
  <c r="O46" i="1"/>
  <c r="O133" i="1"/>
  <c r="O55" i="1"/>
  <c r="O62" i="1"/>
  <c r="O136" i="1"/>
  <c r="O250" i="1"/>
  <c r="O102" i="1"/>
  <c r="O81" i="1"/>
  <c r="O254" i="1"/>
  <c r="O196" i="1"/>
  <c r="O132" i="1"/>
  <c r="O246" i="1"/>
  <c r="O192" i="1"/>
  <c r="O33" i="1"/>
  <c r="O49" i="1"/>
  <c r="O209" i="1"/>
  <c r="O118" i="1"/>
  <c r="O79" i="1"/>
  <c r="O130" i="1"/>
  <c r="O69" i="1"/>
  <c r="O231" i="1"/>
  <c r="O179" i="1"/>
  <c r="O194" i="1"/>
  <c r="O242" i="1"/>
  <c r="O228" i="1"/>
  <c r="O30" i="1"/>
  <c r="O153" i="1"/>
  <c r="O63" i="1"/>
  <c r="O21" i="1"/>
  <c r="O168" i="1"/>
  <c r="O223" i="1"/>
  <c r="O197" i="1"/>
  <c r="O72" i="1"/>
  <c r="O24" i="1"/>
  <c r="O234" i="1"/>
  <c r="O85" i="1"/>
  <c r="O75" i="1"/>
  <c r="O97" i="1"/>
  <c r="O125" i="1"/>
  <c r="O54" i="1"/>
  <c r="O260" i="1"/>
  <c r="O105" i="1"/>
  <c r="O120" i="1"/>
  <c r="O74" i="1"/>
  <c r="O167" i="1"/>
  <c r="O157" i="1"/>
  <c r="O77" i="1"/>
  <c r="O241" i="1"/>
  <c r="O116" i="1"/>
  <c r="O213" i="1"/>
  <c r="O217" i="1"/>
  <c r="O221" i="1"/>
  <c r="O78" i="1"/>
  <c r="O159" i="1"/>
  <c r="O265" i="1"/>
  <c r="O207" i="1"/>
  <c r="O204" i="1"/>
  <c r="O127" i="1"/>
  <c r="O107" i="1"/>
  <c r="O147" i="1"/>
  <c r="O186" i="1"/>
  <c r="O251" i="1"/>
  <c r="O173" i="1"/>
  <c r="O163" i="1"/>
  <c r="O171" i="1"/>
  <c r="O115" i="1"/>
  <c r="O29" i="1"/>
  <c r="O160" i="1"/>
  <c r="O152" i="1"/>
  <c r="O28" i="1"/>
  <c r="O200" i="1"/>
  <c r="O23" i="1"/>
  <c r="O205" i="1"/>
  <c r="O155" i="1"/>
  <c r="O35" i="1"/>
  <c r="O98" i="1"/>
  <c r="O232" i="1"/>
  <c r="O68" i="1"/>
  <c r="O259" i="1"/>
  <c r="O90" i="1"/>
  <c r="O240" i="1"/>
  <c r="O103" i="1"/>
  <c r="O175" i="1"/>
  <c r="O215" i="1"/>
  <c r="O139" i="1"/>
  <c r="O131" i="1"/>
  <c r="O114" i="1"/>
  <c r="O238" i="1"/>
  <c r="O184" i="1"/>
  <c r="O201" i="1"/>
  <c r="O108" i="1"/>
  <c r="O42" i="1"/>
  <c r="O165" i="1"/>
  <c r="C15" i="1"/>
  <c r="C18" i="1" s="1"/>
  <c r="O71" i="1"/>
  <c r="O135" i="1"/>
  <c r="O143" i="1"/>
  <c r="O233" i="1"/>
  <c r="O245" i="1"/>
  <c r="O36" i="1"/>
  <c r="O149" i="1"/>
  <c r="O151" i="1"/>
  <c r="O180" i="1"/>
  <c r="O148" i="1"/>
  <c r="O216" i="1"/>
  <c r="O57" i="1"/>
  <c r="O134" i="1"/>
  <c r="O253" i="1"/>
  <c r="O263" i="1"/>
  <c r="O206" i="1"/>
  <c r="O237" i="1"/>
  <c r="O183" i="1"/>
  <c r="O226" i="1"/>
  <c r="O109" i="1"/>
  <c r="O229" i="1"/>
  <c r="O203" i="1"/>
  <c r="O56" i="1"/>
  <c r="O247" i="1"/>
  <c r="O193" i="1"/>
  <c r="O61" i="1"/>
  <c r="O252" i="1"/>
  <c r="O111" i="1"/>
  <c r="O48" i="1"/>
  <c r="O82" i="1"/>
  <c r="O37" i="1"/>
  <c r="O145" i="1"/>
  <c r="O60" i="1"/>
  <c r="O52" i="1"/>
  <c r="O112" i="1"/>
  <c r="O140" i="1"/>
  <c r="O244" i="1"/>
  <c r="O96" i="1"/>
  <c r="O191" i="1"/>
  <c r="O65" i="1"/>
  <c r="O146" i="1"/>
  <c r="O126" i="1"/>
  <c r="O122" i="1"/>
  <c r="O176" i="1"/>
  <c r="O39" i="1"/>
  <c r="O31" i="1"/>
  <c r="O174" i="1"/>
  <c r="O190" i="1"/>
  <c r="O239" i="1"/>
  <c r="O161" i="1"/>
  <c r="O195" i="1"/>
  <c r="O222" i="1"/>
  <c r="O249" i="1"/>
  <c r="O181" i="1"/>
  <c r="O220" i="1"/>
  <c r="O50" i="1"/>
  <c r="O210" i="1"/>
  <c r="O66" i="1"/>
  <c r="O80" i="1"/>
  <c r="O225" i="1"/>
  <c r="O32" i="1"/>
  <c r="O88" i="1"/>
  <c r="O27" i="1"/>
  <c r="O162" i="1"/>
  <c r="O154" i="1"/>
  <c r="O121" i="1"/>
  <c r="O45" i="1"/>
  <c r="O137" i="1"/>
  <c r="O51" i="1"/>
  <c r="O44" i="1"/>
  <c r="O177" i="1"/>
  <c r="O185" i="1"/>
  <c r="O256" i="1"/>
  <c r="O106" i="1"/>
  <c r="O94" i="1"/>
  <c r="O123" i="1"/>
  <c r="O257" i="1"/>
  <c r="O38" i="1"/>
  <c r="O219" i="1"/>
  <c r="O198" i="1"/>
  <c r="O188" i="1"/>
  <c r="O262" i="1"/>
  <c r="O129" i="1"/>
  <c r="O243" i="1"/>
  <c r="O22" i="1"/>
  <c r="O169" i="1"/>
  <c r="O187" i="1"/>
  <c r="O67" i="1"/>
  <c r="O25" i="1"/>
  <c r="O164" i="1"/>
  <c r="O156" i="1"/>
  <c r="O235" i="1"/>
  <c r="O59" i="1"/>
  <c r="O189" i="1"/>
  <c r="O87" i="1"/>
  <c r="O178" i="1"/>
  <c r="O138" i="1"/>
  <c r="O150" i="1"/>
  <c r="O101" i="1"/>
  <c r="O142" i="1"/>
  <c r="O224" i="1"/>
  <c r="O91" i="1"/>
  <c r="O76" i="1"/>
  <c r="O119" i="1"/>
  <c r="O58" i="1"/>
  <c r="O227" i="1"/>
  <c r="O214" i="1"/>
  <c r="O53" i="1"/>
  <c r="O158" i="1"/>
  <c r="O170" i="1"/>
  <c r="O202" i="1"/>
  <c r="O113" i="1"/>
  <c r="O211" i="1"/>
  <c r="O64" i="1"/>
  <c r="O100" i="1"/>
  <c r="O166" i="1"/>
  <c r="O208" i="1"/>
  <c r="O70" i="1"/>
  <c r="O230" i="1"/>
  <c r="O73" i="1"/>
  <c r="O86" i="1"/>
  <c r="O41" i="1"/>
  <c r="O141" i="1"/>
  <c r="O47" i="1"/>
  <c r="O40" i="1"/>
  <c r="O144" i="1"/>
  <c r="O248" i="1"/>
  <c r="O43" i="1"/>
  <c r="O218" i="1"/>
  <c r="O34" i="1"/>
  <c r="C16" i="1"/>
  <c r="D18" i="1" s="1"/>
  <c r="K243" i="1"/>
  <c r="F18" i="1" l="1"/>
  <c r="F19" i="1" s="1"/>
</calcChain>
</file>

<file path=xl/sharedStrings.xml><?xml version="1.0" encoding="utf-8"?>
<sst xmlns="http://schemas.openxmlformats.org/spreadsheetml/2006/main" count="2369" uniqueCount="874">
  <si>
    <t>IBVS 6244</t>
  </si>
  <si>
    <t>OEJV 0191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</si>
  <si>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</si>
  <si>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</si>
  <si>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</si>
  <si>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</si>
  <si>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</si>
  <si>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</si>
  <si>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</si>
  <si>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</si>
  <si>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</si>
  <si>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</si>
  <si>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</si>
  <si>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</si>
  <si>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</si>
  <si>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</si>
  <si>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</si>
  <si>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</si>
  <si>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</si>
  <si>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</si>
  <si>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</si>
  <si>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</si>
  <si>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</si>
  <si>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</si>
  <si>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</si>
  <si>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</si>
  <si>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</si>
  <si>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</si>
  <si>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</si>
  <si>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</si>
  <si>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phe</t>
  </si>
  <si>
    <t>K</t>
  </si>
  <si>
    <t>v</t>
  </si>
  <si>
    <t>ORION 120</t>
  </si>
  <si>
    <t>Peter H</t>
  </si>
  <si>
    <t>BBSAG Bull...25</t>
  </si>
  <si>
    <t>B</t>
  </si>
  <si>
    <t>Diethelm R</t>
  </si>
  <si>
    <t>AN 294,226</t>
  </si>
  <si>
    <t>BBSAG Bull...27</t>
  </si>
  <si>
    <t>BBSAG Bull...30</t>
  </si>
  <si>
    <t>ORION 126</t>
  </si>
  <si>
    <t>BBSAG Bull...31</t>
  </si>
  <si>
    <t>BBSAG Bull.3</t>
  </si>
  <si>
    <t>Locher K</t>
  </si>
  <si>
    <t>BBSAG Bull.4</t>
  </si>
  <si>
    <t>BBSAG Bull.6</t>
  </si>
  <si>
    <t>Germann R</t>
  </si>
  <si>
    <t>BBSAG 7</t>
  </si>
  <si>
    <t>BBSAG Bull.7</t>
  </si>
  <si>
    <t>BBSAG Bull.9</t>
  </si>
  <si>
    <t>BBSAG 11</t>
  </si>
  <si>
    <t>BBSAG Bull.13</t>
  </si>
  <si>
    <t>BBSAG Bull.16</t>
  </si>
  <si>
    <t>BBSAG 16</t>
  </si>
  <si>
    <t>IBVS 1053</t>
  </si>
  <si>
    <t>BBSAG Bull.17</t>
  </si>
  <si>
    <t>BBSAG Bull.23</t>
  </si>
  <si>
    <t>IBVS 1358</t>
  </si>
  <si>
    <t>BBSAG Bull.28</t>
  </si>
  <si>
    <t>BBSAG Bull.29</t>
  </si>
  <si>
    <t>G. Samolyk</t>
  </si>
  <si>
    <t>AAVSO 4</t>
  </si>
  <si>
    <t>A</t>
  </si>
  <si>
    <t>BBSAG Bull.30</t>
  </si>
  <si>
    <t>BBSAG Bull.34</t>
  </si>
  <si>
    <t>BBSAG Bull.35</t>
  </si>
  <si>
    <t>BBSAG Bull.38</t>
  </si>
  <si>
    <t>BBSAG Bull.40</t>
  </si>
  <si>
    <t>BBSAG Bull.41</t>
  </si>
  <si>
    <t>BBSAG Bull.44</t>
  </si>
  <si>
    <t>BBSAG Bull.45</t>
  </si>
  <si>
    <t>IBVS 2189</t>
  </si>
  <si>
    <t>G. Hanson</t>
  </si>
  <si>
    <t>BBSAG Bull.49</t>
  </si>
  <si>
    <t>BBSAG Bull.50</t>
  </si>
  <si>
    <t>BBSAG Bull.51</t>
  </si>
  <si>
    <t>BAV-M 32</t>
  </si>
  <si>
    <t>BAV-M 34</t>
  </si>
  <si>
    <t>BBSAG Bull.57</t>
  </si>
  <si>
    <t>BBSAG Bull.62</t>
  </si>
  <si>
    <t>D. Williams</t>
  </si>
  <si>
    <t>Mavrofridis G</t>
  </si>
  <si>
    <t>BBSAG Bull.84</t>
  </si>
  <si>
    <t>BAAVSS 72,22</t>
  </si>
  <si>
    <t>BAV-M 60</t>
  </si>
  <si>
    <t>phe  B</t>
  </si>
  <si>
    <t>BBSAG Bull.102</t>
  </si>
  <si>
    <t>ccd</t>
  </si>
  <si>
    <t>S. Cook</t>
  </si>
  <si>
    <t>BBSAG Bull.112</t>
  </si>
  <si>
    <t>BAV-M 101</t>
  </si>
  <si>
    <t>IBVS 5296</t>
  </si>
  <si>
    <t>EA/SD:</t>
  </si>
  <si>
    <t>IBVS 0456</t>
  </si>
  <si>
    <t>IBVS 0530</t>
  </si>
  <si>
    <t>IBVS 0647</t>
  </si>
  <si>
    <t>IBVS 5595</t>
  </si>
  <si>
    <t>I</t>
  </si>
  <si>
    <t>II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</si>
  <si>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</si>
  <si>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</si>
  <si>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</si>
  <si>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</si>
  <si>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</si>
  <si>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</si>
  <si>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</si>
  <si>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Start of linear fit &gt;&gt;&gt;&gt;&gt;&gt;&gt;&gt;&gt;&gt;&gt;&gt;&gt;&gt;&gt;&gt;&gt;&gt;&gt;&gt;&gt;</t>
  </si>
  <si>
    <t>OEJV 0094</t>
  </si>
  <si>
    <t>IBVS 5917</t>
  </si>
  <si>
    <t>Add cycle</t>
  </si>
  <si>
    <t>Old Cycle</t>
  </si>
  <si>
    <t>IBVS 5988</t>
  </si>
  <si>
    <t>PE</t>
  </si>
  <si>
    <t>IBVS 1163</t>
  </si>
  <si>
    <t>OEJV 0001</t>
  </si>
  <si>
    <t>vis</t>
  </si>
  <si>
    <t>JAVSO..38...85</t>
  </si>
  <si>
    <t>JAVSO..39...94</t>
  </si>
  <si>
    <t>JAVSO..36..186</t>
  </si>
  <si>
    <t>JAVSO..38..183</t>
  </si>
  <si>
    <t>2013JAVSO..41..328</t>
  </si>
  <si>
    <t>OEJV 0160</t>
  </si>
  <si>
    <t>IBVS 6084</t>
  </si>
  <si>
    <t>V0548 Cyg / GSC 03939-01341</t>
  </si>
  <si>
    <t>JAVSO..41..328</t>
  </si>
  <si>
    <t>IBVS 6118</t>
  </si>
  <si>
    <t>IBVS 6149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</si>
  <si>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</si>
  <si>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</si>
  <si>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</si>
  <si>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</si>
  <si>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</si>
  <si>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</si>
  <si>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</si>
  <si>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</si>
  <si>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</si>
  <si>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</si>
  <si>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</si>
  <si>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IBVS 6157</t>
  </si>
  <si>
    <t>2430619.447 </t>
  </si>
  <si>
    <t> 16.09.1942 22:43 </t>
  </si>
  <si>
    <t> 0.062 </t>
  </si>
  <si>
    <t>P </t>
  </si>
  <si>
    <t> W.Götz </t>
  </si>
  <si>
    <t> VSS 2.294 </t>
  </si>
  <si>
    <t>2430819.612 </t>
  </si>
  <si>
    <t> 05.04.1943 02:41 </t>
  </si>
  <si>
    <t> -0.154 </t>
  </si>
  <si>
    <t> P.Ahnert </t>
  </si>
  <si>
    <t>2430848.560 </t>
  </si>
  <si>
    <t> 04.05.1943 01:26 </t>
  </si>
  <si>
    <t> -0.089 </t>
  </si>
  <si>
    <t>2430857.533 </t>
  </si>
  <si>
    <t> 13.05.1943 00:47 </t>
  </si>
  <si>
    <t> -0.143 </t>
  </si>
  <si>
    <t>2430904.485 </t>
  </si>
  <si>
    <t> 28.06.1943 23:38 </t>
  </si>
  <si>
    <t> -0.127 </t>
  </si>
  <si>
    <t>2430960.423 </t>
  </si>
  <si>
    <t> 23.08.1943 22:09 </t>
  </si>
  <si>
    <t> -0.151 </t>
  </si>
  <si>
    <t>2431074.227 </t>
  </si>
  <si>
    <t> 15.12.1943 17:26 </t>
  </si>
  <si>
    <t> -0.077 </t>
  </si>
  <si>
    <t>2431229.522 </t>
  </si>
  <si>
    <t> 19.05.1944 00:31 </t>
  </si>
  <si>
    <t> -0.032 </t>
  </si>
  <si>
    <t>2431314.418 </t>
  </si>
  <si>
    <t> 11.08.1944 22:01 </t>
  </si>
  <si>
    <t> 0.018 </t>
  </si>
  <si>
    <t>2431370.277 </t>
  </si>
  <si>
    <t> 06.10.1944 18:38 </t>
  </si>
  <si>
    <t> -0.085 </t>
  </si>
  <si>
    <t>2431673.453 </t>
  </si>
  <si>
    <t> 05.08.1945 22:52 </t>
  </si>
  <si>
    <t> -0.188 </t>
  </si>
  <si>
    <t>2432711.501 </t>
  </si>
  <si>
    <t> 09.06.1948 00:01 </t>
  </si>
  <si>
    <t> -0.149 </t>
  </si>
  <si>
    <t>2433444.494 </t>
  </si>
  <si>
    <t> 11.06.1950 23:51 </t>
  </si>
  <si>
    <t> -0.081 </t>
  </si>
  <si>
    <t>2433509.497 </t>
  </si>
  <si>
    <t> 15.08.1950 23:55 </t>
  </si>
  <si>
    <t> -0.066 </t>
  </si>
  <si>
    <t>2433529.345 </t>
  </si>
  <si>
    <t> 04.09.1950 20:16 </t>
  </si>
  <si>
    <t> -0.075 </t>
  </si>
  <si>
    <t>V </t>
  </si>
  <si>
    <t> E.Born </t>
  </si>
  <si>
    <t>BAVM 9 </t>
  </si>
  <si>
    <t>2433538.372 </t>
  </si>
  <si>
    <t> 13.09.1950 20:55 </t>
  </si>
  <si>
    <t>2433538.376 </t>
  </si>
  <si>
    <t> 13.09.1950 21:01 </t>
  </si>
  <si>
    <t> -0.071 </t>
  </si>
  <si>
    <t> D.Sofronijewitsch </t>
  </si>
  <si>
    <t>2433538.390 </t>
  </si>
  <si>
    <t> 13.09.1950 21:21 </t>
  </si>
  <si>
    <t> -0.057 </t>
  </si>
  <si>
    <t>2433576.285 </t>
  </si>
  <si>
    <t> 21.10.1950 18:50 </t>
  </si>
  <si>
    <t> -0.072 </t>
  </si>
  <si>
    <t>2433711.627 </t>
  </si>
  <si>
    <t> 06.03.1951 03:02 </t>
  </si>
  <si>
    <t> -0.122 </t>
  </si>
  <si>
    <t>2433731.539 </t>
  </si>
  <si>
    <t> 26.03.1951 00:56 </t>
  </si>
  <si>
    <t> -0.068 </t>
  </si>
  <si>
    <t>2433731.540 </t>
  </si>
  <si>
    <t> 26.03.1951 00:57 </t>
  </si>
  <si>
    <t> -0.067 </t>
  </si>
  <si>
    <t>2433742.368 </t>
  </si>
  <si>
    <t> 05.04.1951 20:49 </t>
  </si>
  <si>
    <t> -0.070 </t>
  </si>
  <si>
    <t>2433807.360 </t>
  </si>
  <si>
    <t> 09.06.1951 20:38 </t>
  </si>
  <si>
    <t>2433807.361 </t>
  </si>
  <si>
    <t> 09.06.1951 20:39 </t>
  </si>
  <si>
    <t> -0.065 </t>
  </si>
  <si>
    <t>2433843.505 </t>
  </si>
  <si>
    <t> 16.07.1951 00:07 </t>
  </si>
  <si>
    <t> -0.026 </t>
  </si>
  <si>
    <t> W.Zessewitsch </t>
  </si>
  <si>
    <t> PZ 9.341 </t>
  </si>
  <si>
    <t>2433852.442 </t>
  </si>
  <si>
    <t> 24.07.1951 22:36 </t>
  </si>
  <si>
    <t> -0.115 </t>
  </si>
  <si>
    <t>2433854.332 </t>
  </si>
  <si>
    <t> 26.07.1951 19:58 </t>
  </si>
  <si>
    <t> -0.030 </t>
  </si>
  <si>
    <t>2433861.464 </t>
  </si>
  <si>
    <t> 02.08.1951 23:08 </t>
  </si>
  <si>
    <t> -0.119 </t>
  </si>
  <si>
    <t>2433888.590 </t>
  </si>
  <si>
    <t> 30.08.1951 02:09 </t>
  </si>
  <si>
    <t>2433890.403 </t>
  </si>
  <si>
    <t> 31.08.1951 21:40 </t>
  </si>
  <si>
    <t> -0.064 </t>
  </si>
  <si>
    <t>2433899.454 </t>
  </si>
  <si>
    <t> 09.09.1951 22:53 </t>
  </si>
  <si>
    <t> -0.039 </t>
  </si>
  <si>
    <t>2433937.335 </t>
  </si>
  <si>
    <t> 17.10.1951 20:02 </t>
  </si>
  <si>
    <t>2433937.337 </t>
  </si>
  <si>
    <t> 17.10.1951 20:05 </t>
  </si>
  <si>
    <t>2434085.363 </t>
  </si>
  <si>
    <t> 13.03.1952 20:42 </t>
  </si>
  <si>
    <t> -0.069 </t>
  </si>
  <si>
    <t>2434085.367 </t>
  </si>
  <si>
    <t> 13.03.1952 20:48 </t>
  </si>
  <si>
    <t>2434112.444 </t>
  </si>
  <si>
    <t> 09.04.1952 22:39 </t>
  </si>
  <si>
    <t>2434121.467 </t>
  </si>
  <si>
    <t> 18.04.1952 23:12 </t>
  </si>
  <si>
    <t>2434121.508 </t>
  </si>
  <si>
    <t> 19.04.1952 00:11 </t>
  </si>
  <si>
    <t> -0.029 </t>
  </si>
  <si>
    <t>2434132.299 </t>
  </si>
  <si>
    <t> 29.04.1952 19:10 </t>
  </si>
  <si>
    <t>2434132.303 </t>
  </si>
  <si>
    <t> 29.04.1952 19:16 </t>
  </si>
  <si>
    <t>2434150.432 </t>
  </si>
  <si>
    <t> 17.05.1952 22:22 </t>
  </si>
  <si>
    <t> 0.011 </t>
  </si>
  <si>
    <t>2434168.402 </t>
  </si>
  <si>
    <t> 04.06.1952 21:38 </t>
  </si>
  <si>
    <t>2434195.490 </t>
  </si>
  <si>
    <t> 01.07.1952 23:45 </t>
  </si>
  <si>
    <t> -0.061 </t>
  </si>
  <si>
    <t>2434215.349 </t>
  </si>
  <si>
    <t> 21.07.1952 20:22 </t>
  </si>
  <si>
    <t> -0.060 </t>
  </si>
  <si>
    <t>2434215.421 </t>
  </si>
  <si>
    <t> 21.07.1952 22:06 </t>
  </si>
  <si>
    <t> 0.012 </t>
  </si>
  <si>
    <t>2434215.445 </t>
  </si>
  <si>
    <t> 21.07.1952 22:40 </t>
  </si>
  <si>
    <t> 0.036 </t>
  </si>
  <si>
    <t>2434242.446 </t>
  </si>
  <si>
    <t> 17.08.1952 22:42 </t>
  </si>
  <si>
    <t> -0.041 </t>
  </si>
  <si>
    <t>2434251.448 </t>
  </si>
  <si>
    <t> 26.08.1952 22:45 </t>
  </si>
  <si>
    <t>2434253.304 </t>
  </si>
  <si>
    <t> 28.08.1952 19:17 </t>
  </si>
  <si>
    <t> -0.015 </t>
  </si>
  <si>
    <t>2434269.503 </t>
  </si>
  <si>
    <t> 14.09.1952 00:04 </t>
  </si>
  <si>
    <t> -0.063 </t>
  </si>
  <si>
    <t>2434298.382 </t>
  </si>
  <si>
    <t> 12.10.1952 21:10 </t>
  </si>
  <si>
    <t>2434298.3931 </t>
  </si>
  <si>
    <t> 12.10.1952 21:26 </t>
  </si>
  <si>
    <t> -0.0566 </t>
  </si>
  <si>
    <t>E </t>
  </si>
  <si>
    <t>?</t>
  </si>
  <si>
    <t> A.Fresa </t>
  </si>
  <si>
    <t> MSAI 27.55 </t>
  </si>
  <si>
    <t>2434334.430 </t>
  </si>
  <si>
    <t> 17.11.1952 22:19 </t>
  </si>
  <si>
    <t> -0.124 </t>
  </si>
  <si>
    <t>2434392.290 </t>
  </si>
  <si>
    <t> 14.01.1953 18:57 </t>
  </si>
  <si>
    <t>2434444.619 </t>
  </si>
  <si>
    <t> 08.03.1953 02:51 </t>
  </si>
  <si>
    <t> -0.055 </t>
  </si>
  <si>
    <t> A.Fresa[Lichtenk.] </t>
  </si>
  <si>
    <t> MSAI 27.56 </t>
  </si>
  <si>
    <t>2434446.418 </t>
  </si>
  <si>
    <t> 09.03.1953 22:01 </t>
  </si>
  <si>
    <t>2434446.422 </t>
  </si>
  <si>
    <t> 09.03.1953 22:07 </t>
  </si>
  <si>
    <t>2434455.434 </t>
  </si>
  <si>
    <t> 18.03.1953 22:24 </t>
  </si>
  <si>
    <t>2434455.435 </t>
  </si>
  <si>
    <t> 18.03.1953 22:26 </t>
  </si>
  <si>
    <t>2434623.374 </t>
  </si>
  <si>
    <t> 02.09.1953 20:58 </t>
  </si>
  <si>
    <t> -0.018 </t>
  </si>
  <si>
    <t>2435984.481 </t>
  </si>
  <si>
    <t> 25.05.1957 23:32 </t>
  </si>
  <si>
    <t> -0.056 </t>
  </si>
  <si>
    <t> R.Rudolph </t>
  </si>
  <si>
    <t>BAVM 12 </t>
  </si>
  <si>
    <t>2435984.482 </t>
  </si>
  <si>
    <t> 25.05.1957 23:34 </t>
  </si>
  <si>
    <t> F.Dörr </t>
  </si>
  <si>
    <t>2436318.465 </t>
  </si>
  <si>
    <t> 24.04.1958 23:09 </t>
  </si>
  <si>
    <t> -0.040 </t>
  </si>
  <si>
    <t>BAVM 13 </t>
  </si>
  <si>
    <t>2436318.467 </t>
  </si>
  <si>
    <t> 24.04.1958 23:12 </t>
  </si>
  <si>
    <t> -0.038 </t>
  </si>
  <si>
    <t>2437820.425 </t>
  </si>
  <si>
    <t> 04.06.1962 22:12 </t>
  </si>
  <si>
    <t> -0.034 </t>
  </si>
  <si>
    <t> H.Jungbluth </t>
  </si>
  <si>
    <t>BAVM 15 </t>
  </si>
  <si>
    <t> J.Reichert </t>
  </si>
  <si>
    <t>2437903.467 </t>
  </si>
  <si>
    <t> 26.08.1962 23:12 </t>
  </si>
  <si>
    <t> -0.033 </t>
  </si>
  <si>
    <t>2437932.351 </t>
  </si>
  <si>
    <t> 24.09.1962 20:25 </t>
  </si>
  <si>
    <t> E.Pohl </t>
  </si>
  <si>
    <t> AN 288.70 </t>
  </si>
  <si>
    <t>2437959.438 </t>
  </si>
  <si>
    <t> 21.10.1962 22:30 </t>
  </si>
  <si>
    <t> -0.024 </t>
  </si>
  <si>
    <t> P.Frank </t>
  </si>
  <si>
    <t>2438237.443 </t>
  </si>
  <si>
    <t> 26.07.1963 22:37 </t>
  </si>
  <si>
    <t> -0.025 </t>
  </si>
  <si>
    <t> M.Fernandes </t>
  </si>
  <si>
    <t>BAVM 18 </t>
  </si>
  <si>
    <t>2438237.449 </t>
  </si>
  <si>
    <t> 26.07.1963 22:46 </t>
  </si>
  <si>
    <t> -0.019 </t>
  </si>
  <si>
    <t> V.Orlovius </t>
  </si>
  <si>
    <t>2438255.494 </t>
  </si>
  <si>
    <t> 13.08.1963 23:51 </t>
  </si>
  <si>
    <t> W.Reichelt </t>
  </si>
  <si>
    <t>2438255.507 </t>
  </si>
  <si>
    <t> 14.08.1963 00:10 </t>
  </si>
  <si>
    <t> -0.013 </t>
  </si>
  <si>
    <t> M.Weule </t>
  </si>
  <si>
    <t>2438322.284 </t>
  </si>
  <si>
    <t> 19.10.1963 18:48 </t>
  </si>
  <si>
    <t> H.Bode </t>
  </si>
  <si>
    <t> AN 289.192 </t>
  </si>
  <si>
    <t>2438322.289 </t>
  </si>
  <si>
    <t> 19.10.1963 18:56 </t>
  </si>
  <si>
    <t> W.Becker </t>
  </si>
  <si>
    <t>2438941.480 </t>
  </si>
  <si>
    <t> 29.06.1965 23:31 </t>
  </si>
  <si>
    <t> W.Braune </t>
  </si>
  <si>
    <t>2438977.5874 </t>
  </si>
  <si>
    <t> 05.08.1965 02:05 </t>
  </si>
  <si>
    <t> -0.0262 </t>
  </si>
  <si>
    <t> M.Rodono(Agerer) </t>
  </si>
  <si>
    <t> MSAI 38.3. </t>
  </si>
  <si>
    <t>2438979.3910 </t>
  </si>
  <si>
    <t> 06.08.1965 21:23 </t>
  </si>
  <si>
    <t> -0.0279 </t>
  </si>
  <si>
    <t>2438988.4175 </t>
  </si>
  <si>
    <t> 15.08.1965 22:01 </t>
  </si>
  <si>
    <t> -0.0275 </t>
  </si>
  <si>
    <t>2439026.327 </t>
  </si>
  <si>
    <t> 22.09.1965 19:50 </t>
  </si>
  <si>
    <t> -0.028 </t>
  </si>
  <si>
    <t>2439026.329 </t>
  </si>
  <si>
    <t> 22.09.1965 19:53 </t>
  </si>
  <si>
    <t>BAVM 25 </t>
  </si>
  <si>
    <t>2439053.386 </t>
  </si>
  <si>
    <t> 19.10.1965 21:15 </t>
  </si>
  <si>
    <t> -0.047 </t>
  </si>
  <si>
    <t>2439248.379 </t>
  </si>
  <si>
    <t> 02.05.1966 21:05 </t>
  </si>
  <si>
    <t> -0.020 </t>
  </si>
  <si>
    <t>BAVM 23 </t>
  </si>
  <si>
    <t>2439248.380 </t>
  </si>
  <si>
    <t> 02.05.1966 21:07 </t>
  </si>
  <si>
    <t> J.Hübscher </t>
  </si>
  <si>
    <t>2439266.424 </t>
  </si>
  <si>
    <t> 20.05.1966 22:10 </t>
  </si>
  <si>
    <t> -0.027 </t>
  </si>
  <si>
    <t>2439266.428 </t>
  </si>
  <si>
    <t> 20.05.1966 22:16 </t>
  </si>
  <si>
    <t> -0.023 </t>
  </si>
  <si>
    <t>2440109.474 </t>
  </si>
  <si>
    <t> 09.09.1968 23:22 </t>
  </si>
  <si>
    <t> -0.021 </t>
  </si>
  <si>
    <t> A.Bickel </t>
  </si>
  <si>
    <t>IBVS 456 </t>
  </si>
  <si>
    <t>2440185.295 </t>
  </si>
  <si>
    <t> 24.11.1968 19:04 </t>
  </si>
  <si>
    <t> C.Ibanoglu </t>
  </si>
  <si>
    <t>2440378.462 </t>
  </si>
  <si>
    <t> 05.06.1969 23:05 </t>
  </si>
  <si>
    <t> -0.012 </t>
  </si>
  <si>
    <t>2440434.421 </t>
  </si>
  <si>
    <t> 31.07.1969 22:06 </t>
  </si>
  <si>
    <t> -0.016 </t>
  </si>
  <si>
    <t> A.Caliscan </t>
  </si>
  <si>
    <t>2440499.4142 </t>
  </si>
  <si>
    <t> 04.10.1969 21:56 </t>
  </si>
  <si>
    <t> -0.0109 </t>
  </si>
  <si>
    <t> N.Güdür </t>
  </si>
  <si>
    <t>IBVS 530 </t>
  </si>
  <si>
    <t>2440759.390 </t>
  </si>
  <si>
    <t> 21.06.1970 21:21 </t>
  </si>
  <si>
    <t> H.Peter </t>
  </si>
  <si>
    <t> ORI 120 </t>
  </si>
  <si>
    <t>2440768.407 </t>
  </si>
  <si>
    <t> 30.06.1970 21:46 </t>
  </si>
  <si>
    <t> 0.002 </t>
  </si>
  <si>
    <t> R.Diethelm </t>
  </si>
  <si>
    <t>2440795.487 </t>
  </si>
  <si>
    <t> 27.07.1970 23:41 </t>
  </si>
  <si>
    <t> 0.004 </t>
  </si>
  <si>
    <t>2440804.507 </t>
  </si>
  <si>
    <t> 06.08.1970 00:10 </t>
  </si>
  <si>
    <t> -0.002 </t>
  </si>
  <si>
    <t>2440889.357 </t>
  </si>
  <si>
    <t> 29.10.1970 20:34 </t>
  </si>
  <si>
    <t> ORI 122 </t>
  </si>
  <si>
    <t>2441055.425 </t>
  </si>
  <si>
    <t> 13.04.1971 22:12 </t>
  </si>
  <si>
    <t> ORI 125 </t>
  </si>
  <si>
    <t>2441176.364 </t>
  </si>
  <si>
    <t> 12.08.1971 20:44 </t>
  </si>
  <si>
    <t> ORI 126 </t>
  </si>
  <si>
    <t>2441176.3699 </t>
  </si>
  <si>
    <t> 12.08.1971 20:52 </t>
  </si>
  <si>
    <t> -0.0175 </t>
  </si>
  <si>
    <t> H.Sengonca </t>
  </si>
  <si>
    <t>IBVS 647 </t>
  </si>
  <si>
    <t>2441223.3051 </t>
  </si>
  <si>
    <t> 28.09.1971 19:19 </t>
  </si>
  <si>
    <t> -0.0184 </t>
  </si>
  <si>
    <t> S.Bozkurt </t>
  </si>
  <si>
    <t>2441416.499 </t>
  </si>
  <si>
    <t> 08.04.1972 23:58 </t>
  </si>
  <si>
    <t> 0.016 </t>
  </si>
  <si>
    <t> BBS 3 </t>
  </si>
  <si>
    <t>2441445.368 </t>
  </si>
  <si>
    <t> 07.05.1972 20:49 </t>
  </si>
  <si>
    <t> 0.001 </t>
  </si>
  <si>
    <t>BAVM 26 </t>
  </si>
  <si>
    <t>2441472.429 </t>
  </si>
  <si>
    <t> 03.06.1972 22:17 </t>
  </si>
  <si>
    <t> -0.017 </t>
  </si>
  <si>
    <t>2441490.494 </t>
  </si>
  <si>
    <t> 21.06.1972 23:51 </t>
  </si>
  <si>
    <t> -0.004 </t>
  </si>
  <si>
    <t> K.Locher </t>
  </si>
  <si>
    <t>2441528.425 </t>
  </si>
  <si>
    <t> 29.07.1972 22:12 </t>
  </si>
  <si>
    <t> 0.017 </t>
  </si>
  <si>
    <t> BBS 4 </t>
  </si>
  <si>
    <t>2441593.409 </t>
  </si>
  <si>
    <t> 02.10.1972 21:48 </t>
  </si>
  <si>
    <t> 0.013 </t>
  </si>
  <si>
    <t> BBS 6 </t>
  </si>
  <si>
    <t>2441622.294 </t>
  </si>
  <si>
    <t> 31.10.1972 19:03 </t>
  </si>
  <si>
    <t> 0.014 </t>
  </si>
  <si>
    <t> R.Germann </t>
  </si>
  <si>
    <t>2441649.356 </t>
  </si>
  <si>
    <t> 27.11.1972 20:32 </t>
  </si>
  <si>
    <t>2441678.231 </t>
  </si>
  <si>
    <t> 26.12.1972 17:32 </t>
  </si>
  <si>
    <t> -0.011 </t>
  </si>
  <si>
    <t> BBS 7 </t>
  </si>
  <si>
    <t>2441815.424 </t>
  </si>
  <si>
    <t> 12.05.1973 22:10 </t>
  </si>
  <si>
    <t> BBS 9 </t>
  </si>
  <si>
    <t>2441815.428 </t>
  </si>
  <si>
    <t> 12.05.1973 22:16 </t>
  </si>
  <si>
    <t>2441918.332 </t>
  </si>
  <si>
    <t> 23.08.1973 19:58 </t>
  </si>
  <si>
    <t> -0.006 </t>
  </si>
  <si>
    <t> BBS 11 </t>
  </si>
  <si>
    <t>2442039.274 </t>
  </si>
  <si>
    <t> 22.12.1973 18:34 </t>
  </si>
  <si>
    <t> BBS 13 </t>
  </si>
  <si>
    <t>2442223.392 </t>
  </si>
  <si>
    <t> 24.06.1974 21:24 </t>
  </si>
  <si>
    <t> -0.031 </t>
  </si>
  <si>
    <t> BBS 16 </t>
  </si>
  <si>
    <t>2442223.422 </t>
  </si>
  <si>
    <t> 24.06.1974 22:07 </t>
  </si>
  <si>
    <t> -0.001 </t>
  </si>
  <si>
    <t>2442279.3841 </t>
  </si>
  <si>
    <t> 19.08.1974 21:13 </t>
  </si>
  <si>
    <t> -0.0007 </t>
  </si>
  <si>
    <t>IBVS 1053 </t>
  </si>
  <si>
    <t>2442288.391 </t>
  </si>
  <si>
    <t> 28.08.1974 21:23 </t>
  </si>
  <si>
    <t> BBS 17 </t>
  </si>
  <si>
    <t>2442575.443 </t>
  </si>
  <si>
    <t> 11.06.1975 22:37 </t>
  </si>
  <si>
    <t> -0.000 </t>
  </si>
  <si>
    <t> J.Ebersberger </t>
  </si>
  <si>
    <t>IBVS 1163 </t>
  </si>
  <si>
    <t>2442575.463 </t>
  </si>
  <si>
    <t> 11.06.1975 23:06 </t>
  </si>
  <si>
    <t> 0.020 </t>
  </si>
  <si>
    <t> BBS 23 </t>
  </si>
  <si>
    <t>2442631.391 </t>
  </si>
  <si>
    <t> 06.08.1975 21:23 </t>
  </si>
  <si>
    <t> -0.014 </t>
  </si>
  <si>
    <t>2442631.4052 </t>
  </si>
  <si>
    <t> 06.08.1975 21:43 </t>
  </si>
  <si>
    <t> -0.0000 </t>
  </si>
  <si>
    <t> A.Y.Ertan et al. </t>
  </si>
  <si>
    <t>2442640.4324 </t>
  </si>
  <si>
    <t> 15.08.1975 22:22 </t>
  </si>
  <si>
    <t> 0.0010 </t>
  </si>
  <si>
    <t> A.Y.Ertan </t>
  </si>
  <si>
    <t>2442667.5122 </t>
  </si>
  <si>
    <t> 12.09.1975 00:17 </t>
  </si>
  <si>
    <t> 0.0023 </t>
  </si>
  <si>
    <t>2442927.460 </t>
  </si>
  <si>
    <t> 28.05.1976 23:02 </t>
  </si>
  <si>
    <t> A.Blenner </t>
  </si>
  <si>
    <t>IBVS 1358 </t>
  </si>
  <si>
    <t>2442956.371 </t>
  </si>
  <si>
    <t> 26.06.1976 20:54 </t>
  </si>
  <si>
    <t> 0.024 </t>
  </si>
  <si>
    <t> BBS 28 </t>
  </si>
  <si>
    <t>2443003.336 </t>
  </si>
  <si>
    <t> 12.08.1976 20:03 </t>
  </si>
  <si>
    <t> 0.053 </t>
  </si>
  <si>
    <t> BBS 29 </t>
  </si>
  <si>
    <t>2443008.697 </t>
  </si>
  <si>
    <t> 18.08.1976 04:43 </t>
  </si>
  <si>
    <t> G.Samolyk </t>
  </si>
  <si>
    <t> AOEB 4 </t>
  </si>
  <si>
    <t>2443030.341 </t>
  </si>
  <si>
    <t> 08.09.1976 20:11 </t>
  </si>
  <si>
    <t> BBS 30 </t>
  </si>
  <si>
    <t>2443304.741 </t>
  </si>
  <si>
    <t> 10.06.1977 05:47 </t>
  </si>
  <si>
    <t>2443326.391 </t>
  </si>
  <si>
    <t> 01.07.1977 21:23 </t>
  </si>
  <si>
    <t> BBS 34 </t>
  </si>
  <si>
    <t>2443429.326 </t>
  </si>
  <si>
    <t> 12.10.1977 19:49 </t>
  </si>
  <si>
    <t> 0.008 </t>
  </si>
  <si>
    <t> BBS 35 </t>
  </si>
  <si>
    <t>2443703.705 </t>
  </si>
  <si>
    <t> 14.07.1978 04:55 </t>
  </si>
  <si>
    <t> -0.009 </t>
  </si>
  <si>
    <t>2443734.408 </t>
  </si>
  <si>
    <t> 13.08.1978 21:47 </t>
  </si>
  <si>
    <t> 0.005 </t>
  </si>
  <si>
    <t> BBS 38 </t>
  </si>
  <si>
    <t>2443828.279 </t>
  </si>
  <si>
    <t> 15.11.1978 18:41 </t>
  </si>
  <si>
    <t> BBS 40 </t>
  </si>
  <si>
    <t>2443846.318 </t>
  </si>
  <si>
    <t> 03.12.1978 19:37 </t>
  </si>
  <si>
    <t> BBS 41 </t>
  </si>
  <si>
    <t>2444111.700 </t>
  </si>
  <si>
    <t> 26.08.1979 04:48 </t>
  </si>
  <si>
    <t>2444115.305 </t>
  </si>
  <si>
    <t> 29.08.1979 19:19 </t>
  </si>
  <si>
    <t> BBS 44 </t>
  </si>
  <si>
    <t>2444124.330 </t>
  </si>
  <si>
    <t> 07.09.1979 19:55 </t>
  </si>
  <si>
    <t> BBS 45 </t>
  </si>
  <si>
    <t>2444133.347 </t>
  </si>
  <si>
    <t> 16.09.1979 20:19 </t>
  </si>
  <si>
    <t>2444445.656 </t>
  </si>
  <si>
    <t> 25.07.1980 03:44 </t>
  </si>
  <si>
    <t> -0.008 </t>
  </si>
  <si>
    <t>2444456.4958 </t>
  </si>
  <si>
    <t> 04.08.1980 23:53 </t>
  </si>
  <si>
    <t> 0.0000 </t>
  </si>
  <si>
    <t>IBVS 2189 </t>
  </si>
  <si>
    <t>2444463.730 </t>
  </si>
  <si>
    <t> 12.08.1980 05:31 </t>
  </si>
  <si>
    <t> G.Hanson </t>
  </si>
  <si>
    <t>2444476.347 </t>
  </si>
  <si>
    <t> 24.08.1980 20:19 </t>
  </si>
  <si>
    <t> BBS 49 </t>
  </si>
  <si>
    <t>2444484.4657 </t>
  </si>
  <si>
    <t> 01.09.1980 23:10 </t>
  </si>
  <si>
    <t> -0.0112 </t>
  </si>
  <si>
    <t>2444485.363 </t>
  </si>
  <si>
    <t> 02.09.1980 20:42 </t>
  </si>
  <si>
    <t> BBS 50 </t>
  </si>
  <si>
    <t>2444523.261 </t>
  </si>
  <si>
    <t> 10.10.1980 18:15 </t>
  </si>
  <si>
    <t> BBS 51 </t>
  </si>
  <si>
    <t>2444532.307 </t>
  </si>
  <si>
    <t> 19.10.1980 19:22 </t>
  </si>
  <si>
    <t>BAVM 32 </t>
  </si>
  <si>
    <t>2444541.319 </t>
  </si>
  <si>
    <t> 28.10.1980 19:39 </t>
  </si>
  <si>
    <t>2444541.350 </t>
  </si>
  <si>
    <t> 28.10.1980 20:24 </t>
  </si>
  <si>
    <t>2444866.2885 </t>
  </si>
  <si>
    <t> 18.09.1981 18:55 </t>
  </si>
  <si>
    <t> 0.0048 </t>
  </si>
  <si>
    <t>o</t>
  </si>
  <si>
    <t>BAVM 34 </t>
  </si>
  <si>
    <t>2444880.722 </t>
  </si>
  <si>
    <t> 03.10.1981 05:19 </t>
  </si>
  <si>
    <t>2444911.420 </t>
  </si>
  <si>
    <t> 02.11.1981 22:04 </t>
  </si>
  <si>
    <t> BBS 57 </t>
  </si>
  <si>
    <t>2445207.477 </t>
  </si>
  <si>
    <t> 25.08.1982 23:26 </t>
  </si>
  <si>
    <t> BBS 62 </t>
  </si>
  <si>
    <t>2445227.338 </t>
  </si>
  <si>
    <t> 14.09.1982 20:06 </t>
  </si>
  <si>
    <t>2445492.700 </t>
  </si>
  <si>
    <t> 07.06.1983 04:48 </t>
  </si>
  <si>
    <t> 0.000 </t>
  </si>
  <si>
    <t>2445622.681 </t>
  </si>
  <si>
    <t> 15.10.1983 04:20 </t>
  </si>
  <si>
    <t>2445900.695 </t>
  </si>
  <si>
    <t> 19.07.1984 04:40 </t>
  </si>
  <si>
    <t> D.Williams </t>
  </si>
  <si>
    <t>2445956.644 </t>
  </si>
  <si>
    <t> 13.09.1984 03:27 </t>
  </si>
  <si>
    <t>2446068.588 </t>
  </si>
  <si>
    <t> 03.01.1985 02:06 </t>
  </si>
  <si>
    <t> 0.019 </t>
  </si>
  <si>
    <t>2446987.426 </t>
  </si>
  <si>
    <t> 10.07.1987 22:13 </t>
  </si>
  <si>
    <t> G.Mavrofridis </t>
  </si>
  <si>
    <t> BBS 84 </t>
  </si>
  <si>
    <t>2447469.408 </t>
  </si>
  <si>
    <t> 03.11.1988 21:47 </t>
  </si>
  <si>
    <t> -0.022 </t>
  </si>
  <si>
    <t> I.Middlemist </t>
  </si>
  <si>
    <t> VSSC 72.26 </t>
  </si>
  <si>
    <t>2448498.382 </t>
  </si>
  <si>
    <t> 29.08.1991 21:10 </t>
  </si>
  <si>
    <t> D.Girrbach </t>
  </si>
  <si>
    <t>BAVM 60 </t>
  </si>
  <si>
    <t>2448601.269 </t>
  </si>
  <si>
    <t> 10.12.1991 18:27 </t>
  </si>
  <si>
    <t> -0.042 </t>
  </si>
  <si>
    <t> G.Maintz </t>
  </si>
  <si>
    <t>2448850.4420 </t>
  </si>
  <si>
    <t> 15.08.1992 22:36 </t>
  </si>
  <si>
    <t> 0.0091 </t>
  </si>
  <si>
    <t> BBS 102 </t>
  </si>
  <si>
    <t>2449904.701 </t>
  </si>
  <si>
    <t> 06.07.1995 04:49 </t>
  </si>
  <si>
    <t>C </t>
  </si>
  <si>
    <t> S.Cook </t>
  </si>
  <si>
    <t>2449989.559 </t>
  </si>
  <si>
    <t> 29.09.1995 01:24 </t>
  </si>
  <si>
    <t>2450240.470 </t>
  </si>
  <si>
    <t> 05.06.1996 23:16 </t>
  </si>
  <si>
    <t> BBS 112 </t>
  </si>
  <si>
    <t>2450312.692 </t>
  </si>
  <si>
    <t> 17.08.1996 04:36 </t>
  </si>
  <si>
    <t>2450446.280 </t>
  </si>
  <si>
    <t> 28.12.1996 18:43 </t>
  </si>
  <si>
    <t> 0.021 </t>
  </si>
  <si>
    <t>BAVM 101 </t>
  </si>
  <si>
    <t>2450655.684 </t>
  </si>
  <si>
    <t> 26.07.1997 04:24 </t>
  </si>
  <si>
    <t>ns</t>
  </si>
  <si>
    <t> AOEB 12 </t>
  </si>
  <si>
    <t>2451426.492 </t>
  </si>
  <si>
    <t> 04.09.1999 23:48 </t>
  </si>
  <si>
    <t> M.Schabacher </t>
  </si>
  <si>
    <t>BAVM 131 </t>
  </si>
  <si>
    <t>2451798.334 </t>
  </si>
  <si>
    <t> 10.09.2000 20:00 </t>
  </si>
  <si>
    <t> -0.044 </t>
  </si>
  <si>
    <t> R.Meyer </t>
  </si>
  <si>
    <t>BAVM 143 </t>
  </si>
  <si>
    <t>2451807.373 </t>
  </si>
  <si>
    <t> 19.09.2000 20:57 </t>
  </si>
  <si>
    <t>2451816.438 </t>
  </si>
  <si>
    <t> 28.09.2000 22:30 </t>
  </si>
  <si>
    <t> 0.007 </t>
  </si>
  <si>
    <t>2452085.421 </t>
  </si>
  <si>
    <t> 24.06.2001 22:06 </t>
  </si>
  <si>
    <t>BAVM 154 </t>
  </si>
  <si>
    <t>2452112.490 </t>
  </si>
  <si>
    <t> 21.07.2001 23:45 </t>
  </si>
  <si>
    <t>2452150.396 </t>
  </si>
  <si>
    <t> 28.08.2001 21:30 </t>
  </si>
  <si>
    <t>2452150.414 </t>
  </si>
  <si>
    <t> 28.08.2001 21:56 </t>
  </si>
  <si>
    <t> 0.015 </t>
  </si>
  <si>
    <t> BBS 126 </t>
  </si>
  <si>
    <t>2452150.4147 </t>
  </si>
  <si>
    <t> 28.08.2001 21:57 </t>
  </si>
  <si>
    <t> 0.0159 </t>
  </si>
  <si>
    <t>BAVM 152 </t>
  </si>
  <si>
    <t>2452428.413 </t>
  </si>
  <si>
    <t> 02.06.2002 21:54 </t>
  </si>
  <si>
    <t> W.Proksch </t>
  </si>
  <si>
    <t>BAVM 157 </t>
  </si>
  <si>
    <t>2452428.418 </t>
  </si>
  <si>
    <t> 02.06.2002 22:01 </t>
  </si>
  <si>
    <t>2452549.366 </t>
  </si>
  <si>
    <t> 01.10.2002 20:47 </t>
  </si>
  <si>
    <t>2452854.442 </t>
  </si>
  <si>
    <t> 02.08.2003 22:36 </t>
  </si>
  <si>
    <t>BAVM 171 </t>
  </si>
  <si>
    <t>2452899.5865 </t>
  </si>
  <si>
    <t> 17.09.2003 02:04 </t>
  </si>
  <si>
    <t> 0.0160 </t>
  </si>
  <si>
    <t> R.Poklar </t>
  </si>
  <si>
    <t>2452901.381 </t>
  </si>
  <si>
    <t> 18.09.2003 21:08 </t>
  </si>
  <si>
    <t>2453154.1246 </t>
  </si>
  <si>
    <t> 28.05.2004 14:59 </t>
  </si>
  <si>
    <t> 0.0162 </t>
  </si>
  <si>
    <t> Nakajima </t>
  </si>
  <si>
    <t>VSB 43 </t>
  </si>
  <si>
    <t>2453202.8566 </t>
  </si>
  <si>
    <t> 16.07.2004 08:33 </t>
  </si>
  <si>
    <t> 0.0069 </t>
  </si>
  <si>
    <t> Caton &amp; Smith </t>
  </si>
  <si>
    <t>IBVS 5595 </t>
  </si>
  <si>
    <t>2453251.5955 </t>
  </si>
  <si>
    <t> 03.09.2004 02:17 </t>
  </si>
  <si>
    <t> 0.0045 </t>
  </si>
  <si>
    <t>R</t>
  </si>
  <si>
    <t> G.Lubcke </t>
  </si>
  <si>
    <t> JAAVSO 41;328 </t>
  </si>
  <si>
    <t>2453253.402 </t>
  </si>
  <si>
    <t> 04.09.2004 21:38 </t>
  </si>
  <si>
    <t> 0.006 </t>
  </si>
  <si>
    <t>BAVM 174 </t>
  </si>
  <si>
    <t>2453253.416 </t>
  </si>
  <si>
    <t> 04.09.2004 21:59 </t>
  </si>
  <si>
    <t>2453565.704 </t>
  </si>
  <si>
    <t> 14.07.2005 04:53 </t>
  </si>
  <si>
    <t>2453966.4702 </t>
  </si>
  <si>
    <t> 18.08.2006 23:17 </t>
  </si>
  <si>
    <t> 0.0070 </t>
  </si>
  <si>
    <t> H. Jungbluth </t>
  </si>
  <si>
    <t>BAVM 183 </t>
  </si>
  <si>
    <t>2454260.7315 </t>
  </si>
  <si>
    <t> 09.06.2007 05:33 </t>
  </si>
  <si>
    <t> 0.0153 </t>
  </si>
  <si>
    <t> J.Bialozynski </t>
  </si>
  <si>
    <t>2454318.498 </t>
  </si>
  <si>
    <t> 05.08.2007 23:57 </t>
  </si>
  <si>
    <t> G.Marino et al. </t>
  </si>
  <si>
    <t>IBVS 5917 </t>
  </si>
  <si>
    <t>2454385.2910 </t>
  </si>
  <si>
    <t> 11.10.2007 18:59 </t>
  </si>
  <si>
    <t> 0.0137 </t>
  </si>
  <si>
    <t> R.Ehrenberger </t>
  </si>
  <si>
    <t>OEJV 0094 </t>
  </si>
  <si>
    <t>2454385.2916 </t>
  </si>
  <si>
    <t> 0.0143 </t>
  </si>
  <si>
    <t> L.Šmelcer </t>
  </si>
  <si>
    <t>2454385.2929 </t>
  </si>
  <si>
    <t> 11.10.2007 19:01 </t>
  </si>
  <si>
    <t> 0.0156 </t>
  </si>
  <si>
    <t>2454612.7561 </t>
  </si>
  <si>
    <t> 26.05.2008 06:08 </t>
  </si>
  <si>
    <t> 0.0194 </t>
  </si>
  <si>
    <t>JAAVSO 36(2);186 </t>
  </si>
  <si>
    <t>2454652.4695 </t>
  </si>
  <si>
    <t> 04.07.2008 23:16 </t>
  </si>
  <si>
    <t> 0.0177 </t>
  </si>
  <si>
    <t>2454690.3800 </t>
  </si>
  <si>
    <t> 11.08.2008 21:07 </t>
  </si>
  <si>
    <t> 0.0183 </t>
  </si>
  <si>
    <t>2454690.3801 </t>
  </si>
  <si>
    <t> 0.0184 </t>
  </si>
  <si>
    <t>2454690.3808 </t>
  </si>
  <si>
    <t> 11.08.2008 21:08 </t>
  </si>
  <si>
    <t> 0.0191 </t>
  </si>
  <si>
    <t>2455011.7105 </t>
  </si>
  <si>
    <t> 29.06.2009 05:03 </t>
  </si>
  <si>
    <t> 0.0173 </t>
  </si>
  <si>
    <t> JAAVSO 38;85 </t>
  </si>
  <si>
    <t>2455096.5557 </t>
  </si>
  <si>
    <t> 22.09.2009 01:20 </t>
  </si>
  <si>
    <t> 0.0166 </t>
  </si>
  <si>
    <t> K.Menzies </t>
  </si>
  <si>
    <t> JAAVSO 38;120 </t>
  </si>
  <si>
    <t>2455432.3217 </t>
  </si>
  <si>
    <t> 23.08.2010 19:43 </t>
  </si>
  <si>
    <t> 0.0093 </t>
  </si>
  <si>
    <t>m</t>
  </si>
  <si>
    <t> S.Dogru et al. </t>
  </si>
  <si>
    <t>IBVS 5988 </t>
  </si>
  <si>
    <t>2455450.3757 </t>
  </si>
  <si>
    <t> 10.09.2010 21:01 </t>
  </si>
  <si>
    <t> 0.0109 </t>
  </si>
  <si>
    <t> L.Corp </t>
  </si>
  <si>
    <t> JAAVSO 39;94 </t>
  </si>
  <si>
    <t>2455802.39912 </t>
  </si>
  <si>
    <t> 28.08.2011 21:34 </t>
  </si>
  <si>
    <t> 0.01391 </t>
  </si>
  <si>
    <t>OEJV 0160 </t>
  </si>
  <si>
    <t>2455802.39932 </t>
  </si>
  <si>
    <t> 28.08.2011 21:35 </t>
  </si>
  <si>
    <t> 0.01411 </t>
  </si>
  <si>
    <t>2455802.39962 </t>
  </si>
  <si>
    <t> 0.01441 </t>
  </si>
  <si>
    <t>2456515.4836 </t>
  </si>
  <si>
    <t> 10.08.2013 23:36 </t>
  </si>
  <si>
    <t> 0.0314 </t>
  </si>
  <si>
    <t> K.Alich </t>
  </si>
  <si>
    <t>BAVM 232 </t>
  </si>
  <si>
    <t>2456522.7040 </t>
  </si>
  <si>
    <t> 18.08.2013 04:53 </t>
  </si>
  <si>
    <t> 0.0308 </t>
  </si>
  <si>
    <t>2456522.7048 </t>
  </si>
  <si>
    <t> 18.08.2013 04:54 </t>
  </si>
  <si>
    <t> 0.0316 </t>
  </si>
  <si>
    <t> N.Simmons </t>
  </si>
  <si>
    <t>2456534.4427 </t>
  </si>
  <si>
    <t> 29.08.2013 22:37 </t>
  </si>
  <si>
    <t> 0.0355 </t>
  </si>
  <si>
    <t>-I</t>
  </si>
  <si>
    <t> F.Agerer </t>
  </si>
  <si>
    <t>BAVM 234 </t>
  </si>
  <si>
    <t>2456811.5407 </t>
  </si>
  <si>
    <t> 03.06.2014 00:58 </t>
  </si>
  <si>
    <t> 0.0302 </t>
  </si>
  <si>
    <t>BAVM 238 </t>
  </si>
  <si>
    <t>2457210.4901 </t>
  </si>
  <si>
    <t> 06.07.2015 23:45 </t>
  </si>
  <si>
    <t> 0.0232 </t>
  </si>
  <si>
    <t>BAVM 241 (=IBVS 6157) </t>
  </si>
  <si>
    <t>2457210.4909 </t>
  </si>
  <si>
    <t> 06.07.2015 23:46 </t>
  </si>
  <si>
    <t> 0.0240 </t>
  </si>
  <si>
    <t> H.Braunwarth </t>
  </si>
  <si>
    <t>2457210.4919 </t>
  </si>
  <si>
    <t> 06.07.2015 23:48 </t>
  </si>
  <si>
    <t> 0.0250 </t>
  </si>
  <si>
    <t>JAVSO..43..238</t>
  </si>
  <si>
    <t>JAVSO..44..164</t>
  </si>
  <si>
    <t>JAVSO..45..215</t>
  </si>
  <si>
    <t>JAVSO..46..184</t>
  </si>
  <si>
    <t>JAVSO..47..263</t>
  </si>
  <si>
    <t>JAVSO..48…87</t>
  </si>
  <si>
    <t>JAVSO..48..256</t>
  </si>
  <si>
    <t>JBAV, 60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</si>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</sst>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2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0">
    <xf numFmtId="0" fontId="0" fillId="0" borderId="0">
      <alignment vertical="top"/>
    </xf>
    <xf numFmtId="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1" fillId="0" borderId="2" applyNumberFormat="0" applyFont="0" applyFill="0" applyAlignment="0" applyProtection="0"/>
  </cellStyleXfs>
  <cellXfs count="8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7" fillId="0" borderId="0" xfId="0" applyFont="1" applyAlignment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0" fillId="0" borderId="0" xfId="0" applyAlignment="1">
      <alignment horizontal="center"/>
    </xf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5" fillId="0" borderId="0" xfId="0" applyFont="1">
      <alignment vertical="top"/>
    </xf>
    <xf numFmtId="0" fontId="10" fillId="0" borderId="0" xfId="0" applyFo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14" fontId="5" fillId="0" borderId="0" xfId="0" applyNumberFormat="1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19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 vertical="top" wrapText="1"/>
    </xf>
    <xf numFmtId="0" fontId="19" fillId="2" borderId="12" xfId="7" applyFill="1" applyBorder="1" applyAlignment="1" applyProtection="1">
      <alignment horizontal="right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8" applyFont="1" applyAlignment="1">
      <alignment horizontal="left" vertical="center"/>
    </xf>
    <xf numFmtId="0" fontId="23" fillId="0" borderId="0" xfId="8" applyFont="1" applyAlignment="1">
      <alignment horizontal="center" vertical="center"/>
    </xf>
    <xf numFmtId="0" fontId="23" fillId="0" borderId="0" xfId="8" applyFont="1" applyAlignment="1">
      <alignment horizontal="left"/>
    </xf>
    <xf numFmtId="0" fontId="16" fillId="0" borderId="0" xfId="8" applyFont="1" applyAlignment="1">
      <alignment horizontal="left"/>
    </xf>
    <xf numFmtId="0" fontId="10" fillId="0" borderId="0" xfId="8" applyFont="1" applyAlignment="1">
      <alignment horizontal="left"/>
    </xf>
    <xf numFmtId="0" fontId="10" fillId="0" borderId="0" xfId="8" applyFont="1" applyAlignment="1">
      <alignment horizontal="center"/>
    </xf>
    <xf numFmtId="0" fontId="5" fillId="0" borderId="0" xfId="8" applyFont="1" applyAlignment="1">
      <alignment horizontal="left"/>
    </xf>
    <xf numFmtId="0" fontId="5" fillId="0" borderId="0" xfId="8" applyFont="1" applyAlignment="1">
      <alignment horizontal="center" wrapText="1"/>
    </xf>
    <xf numFmtId="0" fontId="5" fillId="0" borderId="0" xfId="8" applyFont="1" applyAlignment="1">
      <alignment horizontal="left" wrapText="1"/>
    </xf>
    <xf numFmtId="0" fontId="16" fillId="0" borderId="0" xfId="8" applyFont="1"/>
    <xf numFmtId="0" fontId="16" fillId="0" borderId="0" xfId="8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165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_A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V548 Cyg - O-C Diagr.</a:t>
            </a:r>
          </a:p>
        </c:rich>
      </c:tx>
      <c:layout>
        <c:manualLayout>
          <c:xMode val="edge"/>
          <c:yMode val="edge"/>
          <c:x val="0.35927187081747231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3985154297808"/>
          <c:y val="0.14769252958613219"/>
          <c:w val="0.80132515111265967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-7665</c:v>
                </c:pt>
                <c:pt idx="1">
                  <c:v>-7554</c:v>
                </c:pt>
                <c:pt idx="2">
                  <c:v>-7538</c:v>
                </c:pt>
                <c:pt idx="3">
                  <c:v>-7533</c:v>
                </c:pt>
                <c:pt idx="4">
                  <c:v>-7507</c:v>
                </c:pt>
                <c:pt idx="5">
                  <c:v>-7476</c:v>
                </c:pt>
                <c:pt idx="6">
                  <c:v>-7413</c:v>
                </c:pt>
                <c:pt idx="7">
                  <c:v>-7327</c:v>
                </c:pt>
                <c:pt idx="8">
                  <c:v>-7280</c:v>
                </c:pt>
                <c:pt idx="9">
                  <c:v>-7249</c:v>
                </c:pt>
                <c:pt idx="10">
                  <c:v>-7081</c:v>
                </c:pt>
                <c:pt idx="11">
                  <c:v>-6506</c:v>
                </c:pt>
                <c:pt idx="12">
                  <c:v>-6100</c:v>
                </c:pt>
                <c:pt idx="13">
                  <c:v>-6064</c:v>
                </c:pt>
                <c:pt idx="14">
                  <c:v>-6053</c:v>
                </c:pt>
                <c:pt idx="15">
                  <c:v>-6048</c:v>
                </c:pt>
                <c:pt idx="16">
                  <c:v>-6048</c:v>
                </c:pt>
                <c:pt idx="17">
                  <c:v>-6048</c:v>
                </c:pt>
                <c:pt idx="18">
                  <c:v>-6027</c:v>
                </c:pt>
                <c:pt idx="19">
                  <c:v>-5952</c:v>
                </c:pt>
                <c:pt idx="20">
                  <c:v>-5941</c:v>
                </c:pt>
                <c:pt idx="21">
                  <c:v>-5941</c:v>
                </c:pt>
                <c:pt idx="22">
                  <c:v>-5935</c:v>
                </c:pt>
                <c:pt idx="23">
                  <c:v>-5935</c:v>
                </c:pt>
                <c:pt idx="24">
                  <c:v>-5899</c:v>
                </c:pt>
                <c:pt idx="25">
                  <c:v>-5899</c:v>
                </c:pt>
                <c:pt idx="26">
                  <c:v>-5879</c:v>
                </c:pt>
                <c:pt idx="27">
                  <c:v>-5874</c:v>
                </c:pt>
                <c:pt idx="28">
                  <c:v>-5873</c:v>
                </c:pt>
                <c:pt idx="29">
                  <c:v>-5869</c:v>
                </c:pt>
                <c:pt idx="30">
                  <c:v>-5854</c:v>
                </c:pt>
                <c:pt idx="31">
                  <c:v>-5853</c:v>
                </c:pt>
                <c:pt idx="32">
                  <c:v>-5848</c:v>
                </c:pt>
                <c:pt idx="33">
                  <c:v>-5827</c:v>
                </c:pt>
                <c:pt idx="34">
                  <c:v>-5827</c:v>
                </c:pt>
                <c:pt idx="35">
                  <c:v>-5745</c:v>
                </c:pt>
                <c:pt idx="36">
                  <c:v>-5745</c:v>
                </c:pt>
                <c:pt idx="37">
                  <c:v>-5730</c:v>
                </c:pt>
                <c:pt idx="38">
                  <c:v>-5725</c:v>
                </c:pt>
                <c:pt idx="39">
                  <c:v>-5725</c:v>
                </c:pt>
                <c:pt idx="40">
                  <c:v>-5719</c:v>
                </c:pt>
                <c:pt idx="41">
                  <c:v>-5719</c:v>
                </c:pt>
                <c:pt idx="42">
                  <c:v>-5709</c:v>
                </c:pt>
                <c:pt idx="43">
                  <c:v>-5699</c:v>
                </c:pt>
                <c:pt idx="44">
                  <c:v>-5684</c:v>
                </c:pt>
                <c:pt idx="45">
                  <c:v>-5673</c:v>
                </c:pt>
                <c:pt idx="46">
                  <c:v>-5673</c:v>
                </c:pt>
                <c:pt idx="47">
                  <c:v>-5673</c:v>
                </c:pt>
                <c:pt idx="48">
                  <c:v>-5658</c:v>
                </c:pt>
                <c:pt idx="49">
                  <c:v>-5653</c:v>
                </c:pt>
                <c:pt idx="50">
                  <c:v>-5652</c:v>
                </c:pt>
                <c:pt idx="51">
                  <c:v>-5643</c:v>
                </c:pt>
                <c:pt idx="52">
                  <c:v>-5627</c:v>
                </c:pt>
                <c:pt idx="53">
                  <c:v>-5627</c:v>
                </c:pt>
                <c:pt idx="54">
                  <c:v>-5607</c:v>
                </c:pt>
                <c:pt idx="55">
                  <c:v>-5575</c:v>
                </c:pt>
                <c:pt idx="56">
                  <c:v>-5546</c:v>
                </c:pt>
                <c:pt idx="57">
                  <c:v>-5545</c:v>
                </c:pt>
                <c:pt idx="58">
                  <c:v>-5545</c:v>
                </c:pt>
                <c:pt idx="59">
                  <c:v>-5540</c:v>
                </c:pt>
                <c:pt idx="60">
                  <c:v>-5540</c:v>
                </c:pt>
                <c:pt idx="61">
                  <c:v>-5447</c:v>
                </c:pt>
                <c:pt idx="62">
                  <c:v>-4693</c:v>
                </c:pt>
                <c:pt idx="63">
                  <c:v>-4693</c:v>
                </c:pt>
                <c:pt idx="64">
                  <c:v>-4508</c:v>
                </c:pt>
                <c:pt idx="65">
                  <c:v>-4508</c:v>
                </c:pt>
                <c:pt idx="66">
                  <c:v>-3676</c:v>
                </c:pt>
                <c:pt idx="67">
                  <c:v>-3676</c:v>
                </c:pt>
                <c:pt idx="68">
                  <c:v>-3630</c:v>
                </c:pt>
                <c:pt idx="69">
                  <c:v>-3614</c:v>
                </c:pt>
                <c:pt idx="70">
                  <c:v>-3599</c:v>
                </c:pt>
                <c:pt idx="71">
                  <c:v>-3445</c:v>
                </c:pt>
                <c:pt idx="72">
                  <c:v>-3445</c:v>
                </c:pt>
                <c:pt idx="73">
                  <c:v>-3435</c:v>
                </c:pt>
                <c:pt idx="74">
                  <c:v>-3435</c:v>
                </c:pt>
                <c:pt idx="75">
                  <c:v>-3398</c:v>
                </c:pt>
                <c:pt idx="76">
                  <c:v>-3398</c:v>
                </c:pt>
                <c:pt idx="77">
                  <c:v>-3055</c:v>
                </c:pt>
                <c:pt idx="78">
                  <c:v>-3035</c:v>
                </c:pt>
                <c:pt idx="79">
                  <c:v>-3034</c:v>
                </c:pt>
                <c:pt idx="80">
                  <c:v>-3029</c:v>
                </c:pt>
                <c:pt idx="81">
                  <c:v>-3008</c:v>
                </c:pt>
                <c:pt idx="82">
                  <c:v>-3008</c:v>
                </c:pt>
                <c:pt idx="83">
                  <c:v>-2993</c:v>
                </c:pt>
                <c:pt idx="84">
                  <c:v>-2885</c:v>
                </c:pt>
                <c:pt idx="85">
                  <c:v>-2885</c:v>
                </c:pt>
                <c:pt idx="86">
                  <c:v>-2875</c:v>
                </c:pt>
                <c:pt idx="87">
                  <c:v>-2875</c:v>
                </c:pt>
                <c:pt idx="88">
                  <c:v>-2408</c:v>
                </c:pt>
                <c:pt idx="89">
                  <c:v>-2366</c:v>
                </c:pt>
                <c:pt idx="90">
                  <c:v>-2259</c:v>
                </c:pt>
                <c:pt idx="91">
                  <c:v>-2228</c:v>
                </c:pt>
                <c:pt idx="92">
                  <c:v>-2192</c:v>
                </c:pt>
                <c:pt idx="93">
                  <c:v>-2192</c:v>
                </c:pt>
                <c:pt idx="94">
                  <c:v>-2048</c:v>
                </c:pt>
                <c:pt idx="95">
                  <c:v>-2048</c:v>
                </c:pt>
                <c:pt idx="96">
                  <c:v>-2043</c:v>
                </c:pt>
                <c:pt idx="97">
                  <c:v>-2043</c:v>
                </c:pt>
                <c:pt idx="98">
                  <c:v>-2028</c:v>
                </c:pt>
                <c:pt idx="99">
                  <c:v>-2028</c:v>
                </c:pt>
                <c:pt idx="100">
                  <c:v>-2023</c:v>
                </c:pt>
                <c:pt idx="101">
                  <c:v>-1976</c:v>
                </c:pt>
                <c:pt idx="102">
                  <c:v>-1884</c:v>
                </c:pt>
                <c:pt idx="103">
                  <c:v>-1817</c:v>
                </c:pt>
                <c:pt idx="104">
                  <c:v>-1817</c:v>
                </c:pt>
                <c:pt idx="105">
                  <c:v>-1817</c:v>
                </c:pt>
                <c:pt idx="106">
                  <c:v>-1791</c:v>
                </c:pt>
                <c:pt idx="107">
                  <c:v>-1791</c:v>
                </c:pt>
                <c:pt idx="108">
                  <c:v>-1684</c:v>
                </c:pt>
                <c:pt idx="109">
                  <c:v>-1668</c:v>
                </c:pt>
                <c:pt idx="110">
                  <c:v>-1653</c:v>
                </c:pt>
                <c:pt idx="111">
                  <c:v>-1643</c:v>
                </c:pt>
                <c:pt idx="112">
                  <c:v>-1622</c:v>
                </c:pt>
                <c:pt idx="113">
                  <c:v>-1586</c:v>
                </c:pt>
                <c:pt idx="114">
                  <c:v>-1570</c:v>
                </c:pt>
                <c:pt idx="115">
                  <c:v>-1555</c:v>
                </c:pt>
                <c:pt idx="116">
                  <c:v>-1539</c:v>
                </c:pt>
                <c:pt idx="117">
                  <c:v>-1534</c:v>
                </c:pt>
                <c:pt idx="118">
                  <c:v>-1463</c:v>
                </c:pt>
                <c:pt idx="119">
                  <c:v>-1463</c:v>
                </c:pt>
                <c:pt idx="120">
                  <c:v>-1406</c:v>
                </c:pt>
                <c:pt idx="121">
                  <c:v>-1339</c:v>
                </c:pt>
                <c:pt idx="122">
                  <c:v>-1237</c:v>
                </c:pt>
                <c:pt idx="123">
                  <c:v>-1237</c:v>
                </c:pt>
                <c:pt idx="124">
                  <c:v>-1237</c:v>
                </c:pt>
                <c:pt idx="125">
                  <c:v>-1206</c:v>
                </c:pt>
                <c:pt idx="126">
                  <c:v>-1201</c:v>
                </c:pt>
                <c:pt idx="127">
                  <c:v>-1042</c:v>
                </c:pt>
                <c:pt idx="128">
                  <c:v>-1042</c:v>
                </c:pt>
                <c:pt idx="129">
                  <c:v>-1011</c:v>
                </c:pt>
                <c:pt idx="130">
                  <c:v>-1011</c:v>
                </c:pt>
                <c:pt idx="131">
                  <c:v>-1011</c:v>
                </c:pt>
                <c:pt idx="132">
                  <c:v>-1006</c:v>
                </c:pt>
                <c:pt idx="133">
                  <c:v>-1006</c:v>
                </c:pt>
                <c:pt idx="134">
                  <c:v>-991</c:v>
                </c:pt>
                <c:pt idx="135">
                  <c:v>-991</c:v>
                </c:pt>
                <c:pt idx="136">
                  <c:v>-847</c:v>
                </c:pt>
                <c:pt idx="137">
                  <c:v>-831</c:v>
                </c:pt>
                <c:pt idx="138">
                  <c:v>-805</c:v>
                </c:pt>
                <c:pt idx="139">
                  <c:v>-802</c:v>
                </c:pt>
                <c:pt idx="140">
                  <c:v>-790</c:v>
                </c:pt>
                <c:pt idx="141">
                  <c:v>-638</c:v>
                </c:pt>
                <c:pt idx="142">
                  <c:v>-626</c:v>
                </c:pt>
                <c:pt idx="143">
                  <c:v>-569</c:v>
                </c:pt>
                <c:pt idx="144">
                  <c:v>-417</c:v>
                </c:pt>
                <c:pt idx="145">
                  <c:v>-400</c:v>
                </c:pt>
                <c:pt idx="146">
                  <c:v>-348</c:v>
                </c:pt>
                <c:pt idx="147">
                  <c:v>-338</c:v>
                </c:pt>
                <c:pt idx="148">
                  <c:v>-191</c:v>
                </c:pt>
                <c:pt idx="149">
                  <c:v>-189</c:v>
                </c:pt>
                <c:pt idx="150">
                  <c:v>-184</c:v>
                </c:pt>
                <c:pt idx="151">
                  <c:v>-179</c:v>
                </c:pt>
                <c:pt idx="152">
                  <c:v>-6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</c:v>
                </c:pt>
                <c:pt idx="157">
                  <c:v>11</c:v>
                </c:pt>
                <c:pt idx="158">
                  <c:v>15.5</c:v>
                </c:pt>
                <c:pt idx="159">
                  <c:v>15.5</c:v>
                </c:pt>
                <c:pt idx="160">
                  <c:v>16</c:v>
                </c:pt>
                <c:pt idx="161">
                  <c:v>37</c:v>
                </c:pt>
                <c:pt idx="162">
                  <c:v>42</c:v>
                </c:pt>
                <c:pt idx="163">
                  <c:v>47</c:v>
                </c:pt>
                <c:pt idx="164">
                  <c:v>47</c:v>
                </c:pt>
                <c:pt idx="165">
                  <c:v>227</c:v>
                </c:pt>
                <c:pt idx="166">
                  <c:v>235</c:v>
                </c:pt>
                <c:pt idx="167">
                  <c:v>252</c:v>
                </c:pt>
                <c:pt idx="168">
                  <c:v>416</c:v>
                </c:pt>
                <c:pt idx="169">
                  <c:v>427</c:v>
                </c:pt>
                <c:pt idx="170">
                  <c:v>574</c:v>
                </c:pt>
                <c:pt idx="171">
                  <c:v>646</c:v>
                </c:pt>
                <c:pt idx="172">
                  <c:v>800</c:v>
                </c:pt>
                <c:pt idx="173">
                  <c:v>831</c:v>
                </c:pt>
                <c:pt idx="174">
                  <c:v>893</c:v>
                </c:pt>
                <c:pt idx="175">
                  <c:v>1402</c:v>
                </c:pt>
                <c:pt idx="176">
                  <c:v>1669</c:v>
                </c:pt>
                <c:pt idx="177">
                  <c:v>2239</c:v>
                </c:pt>
                <c:pt idx="178">
                  <c:v>2296</c:v>
                </c:pt>
                <c:pt idx="179">
                  <c:v>2434</c:v>
                </c:pt>
                <c:pt idx="180">
                  <c:v>3018</c:v>
                </c:pt>
                <c:pt idx="181">
                  <c:v>3065</c:v>
                </c:pt>
                <c:pt idx="182">
                  <c:v>3204</c:v>
                </c:pt>
                <c:pt idx="183">
                  <c:v>3244</c:v>
                </c:pt>
                <c:pt idx="184">
                  <c:v>3318</c:v>
                </c:pt>
                <c:pt idx="185">
                  <c:v>3434</c:v>
                </c:pt>
                <c:pt idx="186">
                  <c:v>3861</c:v>
                </c:pt>
                <c:pt idx="187">
                  <c:v>4067</c:v>
                </c:pt>
                <c:pt idx="188">
                  <c:v>4072</c:v>
                </c:pt>
                <c:pt idx="189">
                  <c:v>4077</c:v>
                </c:pt>
                <c:pt idx="190">
                  <c:v>4226</c:v>
                </c:pt>
                <c:pt idx="191">
                  <c:v>4241</c:v>
                </c:pt>
                <c:pt idx="192">
                  <c:v>4262</c:v>
                </c:pt>
                <c:pt idx="193">
                  <c:v>4262</c:v>
                </c:pt>
                <c:pt idx="194">
                  <c:v>4262</c:v>
                </c:pt>
                <c:pt idx="195">
                  <c:v>4416</c:v>
                </c:pt>
                <c:pt idx="196">
                  <c:v>4416</c:v>
                </c:pt>
                <c:pt idx="197">
                  <c:v>4483</c:v>
                </c:pt>
                <c:pt idx="198">
                  <c:v>4652</c:v>
                </c:pt>
                <c:pt idx="199">
                  <c:v>4677</c:v>
                </c:pt>
                <c:pt idx="200">
                  <c:v>4678</c:v>
                </c:pt>
                <c:pt idx="201">
                  <c:v>4818</c:v>
                </c:pt>
                <c:pt idx="202">
                  <c:v>4845</c:v>
                </c:pt>
                <c:pt idx="203">
                  <c:v>4872</c:v>
                </c:pt>
                <c:pt idx="204">
                  <c:v>4873</c:v>
                </c:pt>
                <c:pt idx="205">
                  <c:v>4873</c:v>
                </c:pt>
                <c:pt idx="206">
                  <c:v>5046</c:v>
                </c:pt>
                <c:pt idx="207">
                  <c:v>5268</c:v>
                </c:pt>
                <c:pt idx="208">
                  <c:v>5431</c:v>
                </c:pt>
                <c:pt idx="209">
                  <c:v>5463</c:v>
                </c:pt>
                <c:pt idx="210">
                  <c:v>5500</c:v>
                </c:pt>
                <c:pt idx="211">
                  <c:v>5500</c:v>
                </c:pt>
                <c:pt idx="212">
                  <c:v>5500</c:v>
                </c:pt>
                <c:pt idx="213">
                  <c:v>5626</c:v>
                </c:pt>
                <c:pt idx="214">
                  <c:v>5648</c:v>
                </c:pt>
                <c:pt idx="215">
                  <c:v>5669</c:v>
                </c:pt>
                <c:pt idx="216">
                  <c:v>5669</c:v>
                </c:pt>
                <c:pt idx="217">
                  <c:v>5669</c:v>
                </c:pt>
                <c:pt idx="218">
                  <c:v>5847</c:v>
                </c:pt>
                <c:pt idx="219">
                  <c:v>5894</c:v>
                </c:pt>
                <c:pt idx="220">
                  <c:v>6080</c:v>
                </c:pt>
                <c:pt idx="221">
                  <c:v>6090</c:v>
                </c:pt>
                <c:pt idx="222">
                  <c:v>6285</c:v>
                </c:pt>
                <c:pt idx="223">
                  <c:v>6285</c:v>
                </c:pt>
                <c:pt idx="224">
                  <c:v>6285</c:v>
                </c:pt>
                <c:pt idx="225">
                  <c:v>6680</c:v>
                </c:pt>
                <c:pt idx="226">
                  <c:v>6684</c:v>
                </c:pt>
                <c:pt idx="227">
                  <c:v>6684</c:v>
                </c:pt>
                <c:pt idx="228">
                  <c:v>6690.5</c:v>
                </c:pt>
                <c:pt idx="229">
                  <c:v>6844</c:v>
                </c:pt>
                <c:pt idx="230">
                  <c:v>7065</c:v>
                </c:pt>
                <c:pt idx="231">
                  <c:v>7065</c:v>
                </c:pt>
                <c:pt idx="232">
                  <c:v>7065</c:v>
                </c:pt>
                <c:pt idx="233">
                  <c:v>7090</c:v>
                </c:pt>
                <c:pt idx="234">
                  <c:v>7243</c:v>
                </c:pt>
                <c:pt idx="235">
                  <c:v>7440</c:v>
                </c:pt>
                <c:pt idx="236">
                  <c:v>7470</c:v>
                </c:pt>
                <c:pt idx="237">
                  <c:v>7480</c:v>
                </c:pt>
                <c:pt idx="238">
                  <c:v>7501</c:v>
                </c:pt>
                <c:pt idx="239">
                  <c:v>7670</c:v>
                </c:pt>
                <c:pt idx="240">
                  <c:v>7860</c:v>
                </c:pt>
                <c:pt idx="241">
                  <c:v>7917</c:v>
                </c:pt>
                <c:pt idx="242">
                  <c:v>8075</c:v>
                </c:pt>
                <c:pt idx="243">
                  <c:v>8256</c:v>
                </c:pt>
                <c:pt idx="244">
                  <c:v>8277</c:v>
                </c:pt>
                <c:pt idx="245">
                  <c:v>8507</c:v>
                </c:pt>
                <c:pt idx="246">
                  <c:v>8513</c:v>
                </c:pt>
              </c:numCache>
            </c:numRef>
          </c:xVal>
          <c:yVal>
            <c:numRef>
              <c:f>Active!$H$21:$H$985</c:f>
              <c:numCache>
                <c:formatCode>General</c:formatCode>
                <c:ptCount val="965"/>
                <c:pt idx="15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04-4320-8122-221FC8AE2CE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Active!$D$21:$D$985</c:f>
                <c:numCache>
                  <c:formatCode>General</c:formatCod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93">
                    <c:v>0</c:v>
                  </c:pt>
                  <c:pt idx="107">
                    <c:v>0</c:v>
                  </c:pt>
                  <c:pt idx="109">
                    <c:v>0</c:v>
                  </c:pt>
                  <c:pt idx="127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54">
                    <c:v>0</c:v>
                  </c:pt>
                  <c:pt idx="179">
                    <c:v>2.5999999999999999E-3</c:v>
                  </c:pt>
                  <c:pt idx="182">
                    <c:v>2E-3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2E-3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1E-4</c:v>
                  </c:pt>
                  <c:pt idx="203">
                    <c:v>2.9999999999999997E-4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1.9E-3</c:v>
                  </c:pt>
                  <c:pt idx="208">
                    <c:v>0</c:v>
                  </c:pt>
                  <c:pt idx="209">
                    <c:v>1E-3</c:v>
                  </c:pt>
                  <c:pt idx="210">
                    <c:v>4.0000000000000002E-4</c:v>
                  </c:pt>
                  <c:pt idx="211">
                    <c:v>2.9999999999999997E-4</c:v>
                  </c:pt>
                  <c:pt idx="212">
                    <c:v>2.9999999999999997E-4</c:v>
                  </c:pt>
                  <c:pt idx="213">
                    <c:v>2.9999999999999997E-4</c:v>
                  </c:pt>
                  <c:pt idx="214">
                    <c:v>6.9999999999999999E-4</c:v>
                  </c:pt>
                  <c:pt idx="215">
                    <c:v>4.0000000000000002E-4</c:v>
                  </c:pt>
                  <c:pt idx="216">
                    <c:v>4.0000000000000002E-4</c:v>
                  </c:pt>
                  <c:pt idx="217">
                    <c:v>2.9999999999999997E-4</c:v>
                  </c:pt>
                  <c:pt idx="218">
                    <c:v>2.0000000000000001E-4</c:v>
                  </c:pt>
                  <c:pt idx="219">
                    <c:v>2.9999999999999997E-4</c:v>
                  </c:pt>
                  <c:pt idx="220">
                    <c:v>2.0000000000000001E-4</c:v>
                  </c:pt>
                  <c:pt idx="221">
                    <c:v>2.9999999999999997E-4</c:v>
                  </c:pt>
                  <c:pt idx="222">
                    <c:v>4.0000000000000002E-4</c:v>
                  </c:pt>
                  <c:pt idx="223">
                    <c:v>2.9999999999999997E-4</c:v>
                  </c:pt>
                  <c:pt idx="224">
                    <c:v>2.9999999999999997E-4</c:v>
                  </c:pt>
                  <c:pt idx="225">
                    <c:v>1E-3</c:v>
                  </c:pt>
                  <c:pt idx="226">
                    <c:v>2.9999999999999997E-4</c:v>
                  </c:pt>
                  <c:pt idx="227">
                    <c:v>1E-4</c:v>
                  </c:pt>
                  <c:pt idx="228">
                    <c:v>1.7999999999999999E-2</c:v>
                  </c:pt>
                  <c:pt idx="229">
                    <c:v>2.0000000000000001E-4</c:v>
                  </c:pt>
                  <c:pt idx="230">
                    <c:v>3.5000000000000001E-3</c:v>
                  </c:pt>
                  <c:pt idx="231">
                    <c:v>3.0000000000000001E-3</c:v>
                  </c:pt>
                  <c:pt idx="232">
                    <c:v>6.0000000000000001E-3</c:v>
                  </c:pt>
                  <c:pt idx="233">
                    <c:v>2.9999999999999997E-4</c:v>
                  </c:pt>
                  <c:pt idx="234">
                    <c:v>2.0000000000000001E-4</c:v>
                  </c:pt>
                  <c:pt idx="235">
                    <c:v>1.4E-3</c:v>
                  </c:pt>
                  <c:pt idx="236">
                    <c:v>2.3E-3</c:v>
                  </c:pt>
                  <c:pt idx="237">
                    <c:v>1E-4</c:v>
                  </c:pt>
                  <c:pt idx="238">
                    <c:v>2.0000000000000001E-4</c:v>
                  </c:pt>
                  <c:pt idx="239">
                    <c:v>1E-4</c:v>
                  </c:pt>
                  <c:pt idx="240">
                    <c:v>2.0000000000000001E-4</c:v>
                  </c:pt>
                  <c:pt idx="241">
                    <c:v>1E-4</c:v>
                  </c:pt>
                  <c:pt idx="242">
                    <c:v>4.0000000000000002E-4</c:v>
                  </c:pt>
                  <c:pt idx="243">
                    <c:v>4.0000000000000002E-4</c:v>
                  </c:pt>
                  <c:pt idx="244">
                    <c:v>6.9999999999999999E-4</c:v>
                  </c:pt>
                  <c:pt idx="245">
                    <c:v>4.0000000000000002E-4</c:v>
                  </c:pt>
                  <c:pt idx="246">
                    <c:v>2.0000000000000001E-4</c:v>
                  </c:pt>
                </c:numCache>
              </c:numRef>
            </c:plus>
            <c:minus>
              <c:numRef>
                <c:f>Active!$D$21:$D$985</c:f>
                <c:numCache>
                  <c:formatCode>General</c:formatCod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93">
                    <c:v>0</c:v>
                  </c:pt>
                  <c:pt idx="107">
                    <c:v>0</c:v>
                  </c:pt>
                  <c:pt idx="109">
                    <c:v>0</c:v>
                  </c:pt>
                  <c:pt idx="127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54">
                    <c:v>0</c:v>
                  </c:pt>
                  <c:pt idx="179">
                    <c:v>2.5999999999999999E-3</c:v>
                  </c:pt>
                  <c:pt idx="182">
                    <c:v>2E-3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2E-3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1E-4</c:v>
                  </c:pt>
                  <c:pt idx="203">
                    <c:v>2.9999999999999997E-4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1.9E-3</c:v>
                  </c:pt>
                  <c:pt idx="208">
                    <c:v>0</c:v>
                  </c:pt>
                  <c:pt idx="209">
                    <c:v>1E-3</c:v>
                  </c:pt>
                  <c:pt idx="210">
                    <c:v>4.0000000000000002E-4</c:v>
                  </c:pt>
                  <c:pt idx="211">
                    <c:v>2.9999999999999997E-4</c:v>
                  </c:pt>
                  <c:pt idx="212">
                    <c:v>2.9999999999999997E-4</c:v>
                  </c:pt>
                  <c:pt idx="213">
                    <c:v>2.9999999999999997E-4</c:v>
                  </c:pt>
                  <c:pt idx="214">
                    <c:v>6.9999999999999999E-4</c:v>
                  </c:pt>
                  <c:pt idx="215">
                    <c:v>4.0000000000000002E-4</c:v>
                  </c:pt>
                  <c:pt idx="216">
                    <c:v>4.0000000000000002E-4</c:v>
                  </c:pt>
                  <c:pt idx="217">
                    <c:v>2.9999999999999997E-4</c:v>
                  </c:pt>
                  <c:pt idx="218">
                    <c:v>2.0000000000000001E-4</c:v>
                  </c:pt>
                  <c:pt idx="219">
                    <c:v>2.9999999999999997E-4</c:v>
                  </c:pt>
                  <c:pt idx="220">
                    <c:v>2.0000000000000001E-4</c:v>
                  </c:pt>
                  <c:pt idx="221">
                    <c:v>2.9999999999999997E-4</c:v>
                  </c:pt>
                  <c:pt idx="222">
                    <c:v>4.0000000000000002E-4</c:v>
                  </c:pt>
                  <c:pt idx="223">
                    <c:v>2.9999999999999997E-4</c:v>
                  </c:pt>
                  <c:pt idx="224">
                    <c:v>2.9999999999999997E-4</c:v>
                  </c:pt>
                  <c:pt idx="225">
                    <c:v>1E-3</c:v>
                  </c:pt>
                  <c:pt idx="226">
                    <c:v>2.9999999999999997E-4</c:v>
                  </c:pt>
                  <c:pt idx="227">
                    <c:v>1E-4</c:v>
                  </c:pt>
                  <c:pt idx="228">
                    <c:v>1.7999999999999999E-2</c:v>
                  </c:pt>
                  <c:pt idx="229">
                    <c:v>2.0000000000000001E-4</c:v>
                  </c:pt>
                  <c:pt idx="230">
                    <c:v>3.5000000000000001E-3</c:v>
                  </c:pt>
                  <c:pt idx="231">
                    <c:v>3.0000000000000001E-3</c:v>
                  </c:pt>
                  <c:pt idx="232">
                    <c:v>6.0000000000000001E-3</c:v>
                  </c:pt>
                  <c:pt idx="233">
                    <c:v>2.9999999999999997E-4</c:v>
                  </c:pt>
                  <c:pt idx="234">
                    <c:v>2.0000000000000001E-4</c:v>
                  </c:pt>
                  <c:pt idx="235">
                    <c:v>1.4E-3</c:v>
                  </c:pt>
                  <c:pt idx="236">
                    <c:v>2.3E-3</c:v>
                  </c:pt>
                  <c:pt idx="237">
                    <c:v>1E-4</c:v>
                  </c:pt>
                  <c:pt idx="238">
                    <c:v>2.0000000000000001E-4</c:v>
                  </c:pt>
                  <c:pt idx="239">
                    <c:v>1E-4</c:v>
                  </c:pt>
                  <c:pt idx="240">
                    <c:v>2.0000000000000001E-4</c:v>
                  </c:pt>
                  <c:pt idx="241">
                    <c:v>1E-4</c:v>
                  </c:pt>
                  <c:pt idx="242">
                    <c:v>4.0000000000000002E-4</c:v>
                  </c:pt>
                  <c:pt idx="243">
                    <c:v>4.0000000000000002E-4</c:v>
                  </c:pt>
                  <c:pt idx="244">
                    <c:v>6.9999999999999999E-4</c:v>
                  </c:pt>
                  <c:pt idx="245">
                    <c:v>4.0000000000000002E-4</c:v>
                  </c:pt>
                  <c:pt idx="24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-7665</c:v>
                </c:pt>
                <c:pt idx="1">
                  <c:v>-7554</c:v>
                </c:pt>
                <c:pt idx="2">
                  <c:v>-7538</c:v>
                </c:pt>
                <c:pt idx="3">
                  <c:v>-7533</c:v>
                </c:pt>
                <c:pt idx="4">
                  <c:v>-7507</c:v>
                </c:pt>
                <c:pt idx="5">
                  <c:v>-7476</c:v>
                </c:pt>
                <c:pt idx="6">
                  <c:v>-7413</c:v>
                </c:pt>
                <c:pt idx="7">
                  <c:v>-7327</c:v>
                </c:pt>
                <c:pt idx="8">
                  <c:v>-7280</c:v>
                </c:pt>
                <c:pt idx="9">
                  <c:v>-7249</c:v>
                </c:pt>
                <c:pt idx="10">
                  <c:v>-7081</c:v>
                </c:pt>
                <c:pt idx="11">
                  <c:v>-6506</c:v>
                </c:pt>
                <c:pt idx="12">
                  <c:v>-6100</c:v>
                </c:pt>
                <c:pt idx="13">
                  <c:v>-6064</c:v>
                </c:pt>
                <c:pt idx="14">
                  <c:v>-6053</c:v>
                </c:pt>
                <c:pt idx="15">
                  <c:v>-6048</c:v>
                </c:pt>
                <c:pt idx="16">
                  <c:v>-6048</c:v>
                </c:pt>
                <c:pt idx="17">
                  <c:v>-6048</c:v>
                </c:pt>
                <c:pt idx="18">
                  <c:v>-6027</c:v>
                </c:pt>
                <c:pt idx="19">
                  <c:v>-5952</c:v>
                </c:pt>
                <c:pt idx="20">
                  <c:v>-5941</c:v>
                </c:pt>
                <c:pt idx="21">
                  <c:v>-5941</c:v>
                </c:pt>
                <c:pt idx="22">
                  <c:v>-5935</c:v>
                </c:pt>
                <c:pt idx="23">
                  <c:v>-5935</c:v>
                </c:pt>
                <c:pt idx="24">
                  <c:v>-5899</c:v>
                </c:pt>
                <c:pt idx="25">
                  <c:v>-5899</c:v>
                </c:pt>
                <c:pt idx="26">
                  <c:v>-5879</c:v>
                </c:pt>
                <c:pt idx="27">
                  <c:v>-5874</c:v>
                </c:pt>
                <c:pt idx="28">
                  <c:v>-5873</c:v>
                </c:pt>
                <c:pt idx="29">
                  <c:v>-5869</c:v>
                </c:pt>
                <c:pt idx="30">
                  <c:v>-5854</c:v>
                </c:pt>
                <c:pt idx="31">
                  <c:v>-5853</c:v>
                </c:pt>
                <c:pt idx="32">
                  <c:v>-5848</c:v>
                </c:pt>
                <c:pt idx="33">
                  <c:v>-5827</c:v>
                </c:pt>
                <c:pt idx="34">
                  <c:v>-5827</c:v>
                </c:pt>
                <c:pt idx="35">
                  <c:v>-5745</c:v>
                </c:pt>
                <c:pt idx="36">
                  <c:v>-5745</c:v>
                </c:pt>
                <c:pt idx="37">
                  <c:v>-5730</c:v>
                </c:pt>
                <c:pt idx="38">
                  <c:v>-5725</c:v>
                </c:pt>
                <c:pt idx="39">
                  <c:v>-5725</c:v>
                </c:pt>
                <c:pt idx="40">
                  <c:v>-5719</c:v>
                </c:pt>
                <c:pt idx="41">
                  <c:v>-5719</c:v>
                </c:pt>
                <c:pt idx="42">
                  <c:v>-5709</c:v>
                </c:pt>
                <c:pt idx="43">
                  <c:v>-5699</c:v>
                </c:pt>
                <c:pt idx="44">
                  <c:v>-5684</c:v>
                </c:pt>
                <c:pt idx="45">
                  <c:v>-5673</c:v>
                </c:pt>
                <c:pt idx="46">
                  <c:v>-5673</c:v>
                </c:pt>
                <c:pt idx="47">
                  <c:v>-5673</c:v>
                </c:pt>
                <c:pt idx="48">
                  <c:v>-5658</c:v>
                </c:pt>
                <c:pt idx="49">
                  <c:v>-5653</c:v>
                </c:pt>
                <c:pt idx="50">
                  <c:v>-5652</c:v>
                </c:pt>
                <c:pt idx="51">
                  <c:v>-5643</c:v>
                </c:pt>
                <c:pt idx="52">
                  <c:v>-5627</c:v>
                </c:pt>
                <c:pt idx="53">
                  <c:v>-5627</c:v>
                </c:pt>
                <c:pt idx="54">
                  <c:v>-5607</c:v>
                </c:pt>
                <c:pt idx="55">
                  <c:v>-5575</c:v>
                </c:pt>
                <c:pt idx="56">
                  <c:v>-5546</c:v>
                </c:pt>
                <c:pt idx="57">
                  <c:v>-5545</c:v>
                </c:pt>
                <c:pt idx="58">
                  <c:v>-5545</c:v>
                </c:pt>
                <c:pt idx="59">
                  <c:v>-5540</c:v>
                </c:pt>
                <c:pt idx="60">
                  <c:v>-5540</c:v>
                </c:pt>
                <c:pt idx="61">
                  <c:v>-5447</c:v>
                </c:pt>
                <c:pt idx="62">
                  <c:v>-4693</c:v>
                </c:pt>
                <c:pt idx="63">
                  <c:v>-4693</c:v>
                </c:pt>
                <c:pt idx="64">
                  <c:v>-4508</c:v>
                </c:pt>
                <c:pt idx="65">
                  <c:v>-4508</c:v>
                </c:pt>
                <c:pt idx="66">
                  <c:v>-3676</c:v>
                </c:pt>
                <c:pt idx="67">
                  <c:v>-3676</c:v>
                </c:pt>
                <c:pt idx="68">
                  <c:v>-3630</c:v>
                </c:pt>
                <c:pt idx="69">
                  <c:v>-3614</c:v>
                </c:pt>
                <c:pt idx="70">
                  <c:v>-3599</c:v>
                </c:pt>
                <c:pt idx="71">
                  <c:v>-3445</c:v>
                </c:pt>
                <c:pt idx="72">
                  <c:v>-3445</c:v>
                </c:pt>
                <c:pt idx="73">
                  <c:v>-3435</c:v>
                </c:pt>
                <c:pt idx="74">
                  <c:v>-3435</c:v>
                </c:pt>
                <c:pt idx="75">
                  <c:v>-3398</c:v>
                </c:pt>
                <c:pt idx="76">
                  <c:v>-3398</c:v>
                </c:pt>
                <c:pt idx="77">
                  <c:v>-3055</c:v>
                </c:pt>
                <c:pt idx="78">
                  <c:v>-3035</c:v>
                </c:pt>
                <c:pt idx="79">
                  <c:v>-3034</c:v>
                </c:pt>
                <c:pt idx="80">
                  <c:v>-3029</c:v>
                </c:pt>
                <c:pt idx="81">
                  <c:v>-3008</c:v>
                </c:pt>
                <c:pt idx="82">
                  <c:v>-3008</c:v>
                </c:pt>
                <c:pt idx="83">
                  <c:v>-2993</c:v>
                </c:pt>
                <c:pt idx="84">
                  <c:v>-2885</c:v>
                </c:pt>
                <c:pt idx="85">
                  <c:v>-2885</c:v>
                </c:pt>
                <c:pt idx="86">
                  <c:v>-2875</c:v>
                </c:pt>
                <c:pt idx="87">
                  <c:v>-2875</c:v>
                </c:pt>
                <c:pt idx="88">
                  <c:v>-2408</c:v>
                </c:pt>
                <c:pt idx="89">
                  <c:v>-2366</c:v>
                </c:pt>
                <c:pt idx="90">
                  <c:v>-2259</c:v>
                </c:pt>
                <c:pt idx="91">
                  <c:v>-2228</c:v>
                </c:pt>
                <c:pt idx="92">
                  <c:v>-2192</c:v>
                </c:pt>
                <c:pt idx="93">
                  <c:v>-2192</c:v>
                </c:pt>
                <c:pt idx="94">
                  <c:v>-2048</c:v>
                </c:pt>
                <c:pt idx="95">
                  <c:v>-2048</c:v>
                </c:pt>
                <c:pt idx="96">
                  <c:v>-2043</c:v>
                </c:pt>
                <c:pt idx="97">
                  <c:v>-2043</c:v>
                </c:pt>
                <c:pt idx="98">
                  <c:v>-2028</c:v>
                </c:pt>
                <c:pt idx="99">
                  <c:v>-2028</c:v>
                </c:pt>
                <c:pt idx="100">
                  <c:v>-2023</c:v>
                </c:pt>
                <c:pt idx="101">
                  <c:v>-1976</c:v>
                </c:pt>
                <c:pt idx="102">
                  <c:v>-1884</c:v>
                </c:pt>
                <c:pt idx="103">
                  <c:v>-1817</c:v>
                </c:pt>
                <c:pt idx="104">
                  <c:v>-1817</c:v>
                </c:pt>
                <c:pt idx="105">
                  <c:v>-1817</c:v>
                </c:pt>
                <c:pt idx="106">
                  <c:v>-1791</c:v>
                </c:pt>
                <c:pt idx="107">
                  <c:v>-1791</c:v>
                </c:pt>
                <c:pt idx="108">
                  <c:v>-1684</c:v>
                </c:pt>
                <c:pt idx="109">
                  <c:v>-1668</c:v>
                </c:pt>
                <c:pt idx="110">
                  <c:v>-1653</c:v>
                </c:pt>
                <c:pt idx="111">
                  <c:v>-1643</c:v>
                </c:pt>
                <c:pt idx="112">
                  <c:v>-1622</c:v>
                </c:pt>
                <c:pt idx="113">
                  <c:v>-1586</c:v>
                </c:pt>
                <c:pt idx="114">
                  <c:v>-1570</c:v>
                </c:pt>
                <c:pt idx="115">
                  <c:v>-1555</c:v>
                </c:pt>
                <c:pt idx="116">
                  <c:v>-1539</c:v>
                </c:pt>
                <c:pt idx="117">
                  <c:v>-1534</c:v>
                </c:pt>
                <c:pt idx="118">
                  <c:v>-1463</c:v>
                </c:pt>
                <c:pt idx="119">
                  <c:v>-1463</c:v>
                </c:pt>
                <c:pt idx="120">
                  <c:v>-1406</c:v>
                </c:pt>
                <c:pt idx="121">
                  <c:v>-1339</c:v>
                </c:pt>
                <c:pt idx="122">
                  <c:v>-1237</c:v>
                </c:pt>
                <c:pt idx="123">
                  <c:v>-1237</c:v>
                </c:pt>
                <c:pt idx="124">
                  <c:v>-1237</c:v>
                </c:pt>
                <c:pt idx="125">
                  <c:v>-1206</c:v>
                </c:pt>
                <c:pt idx="126">
                  <c:v>-1201</c:v>
                </c:pt>
                <c:pt idx="127">
                  <c:v>-1042</c:v>
                </c:pt>
                <c:pt idx="128">
                  <c:v>-1042</c:v>
                </c:pt>
                <c:pt idx="129">
                  <c:v>-1011</c:v>
                </c:pt>
                <c:pt idx="130">
                  <c:v>-1011</c:v>
                </c:pt>
                <c:pt idx="131">
                  <c:v>-1011</c:v>
                </c:pt>
                <c:pt idx="132">
                  <c:v>-1006</c:v>
                </c:pt>
                <c:pt idx="133">
                  <c:v>-1006</c:v>
                </c:pt>
                <c:pt idx="134">
                  <c:v>-991</c:v>
                </c:pt>
                <c:pt idx="135">
                  <c:v>-991</c:v>
                </c:pt>
                <c:pt idx="136">
                  <c:v>-847</c:v>
                </c:pt>
                <c:pt idx="137">
                  <c:v>-831</c:v>
                </c:pt>
                <c:pt idx="138">
                  <c:v>-805</c:v>
                </c:pt>
                <c:pt idx="139">
                  <c:v>-802</c:v>
                </c:pt>
                <c:pt idx="140">
                  <c:v>-790</c:v>
                </c:pt>
                <c:pt idx="141">
                  <c:v>-638</c:v>
                </c:pt>
                <c:pt idx="142">
                  <c:v>-626</c:v>
                </c:pt>
                <c:pt idx="143">
                  <c:v>-569</c:v>
                </c:pt>
                <c:pt idx="144">
                  <c:v>-417</c:v>
                </c:pt>
                <c:pt idx="145">
                  <c:v>-400</c:v>
                </c:pt>
                <c:pt idx="146">
                  <c:v>-348</c:v>
                </c:pt>
                <c:pt idx="147">
                  <c:v>-338</c:v>
                </c:pt>
                <c:pt idx="148">
                  <c:v>-191</c:v>
                </c:pt>
                <c:pt idx="149">
                  <c:v>-189</c:v>
                </c:pt>
                <c:pt idx="150">
                  <c:v>-184</c:v>
                </c:pt>
                <c:pt idx="151">
                  <c:v>-179</c:v>
                </c:pt>
                <c:pt idx="152">
                  <c:v>-6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</c:v>
                </c:pt>
                <c:pt idx="157">
                  <c:v>11</c:v>
                </c:pt>
                <c:pt idx="158">
                  <c:v>15.5</c:v>
                </c:pt>
                <c:pt idx="159">
                  <c:v>15.5</c:v>
                </c:pt>
                <c:pt idx="160">
                  <c:v>16</c:v>
                </c:pt>
                <c:pt idx="161">
                  <c:v>37</c:v>
                </c:pt>
                <c:pt idx="162">
                  <c:v>42</c:v>
                </c:pt>
                <c:pt idx="163">
                  <c:v>47</c:v>
                </c:pt>
                <c:pt idx="164">
                  <c:v>47</c:v>
                </c:pt>
                <c:pt idx="165">
                  <c:v>227</c:v>
                </c:pt>
                <c:pt idx="166">
                  <c:v>235</c:v>
                </c:pt>
                <c:pt idx="167">
                  <c:v>252</c:v>
                </c:pt>
                <c:pt idx="168">
                  <c:v>416</c:v>
                </c:pt>
                <c:pt idx="169">
                  <c:v>427</c:v>
                </c:pt>
                <c:pt idx="170">
                  <c:v>574</c:v>
                </c:pt>
                <c:pt idx="171">
                  <c:v>646</c:v>
                </c:pt>
                <c:pt idx="172">
                  <c:v>800</c:v>
                </c:pt>
                <c:pt idx="173">
                  <c:v>831</c:v>
                </c:pt>
                <c:pt idx="174">
                  <c:v>893</c:v>
                </c:pt>
                <c:pt idx="175">
                  <c:v>1402</c:v>
                </c:pt>
                <c:pt idx="176">
                  <c:v>1669</c:v>
                </c:pt>
                <c:pt idx="177">
                  <c:v>2239</c:v>
                </c:pt>
                <c:pt idx="178">
                  <c:v>2296</c:v>
                </c:pt>
                <c:pt idx="179">
                  <c:v>2434</c:v>
                </c:pt>
                <c:pt idx="180">
                  <c:v>3018</c:v>
                </c:pt>
                <c:pt idx="181">
                  <c:v>3065</c:v>
                </c:pt>
                <c:pt idx="182">
                  <c:v>3204</c:v>
                </c:pt>
                <c:pt idx="183">
                  <c:v>3244</c:v>
                </c:pt>
                <c:pt idx="184">
                  <c:v>3318</c:v>
                </c:pt>
                <c:pt idx="185">
                  <c:v>3434</c:v>
                </c:pt>
                <c:pt idx="186">
                  <c:v>3861</c:v>
                </c:pt>
                <c:pt idx="187">
                  <c:v>4067</c:v>
                </c:pt>
                <c:pt idx="188">
                  <c:v>4072</c:v>
                </c:pt>
                <c:pt idx="189">
                  <c:v>4077</c:v>
                </c:pt>
                <c:pt idx="190">
                  <c:v>4226</c:v>
                </c:pt>
                <c:pt idx="191">
                  <c:v>4241</c:v>
                </c:pt>
                <c:pt idx="192">
                  <c:v>4262</c:v>
                </c:pt>
                <c:pt idx="193">
                  <c:v>4262</c:v>
                </c:pt>
                <c:pt idx="194">
                  <c:v>4262</c:v>
                </c:pt>
                <c:pt idx="195">
                  <c:v>4416</c:v>
                </c:pt>
                <c:pt idx="196">
                  <c:v>4416</c:v>
                </c:pt>
                <c:pt idx="197">
                  <c:v>4483</c:v>
                </c:pt>
                <c:pt idx="198">
                  <c:v>4652</c:v>
                </c:pt>
                <c:pt idx="199">
                  <c:v>4677</c:v>
                </c:pt>
                <c:pt idx="200">
                  <c:v>4678</c:v>
                </c:pt>
                <c:pt idx="201">
                  <c:v>4818</c:v>
                </c:pt>
                <c:pt idx="202">
                  <c:v>4845</c:v>
                </c:pt>
                <c:pt idx="203">
                  <c:v>4872</c:v>
                </c:pt>
                <c:pt idx="204">
                  <c:v>4873</c:v>
                </c:pt>
                <c:pt idx="205">
                  <c:v>4873</c:v>
                </c:pt>
                <c:pt idx="206">
                  <c:v>5046</c:v>
                </c:pt>
                <c:pt idx="207">
                  <c:v>5268</c:v>
                </c:pt>
                <c:pt idx="208">
                  <c:v>5431</c:v>
                </c:pt>
                <c:pt idx="209">
                  <c:v>5463</c:v>
                </c:pt>
                <c:pt idx="210">
                  <c:v>5500</c:v>
                </c:pt>
                <c:pt idx="211">
                  <c:v>5500</c:v>
                </c:pt>
                <c:pt idx="212">
                  <c:v>5500</c:v>
                </c:pt>
                <c:pt idx="213">
                  <c:v>5626</c:v>
                </c:pt>
                <c:pt idx="214">
                  <c:v>5648</c:v>
                </c:pt>
                <c:pt idx="215">
                  <c:v>5669</c:v>
                </c:pt>
                <c:pt idx="216">
                  <c:v>5669</c:v>
                </c:pt>
                <c:pt idx="217">
                  <c:v>5669</c:v>
                </c:pt>
                <c:pt idx="218">
                  <c:v>5847</c:v>
                </c:pt>
                <c:pt idx="219">
                  <c:v>5894</c:v>
                </c:pt>
                <c:pt idx="220">
                  <c:v>6080</c:v>
                </c:pt>
                <c:pt idx="221">
                  <c:v>6090</c:v>
                </c:pt>
                <c:pt idx="222">
                  <c:v>6285</c:v>
                </c:pt>
                <c:pt idx="223">
                  <c:v>6285</c:v>
                </c:pt>
                <c:pt idx="224">
                  <c:v>6285</c:v>
                </c:pt>
                <c:pt idx="225">
                  <c:v>6680</c:v>
                </c:pt>
                <c:pt idx="226">
                  <c:v>6684</c:v>
                </c:pt>
                <c:pt idx="227">
                  <c:v>6684</c:v>
                </c:pt>
                <c:pt idx="228">
                  <c:v>6690.5</c:v>
                </c:pt>
                <c:pt idx="229">
                  <c:v>6844</c:v>
                </c:pt>
                <c:pt idx="230">
                  <c:v>7065</c:v>
                </c:pt>
                <c:pt idx="231">
                  <c:v>7065</c:v>
                </c:pt>
                <c:pt idx="232">
                  <c:v>7065</c:v>
                </c:pt>
                <c:pt idx="233">
                  <c:v>7090</c:v>
                </c:pt>
                <c:pt idx="234">
                  <c:v>7243</c:v>
                </c:pt>
                <c:pt idx="235">
                  <c:v>7440</c:v>
                </c:pt>
                <c:pt idx="236">
                  <c:v>7470</c:v>
                </c:pt>
                <c:pt idx="237">
                  <c:v>7480</c:v>
                </c:pt>
                <c:pt idx="238">
                  <c:v>7501</c:v>
                </c:pt>
                <c:pt idx="239">
                  <c:v>7670</c:v>
                </c:pt>
                <c:pt idx="240">
                  <c:v>7860</c:v>
                </c:pt>
                <c:pt idx="241">
                  <c:v>7917</c:v>
                </c:pt>
                <c:pt idx="242">
                  <c:v>8075</c:v>
                </c:pt>
                <c:pt idx="243">
                  <c:v>8256</c:v>
                </c:pt>
                <c:pt idx="244">
                  <c:v>8277</c:v>
                </c:pt>
                <c:pt idx="245">
                  <c:v>8507</c:v>
                </c:pt>
                <c:pt idx="246">
                  <c:v>8513</c:v>
                </c:pt>
              </c:numCache>
            </c:numRef>
          </c:xVal>
          <c:yVal>
            <c:numRef>
              <c:f>Active!$I$21:$I$985</c:f>
              <c:numCache>
                <c:formatCode>General</c:formatCode>
                <c:ptCount val="965"/>
                <c:pt idx="0">
                  <c:v>6.2145000003511086E-2</c:v>
                </c:pt>
                <c:pt idx="1">
                  <c:v>-0.15371799999411451</c:v>
                </c:pt>
                <c:pt idx="2">
                  <c:v>-8.9445999994495651E-2</c:v>
                </c:pt>
                <c:pt idx="3">
                  <c:v>-0.14261099999930593</c:v>
                </c:pt>
                <c:pt idx="4">
                  <c:v>-0.12666899999749148</c:v>
                </c:pt>
                <c:pt idx="5">
                  <c:v>-0.15089199999783887</c:v>
                </c:pt>
                <c:pt idx="6">
                  <c:v>-7.6570999997784384E-2</c:v>
                </c:pt>
                <c:pt idx="7">
                  <c:v>-3.1608999994205078E-2</c:v>
                </c:pt>
                <c:pt idx="8">
                  <c:v>1.8440000003465684E-2</c:v>
                </c:pt>
                <c:pt idx="9">
                  <c:v>-8.4782999998424202E-2</c:v>
                </c:pt>
                <c:pt idx="10">
                  <c:v>-0.18792699999539764</c:v>
                </c:pt>
                <c:pt idx="11">
                  <c:v>-0.14890199999717879</c:v>
                </c:pt>
                <c:pt idx="12">
                  <c:v>-8.0499999996391125E-2</c:v>
                </c:pt>
                <c:pt idx="13">
                  <c:v>-6.5887999997357838E-2</c:v>
                </c:pt>
                <c:pt idx="14">
                  <c:v>-7.5450999996974133E-2</c:v>
                </c:pt>
                <c:pt idx="15">
                  <c:v>-7.4615999990783166E-2</c:v>
                </c:pt>
                <c:pt idx="16">
                  <c:v>-7.0615999997244217E-2</c:v>
                </c:pt>
                <c:pt idx="17">
                  <c:v>-5.6615999994392041E-2</c:v>
                </c:pt>
                <c:pt idx="18">
                  <c:v>-7.1508999993966427E-2</c:v>
                </c:pt>
                <c:pt idx="19">
                  <c:v>-0.12198399999761023</c:v>
                </c:pt>
                <c:pt idx="20">
                  <c:v>-6.7546999998739921E-2</c:v>
                </c:pt>
                <c:pt idx="21">
                  <c:v>-6.6546999994898215E-2</c:v>
                </c:pt>
                <c:pt idx="22">
                  <c:v>-6.994499999564141E-2</c:v>
                </c:pt>
                <c:pt idx="23">
                  <c:v>-6.994499999564141E-2</c:v>
                </c:pt>
                <c:pt idx="24">
                  <c:v>-6.6332999995211139E-2</c:v>
                </c:pt>
                <c:pt idx="25">
                  <c:v>-6.5332999998645391E-2</c:v>
                </c:pt>
                <c:pt idx="26">
                  <c:v>-2.5992999995651189E-2</c:v>
                </c:pt>
                <c:pt idx="27">
                  <c:v>-0.11515799999324372</c:v>
                </c:pt>
                <c:pt idx="28">
                  <c:v>-3.0390999992960133E-2</c:v>
                </c:pt>
                <c:pt idx="29">
                  <c:v>-0.11932299999898532</c:v>
                </c:pt>
                <c:pt idx="30">
                  <c:v>-7.1817999996710569E-2</c:v>
                </c:pt>
                <c:pt idx="31">
                  <c:v>-6.4051000001200009E-2</c:v>
                </c:pt>
                <c:pt idx="32">
                  <c:v>-3.9215999997395556E-2</c:v>
                </c:pt>
                <c:pt idx="33">
                  <c:v>-6.8108999999822117E-2</c:v>
                </c:pt>
                <c:pt idx="34">
                  <c:v>-6.6108999999414664E-2</c:v>
                </c:pt>
                <c:pt idx="35">
                  <c:v>-6.9214999995892867E-2</c:v>
                </c:pt>
                <c:pt idx="36">
                  <c:v>-6.521499999507796E-2</c:v>
                </c:pt>
                <c:pt idx="37">
                  <c:v>-6.6709999991871882E-2</c:v>
                </c:pt>
                <c:pt idx="38">
                  <c:v>-6.9875000001047738E-2</c:v>
                </c:pt>
                <c:pt idx="39">
                  <c:v>-2.8874999996332917E-2</c:v>
                </c:pt>
                <c:pt idx="40">
                  <c:v>-6.9273000000976026E-2</c:v>
                </c:pt>
                <c:pt idx="41">
                  <c:v>-6.5273000000161119E-2</c:v>
                </c:pt>
                <c:pt idx="42">
                  <c:v>1.1397000002034474E-2</c:v>
                </c:pt>
                <c:pt idx="43">
                  <c:v>-7.0932999995420687E-2</c:v>
                </c:pt>
                <c:pt idx="44">
                  <c:v>-6.142800000088755E-2</c:v>
                </c:pt>
                <c:pt idx="45">
                  <c:v>-5.9990999994624872E-2</c:v>
                </c:pt>
                <c:pt idx="46">
                  <c:v>1.2009000005491544E-2</c:v>
                </c:pt>
                <c:pt idx="47">
                  <c:v>3.6009000003105029E-2</c:v>
                </c:pt>
                <c:pt idx="48">
                  <c:v>-4.1485999994620215E-2</c:v>
                </c:pt>
                <c:pt idx="49">
                  <c:v>-6.5650999997160397E-2</c:v>
                </c:pt>
                <c:pt idx="50">
                  <c:v>-1.4883999996527564E-2</c:v>
                </c:pt>
                <c:pt idx="51">
                  <c:v>-6.2980999995488673E-2</c:v>
                </c:pt>
                <c:pt idx="52">
                  <c:v>-6.7708999995375052E-2</c:v>
                </c:pt>
                <c:pt idx="54">
                  <c:v>-0.12436899999738671</c:v>
                </c:pt>
                <c:pt idx="55">
                  <c:v>-3.1824999998207204E-2</c:v>
                </c:pt>
                <c:pt idx="57">
                  <c:v>-6.0814999997091945E-2</c:v>
                </c:pt>
                <c:pt idx="58">
                  <c:v>-5.6814999996277038E-2</c:v>
                </c:pt>
                <c:pt idx="59">
                  <c:v>-7.0979999996779952E-2</c:v>
                </c:pt>
                <c:pt idx="60">
                  <c:v>-6.9980000000214204E-2</c:v>
                </c:pt>
                <c:pt idx="61">
                  <c:v>-1.7648999993980397E-2</c:v>
                </c:pt>
                <c:pt idx="62">
                  <c:v>-5.6330999999772757E-2</c:v>
                </c:pt>
                <c:pt idx="63">
                  <c:v>-5.5330999995931052E-2</c:v>
                </c:pt>
                <c:pt idx="64">
                  <c:v>-4.0436000002955552E-2</c:v>
                </c:pt>
                <c:pt idx="65">
                  <c:v>-3.8436000002548099E-2</c:v>
                </c:pt>
                <c:pt idx="66">
                  <c:v>-3.4291999996639788E-2</c:v>
                </c:pt>
                <c:pt idx="67">
                  <c:v>-3.4291999996639788E-2</c:v>
                </c:pt>
                <c:pt idx="68">
                  <c:v>-3.3009999999194406E-2</c:v>
                </c:pt>
                <c:pt idx="69">
                  <c:v>-3.2737999994424172E-2</c:v>
                </c:pt>
                <c:pt idx="70">
                  <c:v>-2.4232999996456783E-2</c:v>
                </c:pt>
                <c:pt idx="71">
                  <c:v>-2.5114999996731058E-2</c:v>
                </c:pt>
                <c:pt idx="72">
                  <c:v>-1.9114999995508697E-2</c:v>
                </c:pt>
                <c:pt idx="73">
                  <c:v>-2.6444999995874241E-2</c:v>
                </c:pt>
                <c:pt idx="74">
                  <c:v>-1.3444999996863771E-2</c:v>
                </c:pt>
                <c:pt idx="75">
                  <c:v>-3.0065999999351334E-2</c:v>
                </c:pt>
                <c:pt idx="76">
                  <c:v>-2.5066000001970679E-2</c:v>
                </c:pt>
                <c:pt idx="77">
                  <c:v>-2.8984999989916105E-2</c:v>
                </c:pt>
                <c:pt idx="81">
                  <c:v>-2.7935999998589978E-2</c:v>
                </c:pt>
                <c:pt idx="82">
                  <c:v>-2.5935999998182524E-2</c:v>
                </c:pt>
                <c:pt idx="83">
                  <c:v>-4.7430999999050982E-2</c:v>
                </c:pt>
                <c:pt idx="84">
                  <c:v>-1.9594999997934792E-2</c:v>
                </c:pt>
                <c:pt idx="85">
                  <c:v>-1.8595000001369044E-2</c:v>
                </c:pt>
                <c:pt idx="86">
                  <c:v>-2.6924999998300336E-2</c:v>
                </c:pt>
                <c:pt idx="87">
                  <c:v>-2.2924999997485429E-2</c:v>
                </c:pt>
                <c:pt idx="94">
                  <c:v>1.1384000004909467E-2</c:v>
                </c:pt>
                <c:pt idx="95">
                  <c:v>1.1384000004909467E-2</c:v>
                </c:pt>
                <c:pt idx="96">
                  <c:v>2.219000001787208E-3</c:v>
                </c:pt>
                <c:pt idx="97">
                  <c:v>2.219000001787208E-3</c:v>
                </c:pt>
                <c:pt idx="98">
                  <c:v>3.7240000019664876E-3</c:v>
                </c:pt>
                <c:pt idx="99">
                  <c:v>3.7240000019664876E-3</c:v>
                </c:pt>
                <c:pt idx="100">
                  <c:v>-2.4409999969066121E-3</c:v>
                </c:pt>
                <c:pt idx="101">
                  <c:v>1.608000005944632E-3</c:v>
                </c:pt>
                <c:pt idx="102">
                  <c:v>-1.1827999995148275E-2</c:v>
                </c:pt>
                <c:pt idx="103">
                  <c:v>-2.3438999996869825E-2</c:v>
                </c:pt>
                <c:pt idx="104">
                  <c:v>-2.3438999996869825E-2</c:v>
                </c:pt>
                <c:pt idx="108">
                  <c:v>1.5572000003885478E-2</c:v>
                </c:pt>
                <c:pt idx="109">
                  <c:v>8.4400000923778862E-4</c:v>
                </c:pt>
                <c:pt idx="110">
                  <c:v>-1.665099999809172E-2</c:v>
                </c:pt>
                <c:pt idx="111">
                  <c:v>-3.9809999943827279E-3</c:v>
                </c:pt>
                <c:pt idx="112">
                  <c:v>1.7126000006101094E-2</c:v>
                </c:pt>
                <c:pt idx="113">
                  <c:v>1.2738000004901551E-2</c:v>
                </c:pt>
                <c:pt idx="114">
                  <c:v>1.4010000006237533E-2</c:v>
                </c:pt>
                <c:pt idx="115">
                  <c:v>-2.4849999972502701E-3</c:v>
                </c:pt>
                <c:pt idx="116">
                  <c:v>-1.1212999997951556E-2</c:v>
                </c:pt>
                <c:pt idx="117">
                  <c:v>-3.7377999993623234E-2</c:v>
                </c:pt>
                <c:pt idx="118">
                  <c:v>-1.5920999998343177E-2</c:v>
                </c:pt>
                <c:pt idx="119">
                  <c:v>-1.192099999752827E-2</c:v>
                </c:pt>
                <c:pt idx="120">
                  <c:v>-6.2019999968470074E-3</c:v>
                </c:pt>
                <c:pt idx="121">
                  <c:v>-1.4813000001595356E-2</c:v>
                </c:pt>
                <c:pt idx="122">
                  <c:v>-3.0578999998397194E-2</c:v>
                </c:pt>
                <c:pt idx="123">
                  <c:v>-5.7899999956134707E-4</c:v>
                </c:pt>
                <c:pt idx="124">
                  <c:v>1.9421000004513189E-2</c:v>
                </c:pt>
                <c:pt idx="126">
                  <c:v>-1.9966999992902856E-2</c:v>
                </c:pt>
                <c:pt idx="128">
                  <c:v>1.9986000006610993E-2</c:v>
                </c:pt>
                <c:pt idx="129">
                  <c:v>-1.4236999995773658E-2</c:v>
                </c:pt>
                <c:pt idx="137">
                  <c:v>2.3823000003176276E-2</c:v>
                </c:pt>
                <c:pt idx="138">
                  <c:v>5.2765000007639173E-2</c:v>
                </c:pt>
                <c:pt idx="139">
                  <c:v>-1.9339999998919666E-3</c:v>
                </c:pt>
                <c:pt idx="140">
                  <c:v>-2.0729999996547122E-2</c:v>
                </c:pt>
                <c:pt idx="141">
                  <c:v>-1.6145999994478188E-2</c:v>
                </c:pt>
                <c:pt idx="142">
                  <c:v>-2.8941999989910983E-2</c:v>
                </c:pt>
                <c:pt idx="143">
                  <c:v>7.7770000061718747E-3</c:v>
                </c:pt>
                <c:pt idx="144">
                  <c:v>-8.6389999923994765E-3</c:v>
                </c:pt>
                <c:pt idx="145">
                  <c:v>5.4000000091036782E-3</c:v>
                </c:pt>
                <c:pt idx="146">
                  <c:v>4.2840000023716129E-3</c:v>
                </c:pt>
                <c:pt idx="147">
                  <c:v>-9.0459999992162921E-3</c:v>
                </c:pt>
                <c:pt idx="148">
                  <c:v>3.7030000021331944E-3</c:v>
                </c:pt>
                <c:pt idx="149">
                  <c:v>-1.7630000002100132E-3</c:v>
                </c:pt>
                <c:pt idx="150">
                  <c:v>-2.9279999944265001E-3</c:v>
                </c:pt>
                <c:pt idx="151">
                  <c:v>-1.2092999997548759E-2</c:v>
                </c:pt>
                <c:pt idx="152">
                  <c:v>-8.4019999922020361E-3</c:v>
                </c:pt>
                <c:pt idx="156">
                  <c:v>1.3268000009702519E-2</c:v>
                </c:pt>
                <c:pt idx="157">
                  <c:v>-6.3629999931436032E-3</c:v>
                </c:pt>
                <c:pt idx="160">
                  <c:v>-1.6528000000107568E-2</c:v>
                </c:pt>
                <c:pt idx="161">
                  <c:v>-2.8420999995432794E-2</c:v>
                </c:pt>
                <c:pt idx="162">
                  <c:v>-8.5859999962849542E-3</c:v>
                </c:pt>
                <c:pt idx="163">
                  <c:v>-2.2750999996787868E-2</c:v>
                </c:pt>
                <c:pt idx="164">
                  <c:v>8.2489999986137263E-3</c:v>
                </c:pt>
                <c:pt idx="166">
                  <c:v>-3.5549999956856482E-3</c:v>
                </c:pt>
                <c:pt idx="167">
                  <c:v>5.4840000011608936E-3</c:v>
                </c:pt>
                <c:pt idx="168">
                  <c:v>4.2720000055851415E-3</c:v>
                </c:pt>
                <c:pt idx="169">
                  <c:v>7.7090000049793161E-3</c:v>
                </c:pt>
                <c:pt idx="170">
                  <c:v>4.5800000225426629E-4</c:v>
                </c:pt>
                <c:pt idx="171">
                  <c:v>4.6819999988656491E-3</c:v>
                </c:pt>
                <c:pt idx="172">
                  <c:v>1.2800000004062895E-2</c:v>
                </c:pt>
                <c:pt idx="173">
                  <c:v>-4.2299999768147245E-4</c:v>
                </c:pt>
                <c:pt idx="174">
                  <c:v>1.9131000008201227E-2</c:v>
                </c:pt>
                <c:pt idx="175">
                  <c:v>-6.4659999989089556E-3</c:v>
                </c:pt>
                <c:pt idx="176">
                  <c:v>-2.1676999996998347E-2</c:v>
                </c:pt>
                <c:pt idx="177">
                  <c:v>-3.0486999996355735E-2</c:v>
                </c:pt>
                <c:pt idx="178">
                  <c:v>-4.1767999995499849E-2</c:v>
                </c:pt>
                <c:pt idx="179">
                  <c:v>9.0780000027734786E-3</c:v>
                </c:pt>
                <c:pt idx="180">
                  <c:v>1.2006000004475936E-2</c:v>
                </c:pt>
                <c:pt idx="181">
                  <c:v>2.4055000001681037E-2</c:v>
                </c:pt>
                <c:pt idx="182">
                  <c:v>7.6680000056512654E-3</c:v>
                </c:pt>
                <c:pt idx="183">
                  <c:v>2.0348000005469657E-2</c:v>
                </c:pt>
                <c:pt idx="184">
                  <c:v>2.1106000000145286E-2</c:v>
                </c:pt>
                <c:pt idx="186">
                  <c:v>-8.4129999959259294E-3</c:v>
                </c:pt>
                <c:pt idx="187">
                  <c:v>-4.4410999995307066E-2</c:v>
                </c:pt>
                <c:pt idx="188">
                  <c:v>-3.1576000001223292E-2</c:v>
                </c:pt>
                <c:pt idx="189">
                  <c:v>7.2590000054333359E-3</c:v>
                </c:pt>
                <c:pt idx="190">
                  <c:v>1.0542000003624707E-2</c:v>
                </c:pt>
                <c:pt idx="191">
                  <c:v>1.0469999979250133E-3</c:v>
                </c:pt>
                <c:pt idx="192">
                  <c:v>-2.8459999957703985E-3</c:v>
                </c:pt>
                <c:pt idx="193">
                  <c:v>1.5154000000620726E-2</c:v>
                </c:pt>
                <c:pt idx="195">
                  <c:v>8.2720000064000487E-3</c:v>
                </c:pt>
                <c:pt idx="196">
                  <c:v>1.3272000003780704E-2</c:v>
                </c:pt>
                <c:pt idx="197">
                  <c:v>1.0661000007530674E-2</c:v>
                </c:pt>
                <c:pt idx="198">
                  <c:v>2.2840000092401169E-3</c:v>
                </c:pt>
                <c:pt idx="200">
                  <c:v>5.2260000011301599E-3</c:v>
                </c:pt>
                <c:pt idx="201">
                  <c:v>1.6206000007514376E-2</c:v>
                </c:pt>
                <c:pt idx="204">
                  <c:v>5.791000003227964E-3</c:v>
                </c:pt>
                <c:pt idx="205">
                  <c:v>1.9790999998804182E-2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04-4320-8122-221FC8AE2CE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-7665</c:v>
                </c:pt>
                <c:pt idx="1">
                  <c:v>-7554</c:v>
                </c:pt>
                <c:pt idx="2">
                  <c:v>-7538</c:v>
                </c:pt>
                <c:pt idx="3">
                  <c:v>-7533</c:v>
                </c:pt>
                <c:pt idx="4">
                  <c:v>-7507</c:v>
                </c:pt>
                <c:pt idx="5">
                  <c:v>-7476</c:v>
                </c:pt>
                <c:pt idx="6">
                  <c:v>-7413</c:v>
                </c:pt>
                <c:pt idx="7">
                  <c:v>-7327</c:v>
                </c:pt>
                <c:pt idx="8">
                  <c:v>-7280</c:v>
                </c:pt>
                <c:pt idx="9">
                  <c:v>-7249</c:v>
                </c:pt>
                <c:pt idx="10">
                  <c:v>-7081</c:v>
                </c:pt>
                <c:pt idx="11">
                  <c:v>-6506</c:v>
                </c:pt>
                <c:pt idx="12">
                  <c:v>-6100</c:v>
                </c:pt>
                <c:pt idx="13">
                  <c:v>-6064</c:v>
                </c:pt>
                <c:pt idx="14">
                  <c:v>-6053</c:v>
                </c:pt>
                <c:pt idx="15">
                  <c:v>-6048</c:v>
                </c:pt>
                <c:pt idx="16">
                  <c:v>-6048</c:v>
                </c:pt>
                <c:pt idx="17">
                  <c:v>-6048</c:v>
                </c:pt>
                <c:pt idx="18">
                  <c:v>-6027</c:v>
                </c:pt>
                <c:pt idx="19">
                  <c:v>-5952</c:v>
                </c:pt>
                <c:pt idx="20">
                  <c:v>-5941</c:v>
                </c:pt>
                <c:pt idx="21">
                  <c:v>-5941</c:v>
                </c:pt>
                <c:pt idx="22">
                  <c:v>-5935</c:v>
                </c:pt>
                <c:pt idx="23">
                  <c:v>-5935</c:v>
                </c:pt>
                <c:pt idx="24">
                  <c:v>-5899</c:v>
                </c:pt>
                <c:pt idx="25">
                  <c:v>-5899</c:v>
                </c:pt>
                <c:pt idx="26">
                  <c:v>-5879</c:v>
                </c:pt>
                <c:pt idx="27">
                  <c:v>-5874</c:v>
                </c:pt>
                <c:pt idx="28">
                  <c:v>-5873</c:v>
                </c:pt>
                <c:pt idx="29">
                  <c:v>-5869</c:v>
                </c:pt>
                <c:pt idx="30">
                  <c:v>-5854</c:v>
                </c:pt>
                <c:pt idx="31">
                  <c:v>-5853</c:v>
                </c:pt>
                <c:pt idx="32">
                  <c:v>-5848</c:v>
                </c:pt>
                <c:pt idx="33">
                  <c:v>-5827</c:v>
                </c:pt>
                <c:pt idx="34">
                  <c:v>-5827</c:v>
                </c:pt>
                <c:pt idx="35">
                  <c:v>-5745</c:v>
                </c:pt>
                <c:pt idx="36">
                  <c:v>-5745</c:v>
                </c:pt>
                <c:pt idx="37">
                  <c:v>-5730</c:v>
                </c:pt>
                <c:pt idx="38">
                  <c:v>-5725</c:v>
                </c:pt>
                <c:pt idx="39">
                  <c:v>-5725</c:v>
                </c:pt>
                <c:pt idx="40">
                  <c:v>-5719</c:v>
                </c:pt>
                <c:pt idx="41">
                  <c:v>-5719</c:v>
                </c:pt>
                <c:pt idx="42">
                  <c:v>-5709</c:v>
                </c:pt>
                <c:pt idx="43">
                  <c:v>-5699</c:v>
                </c:pt>
                <c:pt idx="44">
                  <c:v>-5684</c:v>
                </c:pt>
                <c:pt idx="45">
                  <c:v>-5673</c:v>
                </c:pt>
                <c:pt idx="46">
                  <c:v>-5673</c:v>
                </c:pt>
                <c:pt idx="47">
                  <c:v>-5673</c:v>
                </c:pt>
                <c:pt idx="48">
                  <c:v>-5658</c:v>
                </c:pt>
                <c:pt idx="49">
                  <c:v>-5653</c:v>
                </c:pt>
                <c:pt idx="50">
                  <c:v>-5652</c:v>
                </c:pt>
                <c:pt idx="51">
                  <c:v>-5643</c:v>
                </c:pt>
                <c:pt idx="52">
                  <c:v>-5627</c:v>
                </c:pt>
                <c:pt idx="53">
                  <c:v>-5627</c:v>
                </c:pt>
                <c:pt idx="54">
                  <c:v>-5607</c:v>
                </c:pt>
                <c:pt idx="55">
                  <c:v>-5575</c:v>
                </c:pt>
                <c:pt idx="56">
                  <c:v>-5546</c:v>
                </c:pt>
                <c:pt idx="57">
                  <c:v>-5545</c:v>
                </c:pt>
                <c:pt idx="58">
                  <c:v>-5545</c:v>
                </c:pt>
                <c:pt idx="59">
                  <c:v>-5540</c:v>
                </c:pt>
                <c:pt idx="60">
                  <c:v>-5540</c:v>
                </c:pt>
                <c:pt idx="61">
                  <c:v>-5447</c:v>
                </c:pt>
                <c:pt idx="62">
                  <c:v>-4693</c:v>
                </c:pt>
                <c:pt idx="63">
                  <c:v>-4693</c:v>
                </c:pt>
                <c:pt idx="64">
                  <c:v>-4508</c:v>
                </c:pt>
                <c:pt idx="65">
                  <c:v>-4508</c:v>
                </c:pt>
                <c:pt idx="66">
                  <c:v>-3676</c:v>
                </c:pt>
                <c:pt idx="67">
                  <c:v>-3676</c:v>
                </c:pt>
                <c:pt idx="68">
                  <c:v>-3630</c:v>
                </c:pt>
                <c:pt idx="69">
                  <c:v>-3614</c:v>
                </c:pt>
                <c:pt idx="70">
                  <c:v>-3599</c:v>
                </c:pt>
                <c:pt idx="71">
                  <c:v>-3445</c:v>
                </c:pt>
                <c:pt idx="72">
                  <c:v>-3445</c:v>
                </c:pt>
                <c:pt idx="73">
                  <c:v>-3435</c:v>
                </c:pt>
                <c:pt idx="74">
                  <c:v>-3435</c:v>
                </c:pt>
                <c:pt idx="75">
                  <c:v>-3398</c:v>
                </c:pt>
                <c:pt idx="76">
                  <c:v>-3398</c:v>
                </c:pt>
                <c:pt idx="77">
                  <c:v>-3055</c:v>
                </c:pt>
                <c:pt idx="78">
                  <c:v>-3035</c:v>
                </c:pt>
                <c:pt idx="79">
                  <c:v>-3034</c:v>
                </c:pt>
                <c:pt idx="80">
                  <c:v>-3029</c:v>
                </c:pt>
                <c:pt idx="81">
                  <c:v>-3008</c:v>
                </c:pt>
                <c:pt idx="82">
                  <c:v>-3008</c:v>
                </c:pt>
                <c:pt idx="83">
                  <c:v>-2993</c:v>
                </c:pt>
                <c:pt idx="84">
                  <c:v>-2885</c:v>
                </c:pt>
                <c:pt idx="85">
                  <c:v>-2885</c:v>
                </c:pt>
                <c:pt idx="86">
                  <c:v>-2875</c:v>
                </c:pt>
                <c:pt idx="87">
                  <c:v>-2875</c:v>
                </c:pt>
                <c:pt idx="88">
                  <c:v>-2408</c:v>
                </c:pt>
                <c:pt idx="89">
                  <c:v>-2366</c:v>
                </c:pt>
                <c:pt idx="90">
                  <c:v>-2259</c:v>
                </c:pt>
                <c:pt idx="91">
                  <c:v>-2228</c:v>
                </c:pt>
                <c:pt idx="92">
                  <c:v>-2192</c:v>
                </c:pt>
                <c:pt idx="93">
                  <c:v>-2192</c:v>
                </c:pt>
                <c:pt idx="94">
                  <c:v>-2048</c:v>
                </c:pt>
                <c:pt idx="95">
                  <c:v>-2048</c:v>
                </c:pt>
                <c:pt idx="96">
                  <c:v>-2043</c:v>
                </c:pt>
                <c:pt idx="97">
                  <c:v>-2043</c:v>
                </c:pt>
                <c:pt idx="98">
                  <c:v>-2028</c:v>
                </c:pt>
                <c:pt idx="99">
                  <c:v>-2028</c:v>
                </c:pt>
                <c:pt idx="100">
                  <c:v>-2023</c:v>
                </c:pt>
                <c:pt idx="101">
                  <c:v>-1976</c:v>
                </c:pt>
                <c:pt idx="102">
                  <c:v>-1884</c:v>
                </c:pt>
                <c:pt idx="103">
                  <c:v>-1817</c:v>
                </c:pt>
                <c:pt idx="104">
                  <c:v>-1817</c:v>
                </c:pt>
                <c:pt idx="105">
                  <c:v>-1817</c:v>
                </c:pt>
                <c:pt idx="106">
                  <c:v>-1791</c:v>
                </c:pt>
                <c:pt idx="107">
                  <c:v>-1791</c:v>
                </c:pt>
                <c:pt idx="108">
                  <c:v>-1684</c:v>
                </c:pt>
                <c:pt idx="109">
                  <c:v>-1668</c:v>
                </c:pt>
                <c:pt idx="110">
                  <c:v>-1653</c:v>
                </c:pt>
                <c:pt idx="111">
                  <c:v>-1643</c:v>
                </c:pt>
                <c:pt idx="112">
                  <c:v>-1622</c:v>
                </c:pt>
                <c:pt idx="113">
                  <c:v>-1586</c:v>
                </c:pt>
                <c:pt idx="114">
                  <c:v>-1570</c:v>
                </c:pt>
                <c:pt idx="115">
                  <c:v>-1555</c:v>
                </c:pt>
                <c:pt idx="116">
                  <c:v>-1539</c:v>
                </c:pt>
                <c:pt idx="117">
                  <c:v>-1534</c:v>
                </c:pt>
                <c:pt idx="118">
                  <c:v>-1463</c:v>
                </c:pt>
                <c:pt idx="119">
                  <c:v>-1463</c:v>
                </c:pt>
                <c:pt idx="120">
                  <c:v>-1406</c:v>
                </c:pt>
                <c:pt idx="121">
                  <c:v>-1339</c:v>
                </c:pt>
                <c:pt idx="122">
                  <c:v>-1237</c:v>
                </c:pt>
                <c:pt idx="123">
                  <c:v>-1237</c:v>
                </c:pt>
                <c:pt idx="124">
                  <c:v>-1237</c:v>
                </c:pt>
                <c:pt idx="125">
                  <c:v>-1206</c:v>
                </c:pt>
                <c:pt idx="126">
                  <c:v>-1201</c:v>
                </c:pt>
                <c:pt idx="127">
                  <c:v>-1042</c:v>
                </c:pt>
                <c:pt idx="128">
                  <c:v>-1042</c:v>
                </c:pt>
                <c:pt idx="129">
                  <c:v>-1011</c:v>
                </c:pt>
                <c:pt idx="130">
                  <c:v>-1011</c:v>
                </c:pt>
                <c:pt idx="131">
                  <c:v>-1011</c:v>
                </c:pt>
                <c:pt idx="132">
                  <c:v>-1006</c:v>
                </c:pt>
                <c:pt idx="133">
                  <c:v>-1006</c:v>
                </c:pt>
                <c:pt idx="134">
                  <c:v>-991</c:v>
                </c:pt>
                <c:pt idx="135">
                  <c:v>-991</c:v>
                </c:pt>
                <c:pt idx="136">
                  <c:v>-847</c:v>
                </c:pt>
                <c:pt idx="137">
                  <c:v>-831</c:v>
                </c:pt>
                <c:pt idx="138">
                  <c:v>-805</c:v>
                </c:pt>
                <c:pt idx="139">
                  <c:v>-802</c:v>
                </c:pt>
                <c:pt idx="140">
                  <c:v>-790</c:v>
                </c:pt>
                <c:pt idx="141">
                  <c:v>-638</c:v>
                </c:pt>
                <c:pt idx="142">
                  <c:v>-626</c:v>
                </c:pt>
                <c:pt idx="143">
                  <c:v>-569</c:v>
                </c:pt>
                <c:pt idx="144">
                  <c:v>-417</c:v>
                </c:pt>
                <c:pt idx="145">
                  <c:v>-400</c:v>
                </c:pt>
                <c:pt idx="146">
                  <c:v>-348</c:v>
                </c:pt>
                <c:pt idx="147">
                  <c:v>-338</c:v>
                </c:pt>
                <c:pt idx="148">
                  <c:v>-191</c:v>
                </c:pt>
                <c:pt idx="149">
                  <c:v>-189</c:v>
                </c:pt>
                <c:pt idx="150">
                  <c:v>-184</c:v>
                </c:pt>
                <c:pt idx="151">
                  <c:v>-179</c:v>
                </c:pt>
                <c:pt idx="152">
                  <c:v>-6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</c:v>
                </c:pt>
                <c:pt idx="157">
                  <c:v>11</c:v>
                </c:pt>
                <c:pt idx="158">
                  <c:v>15.5</c:v>
                </c:pt>
                <c:pt idx="159">
                  <c:v>15.5</c:v>
                </c:pt>
                <c:pt idx="160">
                  <c:v>16</c:v>
                </c:pt>
                <c:pt idx="161">
                  <c:v>37</c:v>
                </c:pt>
                <c:pt idx="162">
                  <c:v>42</c:v>
                </c:pt>
                <c:pt idx="163">
                  <c:v>47</c:v>
                </c:pt>
                <c:pt idx="164">
                  <c:v>47</c:v>
                </c:pt>
                <c:pt idx="165">
                  <c:v>227</c:v>
                </c:pt>
                <c:pt idx="166">
                  <c:v>235</c:v>
                </c:pt>
                <c:pt idx="167">
                  <c:v>252</c:v>
                </c:pt>
                <c:pt idx="168">
                  <c:v>416</c:v>
                </c:pt>
                <c:pt idx="169">
                  <c:v>427</c:v>
                </c:pt>
                <c:pt idx="170">
                  <c:v>574</c:v>
                </c:pt>
                <c:pt idx="171">
                  <c:v>646</c:v>
                </c:pt>
                <c:pt idx="172">
                  <c:v>800</c:v>
                </c:pt>
                <c:pt idx="173">
                  <c:v>831</c:v>
                </c:pt>
                <c:pt idx="174">
                  <c:v>893</c:v>
                </c:pt>
                <c:pt idx="175">
                  <c:v>1402</c:v>
                </c:pt>
                <c:pt idx="176">
                  <c:v>1669</c:v>
                </c:pt>
                <c:pt idx="177">
                  <c:v>2239</c:v>
                </c:pt>
                <c:pt idx="178">
                  <c:v>2296</c:v>
                </c:pt>
                <c:pt idx="179">
                  <c:v>2434</c:v>
                </c:pt>
                <c:pt idx="180">
                  <c:v>3018</c:v>
                </c:pt>
                <c:pt idx="181">
                  <c:v>3065</c:v>
                </c:pt>
                <c:pt idx="182">
                  <c:v>3204</c:v>
                </c:pt>
                <c:pt idx="183">
                  <c:v>3244</c:v>
                </c:pt>
                <c:pt idx="184">
                  <c:v>3318</c:v>
                </c:pt>
                <c:pt idx="185">
                  <c:v>3434</c:v>
                </c:pt>
                <c:pt idx="186">
                  <c:v>3861</c:v>
                </c:pt>
                <c:pt idx="187">
                  <c:v>4067</c:v>
                </c:pt>
                <c:pt idx="188">
                  <c:v>4072</c:v>
                </c:pt>
                <c:pt idx="189">
                  <c:v>4077</c:v>
                </c:pt>
                <c:pt idx="190">
                  <c:v>4226</c:v>
                </c:pt>
                <c:pt idx="191">
                  <c:v>4241</c:v>
                </c:pt>
                <c:pt idx="192">
                  <c:v>4262</c:v>
                </c:pt>
                <c:pt idx="193">
                  <c:v>4262</c:v>
                </c:pt>
                <c:pt idx="194">
                  <c:v>4262</c:v>
                </c:pt>
                <c:pt idx="195">
                  <c:v>4416</c:v>
                </c:pt>
                <c:pt idx="196">
                  <c:v>4416</c:v>
                </c:pt>
                <c:pt idx="197">
                  <c:v>4483</c:v>
                </c:pt>
                <c:pt idx="198">
                  <c:v>4652</c:v>
                </c:pt>
                <c:pt idx="199">
                  <c:v>4677</c:v>
                </c:pt>
                <c:pt idx="200">
                  <c:v>4678</c:v>
                </c:pt>
                <c:pt idx="201">
                  <c:v>4818</c:v>
                </c:pt>
                <c:pt idx="202">
                  <c:v>4845</c:v>
                </c:pt>
                <c:pt idx="203">
                  <c:v>4872</c:v>
                </c:pt>
                <c:pt idx="204">
                  <c:v>4873</c:v>
                </c:pt>
                <c:pt idx="205">
                  <c:v>4873</c:v>
                </c:pt>
                <c:pt idx="206">
                  <c:v>5046</c:v>
                </c:pt>
                <c:pt idx="207">
                  <c:v>5268</c:v>
                </c:pt>
                <c:pt idx="208">
                  <c:v>5431</c:v>
                </c:pt>
                <c:pt idx="209">
                  <c:v>5463</c:v>
                </c:pt>
                <c:pt idx="210">
                  <c:v>5500</c:v>
                </c:pt>
                <c:pt idx="211">
                  <c:v>5500</c:v>
                </c:pt>
                <c:pt idx="212">
                  <c:v>5500</c:v>
                </c:pt>
                <c:pt idx="213">
                  <c:v>5626</c:v>
                </c:pt>
                <c:pt idx="214">
                  <c:v>5648</c:v>
                </c:pt>
                <c:pt idx="215">
                  <c:v>5669</c:v>
                </c:pt>
                <c:pt idx="216">
                  <c:v>5669</c:v>
                </c:pt>
                <c:pt idx="217">
                  <c:v>5669</c:v>
                </c:pt>
                <c:pt idx="218">
                  <c:v>5847</c:v>
                </c:pt>
                <c:pt idx="219">
                  <c:v>5894</c:v>
                </c:pt>
                <c:pt idx="220">
                  <c:v>6080</c:v>
                </c:pt>
                <c:pt idx="221">
                  <c:v>6090</c:v>
                </c:pt>
                <c:pt idx="222">
                  <c:v>6285</c:v>
                </c:pt>
                <c:pt idx="223">
                  <c:v>6285</c:v>
                </c:pt>
                <c:pt idx="224">
                  <c:v>6285</c:v>
                </c:pt>
                <c:pt idx="225">
                  <c:v>6680</c:v>
                </c:pt>
                <c:pt idx="226">
                  <c:v>6684</c:v>
                </c:pt>
                <c:pt idx="227">
                  <c:v>6684</c:v>
                </c:pt>
                <c:pt idx="228">
                  <c:v>6690.5</c:v>
                </c:pt>
                <c:pt idx="229">
                  <c:v>6844</c:v>
                </c:pt>
                <c:pt idx="230">
                  <c:v>7065</c:v>
                </c:pt>
                <c:pt idx="231">
                  <c:v>7065</c:v>
                </c:pt>
                <c:pt idx="232">
                  <c:v>7065</c:v>
                </c:pt>
                <c:pt idx="233">
                  <c:v>7090</c:v>
                </c:pt>
                <c:pt idx="234">
                  <c:v>7243</c:v>
                </c:pt>
                <c:pt idx="235">
                  <c:v>7440</c:v>
                </c:pt>
                <c:pt idx="236">
                  <c:v>7470</c:v>
                </c:pt>
                <c:pt idx="237">
                  <c:v>7480</c:v>
                </c:pt>
                <c:pt idx="238">
                  <c:v>7501</c:v>
                </c:pt>
                <c:pt idx="239">
                  <c:v>7670</c:v>
                </c:pt>
                <c:pt idx="240">
                  <c:v>7860</c:v>
                </c:pt>
                <c:pt idx="241">
                  <c:v>7917</c:v>
                </c:pt>
                <c:pt idx="242">
                  <c:v>8075</c:v>
                </c:pt>
                <c:pt idx="243">
                  <c:v>8256</c:v>
                </c:pt>
                <c:pt idx="244">
                  <c:v>8277</c:v>
                </c:pt>
                <c:pt idx="245">
                  <c:v>8507</c:v>
                </c:pt>
                <c:pt idx="246">
                  <c:v>8513</c:v>
                </c:pt>
              </c:numCache>
            </c:numRef>
          </c:xVal>
          <c:yVal>
            <c:numRef>
              <c:f>Active!$J$21:$J$985</c:f>
              <c:numCache>
                <c:formatCode>General</c:formatCode>
                <c:ptCount val="965"/>
                <c:pt idx="53">
                  <c:v>-5.6608999992022291E-2</c:v>
                </c:pt>
                <c:pt idx="56">
                  <c:v>-5.4581999997026287E-2</c:v>
                </c:pt>
                <c:pt idx="78">
                  <c:v>-2.6245000000926666E-2</c:v>
                </c:pt>
                <c:pt idx="79">
                  <c:v>-2.7877999993506819E-2</c:v>
                </c:pt>
                <c:pt idx="80">
                  <c:v>-2.7542999996512663E-2</c:v>
                </c:pt>
                <c:pt idx="88">
                  <c:v>-2.0735999991302378E-2</c:v>
                </c:pt>
                <c:pt idx="89">
                  <c:v>-1.9522000002325512E-2</c:v>
                </c:pt>
                <c:pt idx="90">
                  <c:v>-1.2452999995730352E-2</c:v>
                </c:pt>
                <c:pt idx="91">
                  <c:v>-1.5675999995437451E-2</c:v>
                </c:pt>
                <c:pt idx="92">
                  <c:v>-1.0863999996217899E-2</c:v>
                </c:pt>
                <c:pt idx="93">
                  <c:v>-1.0863999996217899E-2</c:v>
                </c:pt>
                <c:pt idx="105">
                  <c:v>-1.7539000000397209E-2</c:v>
                </c:pt>
                <c:pt idx="106">
                  <c:v>-1.8396999999822583E-2</c:v>
                </c:pt>
                <c:pt idx="107">
                  <c:v>-1.8396999999822583E-2</c:v>
                </c:pt>
                <c:pt idx="125">
                  <c:v>-7.0199999754549935E-4</c:v>
                </c:pt>
                <c:pt idx="127">
                  <c:v>-1.3999997463542968E-5</c:v>
                </c:pt>
                <c:pt idx="130">
                  <c:v>-3.6999997973907739E-5</c:v>
                </c:pt>
                <c:pt idx="131">
                  <c:v>2.6300000172341242E-4</c:v>
                </c:pt>
                <c:pt idx="132">
                  <c:v>2.9800000629620627E-4</c:v>
                </c:pt>
                <c:pt idx="133">
                  <c:v>9.9800000316463411E-4</c:v>
                </c:pt>
                <c:pt idx="134">
                  <c:v>2.3030000011203811E-3</c:v>
                </c:pt>
                <c:pt idx="135">
                  <c:v>2.7030000055674464E-3</c:v>
                </c:pt>
                <c:pt idx="136">
                  <c:v>-3.4489999961806461E-3</c:v>
                </c:pt>
                <c:pt idx="153">
                  <c:v>-2.9999999969732016E-4</c:v>
                </c:pt>
                <c:pt idx="155">
                  <c:v>0</c:v>
                </c:pt>
                <c:pt idx="158">
                  <c:v>-1.1211499993805774E-2</c:v>
                </c:pt>
                <c:pt idx="159">
                  <c:v>-8.411499991780147E-3</c:v>
                </c:pt>
                <c:pt idx="165">
                  <c:v>4.809000005479902E-3</c:v>
                </c:pt>
                <c:pt idx="194">
                  <c:v>1.5854000004765112E-2</c:v>
                </c:pt>
                <c:pt idx="207">
                  <c:v>6.9560000047204085E-3</c:v>
                </c:pt>
                <c:pt idx="225">
                  <c:v>3.1360000000859145E-2</c:v>
                </c:pt>
                <c:pt idx="228">
                  <c:v>3.5513499999069609E-2</c:v>
                </c:pt>
                <c:pt idx="229">
                  <c:v>3.024800000275718E-2</c:v>
                </c:pt>
                <c:pt idx="230">
                  <c:v>2.3155000002589077E-2</c:v>
                </c:pt>
                <c:pt idx="231">
                  <c:v>2.3954999996931292E-2</c:v>
                </c:pt>
                <c:pt idx="232">
                  <c:v>2.4955000000772998E-2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04-4320-8122-221FC8AE2CE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-7665</c:v>
                </c:pt>
                <c:pt idx="1">
                  <c:v>-7554</c:v>
                </c:pt>
                <c:pt idx="2">
                  <c:v>-7538</c:v>
                </c:pt>
                <c:pt idx="3">
                  <c:v>-7533</c:v>
                </c:pt>
                <c:pt idx="4">
                  <c:v>-7507</c:v>
                </c:pt>
                <c:pt idx="5">
                  <c:v>-7476</c:v>
                </c:pt>
                <c:pt idx="6">
                  <c:v>-7413</c:v>
                </c:pt>
                <c:pt idx="7">
                  <c:v>-7327</c:v>
                </c:pt>
                <c:pt idx="8">
                  <c:v>-7280</c:v>
                </c:pt>
                <c:pt idx="9">
                  <c:v>-7249</c:v>
                </c:pt>
                <c:pt idx="10">
                  <c:v>-7081</c:v>
                </c:pt>
                <c:pt idx="11">
                  <c:v>-6506</c:v>
                </c:pt>
                <c:pt idx="12">
                  <c:v>-6100</c:v>
                </c:pt>
                <c:pt idx="13">
                  <c:v>-6064</c:v>
                </c:pt>
                <c:pt idx="14">
                  <c:v>-6053</c:v>
                </c:pt>
                <c:pt idx="15">
                  <c:v>-6048</c:v>
                </c:pt>
                <c:pt idx="16">
                  <c:v>-6048</c:v>
                </c:pt>
                <c:pt idx="17">
                  <c:v>-6048</c:v>
                </c:pt>
                <c:pt idx="18">
                  <c:v>-6027</c:v>
                </c:pt>
                <c:pt idx="19">
                  <c:v>-5952</c:v>
                </c:pt>
                <c:pt idx="20">
                  <c:v>-5941</c:v>
                </c:pt>
                <c:pt idx="21">
                  <c:v>-5941</c:v>
                </c:pt>
                <c:pt idx="22">
                  <c:v>-5935</c:v>
                </c:pt>
                <c:pt idx="23">
                  <c:v>-5935</c:v>
                </c:pt>
                <c:pt idx="24">
                  <c:v>-5899</c:v>
                </c:pt>
                <c:pt idx="25">
                  <c:v>-5899</c:v>
                </c:pt>
                <c:pt idx="26">
                  <c:v>-5879</c:v>
                </c:pt>
                <c:pt idx="27">
                  <c:v>-5874</c:v>
                </c:pt>
                <c:pt idx="28">
                  <c:v>-5873</c:v>
                </c:pt>
                <c:pt idx="29">
                  <c:v>-5869</c:v>
                </c:pt>
                <c:pt idx="30">
                  <c:v>-5854</c:v>
                </c:pt>
                <c:pt idx="31">
                  <c:v>-5853</c:v>
                </c:pt>
                <c:pt idx="32">
                  <c:v>-5848</c:v>
                </c:pt>
                <c:pt idx="33">
                  <c:v>-5827</c:v>
                </c:pt>
                <c:pt idx="34">
                  <c:v>-5827</c:v>
                </c:pt>
                <c:pt idx="35">
                  <c:v>-5745</c:v>
                </c:pt>
                <c:pt idx="36">
                  <c:v>-5745</c:v>
                </c:pt>
                <c:pt idx="37">
                  <c:v>-5730</c:v>
                </c:pt>
                <c:pt idx="38">
                  <c:v>-5725</c:v>
                </c:pt>
                <c:pt idx="39">
                  <c:v>-5725</c:v>
                </c:pt>
                <c:pt idx="40">
                  <c:v>-5719</c:v>
                </c:pt>
                <c:pt idx="41">
                  <c:v>-5719</c:v>
                </c:pt>
                <c:pt idx="42">
                  <c:v>-5709</c:v>
                </c:pt>
                <c:pt idx="43">
                  <c:v>-5699</c:v>
                </c:pt>
                <c:pt idx="44">
                  <c:v>-5684</c:v>
                </c:pt>
                <c:pt idx="45">
                  <c:v>-5673</c:v>
                </c:pt>
                <c:pt idx="46">
                  <c:v>-5673</c:v>
                </c:pt>
                <c:pt idx="47">
                  <c:v>-5673</c:v>
                </c:pt>
                <c:pt idx="48">
                  <c:v>-5658</c:v>
                </c:pt>
                <c:pt idx="49">
                  <c:v>-5653</c:v>
                </c:pt>
                <c:pt idx="50">
                  <c:v>-5652</c:v>
                </c:pt>
                <c:pt idx="51">
                  <c:v>-5643</c:v>
                </c:pt>
                <c:pt idx="52">
                  <c:v>-5627</c:v>
                </c:pt>
                <c:pt idx="53">
                  <c:v>-5627</c:v>
                </c:pt>
                <c:pt idx="54">
                  <c:v>-5607</c:v>
                </c:pt>
                <c:pt idx="55">
                  <c:v>-5575</c:v>
                </c:pt>
                <c:pt idx="56">
                  <c:v>-5546</c:v>
                </c:pt>
                <c:pt idx="57">
                  <c:v>-5545</c:v>
                </c:pt>
                <c:pt idx="58">
                  <c:v>-5545</c:v>
                </c:pt>
                <c:pt idx="59">
                  <c:v>-5540</c:v>
                </c:pt>
                <c:pt idx="60">
                  <c:v>-5540</c:v>
                </c:pt>
                <c:pt idx="61">
                  <c:v>-5447</c:v>
                </c:pt>
                <c:pt idx="62">
                  <c:v>-4693</c:v>
                </c:pt>
                <c:pt idx="63">
                  <c:v>-4693</c:v>
                </c:pt>
                <c:pt idx="64">
                  <c:v>-4508</c:v>
                </c:pt>
                <c:pt idx="65">
                  <c:v>-4508</c:v>
                </c:pt>
                <c:pt idx="66">
                  <c:v>-3676</c:v>
                </c:pt>
                <c:pt idx="67">
                  <c:v>-3676</c:v>
                </c:pt>
                <c:pt idx="68">
                  <c:v>-3630</c:v>
                </c:pt>
                <c:pt idx="69">
                  <c:v>-3614</c:v>
                </c:pt>
                <c:pt idx="70">
                  <c:v>-3599</c:v>
                </c:pt>
                <c:pt idx="71">
                  <c:v>-3445</c:v>
                </c:pt>
                <c:pt idx="72">
                  <c:v>-3445</c:v>
                </c:pt>
                <c:pt idx="73">
                  <c:v>-3435</c:v>
                </c:pt>
                <c:pt idx="74">
                  <c:v>-3435</c:v>
                </c:pt>
                <c:pt idx="75">
                  <c:v>-3398</c:v>
                </c:pt>
                <c:pt idx="76">
                  <c:v>-3398</c:v>
                </c:pt>
                <c:pt idx="77">
                  <c:v>-3055</c:v>
                </c:pt>
                <c:pt idx="78">
                  <c:v>-3035</c:v>
                </c:pt>
                <c:pt idx="79">
                  <c:v>-3034</c:v>
                </c:pt>
                <c:pt idx="80">
                  <c:v>-3029</c:v>
                </c:pt>
                <c:pt idx="81">
                  <c:v>-3008</c:v>
                </c:pt>
                <c:pt idx="82">
                  <c:v>-3008</c:v>
                </c:pt>
                <c:pt idx="83">
                  <c:v>-2993</c:v>
                </c:pt>
                <c:pt idx="84">
                  <c:v>-2885</c:v>
                </c:pt>
                <c:pt idx="85">
                  <c:v>-2885</c:v>
                </c:pt>
                <c:pt idx="86">
                  <c:v>-2875</c:v>
                </c:pt>
                <c:pt idx="87">
                  <c:v>-2875</c:v>
                </c:pt>
                <c:pt idx="88">
                  <c:v>-2408</c:v>
                </c:pt>
                <c:pt idx="89">
                  <c:v>-2366</c:v>
                </c:pt>
                <c:pt idx="90">
                  <c:v>-2259</c:v>
                </c:pt>
                <c:pt idx="91">
                  <c:v>-2228</c:v>
                </c:pt>
                <c:pt idx="92">
                  <c:v>-2192</c:v>
                </c:pt>
                <c:pt idx="93">
                  <c:v>-2192</c:v>
                </c:pt>
                <c:pt idx="94">
                  <c:v>-2048</c:v>
                </c:pt>
                <c:pt idx="95">
                  <c:v>-2048</c:v>
                </c:pt>
                <c:pt idx="96">
                  <c:v>-2043</c:v>
                </c:pt>
                <c:pt idx="97">
                  <c:v>-2043</c:v>
                </c:pt>
                <c:pt idx="98">
                  <c:v>-2028</c:v>
                </c:pt>
                <c:pt idx="99">
                  <c:v>-2028</c:v>
                </c:pt>
                <c:pt idx="100">
                  <c:v>-2023</c:v>
                </c:pt>
                <c:pt idx="101">
                  <c:v>-1976</c:v>
                </c:pt>
                <c:pt idx="102">
                  <c:v>-1884</c:v>
                </c:pt>
                <c:pt idx="103">
                  <c:v>-1817</c:v>
                </c:pt>
                <c:pt idx="104">
                  <c:v>-1817</c:v>
                </c:pt>
                <c:pt idx="105">
                  <c:v>-1817</c:v>
                </c:pt>
                <c:pt idx="106">
                  <c:v>-1791</c:v>
                </c:pt>
                <c:pt idx="107">
                  <c:v>-1791</c:v>
                </c:pt>
                <c:pt idx="108">
                  <c:v>-1684</c:v>
                </c:pt>
                <c:pt idx="109">
                  <c:v>-1668</c:v>
                </c:pt>
                <c:pt idx="110">
                  <c:v>-1653</c:v>
                </c:pt>
                <c:pt idx="111">
                  <c:v>-1643</c:v>
                </c:pt>
                <c:pt idx="112">
                  <c:v>-1622</c:v>
                </c:pt>
                <c:pt idx="113">
                  <c:v>-1586</c:v>
                </c:pt>
                <c:pt idx="114">
                  <c:v>-1570</c:v>
                </c:pt>
                <c:pt idx="115">
                  <c:v>-1555</c:v>
                </c:pt>
                <c:pt idx="116">
                  <c:v>-1539</c:v>
                </c:pt>
                <c:pt idx="117">
                  <c:v>-1534</c:v>
                </c:pt>
                <c:pt idx="118">
                  <c:v>-1463</c:v>
                </c:pt>
                <c:pt idx="119">
                  <c:v>-1463</c:v>
                </c:pt>
                <c:pt idx="120">
                  <c:v>-1406</c:v>
                </c:pt>
                <c:pt idx="121">
                  <c:v>-1339</c:v>
                </c:pt>
                <c:pt idx="122">
                  <c:v>-1237</c:v>
                </c:pt>
                <c:pt idx="123">
                  <c:v>-1237</c:v>
                </c:pt>
                <c:pt idx="124">
                  <c:v>-1237</c:v>
                </c:pt>
                <c:pt idx="125">
                  <c:v>-1206</c:v>
                </c:pt>
                <c:pt idx="126">
                  <c:v>-1201</c:v>
                </c:pt>
                <c:pt idx="127">
                  <c:v>-1042</c:v>
                </c:pt>
                <c:pt idx="128">
                  <c:v>-1042</c:v>
                </c:pt>
                <c:pt idx="129">
                  <c:v>-1011</c:v>
                </c:pt>
                <c:pt idx="130">
                  <c:v>-1011</c:v>
                </c:pt>
                <c:pt idx="131">
                  <c:v>-1011</c:v>
                </c:pt>
                <c:pt idx="132">
                  <c:v>-1006</c:v>
                </c:pt>
                <c:pt idx="133">
                  <c:v>-1006</c:v>
                </c:pt>
                <c:pt idx="134">
                  <c:v>-991</c:v>
                </c:pt>
                <c:pt idx="135">
                  <c:v>-991</c:v>
                </c:pt>
                <c:pt idx="136">
                  <c:v>-847</c:v>
                </c:pt>
                <c:pt idx="137">
                  <c:v>-831</c:v>
                </c:pt>
                <c:pt idx="138">
                  <c:v>-805</c:v>
                </c:pt>
                <c:pt idx="139">
                  <c:v>-802</c:v>
                </c:pt>
                <c:pt idx="140">
                  <c:v>-790</c:v>
                </c:pt>
                <c:pt idx="141">
                  <c:v>-638</c:v>
                </c:pt>
                <c:pt idx="142">
                  <c:v>-626</c:v>
                </c:pt>
                <c:pt idx="143">
                  <c:v>-569</c:v>
                </c:pt>
                <c:pt idx="144">
                  <c:v>-417</c:v>
                </c:pt>
                <c:pt idx="145">
                  <c:v>-400</c:v>
                </c:pt>
                <c:pt idx="146">
                  <c:v>-348</c:v>
                </c:pt>
                <c:pt idx="147">
                  <c:v>-338</c:v>
                </c:pt>
                <c:pt idx="148">
                  <c:v>-191</c:v>
                </c:pt>
                <c:pt idx="149">
                  <c:v>-189</c:v>
                </c:pt>
                <c:pt idx="150">
                  <c:v>-184</c:v>
                </c:pt>
                <c:pt idx="151">
                  <c:v>-179</c:v>
                </c:pt>
                <c:pt idx="152">
                  <c:v>-6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</c:v>
                </c:pt>
                <c:pt idx="157">
                  <c:v>11</c:v>
                </c:pt>
                <c:pt idx="158">
                  <c:v>15.5</c:v>
                </c:pt>
                <c:pt idx="159">
                  <c:v>15.5</c:v>
                </c:pt>
                <c:pt idx="160">
                  <c:v>16</c:v>
                </c:pt>
                <c:pt idx="161">
                  <c:v>37</c:v>
                </c:pt>
                <c:pt idx="162">
                  <c:v>42</c:v>
                </c:pt>
                <c:pt idx="163">
                  <c:v>47</c:v>
                </c:pt>
                <c:pt idx="164">
                  <c:v>47</c:v>
                </c:pt>
                <c:pt idx="165">
                  <c:v>227</c:v>
                </c:pt>
                <c:pt idx="166">
                  <c:v>235</c:v>
                </c:pt>
                <c:pt idx="167">
                  <c:v>252</c:v>
                </c:pt>
                <c:pt idx="168">
                  <c:v>416</c:v>
                </c:pt>
                <c:pt idx="169">
                  <c:v>427</c:v>
                </c:pt>
                <c:pt idx="170">
                  <c:v>574</c:v>
                </c:pt>
                <c:pt idx="171">
                  <c:v>646</c:v>
                </c:pt>
                <c:pt idx="172">
                  <c:v>800</c:v>
                </c:pt>
                <c:pt idx="173">
                  <c:v>831</c:v>
                </c:pt>
                <c:pt idx="174">
                  <c:v>893</c:v>
                </c:pt>
                <c:pt idx="175">
                  <c:v>1402</c:v>
                </c:pt>
                <c:pt idx="176">
                  <c:v>1669</c:v>
                </c:pt>
                <c:pt idx="177">
                  <c:v>2239</c:v>
                </c:pt>
                <c:pt idx="178">
                  <c:v>2296</c:v>
                </c:pt>
                <c:pt idx="179">
                  <c:v>2434</c:v>
                </c:pt>
                <c:pt idx="180">
                  <c:v>3018</c:v>
                </c:pt>
                <c:pt idx="181">
                  <c:v>3065</c:v>
                </c:pt>
                <c:pt idx="182">
                  <c:v>3204</c:v>
                </c:pt>
                <c:pt idx="183">
                  <c:v>3244</c:v>
                </c:pt>
                <c:pt idx="184">
                  <c:v>3318</c:v>
                </c:pt>
                <c:pt idx="185">
                  <c:v>3434</c:v>
                </c:pt>
                <c:pt idx="186">
                  <c:v>3861</c:v>
                </c:pt>
                <c:pt idx="187">
                  <c:v>4067</c:v>
                </c:pt>
                <c:pt idx="188">
                  <c:v>4072</c:v>
                </c:pt>
                <c:pt idx="189">
                  <c:v>4077</c:v>
                </c:pt>
                <c:pt idx="190">
                  <c:v>4226</c:v>
                </c:pt>
                <c:pt idx="191">
                  <c:v>4241</c:v>
                </c:pt>
                <c:pt idx="192">
                  <c:v>4262</c:v>
                </c:pt>
                <c:pt idx="193">
                  <c:v>4262</c:v>
                </c:pt>
                <c:pt idx="194">
                  <c:v>4262</c:v>
                </c:pt>
                <c:pt idx="195">
                  <c:v>4416</c:v>
                </c:pt>
                <c:pt idx="196">
                  <c:v>4416</c:v>
                </c:pt>
                <c:pt idx="197">
                  <c:v>4483</c:v>
                </c:pt>
                <c:pt idx="198">
                  <c:v>4652</c:v>
                </c:pt>
                <c:pt idx="199">
                  <c:v>4677</c:v>
                </c:pt>
                <c:pt idx="200">
                  <c:v>4678</c:v>
                </c:pt>
                <c:pt idx="201">
                  <c:v>4818</c:v>
                </c:pt>
                <c:pt idx="202">
                  <c:v>4845</c:v>
                </c:pt>
                <c:pt idx="203">
                  <c:v>4872</c:v>
                </c:pt>
                <c:pt idx="204">
                  <c:v>4873</c:v>
                </c:pt>
                <c:pt idx="205">
                  <c:v>4873</c:v>
                </c:pt>
                <c:pt idx="206">
                  <c:v>5046</c:v>
                </c:pt>
                <c:pt idx="207">
                  <c:v>5268</c:v>
                </c:pt>
                <c:pt idx="208">
                  <c:v>5431</c:v>
                </c:pt>
                <c:pt idx="209">
                  <c:v>5463</c:v>
                </c:pt>
                <c:pt idx="210">
                  <c:v>5500</c:v>
                </c:pt>
                <c:pt idx="211">
                  <c:v>5500</c:v>
                </c:pt>
                <c:pt idx="212">
                  <c:v>5500</c:v>
                </c:pt>
                <c:pt idx="213">
                  <c:v>5626</c:v>
                </c:pt>
                <c:pt idx="214">
                  <c:v>5648</c:v>
                </c:pt>
                <c:pt idx="215">
                  <c:v>5669</c:v>
                </c:pt>
                <c:pt idx="216">
                  <c:v>5669</c:v>
                </c:pt>
                <c:pt idx="217">
                  <c:v>5669</c:v>
                </c:pt>
                <c:pt idx="218">
                  <c:v>5847</c:v>
                </c:pt>
                <c:pt idx="219">
                  <c:v>5894</c:v>
                </c:pt>
                <c:pt idx="220">
                  <c:v>6080</c:v>
                </c:pt>
                <c:pt idx="221">
                  <c:v>6090</c:v>
                </c:pt>
                <c:pt idx="222">
                  <c:v>6285</c:v>
                </c:pt>
                <c:pt idx="223">
                  <c:v>6285</c:v>
                </c:pt>
                <c:pt idx="224">
                  <c:v>6285</c:v>
                </c:pt>
                <c:pt idx="225">
                  <c:v>6680</c:v>
                </c:pt>
                <c:pt idx="226">
                  <c:v>6684</c:v>
                </c:pt>
                <c:pt idx="227">
                  <c:v>6684</c:v>
                </c:pt>
                <c:pt idx="228">
                  <c:v>6690.5</c:v>
                </c:pt>
                <c:pt idx="229">
                  <c:v>6844</c:v>
                </c:pt>
                <c:pt idx="230">
                  <c:v>7065</c:v>
                </c:pt>
                <c:pt idx="231">
                  <c:v>7065</c:v>
                </c:pt>
                <c:pt idx="232">
                  <c:v>7065</c:v>
                </c:pt>
                <c:pt idx="233">
                  <c:v>7090</c:v>
                </c:pt>
                <c:pt idx="234">
                  <c:v>7243</c:v>
                </c:pt>
                <c:pt idx="235">
                  <c:v>7440</c:v>
                </c:pt>
                <c:pt idx="236">
                  <c:v>7470</c:v>
                </c:pt>
                <c:pt idx="237">
                  <c:v>7480</c:v>
                </c:pt>
                <c:pt idx="238">
                  <c:v>7501</c:v>
                </c:pt>
                <c:pt idx="239">
                  <c:v>7670</c:v>
                </c:pt>
                <c:pt idx="240">
                  <c:v>7860</c:v>
                </c:pt>
                <c:pt idx="241">
                  <c:v>7917</c:v>
                </c:pt>
                <c:pt idx="242">
                  <c:v>8075</c:v>
                </c:pt>
                <c:pt idx="243">
                  <c:v>8256</c:v>
                </c:pt>
                <c:pt idx="244">
                  <c:v>8277</c:v>
                </c:pt>
                <c:pt idx="245">
                  <c:v>8507</c:v>
                </c:pt>
                <c:pt idx="246">
                  <c:v>8513</c:v>
                </c:pt>
              </c:numCache>
            </c:numRef>
          </c:xVal>
          <c:yVal>
            <c:numRef>
              <c:f>Active!$K$21:$K$985</c:f>
              <c:numCache>
                <c:formatCode>General</c:formatCode>
                <c:ptCount val="965"/>
                <c:pt idx="185">
                  <c:v>1.8078000000969041E-2</c:v>
                </c:pt>
                <c:pt idx="199">
                  <c:v>1.5959000003931578E-2</c:v>
                </c:pt>
                <c:pt idx="202">
                  <c:v>6.9150000053923577E-3</c:v>
                </c:pt>
                <c:pt idx="203">
                  <c:v>4.5240000035846606E-3</c:v>
                </c:pt>
                <c:pt idx="206">
                  <c:v>2.4819999962346628E-3</c:v>
                </c:pt>
                <c:pt idx="208">
                  <c:v>1.5277000005880836E-2</c:v>
                </c:pt>
                <c:pt idx="209">
                  <c:v>1.4321000002382789E-2</c:v>
                </c:pt>
                <c:pt idx="210">
                  <c:v>1.3760000001639128E-2</c:v>
                </c:pt>
                <c:pt idx="211">
                  <c:v>1.4309999998658895E-2</c:v>
                </c:pt>
                <c:pt idx="212">
                  <c:v>1.5609999994921964E-2</c:v>
                </c:pt>
                <c:pt idx="213">
                  <c:v>1.9442000004346482E-2</c:v>
                </c:pt>
                <c:pt idx="214">
                  <c:v>1.7716000002110377E-2</c:v>
                </c:pt>
                <c:pt idx="215">
                  <c:v>1.8353000006754883E-2</c:v>
                </c:pt>
                <c:pt idx="216">
                  <c:v>1.845300000422867E-2</c:v>
                </c:pt>
                <c:pt idx="217">
                  <c:v>1.9153000008373056E-2</c:v>
                </c:pt>
                <c:pt idx="218">
                  <c:v>1.7349000001559034E-2</c:v>
                </c:pt>
                <c:pt idx="219">
                  <c:v>1.6598000001977198E-2</c:v>
                </c:pt>
                <c:pt idx="220">
                  <c:v>9.2600000061793253E-3</c:v>
                </c:pt>
                <c:pt idx="221">
                  <c:v>1.0929999996733386E-2</c:v>
                </c:pt>
                <c:pt idx="222">
                  <c:v>1.3915000003180467E-2</c:v>
                </c:pt>
                <c:pt idx="223">
                  <c:v>1.4114999998128042E-2</c:v>
                </c:pt>
                <c:pt idx="224">
                  <c:v>1.4414999997825362E-2</c:v>
                </c:pt>
                <c:pt idx="226">
                  <c:v>3.0828000002657063E-2</c:v>
                </c:pt>
                <c:pt idx="227">
                  <c:v>3.1628000004275236E-2</c:v>
                </c:pt>
                <c:pt idx="233">
                  <c:v>2.4429999997664709E-2</c:v>
                </c:pt>
                <c:pt idx="234">
                  <c:v>1.6381000001274515E-2</c:v>
                </c:pt>
                <c:pt idx="235">
                  <c:v>1.9380000005185138E-2</c:v>
                </c:pt>
                <c:pt idx="236">
                  <c:v>1.9690000000991859E-2</c:v>
                </c:pt>
                <c:pt idx="237">
                  <c:v>2.216000000044005E-2</c:v>
                </c:pt>
                <c:pt idx="238">
                  <c:v>1.9467000005533919E-2</c:v>
                </c:pt>
                <c:pt idx="239">
                  <c:v>2.2590000000491273E-2</c:v>
                </c:pt>
                <c:pt idx="240">
                  <c:v>2.4120000001857989E-2</c:v>
                </c:pt>
                <c:pt idx="241">
                  <c:v>2.6539000005868729E-2</c:v>
                </c:pt>
                <c:pt idx="242">
                  <c:v>2.2225000000617001E-2</c:v>
                </c:pt>
                <c:pt idx="243">
                  <c:v>9.9520000076154247E-3</c:v>
                </c:pt>
                <c:pt idx="244">
                  <c:v>1.0658999999577645E-2</c:v>
                </c:pt>
                <c:pt idx="245">
                  <c:v>1.2369000003673136E-2</c:v>
                </c:pt>
                <c:pt idx="246">
                  <c:v>1.2671000004047528E-2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C04-4320-8122-221FC8AE2CE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-7665</c:v>
                </c:pt>
                <c:pt idx="1">
                  <c:v>-7554</c:v>
                </c:pt>
                <c:pt idx="2">
                  <c:v>-7538</c:v>
                </c:pt>
                <c:pt idx="3">
                  <c:v>-7533</c:v>
                </c:pt>
                <c:pt idx="4">
                  <c:v>-7507</c:v>
                </c:pt>
                <c:pt idx="5">
                  <c:v>-7476</c:v>
                </c:pt>
                <c:pt idx="6">
                  <c:v>-7413</c:v>
                </c:pt>
                <c:pt idx="7">
                  <c:v>-7327</c:v>
                </c:pt>
                <c:pt idx="8">
                  <c:v>-7280</c:v>
                </c:pt>
                <c:pt idx="9">
                  <c:v>-7249</c:v>
                </c:pt>
                <c:pt idx="10">
                  <c:v>-7081</c:v>
                </c:pt>
                <c:pt idx="11">
                  <c:v>-6506</c:v>
                </c:pt>
                <c:pt idx="12">
                  <c:v>-6100</c:v>
                </c:pt>
                <c:pt idx="13">
                  <c:v>-6064</c:v>
                </c:pt>
                <c:pt idx="14">
                  <c:v>-6053</c:v>
                </c:pt>
                <c:pt idx="15">
                  <c:v>-6048</c:v>
                </c:pt>
                <c:pt idx="16">
                  <c:v>-6048</c:v>
                </c:pt>
                <c:pt idx="17">
                  <c:v>-6048</c:v>
                </c:pt>
                <c:pt idx="18">
                  <c:v>-6027</c:v>
                </c:pt>
                <c:pt idx="19">
                  <c:v>-5952</c:v>
                </c:pt>
                <c:pt idx="20">
                  <c:v>-5941</c:v>
                </c:pt>
                <c:pt idx="21">
                  <c:v>-5941</c:v>
                </c:pt>
                <c:pt idx="22">
                  <c:v>-5935</c:v>
                </c:pt>
                <c:pt idx="23">
                  <c:v>-5935</c:v>
                </c:pt>
                <c:pt idx="24">
                  <c:v>-5899</c:v>
                </c:pt>
                <c:pt idx="25">
                  <c:v>-5899</c:v>
                </c:pt>
                <c:pt idx="26">
                  <c:v>-5879</c:v>
                </c:pt>
                <c:pt idx="27">
                  <c:v>-5874</c:v>
                </c:pt>
                <c:pt idx="28">
                  <c:v>-5873</c:v>
                </c:pt>
                <c:pt idx="29">
                  <c:v>-5869</c:v>
                </c:pt>
                <c:pt idx="30">
                  <c:v>-5854</c:v>
                </c:pt>
                <c:pt idx="31">
                  <c:v>-5853</c:v>
                </c:pt>
                <c:pt idx="32">
                  <c:v>-5848</c:v>
                </c:pt>
                <c:pt idx="33">
                  <c:v>-5827</c:v>
                </c:pt>
                <c:pt idx="34">
                  <c:v>-5827</c:v>
                </c:pt>
                <c:pt idx="35">
                  <c:v>-5745</c:v>
                </c:pt>
                <c:pt idx="36">
                  <c:v>-5745</c:v>
                </c:pt>
                <c:pt idx="37">
                  <c:v>-5730</c:v>
                </c:pt>
                <c:pt idx="38">
                  <c:v>-5725</c:v>
                </c:pt>
                <c:pt idx="39">
                  <c:v>-5725</c:v>
                </c:pt>
                <c:pt idx="40">
                  <c:v>-5719</c:v>
                </c:pt>
                <c:pt idx="41">
                  <c:v>-5719</c:v>
                </c:pt>
                <c:pt idx="42">
                  <c:v>-5709</c:v>
                </c:pt>
                <c:pt idx="43">
                  <c:v>-5699</c:v>
                </c:pt>
                <c:pt idx="44">
                  <c:v>-5684</c:v>
                </c:pt>
                <c:pt idx="45">
                  <c:v>-5673</c:v>
                </c:pt>
                <c:pt idx="46">
                  <c:v>-5673</c:v>
                </c:pt>
                <c:pt idx="47">
                  <c:v>-5673</c:v>
                </c:pt>
                <c:pt idx="48">
                  <c:v>-5658</c:v>
                </c:pt>
                <c:pt idx="49">
                  <c:v>-5653</c:v>
                </c:pt>
                <c:pt idx="50">
                  <c:v>-5652</c:v>
                </c:pt>
                <c:pt idx="51">
                  <c:v>-5643</c:v>
                </c:pt>
                <c:pt idx="52">
                  <c:v>-5627</c:v>
                </c:pt>
                <c:pt idx="53">
                  <c:v>-5627</c:v>
                </c:pt>
                <c:pt idx="54">
                  <c:v>-5607</c:v>
                </c:pt>
                <c:pt idx="55">
                  <c:v>-5575</c:v>
                </c:pt>
                <c:pt idx="56">
                  <c:v>-5546</c:v>
                </c:pt>
                <c:pt idx="57">
                  <c:v>-5545</c:v>
                </c:pt>
                <c:pt idx="58">
                  <c:v>-5545</c:v>
                </c:pt>
                <c:pt idx="59">
                  <c:v>-5540</c:v>
                </c:pt>
                <c:pt idx="60">
                  <c:v>-5540</c:v>
                </c:pt>
                <c:pt idx="61">
                  <c:v>-5447</c:v>
                </c:pt>
                <c:pt idx="62">
                  <c:v>-4693</c:v>
                </c:pt>
                <c:pt idx="63">
                  <c:v>-4693</c:v>
                </c:pt>
                <c:pt idx="64">
                  <c:v>-4508</c:v>
                </c:pt>
                <c:pt idx="65">
                  <c:v>-4508</c:v>
                </c:pt>
                <c:pt idx="66">
                  <c:v>-3676</c:v>
                </c:pt>
                <c:pt idx="67">
                  <c:v>-3676</c:v>
                </c:pt>
                <c:pt idx="68">
                  <c:v>-3630</c:v>
                </c:pt>
                <c:pt idx="69">
                  <c:v>-3614</c:v>
                </c:pt>
                <c:pt idx="70">
                  <c:v>-3599</c:v>
                </c:pt>
                <c:pt idx="71">
                  <c:v>-3445</c:v>
                </c:pt>
                <c:pt idx="72">
                  <c:v>-3445</c:v>
                </c:pt>
                <c:pt idx="73">
                  <c:v>-3435</c:v>
                </c:pt>
                <c:pt idx="74">
                  <c:v>-3435</c:v>
                </c:pt>
                <c:pt idx="75">
                  <c:v>-3398</c:v>
                </c:pt>
                <c:pt idx="76">
                  <c:v>-3398</c:v>
                </c:pt>
                <c:pt idx="77">
                  <c:v>-3055</c:v>
                </c:pt>
                <c:pt idx="78">
                  <c:v>-3035</c:v>
                </c:pt>
                <c:pt idx="79">
                  <c:v>-3034</c:v>
                </c:pt>
                <c:pt idx="80">
                  <c:v>-3029</c:v>
                </c:pt>
                <c:pt idx="81">
                  <c:v>-3008</c:v>
                </c:pt>
                <c:pt idx="82">
                  <c:v>-3008</c:v>
                </c:pt>
                <c:pt idx="83">
                  <c:v>-2993</c:v>
                </c:pt>
                <c:pt idx="84">
                  <c:v>-2885</c:v>
                </c:pt>
                <c:pt idx="85">
                  <c:v>-2885</c:v>
                </c:pt>
                <c:pt idx="86">
                  <c:v>-2875</c:v>
                </c:pt>
                <c:pt idx="87">
                  <c:v>-2875</c:v>
                </c:pt>
                <c:pt idx="88">
                  <c:v>-2408</c:v>
                </c:pt>
                <c:pt idx="89">
                  <c:v>-2366</c:v>
                </c:pt>
                <c:pt idx="90">
                  <c:v>-2259</c:v>
                </c:pt>
                <c:pt idx="91">
                  <c:v>-2228</c:v>
                </c:pt>
                <c:pt idx="92">
                  <c:v>-2192</c:v>
                </c:pt>
                <c:pt idx="93">
                  <c:v>-2192</c:v>
                </c:pt>
                <c:pt idx="94">
                  <c:v>-2048</c:v>
                </c:pt>
                <c:pt idx="95">
                  <c:v>-2048</c:v>
                </c:pt>
                <c:pt idx="96">
                  <c:v>-2043</c:v>
                </c:pt>
                <c:pt idx="97">
                  <c:v>-2043</c:v>
                </c:pt>
                <c:pt idx="98">
                  <c:v>-2028</c:v>
                </c:pt>
                <c:pt idx="99">
                  <c:v>-2028</c:v>
                </c:pt>
                <c:pt idx="100">
                  <c:v>-2023</c:v>
                </c:pt>
                <c:pt idx="101">
                  <c:v>-1976</c:v>
                </c:pt>
                <c:pt idx="102">
                  <c:v>-1884</c:v>
                </c:pt>
                <c:pt idx="103">
                  <c:v>-1817</c:v>
                </c:pt>
                <c:pt idx="104">
                  <c:v>-1817</c:v>
                </c:pt>
                <c:pt idx="105">
                  <c:v>-1817</c:v>
                </c:pt>
                <c:pt idx="106">
                  <c:v>-1791</c:v>
                </c:pt>
                <c:pt idx="107">
                  <c:v>-1791</c:v>
                </c:pt>
                <c:pt idx="108">
                  <c:v>-1684</c:v>
                </c:pt>
                <c:pt idx="109">
                  <c:v>-1668</c:v>
                </c:pt>
                <c:pt idx="110">
                  <c:v>-1653</c:v>
                </c:pt>
                <c:pt idx="111">
                  <c:v>-1643</c:v>
                </c:pt>
                <c:pt idx="112">
                  <c:v>-1622</c:v>
                </c:pt>
                <c:pt idx="113">
                  <c:v>-1586</c:v>
                </c:pt>
                <c:pt idx="114">
                  <c:v>-1570</c:v>
                </c:pt>
                <c:pt idx="115">
                  <c:v>-1555</c:v>
                </c:pt>
                <c:pt idx="116">
                  <c:v>-1539</c:v>
                </c:pt>
                <c:pt idx="117">
                  <c:v>-1534</c:v>
                </c:pt>
                <c:pt idx="118">
                  <c:v>-1463</c:v>
                </c:pt>
                <c:pt idx="119">
                  <c:v>-1463</c:v>
                </c:pt>
                <c:pt idx="120">
                  <c:v>-1406</c:v>
                </c:pt>
                <c:pt idx="121">
                  <c:v>-1339</c:v>
                </c:pt>
                <c:pt idx="122">
                  <c:v>-1237</c:v>
                </c:pt>
                <c:pt idx="123">
                  <c:v>-1237</c:v>
                </c:pt>
                <c:pt idx="124">
                  <c:v>-1237</c:v>
                </c:pt>
                <c:pt idx="125">
                  <c:v>-1206</c:v>
                </c:pt>
                <c:pt idx="126">
                  <c:v>-1201</c:v>
                </c:pt>
                <c:pt idx="127">
                  <c:v>-1042</c:v>
                </c:pt>
                <c:pt idx="128">
                  <c:v>-1042</c:v>
                </c:pt>
                <c:pt idx="129">
                  <c:v>-1011</c:v>
                </c:pt>
                <c:pt idx="130">
                  <c:v>-1011</c:v>
                </c:pt>
                <c:pt idx="131">
                  <c:v>-1011</c:v>
                </c:pt>
                <c:pt idx="132">
                  <c:v>-1006</c:v>
                </c:pt>
                <c:pt idx="133">
                  <c:v>-1006</c:v>
                </c:pt>
                <c:pt idx="134">
                  <c:v>-991</c:v>
                </c:pt>
                <c:pt idx="135">
                  <c:v>-991</c:v>
                </c:pt>
                <c:pt idx="136">
                  <c:v>-847</c:v>
                </c:pt>
                <c:pt idx="137">
                  <c:v>-831</c:v>
                </c:pt>
                <c:pt idx="138">
                  <c:v>-805</c:v>
                </c:pt>
                <c:pt idx="139">
                  <c:v>-802</c:v>
                </c:pt>
                <c:pt idx="140">
                  <c:v>-790</c:v>
                </c:pt>
                <c:pt idx="141">
                  <c:v>-638</c:v>
                </c:pt>
                <c:pt idx="142">
                  <c:v>-626</c:v>
                </c:pt>
                <c:pt idx="143">
                  <c:v>-569</c:v>
                </c:pt>
                <c:pt idx="144">
                  <c:v>-417</c:v>
                </c:pt>
                <c:pt idx="145">
                  <c:v>-400</c:v>
                </c:pt>
                <c:pt idx="146">
                  <c:v>-348</c:v>
                </c:pt>
                <c:pt idx="147">
                  <c:v>-338</c:v>
                </c:pt>
                <c:pt idx="148">
                  <c:v>-191</c:v>
                </c:pt>
                <c:pt idx="149">
                  <c:v>-189</c:v>
                </c:pt>
                <c:pt idx="150">
                  <c:v>-184</c:v>
                </c:pt>
                <c:pt idx="151">
                  <c:v>-179</c:v>
                </c:pt>
                <c:pt idx="152">
                  <c:v>-6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</c:v>
                </c:pt>
                <c:pt idx="157">
                  <c:v>11</c:v>
                </c:pt>
                <c:pt idx="158">
                  <c:v>15.5</c:v>
                </c:pt>
                <c:pt idx="159">
                  <c:v>15.5</c:v>
                </c:pt>
                <c:pt idx="160">
                  <c:v>16</c:v>
                </c:pt>
                <c:pt idx="161">
                  <c:v>37</c:v>
                </c:pt>
                <c:pt idx="162">
                  <c:v>42</c:v>
                </c:pt>
                <c:pt idx="163">
                  <c:v>47</c:v>
                </c:pt>
                <c:pt idx="164">
                  <c:v>47</c:v>
                </c:pt>
                <c:pt idx="165">
                  <c:v>227</c:v>
                </c:pt>
                <c:pt idx="166">
                  <c:v>235</c:v>
                </c:pt>
                <c:pt idx="167">
                  <c:v>252</c:v>
                </c:pt>
                <c:pt idx="168">
                  <c:v>416</c:v>
                </c:pt>
                <c:pt idx="169">
                  <c:v>427</c:v>
                </c:pt>
                <c:pt idx="170">
                  <c:v>574</c:v>
                </c:pt>
                <c:pt idx="171">
                  <c:v>646</c:v>
                </c:pt>
                <c:pt idx="172">
                  <c:v>800</c:v>
                </c:pt>
                <c:pt idx="173">
                  <c:v>831</c:v>
                </c:pt>
                <c:pt idx="174">
                  <c:v>893</c:v>
                </c:pt>
                <c:pt idx="175">
                  <c:v>1402</c:v>
                </c:pt>
                <c:pt idx="176">
                  <c:v>1669</c:v>
                </c:pt>
                <c:pt idx="177">
                  <c:v>2239</c:v>
                </c:pt>
                <c:pt idx="178">
                  <c:v>2296</c:v>
                </c:pt>
                <c:pt idx="179">
                  <c:v>2434</c:v>
                </c:pt>
                <c:pt idx="180">
                  <c:v>3018</c:v>
                </c:pt>
                <c:pt idx="181">
                  <c:v>3065</c:v>
                </c:pt>
                <c:pt idx="182">
                  <c:v>3204</c:v>
                </c:pt>
                <c:pt idx="183">
                  <c:v>3244</c:v>
                </c:pt>
                <c:pt idx="184">
                  <c:v>3318</c:v>
                </c:pt>
                <c:pt idx="185">
                  <c:v>3434</c:v>
                </c:pt>
                <c:pt idx="186">
                  <c:v>3861</c:v>
                </c:pt>
                <c:pt idx="187">
                  <c:v>4067</c:v>
                </c:pt>
                <c:pt idx="188">
                  <c:v>4072</c:v>
                </c:pt>
                <c:pt idx="189">
                  <c:v>4077</c:v>
                </c:pt>
                <c:pt idx="190">
                  <c:v>4226</c:v>
                </c:pt>
                <c:pt idx="191">
                  <c:v>4241</c:v>
                </c:pt>
                <c:pt idx="192">
                  <c:v>4262</c:v>
                </c:pt>
                <c:pt idx="193">
                  <c:v>4262</c:v>
                </c:pt>
                <c:pt idx="194">
                  <c:v>4262</c:v>
                </c:pt>
                <c:pt idx="195">
                  <c:v>4416</c:v>
                </c:pt>
                <c:pt idx="196">
                  <c:v>4416</c:v>
                </c:pt>
                <c:pt idx="197">
                  <c:v>4483</c:v>
                </c:pt>
                <c:pt idx="198">
                  <c:v>4652</c:v>
                </c:pt>
                <c:pt idx="199">
                  <c:v>4677</c:v>
                </c:pt>
                <c:pt idx="200">
                  <c:v>4678</c:v>
                </c:pt>
                <c:pt idx="201">
                  <c:v>4818</c:v>
                </c:pt>
                <c:pt idx="202">
                  <c:v>4845</c:v>
                </c:pt>
                <c:pt idx="203">
                  <c:v>4872</c:v>
                </c:pt>
                <c:pt idx="204">
                  <c:v>4873</c:v>
                </c:pt>
                <c:pt idx="205">
                  <c:v>4873</c:v>
                </c:pt>
                <c:pt idx="206">
                  <c:v>5046</c:v>
                </c:pt>
                <c:pt idx="207">
                  <c:v>5268</c:v>
                </c:pt>
                <c:pt idx="208">
                  <c:v>5431</c:v>
                </c:pt>
                <c:pt idx="209">
                  <c:v>5463</c:v>
                </c:pt>
                <c:pt idx="210">
                  <c:v>5500</c:v>
                </c:pt>
                <c:pt idx="211">
                  <c:v>5500</c:v>
                </c:pt>
                <c:pt idx="212">
                  <c:v>5500</c:v>
                </c:pt>
                <c:pt idx="213">
                  <c:v>5626</c:v>
                </c:pt>
                <c:pt idx="214">
                  <c:v>5648</c:v>
                </c:pt>
                <c:pt idx="215">
                  <c:v>5669</c:v>
                </c:pt>
                <c:pt idx="216">
                  <c:v>5669</c:v>
                </c:pt>
                <c:pt idx="217">
                  <c:v>5669</c:v>
                </c:pt>
                <c:pt idx="218">
                  <c:v>5847</c:v>
                </c:pt>
                <c:pt idx="219">
                  <c:v>5894</c:v>
                </c:pt>
                <c:pt idx="220">
                  <c:v>6080</c:v>
                </c:pt>
                <c:pt idx="221">
                  <c:v>6090</c:v>
                </c:pt>
                <c:pt idx="222">
                  <c:v>6285</c:v>
                </c:pt>
                <c:pt idx="223">
                  <c:v>6285</c:v>
                </c:pt>
                <c:pt idx="224">
                  <c:v>6285</c:v>
                </c:pt>
                <c:pt idx="225">
                  <c:v>6680</c:v>
                </c:pt>
                <c:pt idx="226">
                  <c:v>6684</c:v>
                </c:pt>
                <c:pt idx="227">
                  <c:v>6684</c:v>
                </c:pt>
                <c:pt idx="228">
                  <c:v>6690.5</c:v>
                </c:pt>
                <c:pt idx="229">
                  <c:v>6844</c:v>
                </c:pt>
                <c:pt idx="230">
                  <c:v>7065</c:v>
                </c:pt>
                <c:pt idx="231">
                  <c:v>7065</c:v>
                </c:pt>
                <c:pt idx="232">
                  <c:v>7065</c:v>
                </c:pt>
                <c:pt idx="233">
                  <c:v>7090</c:v>
                </c:pt>
                <c:pt idx="234">
                  <c:v>7243</c:v>
                </c:pt>
                <c:pt idx="235">
                  <c:v>7440</c:v>
                </c:pt>
                <c:pt idx="236">
                  <c:v>7470</c:v>
                </c:pt>
                <c:pt idx="237">
                  <c:v>7480</c:v>
                </c:pt>
                <c:pt idx="238">
                  <c:v>7501</c:v>
                </c:pt>
                <c:pt idx="239">
                  <c:v>7670</c:v>
                </c:pt>
                <c:pt idx="240">
                  <c:v>7860</c:v>
                </c:pt>
                <c:pt idx="241">
                  <c:v>7917</c:v>
                </c:pt>
                <c:pt idx="242">
                  <c:v>8075</c:v>
                </c:pt>
                <c:pt idx="243">
                  <c:v>8256</c:v>
                </c:pt>
                <c:pt idx="244">
                  <c:v>8277</c:v>
                </c:pt>
                <c:pt idx="245">
                  <c:v>8507</c:v>
                </c:pt>
                <c:pt idx="246">
                  <c:v>8513</c:v>
                </c:pt>
              </c:numCache>
            </c:numRef>
          </c:xVal>
          <c:yVal>
            <c:numRef>
              <c:f>Active!$L$21:$L$985</c:f>
              <c:numCache>
                <c:formatCode>General</c:formatCode>
                <c:ptCount val="9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C04-4320-8122-221FC8AE2CE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-7665</c:v>
                </c:pt>
                <c:pt idx="1">
                  <c:v>-7554</c:v>
                </c:pt>
                <c:pt idx="2">
                  <c:v>-7538</c:v>
                </c:pt>
                <c:pt idx="3">
                  <c:v>-7533</c:v>
                </c:pt>
                <c:pt idx="4">
                  <c:v>-7507</c:v>
                </c:pt>
                <c:pt idx="5">
                  <c:v>-7476</c:v>
                </c:pt>
                <c:pt idx="6">
                  <c:v>-7413</c:v>
                </c:pt>
                <c:pt idx="7">
                  <c:v>-7327</c:v>
                </c:pt>
                <c:pt idx="8">
                  <c:v>-7280</c:v>
                </c:pt>
                <c:pt idx="9">
                  <c:v>-7249</c:v>
                </c:pt>
                <c:pt idx="10">
                  <c:v>-7081</c:v>
                </c:pt>
                <c:pt idx="11">
                  <c:v>-6506</c:v>
                </c:pt>
                <c:pt idx="12">
                  <c:v>-6100</c:v>
                </c:pt>
                <c:pt idx="13">
                  <c:v>-6064</c:v>
                </c:pt>
                <c:pt idx="14">
                  <c:v>-6053</c:v>
                </c:pt>
                <c:pt idx="15">
                  <c:v>-6048</c:v>
                </c:pt>
                <c:pt idx="16">
                  <c:v>-6048</c:v>
                </c:pt>
                <c:pt idx="17">
                  <c:v>-6048</c:v>
                </c:pt>
                <c:pt idx="18">
                  <c:v>-6027</c:v>
                </c:pt>
                <c:pt idx="19">
                  <c:v>-5952</c:v>
                </c:pt>
                <c:pt idx="20">
                  <c:v>-5941</c:v>
                </c:pt>
                <c:pt idx="21">
                  <c:v>-5941</c:v>
                </c:pt>
                <c:pt idx="22">
                  <c:v>-5935</c:v>
                </c:pt>
                <c:pt idx="23">
                  <c:v>-5935</c:v>
                </c:pt>
                <c:pt idx="24">
                  <c:v>-5899</c:v>
                </c:pt>
                <c:pt idx="25">
                  <c:v>-5899</c:v>
                </c:pt>
                <c:pt idx="26">
                  <c:v>-5879</c:v>
                </c:pt>
                <c:pt idx="27">
                  <c:v>-5874</c:v>
                </c:pt>
                <c:pt idx="28">
                  <c:v>-5873</c:v>
                </c:pt>
                <c:pt idx="29">
                  <c:v>-5869</c:v>
                </c:pt>
                <c:pt idx="30">
                  <c:v>-5854</c:v>
                </c:pt>
                <c:pt idx="31">
                  <c:v>-5853</c:v>
                </c:pt>
                <c:pt idx="32">
                  <c:v>-5848</c:v>
                </c:pt>
                <c:pt idx="33">
                  <c:v>-5827</c:v>
                </c:pt>
                <c:pt idx="34">
                  <c:v>-5827</c:v>
                </c:pt>
                <c:pt idx="35">
                  <c:v>-5745</c:v>
                </c:pt>
                <c:pt idx="36">
                  <c:v>-5745</c:v>
                </c:pt>
                <c:pt idx="37">
                  <c:v>-5730</c:v>
                </c:pt>
                <c:pt idx="38">
                  <c:v>-5725</c:v>
                </c:pt>
                <c:pt idx="39">
                  <c:v>-5725</c:v>
                </c:pt>
                <c:pt idx="40">
                  <c:v>-5719</c:v>
                </c:pt>
                <c:pt idx="41">
                  <c:v>-5719</c:v>
                </c:pt>
                <c:pt idx="42">
                  <c:v>-5709</c:v>
                </c:pt>
                <c:pt idx="43">
                  <c:v>-5699</c:v>
                </c:pt>
                <c:pt idx="44">
                  <c:v>-5684</c:v>
                </c:pt>
                <c:pt idx="45">
                  <c:v>-5673</c:v>
                </c:pt>
                <c:pt idx="46">
                  <c:v>-5673</c:v>
                </c:pt>
                <c:pt idx="47">
                  <c:v>-5673</c:v>
                </c:pt>
                <c:pt idx="48">
                  <c:v>-5658</c:v>
                </c:pt>
                <c:pt idx="49">
                  <c:v>-5653</c:v>
                </c:pt>
                <c:pt idx="50">
                  <c:v>-5652</c:v>
                </c:pt>
                <c:pt idx="51">
                  <c:v>-5643</c:v>
                </c:pt>
                <c:pt idx="52">
                  <c:v>-5627</c:v>
                </c:pt>
                <c:pt idx="53">
                  <c:v>-5627</c:v>
                </c:pt>
                <c:pt idx="54">
                  <c:v>-5607</c:v>
                </c:pt>
                <c:pt idx="55">
                  <c:v>-5575</c:v>
                </c:pt>
                <c:pt idx="56">
                  <c:v>-5546</c:v>
                </c:pt>
                <c:pt idx="57">
                  <c:v>-5545</c:v>
                </c:pt>
                <c:pt idx="58">
                  <c:v>-5545</c:v>
                </c:pt>
                <c:pt idx="59">
                  <c:v>-5540</c:v>
                </c:pt>
                <c:pt idx="60">
                  <c:v>-5540</c:v>
                </c:pt>
                <c:pt idx="61">
                  <c:v>-5447</c:v>
                </c:pt>
                <c:pt idx="62">
                  <c:v>-4693</c:v>
                </c:pt>
                <c:pt idx="63">
                  <c:v>-4693</c:v>
                </c:pt>
                <c:pt idx="64">
                  <c:v>-4508</c:v>
                </c:pt>
                <c:pt idx="65">
                  <c:v>-4508</c:v>
                </c:pt>
                <c:pt idx="66">
                  <c:v>-3676</c:v>
                </c:pt>
                <c:pt idx="67">
                  <c:v>-3676</c:v>
                </c:pt>
                <c:pt idx="68">
                  <c:v>-3630</c:v>
                </c:pt>
                <c:pt idx="69">
                  <c:v>-3614</c:v>
                </c:pt>
                <c:pt idx="70">
                  <c:v>-3599</c:v>
                </c:pt>
                <c:pt idx="71">
                  <c:v>-3445</c:v>
                </c:pt>
                <c:pt idx="72">
                  <c:v>-3445</c:v>
                </c:pt>
                <c:pt idx="73">
                  <c:v>-3435</c:v>
                </c:pt>
                <c:pt idx="74">
                  <c:v>-3435</c:v>
                </c:pt>
                <c:pt idx="75">
                  <c:v>-3398</c:v>
                </c:pt>
                <c:pt idx="76">
                  <c:v>-3398</c:v>
                </c:pt>
                <c:pt idx="77">
                  <c:v>-3055</c:v>
                </c:pt>
                <c:pt idx="78">
                  <c:v>-3035</c:v>
                </c:pt>
                <c:pt idx="79">
                  <c:v>-3034</c:v>
                </c:pt>
                <c:pt idx="80">
                  <c:v>-3029</c:v>
                </c:pt>
                <c:pt idx="81">
                  <c:v>-3008</c:v>
                </c:pt>
                <c:pt idx="82">
                  <c:v>-3008</c:v>
                </c:pt>
                <c:pt idx="83">
                  <c:v>-2993</c:v>
                </c:pt>
                <c:pt idx="84">
                  <c:v>-2885</c:v>
                </c:pt>
                <c:pt idx="85">
                  <c:v>-2885</c:v>
                </c:pt>
                <c:pt idx="86">
                  <c:v>-2875</c:v>
                </c:pt>
                <c:pt idx="87">
                  <c:v>-2875</c:v>
                </c:pt>
                <c:pt idx="88">
                  <c:v>-2408</c:v>
                </c:pt>
                <c:pt idx="89">
                  <c:v>-2366</c:v>
                </c:pt>
                <c:pt idx="90">
                  <c:v>-2259</c:v>
                </c:pt>
                <c:pt idx="91">
                  <c:v>-2228</c:v>
                </c:pt>
                <c:pt idx="92">
                  <c:v>-2192</c:v>
                </c:pt>
                <c:pt idx="93">
                  <c:v>-2192</c:v>
                </c:pt>
                <c:pt idx="94">
                  <c:v>-2048</c:v>
                </c:pt>
                <c:pt idx="95">
                  <c:v>-2048</c:v>
                </c:pt>
                <c:pt idx="96">
                  <c:v>-2043</c:v>
                </c:pt>
                <c:pt idx="97">
                  <c:v>-2043</c:v>
                </c:pt>
                <c:pt idx="98">
                  <c:v>-2028</c:v>
                </c:pt>
                <c:pt idx="99">
                  <c:v>-2028</c:v>
                </c:pt>
                <c:pt idx="100">
                  <c:v>-2023</c:v>
                </c:pt>
                <c:pt idx="101">
                  <c:v>-1976</c:v>
                </c:pt>
                <c:pt idx="102">
                  <c:v>-1884</c:v>
                </c:pt>
                <c:pt idx="103">
                  <c:v>-1817</c:v>
                </c:pt>
                <c:pt idx="104">
                  <c:v>-1817</c:v>
                </c:pt>
                <c:pt idx="105">
                  <c:v>-1817</c:v>
                </c:pt>
                <c:pt idx="106">
                  <c:v>-1791</c:v>
                </c:pt>
                <c:pt idx="107">
                  <c:v>-1791</c:v>
                </c:pt>
                <c:pt idx="108">
                  <c:v>-1684</c:v>
                </c:pt>
                <c:pt idx="109">
                  <c:v>-1668</c:v>
                </c:pt>
                <c:pt idx="110">
                  <c:v>-1653</c:v>
                </c:pt>
                <c:pt idx="111">
                  <c:v>-1643</c:v>
                </c:pt>
                <c:pt idx="112">
                  <c:v>-1622</c:v>
                </c:pt>
                <c:pt idx="113">
                  <c:v>-1586</c:v>
                </c:pt>
                <c:pt idx="114">
                  <c:v>-1570</c:v>
                </c:pt>
                <c:pt idx="115">
                  <c:v>-1555</c:v>
                </c:pt>
                <c:pt idx="116">
                  <c:v>-1539</c:v>
                </c:pt>
                <c:pt idx="117">
                  <c:v>-1534</c:v>
                </c:pt>
                <c:pt idx="118">
                  <c:v>-1463</c:v>
                </c:pt>
                <c:pt idx="119">
                  <c:v>-1463</c:v>
                </c:pt>
                <c:pt idx="120">
                  <c:v>-1406</c:v>
                </c:pt>
                <c:pt idx="121">
                  <c:v>-1339</c:v>
                </c:pt>
                <c:pt idx="122">
                  <c:v>-1237</c:v>
                </c:pt>
                <c:pt idx="123">
                  <c:v>-1237</c:v>
                </c:pt>
                <c:pt idx="124">
                  <c:v>-1237</c:v>
                </c:pt>
                <c:pt idx="125">
                  <c:v>-1206</c:v>
                </c:pt>
                <c:pt idx="126">
                  <c:v>-1201</c:v>
                </c:pt>
                <c:pt idx="127">
                  <c:v>-1042</c:v>
                </c:pt>
                <c:pt idx="128">
                  <c:v>-1042</c:v>
                </c:pt>
                <c:pt idx="129">
                  <c:v>-1011</c:v>
                </c:pt>
                <c:pt idx="130">
                  <c:v>-1011</c:v>
                </c:pt>
                <c:pt idx="131">
                  <c:v>-1011</c:v>
                </c:pt>
                <c:pt idx="132">
                  <c:v>-1006</c:v>
                </c:pt>
                <c:pt idx="133">
                  <c:v>-1006</c:v>
                </c:pt>
                <c:pt idx="134">
                  <c:v>-991</c:v>
                </c:pt>
                <c:pt idx="135">
                  <c:v>-991</c:v>
                </c:pt>
                <c:pt idx="136">
                  <c:v>-847</c:v>
                </c:pt>
                <c:pt idx="137">
                  <c:v>-831</c:v>
                </c:pt>
                <c:pt idx="138">
                  <c:v>-805</c:v>
                </c:pt>
                <c:pt idx="139">
                  <c:v>-802</c:v>
                </c:pt>
                <c:pt idx="140">
                  <c:v>-790</c:v>
                </c:pt>
                <c:pt idx="141">
                  <c:v>-638</c:v>
                </c:pt>
                <c:pt idx="142">
                  <c:v>-626</c:v>
                </c:pt>
                <c:pt idx="143">
                  <c:v>-569</c:v>
                </c:pt>
                <c:pt idx="144">
                  <c:v>-417</c:v>
                </c:pt>
                <c:pt idx="145">
                  <c:v>-400</c:v>
                </c:pt>
                <c:pt idx="146">
                  <c:v>-348</c:v>
                </c:pt>
                <c:pt idx="147">
                  <c:v>-338</c:v>
                </c:pt>
                <c:pt idx="148">
                  <c:v>-191</c:v>
                </c:pt>
                <c:pt idx="149">
                  <c:v>-189</c:v>
                </c:pt>
                <c:pt idx="150">
                  <c:v>-184</c:v>
                </c:pt>
                <c:pt idx="151">
                  <c:v>-179</c:v>
                </c:pt>
                <c:pt idx="152">
                  <c:v>-6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</c:v>
                </c:pt>
                <c:pt idx="157">
                  <c:v>11</c:v>
                </c:pt>
                <c:pt idx="158">
                  <c:v>15.5</c:v>
                </c:pt>
                <c:pt idx="159">
                  <c:v>15.5</c:v>
                </c:pt>
                <c:pt idx="160">
                  <c:v>16</c:v>
                </c:pt>
                <c:pt idx="161">
                  <c:v>37</c:v>
                </c:pt>
                <c:pt idx="162">
                  <c:v>42</c:v>
                </c:pt>
                <c:pt idx="163">
                  <c:v>47</c:v>
                </c:pt>
                <c:pt idx="164">
                  <c:v>47</c:v>
                </c:pt>
                <c:pt idx="165">
                  <c:v>227</c:v>
                </c:pt>
                <c:pt idx="166">
                  <c:v>235</c:v>
                </c:pt>
                <c:pt idx="167">
                  <c:v>252</c:v>
                </c:pt>
                <c:pt idx="168">
                  <c:v>416</c:v>
                </c:pt>
                <c:pt idx="169">
                  <c:v>427</c:v>
                </c:pt>
                <c:pt idx="170">
                  <c:v>574</c:v>
                </c:pt>
                <c:pt idx="171">
                  <c:v>646</c:v>
                </c:pt>
                <c:pt idx="172">
                  <c:v>800</c:v>
                </c:pt>
                <c:pt idx="173">
                  <c:v>831</c:v>
                </c:pt>
                <c:pt idx="174">
                  <c:v>893</c:v>
                </c:pt>
                <c:pt idx="175">
                  <c:v>1402</c:v>
                </c:pt>
                <c:pt idx="176">
                  <c:v>1669</c:v>
                </c:pt>
                <c:pt idx="177">
                  <c:v>2239</c:v>
                </c:pt>
                <c:pt idx="178">
                  <c:v>2296</c:v>
                </c:pt>
                <c:pt idx="179">
                  <c:v>2434</c:v>
                </c:pt>
                <c:pt idx="180">
                  <c:v>3018</c:v>
                </c:pt>
                <c:pt idx="181">
                  <c:v>3065</c:v>
                </c:pt>
                <c:pt idx="182">
                  <c:v>3204</c:v>
                </c:pt>
                <c:pt idx="183">
                  <c:v>3244</c:v>
                </c:pt>
                <c:pt idx="184">
                  <c:v>3318</c:v>
                </c:pt>
                <c:pt idx="185">
                  <c:v>3434</c:v>
                </c:pt>
                <c:pt idx="186">
                  <c:v>3861</c:v>
                </c:pt>
                <c:pt idx="187">
                  <c:v>4067</c:v>
                </c:pt>
                <c:pt idx="188">
                  <c:v>4072</c:v>
                </c:pt>
                <c:pt idx="189">
                  <c:v>4077</c:v>
                </c:pt>
                <c:pt idx="190">
                  <c:v>4226</c:v>
                </c:pt>
                <c:pt idx="191">
                  <c:v>4241</c:v>
                </c:pt>
                <c:pt idx="192">
                  <c:v>4262</c:v>
                </c:pt>
                <c:pt idx="193">
                  <c:v>4262</c:v>
                </c:pt>
                <c:pt idx="194">
                  <c:v>4262</c:v>
                </c:pt>
                <c:pt idx="195">
                  <c:v>4416</c:v>
                </c:pt>
                <c:pt idx="196">
                  <c:v>4416</c:v>
                </c:pt>
                <c:pt idx="197">
                  <c:v>4483</c:v>
                </c:pt>
                <c:pt idx="198">
                  <c:v>4652</c:v>
                </c:pt>
                <c:pt idx="199">
                  <c:v>4677</c:v>
                </c:pt>
                <c:pt idx="200">
                  <c:v>4678</c:v>
                </c:pt>
                <c:pt idx="201">
                  <c:v>4818</c:v>
                </c:pt>
                <c:pt idx="202">
                  <c:v>4845</c:v>
                </c:pt>
                <c:pt idx="203">
                  <c:v>4872</c:v>
                </c:pt>
                <c:pt idx="204">
                  <c:v>4873</c:v>
                </c:pt>
                <c:pt idx="205">
                  <c:v>4873</c:v>
                </c:pt>
                <c:pt idx="206">
                  <c:v>5046</c:v>
                </c:pt>
                <c:pt idx="207">
                  <c:v>5268</c:v>
                </c:pt>
                <c:pt idx="208">
                  <c:v>5431</c:v>
                </c:pt>
                <c:pt idx="209">
                  <c:v>5463</c:v>
                </c:pt>
                <c:pt idx="210">
                  <c:v>5500</c:v>
                </c:pt>
                <c:pt idx="211">
                  <c:v>5500</c:v>
                </c:pt>
                <c:pt idx="212">
                  <c:v>5500</c:v>
                </c:pt>
                <c:pt idx="213">
                  <c:v>5626</c:v>
                </c:pt>
                <c:pt idx="214">
                  <c:v>5648</c:v>
                </c:pt>
                <c:pt idx="215">
                  <c:v>5669</c:v>
                </c:pt>
                <c:pt idx="216">
                  <c:v>5669</c:v>
                </c:pt>
                <c:pt idx="217">
                  <c:v>5669</c:v>
                </c:pt>
                <c:pt idx="218">
                  <c:v>5847</c:v>
                </c:pt>
                <c:pt idx="219">
                  <c:v>5894</c:v>
                </c:pt>
                <c:pt idx="220">
                  <c:v>6080</c:v>
                </c:pt>
                <c:pt idx="221">
                  <c:v>6090</c:v>
                </c:pt>
                <c:pt idx="222">
                  <c:v>6285</c:v>
                </c:pt>
                <c:pt idx="223">
                  <c:v>6285</c:v>
                </c:pt>
                <c:pt idx="224">
                  <c:v>6285</c:v>
                </c:pt>
                <c:pt idx="225">
                  <c:v>6680</c:v>
                </c:pt>
                <c:pt idx="226">
                  <c:v>6684</c:v>
                </c:pt>
                <c:pt idx="227">
                  <c:v>6684</c:v>
                </c:pt>
                <c:pt idx="228">
                  <c:v>6690.5</c:v>
                </c:pt>
                <c:pt idx="229">
                  <c:v>6844</c:v>
                </c:pt>
                <c:pt idx="230">
                  <c:v>7065</c:v>
                </c:pt>
                <c:pt idx="231">
                  <c:v>7065</c:v>
                </c:pt>
                <c:pt idx="232">
                  <c:v>7065</c:v>
                </c:pt>
                <c:pt idx="233">
                  <c:v>7090</c:v>
                </c:pt>
                <c:pt idx="234">
                  <c:v>7243</c:v>
                </c:pt>
                <c:pt idx="235">
                  <c:v>7440</c:v>
                </c:pt>
                <c:pt idx="236">
                  <c:v>7470</c:v>
                </c:pt>
                <c:pt idx="237">
                  <c:v>7480</c:v>
                </c:pt>
                <c:pt idx="238">
                  <c:v>7501</c:v>
                </c:pt>
                <c:pt idx="239">
                  <c:v>7670</c:v>
                </c:pt>
                <c:pt idx="240">
                  <c:v>7860</c:v>
                </c:pt>
                <c:pt idx="241">
                  <c:v>7917</c:v>
                </c:pt>
                <c:pt idx="242">
                  <c:v>8075</c:v>
                </c:pt>
                <c:pt idx="243">
                  <c:v>8256</c:v>
                </c:pt>
                <c:pt idx="244">
                  <c:v>8277</c:v>
                </c:pt>
                <c:pt idx="245">
                  <c:v>8507</c:v>
                </c:pt>
                <c:pt idx="246">
                  <c:v>8513</c:v>
                </c:pt>
              </c:numCache>
            </c:numRef>
          </c:xVal>
          <c:yVal>
            <c:numRef>
              <c:f>Active!$M$21:$M$985</c:f>
              <c:numCache>
                <c:formatCode>General</c:formatCode>
                <c:ptCount val="9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C04-4320-8122-221FC8AE2CE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-7665</c:v>
                </c:pt>
                <c:pt idx="1">
                  <c:v>-7554</c:v>
                </c:pt>
                <c:pt idx="2">
                  <c:v>-7538</c:v>
                </c:pt>
                <c:pt idx="3">
                  <c:v>-7533</c:v>
                </c:pt>
                <c:pt idx="4">
                  <c:v>-7507</c:v>
                </c:pt>
                <c:pt idx="5">
                  <c:v>-7476</c:v>
                </c:pt>
                <c:pt idx="6">
                  <c:v>-7413</c:v>
                </c:pt>
                <c:pt idx="7">
                  <c:v>-7327</c:v>
                </c:pt>
                <c:pt idx="8">
                  <c:v>-7280</c:v>
                </c:pt>
                <c:pt idx="9">
                  <c:v>-7249</c:v>
                </c:pt>
                <c:pt idx="10">
                  <c:v>-7081</c:v>
                </c:pt>
                <c:pt idx="11">
                  <c:v>-6506</c:v>
                </c:pt>
                <c:pt idx="12">
                  <c:v>-6100</c:v>
                </c:pt>
                <c:pt idx="13">
                  <c:v>-6064</c:v>
                </c:pt>
                <c:pt idx="14">
                  <c:v>-6053</c:v>
                </c:pt>
                <c:pt idx="15">
                  <c:v>-6048</c:v>
                </c:pt>
                <c:pt idx="16">
                  <c:v>-6048</c:v>
                </c:pt>
                <c:pt idx="17">
                  <c:v>-6048</c:v>
                </c:pt>
                <c:pt idx="18">
                  <c:v>-6027</c:v>
                </c:pt>
                <c:pt idx="19">
                  <c:v>-5952</c:v>
                </c:pt>
                <c:pt idx="20">
                  <c:v>-5941</c:v>
                </c:pt>
                <c:pt idx="21">
                  <c:v>-5941</c:v>
                </c:pt>
                <c:pt idx="22">
                  <c:v>-5935</c:v>
                </c:pt>
                <c:pt idx="23">
                  <c:v>-5935</c:v>
                </c:pt>
                <c:pt idx="24">
                  <c:v>-5899</c:v>
                </c:pt>
                <c:pt idx="25">
                  <c:v>-5899</c:v>
                </c:pt>
                <c:pt idx="26">
                  <c:v>-5879</c:v>
                </c:pt>
                <c:pt idx="27">
                  <c:v>-5874</c:v>
                </c:pt>
                <c:pt idx="28">
                  <c:v>-5873</c:v>
                </c:pt>
                <c:pt idx="29">
                  <c:v>-5869</c:v>
                </c:pt>
                <c:pt idx="30">
                  <c:v>-5854</c:v>
                </c:pt>
                <c:pt idx="31">
                  <c:v>-5853</c:v>
                </c:pt>
                <c:pt idx="32">
                  <c:v>-5848</c:v>
                </c:pt>
                <c:pt idx="33">
                  <c:v>-5827</c:v>
                </c:pt>
                <c:pt idx="34">
                  <c:v>-5827</c:v>
                </c:pt>
                <c:pt idx="35">
                  <c:v>-5745</c:v>
                </c:pt>
                <c:pt idx="36">
                  <c:v>-5745</c:v>
                </c:pt>
                <c:pt idx="37">
                  <c:v>-5730</c:v>
                </c:pt>
                <c:pt idx="38">
                  <c:v>-5725</c:v>
                </c:pt>
                <c:pt idx="39">
                  <c:v>-5725</c:v>
                </c:pt>
                <c:pt idx="40">
                  <c:v>-5719</c:v>
                </c:pt>
                <c:pt idx="41">
                  <c:v>-5719</c:v>
                </c:pt>
                <c:pt idx="42">
                  <c:v>-5709</c:v>
                </c:pt>
                <c:pt idx="43">
                  <c:v>-5699</c:v>
                </c:pt>
                <c:pt idx="44">
                  <c:v>-5684</c:v>
                </c:pt>
                <c:pt idx="45">
                  <c:v>-5673</c:v>
                </c:pt>
                <c:pt idx="46">
                  <c:v>-5673</c:v>
                </c:pt>
                <c:pt idx="47">
                  <c:v>-5673</c:v>
                </c:pt>
                <c:pt idx="48">
                  <c:v>-5658</c:v>
                </c:pt>
                <c:pt idx="49">
                  <c:v>-5653</c:v>
                </c:pt>
                <c:pt idx="50">
                  <c:v>-5652</c:v>
                </c:pt>
                <c:pt idx="51">
                  <c:v>-5643</c:v>
                </c:pt>
                <c:pt idx="52">
                  <c:v>-5627</c:v>
                </c:pt>
                <c:pt idx="53">
                  <c:v>-5627</c:v>
                </c:pt>
                <c:pt idx="54">
                  <c:v>-5607</c:v>
                </c:pt>
                <c:pt idx="55">
                  <c:v>-5575</c:v>
                </c:pt>
                <c:pt idx="56">
                  <c:v>-5546</c:v>
                </c:pt>
                <c:pt idx="57">
                  <c:v>-5545</c:v>
                </c:pt>
                <c:pt idx="58">
                  <c:v>-5545</c:v>
                </c:pt>
                <c:pt idx="59">
                  <c:v>-5540</c:v>
                </c:pt>
                <c:pt idx="60">
                  <c:v>-5540</c:v>
                </c:pt>
                <c:pt idx="61">
                  <c:v>-5447</c:v>
                </c:pt>
                <c:pt idx="62">
                  <c:v>-4693</c:v>
                </c:pt>
                <c:pt idx="63">
                  <c:v>-4693</c:v>
                </c:pt>
                <c:pt idx="64">
                  <c:v>-4508</c:v>
                </c:pt>
                <c:pt idx="65">
                  <c:v>-4508</c:v>
                </c:pt>
                <c:pt idx="66">
                  <c:v>-3676</c:v>
                </c:pt>
                <c:pt idx="67">
                  <c:v>-3676</c:v>
                </c:pt>
                <c:pt idx="68">
                  <c:v>-3630</c:v>
                </c:pt>
                <c:pt idx="69">
                  <c:v>-3614</c:v>
                </c:pt>
                <c:pt idx="70">
                  <c:v>-3599</c:v>
                </c:pt>
                <c:pt idx="71">
                  <c:v>-3445</c:v>
                </c:pt>
                <c:pt idx="72">
                  <c:v>-3445</c:v>
                </c:pt>
                <c:pt idx="73">
                  <c:v>-3435</c:v>
                </c:pt>
                <c:pt idx="74">
                  <c:v>-3435</c:v>
                </c:pt>
                <c:pt idx="75">
                  <c:v>-3398</c:v>
                </c:pt>
                <c:pt idx="76">
                  <c:v>-3398</c:v>
                </c:pt>
                <c:pt idx="77">
                  <c:v>-3055</c:v>
                </c:pt>
                <c:pt idx="78">
                  <c:v>-3035</c:v>
                </c:pt>
                <c:pt idx="79">
                  <c:v>-3034</c:v>
                </c:pt>
                <c:pt idx="80">
                  <c:v>-3029</c:v>
                </c:pt>
                <c:pt idx="81">
                  <c:v>-3008</c:v>
                </c:pt>
                <c:pt idx="82">
                  <c:v>-3008</c:v>
                </c:pt>
                <c:pt idx="83">
                  <c:v>-2993</c:v>
                </c:pt>
                <c:pt idx="84">
                  <c:v>-2885</c:v>
                </c:pt>
                <c:pt idx="85">
                  <c:v>-2885</c:v>
                </c:pt>
                <c:pt idx="86">
                  <c:v>-2875</c:v>
                </c:pt>
                <c:pt idx="87">
                  <c:v>-2875</c:v>
                </c:pt>
                <c:pt idx="88">
                  <c:v>-2408</c:v>
                </c:pt>
                <c:pt idx="89">
                  <c:v>-2366</c:v>
                </c:pt>
                <c:pt idx="90">
                  <c:v>-2259</c:v>
                </c:pt>
                <c:pt idx="91">
                  <c:v>-2228</c:v>
                </c:pt>
                <c:pt idx="92">
                  <c:v>-2192</c:v>
                </c:pt>
                <c:pt idx="93">
                  <c:v>-2192</c:v>
                </c:pt>
                <c:pt idx="94">
                  <c:v>-2048</c:v>
                </c:pt>
                <c:pt idx="95">
                  <c:v>-2048</c:v>
                </c:pt>
                <c:pt idx="96">
                  <c:v>-2043</c:v>
                </c:pt>
                <c:pt idx="97">
                  <c:v>-2043</c:v>
                </c:pt>
                <c:pt idx="98">
                  <c:v>-2028</c:v>
                </c:pt>
                <c:pt idx="99">
                  <c:v>-2028</c:v>
                </c:pt>
                <c:pt idx="100">
                  <c:v>-2023</c:v>
                </c:pt>
                <c:pt idx="101">
                  <c:v>-1976</c:v>
                </c:pt>
                <c:pt idx="102">
                  <c:v>-1884</c:v>
                </c:pt>
                <c:pt idx="103">
                  <c:v>-1817</c:v>
                </c:pt>
                <c:pt idx="104">
                  <c:v>-1817</c:v>
                </c:pt>
                <c:pt idx="105">
                  <c:v>-1817</c:v>
                </c:pt>
                <c:pt idx="106">
                  <c:v>-1791</c:v>
                </c:pt>
                <c:pt idx="107">
                  <c:v>-1791</c:v>
                </c:pt>
                <c:pt idx="108">
                  <c:v>-1684</c:v>
                </c:pt>
                <c:pt idx="109">
                  <c:v>-1668</c:v>
                </c:pt>
                <c:pt idx="110">
                  <c:v>-1653</c:v>
                </c:pt>
                <c:pt idx="111">
                  <c:v>-1643</c:v>
                </c:pt>
                <c:pt idx="112">
                  <c:v>-1622</c:v>
                </c:pt>
                <c:pt idx="113">
                  <c:v>-1586</c:v>
                </c:pt>
                <c:pt idx="114">
                  <c:v>-1570</c:v>
                </c:pt>
                <c:pt idx="115">
                  <c:v>-1555</c:v>
                </c:pt>
                <c:pt idx="116">
                  <c:v>-1539</c:v>
                </c:pt>
                <c:pt idx="117">
                  <c:v>-1534</c:v>
                </c:pt>
                <c:pt idx="118">
                  <c:v>-1463</c:v>
                </c:pt>
                <c:pt idx="119">
                  <c:v>-1463</c:v>
                </c:pt>
                <c:pt idx="120">
                  <c:v>-1406</c:v>
                </c:pt>
                <c:pt idx="121">
                  <c:v>-1339</c:v>
                </c:pt>
                <c:pt idx="122">
                  <c:v>-1237</c:v>
                </c:pt>
                <c:pt idx="123">
                  <c:v>-1237</c:v>
                </c:pt>
                <c:pt idx="124">
                  <c:v>-1237</c:v>
                </c:pt>
                <c:pt idx="125">
                  <c:v>-1206</c:v>
                </c:pt>
                <c:pt idx="126">
                  <c:v>-1201</c:v>
                </c:pt>
                <c:pt idx="127">
                  <c:v>-1042</c:v>
                </c:pt>
                <c:pt idx="128">
                  <c:v>-1042</c:v>
                </c:pt>
                <c:pt idx="129">
                  <c:v>-1011</c:v>
                </c:pt>
                <c:pt idx="130">
                  <c:v>-1011</c:v>
                </c:pt>
                <c:pt idx="131">
                  <c:v>-1011</c:v>
                </c:pt>
                <c:pt idx="132">
                  <c:v>-1006</c:v>
                </c:pt>
                <c:pt idx="133">
                  <c:v>-1006</c:v>
                </c:pt>
                <c:pt idx="134">
                  <c:v>-991</c:v>
                </c:pt>
                <c:pt idx="135">
                  <c:v>-991</c:v>
                </c:pt>
                <c:pt idx="136">
                  <c:v>-847</c:v>
                </c:pt>
                <c:pt idx="137">
                  <c:v>-831</c:v>
                </c:pt>
                <c:pt idx="138">
                  <c:v>-805</c:v>
                </c:pt>
                <c:pt idx="139">
                  <c:v>-802</c:v>
                </c:pt>
                <c:pt idx="140">
                  <c:v>-790</c:v>
                </c:pt>
                <c:pt idx="141">
                  <c:v>-638</c:v>
                </c:pt>
                <c:pt idx="142">
                  <c:v>-626</c:v>
                </c:pt>
                <c:pt idx="143">
                  <c:v>-569</c:v>
                </c:pt>
                <c:pt idx="144">
                  <c:v>-417</c:v>
                </c:pt>
                <c:pt idx="145">
                  <c:v>-400</c:v>
                </c:pt>
                <c:pt idx="146">
                  <c:v>-348</c:v>
                </c:pt>
                <c:pt idx="147">
                  <c:v>-338</c:v>
                </c:pt>
                <c:pt idx="148">
                  <c:v>-191</c:v>
                </c:pt>
                <c:pt idx="149">
                  <c:v>-189</c:v>
                </c:pt>
                <c:pt idx="150">
                  <c:v>-184</c:v>
                </c:pt>
                <c:pt idx="151">
                  <c:v>-179</c:v>
                </c:pt>
                <c:pt idx="152">
                  <c:v>-6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</c:v>
                </c:pt>
                <c:pt idx="157">
                  <c:v>11</c:v>
                </c:pt>
                <c:pt idx="158">
                  <c:v>15.5</c:v>
                </c:pt>
                <c:pt idx="159">
                  <c:v>15.5</c:v>
                </c:pt>
                <c:pt idx="160">
                  <c:v>16</c:v>
                </c:pt>
                <c:pt idx="161">
                  <c:v>37</c:v>
                </c:pt>
                <c:pt idx="162">
                  <c:v>42</c:v>
                </c:pt>
                <c:pt idx="163">
                  <c:v>47</c:v>
                </c:pt>
                <c:pt idx="164">
                  <c:v>47</c:v>
                </c:pt>
                <c:pt idx="165">
                  <c:v>227</c:v>
                </c:pt>
                <c:pt idx="166">
                  <c:v>235</c:v>
                </c:pt>
                <c:pt idx="167">
                  <c:v>252</c:v>
                </c:pt>
                <c:pt idx="168">
                  <c:v>416</c:v>
                </c:pt>
                <c:pt idx="169">
                  <c:v>427</c:v>
                </c:pt>
                <c:pt idx="170">
                  <c:v>574</c:v>
                </c:pt>
                <c:pt idx="171">
                  <c:v>646</c:v>
                </c:pt>
                <c:pt idx="172">
                  <c:v>800</c:v>
                </c:pt>
                <c:pt idx="173">
                  <c:v>831</c:v>
                </c:pt>
                <c:pt idx="174">
                  <c:v>893</c:v>
                </c:pt>
                <c:pt idx="175">
                  <c:v>1402</c:v>
                </c:pt>
                <c:pt idx="176">
                  <c:v>1669</c:v>
                </c:pt>
                <c:pt idx="177">
                  <c:v>2239</c:v>
                </c:pt>
                <c:pt idx="178">
                  <c:v>2296</c:v>
                </c:pt>
                <c:pt idx="179">
                  <c:v>2434</c:v>
                </c:pt>
                <c:pt idx="180">
                  <c:v>3018</c:v>
                </c:pt>
                <c:pt idx="181">
                  <c:v>3065</c:v>
                </c:pt>
                <c:pt idx="182">
                  <c:v>3204</c:v>
                </c:pt>
                <c:pt idx="183">
                  <c:v>3244</c:v>
                </c:pt>
                <c:pt idx="184">
                  <c:v>3318</c:v>
                </c:pt>
                <c:pt idx="185">
                  <c:v>3434</c:v>
                </c:pt>
                <c:pt idx="186">
                  <c:v>3861</c:v>
                </c:pt>
                <c:pt idx="187">
                  <c:v>4067</c:v>
                </c:pt>
                <c:pt idx="188">
                  <c:v>4072</c:v>
                </c:pt>
                <c:pt idx="189">
                  <c:v>4077</c:v>
                </c:pt>
                <c:pt idx="190">
                  <c:v>4226</c:v>
                </c:pt>
                <c:pt idx="191">
                  <c:v>4241</c:v>
                </c:pt>
                <c:pt idx="192">
                  <c:v>4262</c:v>
                </c:pt>
                <c:pt idx="193">
                  <c:v>4262</c:v>
                </c:pt>
                <c:pt idx="194">
                  <c:v>4262</c:v>
                </c:pt>
                <c:pt idx="195">
                  <c:v>4416</c:v>
                </c:pt>
                <c:pt idx="196">
                  <c:v>4416</c:v>
                </c:pt>
                <c:pt idx="197">
                  <c:v>4483</c:v>
                </c:pt>
                <c:pt idx="198">
                  <c:v>4652</c:v>
                </c:pt>
                <c:pt idx="199">
                  <c:v>4677</c:v>
                </c:pt>
                <c:pt idx="200">
                  <c:v>4678</c:v>
                </c:pt>
                <c:pt idx="201">
                  <c:v>4818</c:v>
                </c:pt>
                <c:pt idx="202">
                  <c:v>4845</c:v>
                </c:pt>
                <c:pt idx="203">
                  <c:v>4872</c:v>
                </c:pt>
                <c:pt idx="204">
                  <c:v>4873</c:v>
                </c:pt>
                <c:pt idx="205">
                  <c:v>4873</c:v>
                </c:pt>
                <c:pt idx="206">
                  <c:v>5046</c:v>
                </c:pt>
                <c:pt idx="207">
                  <c:v>5268</c:v>
                </c:pt>
                <c:pt idx="208">
                  <c:v>5431</c:v>
                </c:pt>
                <c:pt idx="209">
                  <c:v>5463</c:v>
                </c:pt>
                <c:pt idx="210">
                  <c:v>5500</c:v>
                </c:pt>
                <c:pt idx="211">
                  <c:v>5500</c:v>
                </c:pt>
                <c:pt idx="212">
                  <c:v>5500</c:v>
                </c:pt>
                <c:pt idx="213">
                  <c:v>5626</c:v>
                </c:pt>
                <c:pt idx="214">
                  <c:v>5648</c:v>
                </c:pt>
                <c:pt idx="215">
                  <c:v>5669</c:v>
                </c:pt>
                <c:pt idx="216">
                  <c:v>5669</c:v>
                </c:pt>
                <c:pt idx="217">
                  <c:v>5669</c:v>
                </c:pt>
                <c:pt idx="218">
                  <c:v>5847</c:v>
                </c:pt>
                <c:pt idx="219">
                  <c:v>5894</c:v>
                </c:pt>
                <c:pt idx="220">
                  <c:v>6080</c:v>
                </c:pt>
                <c:pt idx="221">
                  <c:v>6090</c:v>
                </c:pt>
                <c:pt idx="222">
                  <c:v>6285</c:v>
                </c:pt>
                <c:pt idx="223">
                  <c:v>6285</c:v>
                </c:pt>
                <c:pt idx="224">
                  <c:v>6285</c:v>
                </c:pt>
                <c:pt idx="225">
                  <c:v>6680</c:v>
                </c:pt>
                <c:pt idx="226">
                  <c:v>6684</c:v>
                </c:pt>
                <c:pt idx="227">
                  <c:v>6684</c:v>
                </c:pt>
                <c:pt idx="228">
                  <c:v>6690.5</c:v>
                </c:pt>
                <c:pt idx="229">
                  <c:v>6844</c:v>
                </c:pt>
                <c:pt idx="230">
                  <c:v>7065</c:v>
                </c:pt>
                <c:pt idx="231">
                  <c:v>7065</c:v>
                </c:pt>
                <c:pt idx="232">
                  <c:v>7065</c:v>
                </c:pt>
                <c:pt idx="233">
                  <c:v>7090</c:v>
                </c:pt>
                <c:pt idx="234">
                  <c:v>7243</c:v>
                </c:pt>
                <c:pt idx="235">
                  <c:v>7440</c:v>
                </c:pt>
                <c:pt idx="236">
                  <c:v>7470</c:v>
                </c:pt>
                <c:pt idx="237">
                  <c:v>7480</c:v>
                </c:pt>
                <c:pt idx="238">
                  <c:v>7501</c:v>
                </c:pt>
                <c:pt idx="239">
                  <c:v>7670</c:v>
                </c:pt>
                <c:pt idx="240">
                  <c:v>7860</c:v>
                </c:pt>
                <c:pt idx="241">
                  <c:v>7917</c:v>
                </c:pt>
                <c:pt idx="242">
                  <c:v>8075</c:v>
                </c:pt>
                <c:pt idx="243">
                  <c:v>8256</c:v>
                </c:pt>
                <c:pt idx="244">
                  <c:v>8277</c:v>
                </c:pt>
                <c:pt idx="245">
                  <c:v>8507</c:v>
                </c:pt>
                <c:pt idx="246">
                  <c:v>8513</c:v>
                </c:pt>
              </c:numCache>
            </c:numRef>
          </c:xVal>
          <c:yVal>
            <c:numRef>
              <c:f>Active!$N$21:$N$985</c:f>
              <c:numCache>
                <c:formatCode>General</c:formatCode>
                <c:ptCount val="9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C04-4320-8122-221FC8AE2CE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-7665</c:v>
                </c:pt>
                <c:pt idx="1">
                  <c:v>-7554</c:v>
                </c:pt>
                <c:pt idx="2">
                  <c:v>-7538</c:v>
                </c:pt>
                <c:pt idx="3">
                  <c:v>-7533</c:v>
                </c:pt>
                <c:pt idx="4">
                  <c:v>-7507</c:v>
                </c:pt>
                <c:pt idx="5">
                  <c:v>-7476</c:v>
                </c:pt>
                <c:pt idx="6">
                  <c:v>-7413</c:v>
                </c:pt>
                <c:pt idx="7">
                  <c:v>-7327</c:v>
                </c:pt>
                <c:pt idx="8">
                  <c:v>-7280</c:v>
                </c:pt>
                <c:pt idx="9">
                  <c:v>-7249</c:v>
                </c:pt>
                <c:pt idx="10">
                  <c:v>-7081</c:v>
                </c:pt>
                <c:pt idx="11">
                  <c:v>-6506</c:v>
                </c:pt>
                <c:pt idx="12">
                  <c:v>-6100</c:v>
                </c:pt>
                <c:pt idx="13">
                  <c:v>-6064</c:v>
                </c:pt>
                <c:pt idx="14">
                  <c:v>-6053</c:v>
                </c:pt>
                <c:pt idx="15">
                  <c:v>-6048</c:v>
                </c:pt>
                <c:pt idx="16">
                  <c:v>-6048</c:v>
                </c:pt>
                <c:pt idx="17">
                  <c:v>-6048</c:v>
                </c:pt>
                <c:pt idx="18">
                  <c:v>-6027</c:v>
                </c:pt>
                <c:pt idx="19">
                  <c:v>-5952</c:v>
                </c:pt>
                <c:pt idx="20">
                  <c:v>-5941</c:v>
                </c:pt>
                <c:pt idx="21">
                  <c:v>-5941</c:v>
                </c:pt>
                <c:pt idx="22">
                  <c:v>-5935</c:v>
                </c:pt>
                <c:pt idx="23">
                  <c:v>-5935</c:v>
                </c:pt>
                <c:pt idx="24">
                  <c:v>-5899</c:v>
                </c:pt>
                <c:pt idx="25">
                  <c:v>-5899</c:v>
                </c:pt>
                <c:pt idx="26">
                  <c:v>-5879</c:v>
                </c:pt>
                <c:pt idx="27">
                  <c:v>-5874</c:v>
                </c:pt>
                <c:pt idx="28">
                  <c:v>-5873</c:v>
                </c:pt>
                <c:pt idx="29">
                  <c:v>-5869</c:v>
                </c:pt>
                <c:pt idx="30">
                  <c:v>-5854</c:v>
                </c:pt>
                <c:pt idx="31">
                  <c:v>-5853</c:v>
                </c:pt>
                <c:pt idx="32">
                  <c:v>-5848</c:v>
                </c:pt>
                <c:pt idx="33">
                  <c:v>-5827</c:v>
                </c:pt>
                <c:pt idx="34">
                  <c:v>-5827</c:v>
                </c:pt>
                <c:pt idx="35">
                  <c:v>-5745</c:v>
                </c:pt>
                <c:pt idx="36">
                  <c:v>-5745</c:v>
                </c:pt>
                <c:pt idx="37">
                  <c:v>-5730</c:v>
                </c:pt>
                <c:pt idx="38">
                  <c:v>-5725</c:v>
                </c:pt>
                <c:pt idx="39">
                  <c:v>-5725</c:v>
                </c:pt>
                <c:pt idx="40">
                  <c:v>-5719</c:v>
                </c:pt>
                <c:pt idx="41">
                  <c:v>-5719</c:v>
                </c:pt>
                <c:pt idx="42">
                  <c:v>-5709</c:v>
                </c:pt>
                <c:pt idx="43">
                  <c:v>-5699</c:v>
                </c:pt>
                <c:pt idx="44">
                  <c:v>-5684</c:v>
                </c:pt>
                <c:pt idx="45">
                  <c:v>-5673</c:v>
                </c:pt>
                <c:pt idx="46">
                  <c:v>-5673</c:v>
                </c:pt>
                <c:pt idx="47">
                  <c:v>-5673</c:v>
                </c:pt>
                <c:pt idx="48">
                  <c:v>-5658</c:v>
                </c:pt>
                <c:pt idx="49">
                  <c:v>-5653</c:v>
                </c:pt>
                <c:pt idx="50">
                  <c:v>-5652</c:v>
                </c:pt>
                <c:pt idx="51">
                  <c:v>-5643</c:v>
                </c:pt>
                <c:pt idx="52">
                  <c:v>-5627</c:v>
                </c:pt>
                <c:pt idx="53">
                  <c:v>-5627</c:v>
                </c:pt>
                <c:pt idx="54">
                  <c:v>-5607</c:v>
                </c:pt>
                <c:pt idx="55">
                  <c:v>-5575</c:v>
                </c:pt>
                <c:pt idx="56">
                  <c:v>-5546</c:v>
                </c:pt>
                <c:pt idx="57">
                  <c:v>-5545</c:v>
                </c:pt>
                <c:pt idx="58">
                  <c:v>-5545</c:v>
                </c:pt>
                <c:pt idx="59">
                  <c:v>-5540</c:v>
                </c:pt>
                <c:pt idx="60">
                  <c:v>-5540</c:v>
                </c:pt>
                <c:pt idx="61">
                  <c:v>-5447</c:v>
                </c:pt>
                <c:pt idx="62">
                  <c:v>-4693</c:v>
                </c:pt>
                <c:pt idx="63">
                  <c:v>-4693</c:v>
                </c:pt>
                <c:pt idx="64">
                  <c:v>-4508</c:v>
                </c:pt>
                <c:pt idx="65">
                  <c:v>-4508</c:v>
                </c:pt>
                <c:pt idx="66">
                  <c:v>-3676</c:v>
                </c:pt>
                <c:pt idx="67">
                  <c:v>-3676</c:v>
                </c:pt>
                <c:pt idx="68">
                  <c:v>-3630</c:v>
                </c:pt>
                <c:pt idx="69">
                  <c:v>-3614</c:v>
                </c:pt>
                <c:pt idx="70">
                  <c:v>-3599</c:v>
                </c:pt>
                <c:pt idx="71">
                  <c:v>-3445</c:v>
                </c:pt>
                <c:pt idx="72">
                  <c:v>-3445</c:v>
                </c:pt>
                <c:pt idx="73">
                  <c:v>-3435</c:v>
                </c:pt>
                <c:pt idx="74">
                  <c:v>-3435</c:v>
                </c:pt>
                <c:pt idx="75">
                  <c:v>-3398</c:v>
                </c:pt>
                <c:pt idx="76">
                  <c:v>-3398</c:v>
                </c:pt>
                <c:pt idx="77">
                  <c:v>-3055</c:v>
                </c:pt>
                <c:pt idx="78">
                  <c:v>-3035</c:v>
                </c:pt>
                <c:pt idx="79">
                  <c:v>-3034</c:v>
                </c:pt>
                <c:pt idx="80">
                  <c:v>-3029</c:v>
                </c:pt>
                <c:pt idx="81">
                  <c:v>-3008</c:v>
                </c:pt>
                <c:pt idx="82">
                  <c:v>-3008</c:v>
                </c:pt>
                <c:pt idx="83">
                  <c:v>-2993</c:v>
                </c:pt>
                <c:pt idx="84">
                  <c:v>-2885</c:v>
                </c:pt>
                <c:pt idx="85">
                  <c:v>-2885</c:v>
                </c:pt>
                <c:pt idx="86">
                  <c:v>-2875</c:v>
                </c:pt>
                <c:pt idx="87">
                  <c:v>-2875</c:v>
                </c:pt>
                <c:pt idx="88">
                  <c:v>-2408</c:v>
                </c:pt>
                <c:pt idx="89">
                  <c:v>-2366</c:v>
                </c:pt>
                <c:pt idx="90">
                  <c:v>-2259</c:v>
                </c:pt>
                <c:pt idx="91">
                  <c:v>-2228</c:v>
                </c:pt>
                <c:pt idx="92">
                  <c:v>-2192</c:v>
                </c:pt>
                <c:pt idx="93">
                  <c:v>-2192</c:v>
                </c:pt>
                <c:pt idx="94">
                  <c:v>-2048</c:v>
                </c:pt>
                <c:pt idx="95">
                  <c:v>-2048</c:v>
                </c:pt>
                <c:pt idx="96">
                  <c:v>-2043</c:v>
                </c:pt>
                <c:pt idx="97">
                  <c:v>-2043</c:v>
                </c:pt>
                <c:pt idx="98">
                  <c:v>-2028</c:v>
                </c:pt>
                <c:pt idx="99">
                  <c:v>-2028</c:v>
                </c:pt>
                <c:pt idx="100">
                  <c:v>-2023</c:v>
                </c:pt>
                <c:pt idx="101">
                  <c:v>-1976</c:v>
                </c:pt>
                <c:pt idx="102">
                  <c:v>-1884</c:v>
                </c:pt>
                <c:pt idx="103">
                  <c:v>-1817</c:v>
                </c:pt>
                <c:pt idx="104">
                  <c:v>-1817</c:v>
                </c:pt>
                <c:pt idx="105">
                  <c:v>-1817</c:v>
                </c:pt>
                <c:pt idx="106">
                  <c:v>-1791</c:v>
                </c:pt>
                <c:pt idx="107">
                  <c:v>-1791</c:v>
                </c:pt>
                <c:pt idx="108">
                  <c:v>-1684</c:v>
                </c:pt>
                <c:pt idx="109">
                  <c:v>-1668</c:v>
                </c:pt>
                <c:pt idx="110">
                  <c:v>-1653</c:v>
                </c:pt>
                <c:pt idx="111">
                  <c:v>-1643</c:v>
                </c:pt>
                <c:pt idx="112">
                  <c:v>-1622</c:v>
                </c:pt>
                <c:pt idx="113">
                  <c:v>-1586</c:v>
                </c:pt>
                <c:pt idx="114">
                  <c:v>-1570</c:v>
                </c:pt>
                <c:pt idx="115">
                  <c:v>-1555</c:v>
                </c:pt>
                <c:pt idx="116">
                  <c:v>-1539</c:v>
                </c:pt>
                <c:pt idx="117">
                  <c:v>-1534</c:v>
                </c:pt>
                <c:pt idx="118">
                  <c:v>-1463</c:v>
                </c:pt>
                <c:pt idx="119">
                  <c:v>-1463</c:v>
                </c:pt>
                <c:pt idx="120">
                  <c:v>-1406</c:v>
                </c:pt>
                <c:pt idx="121">
                  <c:v>-1339</c:v>
                </c:pt>
                <c:pt idx="122">
                  <c:v>-1237</c:v>
                </c:pt>
                <c:pt idx="123">
                  <c:v>-1237</c:v>
                </c:pt>
                <c:pt idx="124">
                  <c:v>-1237</c:v>
                </c:pt>
                <c:pt idx="125">
                  <c:v>-1206</c:v>
                </c:pt>
                <c:pt idx="126">
                  <c:v>-1201</c:v>
                </c:pt>
                <c:pt idx="127">
                  <c:v>-1042</c:v>
                </c:pt>
                <c:pt idx="128">
                  <c:v>-1042</c:v>
                </c:pt>
                <c:pt idx="129">
                  <c:v>-1011</c:v>
                </c:pt>
                <c:pt idx="130">
                  <c:v>-1011</c:v>
                </c:pt>
                <c:pt idx="131">
                  <c:v>-1011</c:v>
                </c:pt>
                <c:pt idx="132">
                  <c:v>-1006</c:v>
                </c:pt>
                <c:pt idx="133">
                  <c:v>-1006</c:v>
                </c:pt>
                <c:pt idx="134">
                  <c:v>-991</c:v>
                </c:pt>
                <c:pt idx="135">
                  <c:v>-991</c:v>
                </c:pt>
                <c:pt idx="136">
                  <c:v>-847</c:v>
                </c:pt>
                <c:pt idx="137">
                  <c:v>-831</c:v>
                </c:pt>
                <c:pt idx="138">
                  <c:v>-805</c:v>
                </c:pt>
                <c:pt idx="139">
                  <c:v>-802</c:v>
                </c:pt>
                <c:pt idx="140">
                  <c:v>-790</c:v>
                </c:pt>
                <c:pt idx="141">
                  <c:v>-638</c:v>
                </c:pt>
                <c:pt idx="142">
                  <c:v>-626</c:v>
                </c:pt>
                <c:pt idx="143">
                  <c:v>-569</c:v>
                </c:pt>
                <c:pt idx="144">
                  <c:v>-417</c:v>
                </c:pt>
                <c:pt idx="145">
                  <c:v>-400</c:v>
                </c:pt>
                <c:pt idx="146">
                  <c:v>-348</c:v>
                </c:pt>
                <c:pt idx="147">
                  <c:v>-338</c:v>
                </c:pt>
                <c:pt idx="148">
                  <c:v>-191</c:v>
                </c:pt>
                <c:pt idx="149">
                  <c:v>-189</c:v>
                </c:pt>
                <c:pt idx="150">
                  <c:v>-184</c:v>
                </c:pt>
                <c:pt idx="151">
                  <c:v>-179</c:v>
                </c:pt>
                <c:pt idx="152">
                  <c:v>-6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</c:v>
                </c:pt>
                <c:pt idx="157">
                  <c:v>11</c:v>
                </c:pt>
                <c:pt idx="158">
                  <c:v>15.5</c:v>
                </c:pt>
                <c:pt idx="159">
                  <c:v>15.5</c:v>
                </c:pt>
                <c:pt idx="160">
                  <c:v>16</c:v>
                </c:pt>
                <c:pt idx="161">
                  <c:v>37</c:v>
                </c:pt>
                <c:pt idx="162">
                  <c:v>42</c:v>
                </c:pt>
                <c:pt idx="163">
                  <c:v>47</c:v>
                </c:pt>
                <c:pt idx="164">
                  <c:v>47</c:v>
                </c:pt>
                <c:pt idx="165">
                  <c:v>227</c:v>
                </c:pt>
                <c:pt idx="166">
                  <c:v>235</c:v>
                </c:pt>
                <c:pt idx="167">
                  <c:v>252</c:v>
                </c:pt>
                <c:pt idx="168">
                  <c:v>416</c:v>
                </c:pt>
                <c:pt idx="169">
                  <c:v>427</c:v>
                </c:pt>
                <c:pt idx="170">
                  <c:v>574</c:v>
                </c:pt>
                <c:pt idx="171">
                  <c:v>646</c:v>
                </c:pt>
                <c:pt idx="172">
                  <c:v>800</c:v>
                </c:pt>
                <c:pt idx="173">
                  <c:v>831</c:v>
                </c:pt>
                <c:pt idx="174">
                  <c:v>893</c:v>
                </c:pt>
                <c:pt idx="175">
                  <c:v>1402</c:v>
                </c:pt>
                <c:pt idx="176">
                  <c:v>1669</c:v>
                </c:pt>
                <c:pt idx="177">
                  <c:v>2239</c:v>
                </c:pt>
                <c:pt idx="178">
                  <c:v>2296</c:v>
                </c:pt>
                <c:pt idx="179">
                  <c:v>2434</c:v>
                </c:pt>
                <c:pt idx="180">
                  <c:v>3018</c:v>
                </c:pt>
                <c:pt idx="181">
                  <c:v>3065</c:v>
                </c:pt>
                <c:pt idx="182">
                  <c:v>3204</c:v>
                </c:pt>
                <c:pt idx="183">
                  <c:v>3244</c:v>
                </c:pt>
                <c:pt idx="184">
                  <c:v>3318</c:v>
                </c:pt>
                <c:pt idx="185">
                  <c:v>3434</c:v>
                </c:pt>
                <c:pt idx="186">
                  <c:v>3861</c:v>
                </c:pt>
                <c:pt idx="187">
                  <c:v>4067</c:v>
                </c:pt>
                <c:pt idx="188">
                  <c:v>4072</c:v>
                </c:pt>
                <c:pt idx="189">
                  <c:v>4077</c:v>
                </c:pt>
                <c:pt idx="190">
                  <c:v>4226</c:v>
                </c:pt>
                <c:pt idx="191">
                  <c:v>4241</c:v>
                </c:pt>
                <c:pt idx="192">
                  <c:v>4262</c:v>
                </c:pt>
                <c:pt idx="193">
                  <c:v>4262</c:v>
                </c:pt>
                <c:pt idx="194">
                  <c:v>4262</c:v>
                </c:pt>
                <c:pt idx="195">
                  <c:v>4416</c:v>
                </c:pt>
                <c:pt idx="196">
                  <c:v>4416</c:v>
                </c:pt>
                <c:pt idx="197">
                  <c:v>4483</c:v>
                </c:pt>
                <c:pt idx="198">
                  <c:v>4652</c:v>
                </c:pt>
                <c:pt idx="199">
                  <c:v>4677</c:v>
                </c:pt>
                <c:pt idx="200">
                  <c:v>4678</c:v>
                </c:pt>
                <c:pt idx="201">
                  <c:v>4818</c:v>
                </c:pt>
                <c:pt idx="202">
                  <c:v>4845</c:v>
                </c:pt>
                <c:pt idx="203">
                  <c:v>4872</c:v>
                </c:pt>
                <c:pt idx="204">
                  <c:v>4873</c:v>
                </c:pt>
                <c:pt idx="205">
                  <c:v>4873</c:v>
                </c:pt>
                <c:pt idx="206">
                  <c:v>5046</c:v>
                </c:pt>
                <c:pt idx="207">
                  <c:v>5268</c:v>
                </c:pt>
                <c:pt idx="208">
                  <c:v>5431</c:v>
                </c:pt>
                <c:pt idx="209">
                  <c:v>5463</c:v>
                </c:pt>
                <c:pt idx="210">
                  <c:v>5500</c:v>
                </c:pt>
                <c:pt idx="211">
                  <c:v>5500</c:v>
                </c:pt>
                <c:pt idx="212">
                  <c:v>5500</c:v>
                </c:pt>
                <c:pt idx="213">
                  <c:v>5626</c:v>
                </c:pt>
                <c:pt idx="214">
                  <c:v>5648</c:v>
                </c:pt>
                <c:pt idx="215">
                  <c:v>5669</c:v>
                </c:pt>
                <c:pt idx="216">
                  <c:v>5669</c:v>
                </c:pt>
                <c:pt idx="217">
                  <c:v>5669</c:v>
                </c:pt>
                <c:pt idx="218">
                  <c:v>5847</c:v>
                </c:pt>
                <c:pt idx="219">
                  <c:v>5894</c:v>
                </c:pt>
                <c:pt idx="220">
                  <c:v>6080</c:v>
                </c:pt>
                <c:pt idx="221">
                  <c:v>6090</c:v>
                </c:pt>
                <c:pt idx="222">
                  <c:v>6285</c:v>
                </c:pt>
                <c:pt idx="223">
                  <c:v>6285</c:v>
                </c:pt>
                <c:pt idx="224">
                  <c:v>6285</c:v>
                </c:pt>
                <c:pt idx="225">
                  <c:v>6680</c:v>
                </c:pt>
                <c:pt idx="226">
                  <c:v>6684</c:v>
                </c:pt>
                <c:pt idx="227">
                  <c:v>6684</c:v>
                </c:pt>
                <c:pt idx="228">
                  <c:v>6690.5</c:v>
                </c:pt>
                <c:pt idx="229">
                  <c:v>6844</c:v>
                </c:pt>
                <c:pt idx="230">
                  <c:v>7065</c:v>
                </c:pt>
                <c:pt idx="231">
                  <c:v>7065</c:v>
                </c:pt>
                <c:pt idx="232">
                  <c:v>7065</c:v>
                </c:pt>
                <c:pt idx="233">
                  <c:v>7090</c:v>
                </c:pt>
                <c:pt idx="234">
                  <c:v>7243</c:v>
                </c:pt>
                <c:pt idx="235">
                  <c:v>7440</c:v>
                </c:pt>
                <c:pt idx="236">
                  <c:v>7470</c:v>
                </c:pt>
                <c:pt idx="237">
                  <c:v>7480</c:v>
                </c:pt>
                <c:pt idx="238">
                  <c:v>7501</c:v>
                </c:pt>
                <c:pt idx="239">
                  <c:v>7670</c:v>
                </c:pt>
                <c:pt idx="240">
                  <c:v>7860</c:v>
                </c:pt>
                <c:pt idx="241">
                  <c:v>7917</c:v>
                </c:pt>
                <c:pt idx="242">
                  <c:v>8075</c:v>
                </c:pt>
                <c:pt idx="243">
                  <c:v>8256</c:v>
                </c:pt>
                <c:pt idx="244">
                  <c:v>8277</c:v>
                </c:pt>
                <c:pt idx="245">
                  <c:v>8507</c:v>
                </c:pt>
                <c:pt idx="246">
                  <c:v>8513</c:v>
                </c:pt>
              </c:numCache>
            </c:numRef>
          </c:xVal>
          <c:yVal>
            <c:numRef>
              <c:f>Active!$O$21:$O$985</c:f>
              <c:numCache>
                <c:formatCode>General</c:formatCode>
                <c:ptCount val="965"/>
                <c:pt idx="0">
                  <c:v>-2.135560936251351E-2</c:v>
                </c:pt>
                <c:pt idx="1">
                  <c:v>-2.1065553524315106E-2</c:v>
                </c:pt>
                <c:pt idx="2">
                  <c:v>-2.1023743673763987E-2</c:v>
                </c:pt>
                <c:pt idx="3">
                  <c:v>-2.1010678095466761E-2</c:v>
                </c:pt>
                <c:pt idx="4">
                  <c:v>-2.094273708832119E-2</c:v>
                </c:pt>
                <c:pt idx="5">
                  <c:v>-2.0861730502878394E-2</c:v>
                </c:pt>
                <c:pt idx="6">
                  <c:v>-2.0697104216333355E-2</c:v>
                </c:pt>
                <c:pt idx="7">
                  <c:v>-2.0472376269621079E-2</c:v>
                </c:pt>
                <c:pt idx="8">
                  <c:v>-2.034955983362716E-2</c:v>
                </c:pt>
                <c:pt idx="9">
                  <c:v>-2.0268553248184364E-2</c:v>
                </c:pt>
                <c:pt idx="10">
                  <c:v>-1.9829549817397592E-2</c:v>
                </c:pt>
                <c:pt idx="11">
                  <c:v>-1.8327008313216684E-2</c:v>
                </c:pt>
                <c:pt idx="12">
                  <c:v>-1.7266083355481986E-2</c:v>
                </c:pt>
                <c:pt idx="13">
                  <c:v>-1.7172011191741963E-2</c:v>
                </c:pt>
                <c:pt idx="14">
                  <c:v>-1.714326691948807E-2</c:v>
                </c:pt>
                <c:pt idx="15">
                  <c:v>-1.7130201341190844E-2</c:v>
                </c:pt>
                <c:pt idx="16">
                  <c:v>-1.7130201341190844E-2</c:v>
                </c:pt>
                <c:pt idx="17">
                  <c:v>-1.7130201341190844E-2</c:v>
                </c:pt>
                <c:pt idx="18">
                  <c:v>-1.7075325912342499E-2</c:v>
                </c:pt>
                <c:pt idx="19">
                  <c:v>-1.6879342237884121E-2</c:v>
                </c:pt>
                <c:pt idx="20">
                  <c:v>-1.6850597965630223E-2</c:v>
                </c:pt>
                <c:pt idx="21">
                  <c:v>-1.6850597965630223E-2</c:v>
                </c:pt>
                <c:pt idx="22">
                  <c:v>-1.6834919271673552E-2</c:v>
                </c:pt>
                <c:pt idx="23">
                  <c:v>-1.6834919271673552E-2</c:v>
                </c:pt>
                <c:pt idx="24">
                  <c:v>-1.674084710793353E-2</c:v>
                </c:pt>
                <c:pt idx="25">
                  <c:v>-1.674084710793353E-2</c:v>
                </c:pt>
                <c:pt idx="26">
                  <c:v>-1.6688584794744631E-2</c:v>
                </c:pt>
                <c:pt idx="27">
                  <c:v>-1.6675519216447401E-2</c:v>
                </c:pt>
                <c:pt idx="28">
                  <c:v>-1.6672906100787959E-2</c:v>
                </c:pt>
                <c:pt idx="29">
                  <c:v>-1.6662453638150179E-2</c:v>
                </c:pt>
                <c:pt idx="30">
                  <c:v>-1.6623256903258502E-2</c:v>
                </c:pt>
                <c:pt idx="31">
                  <c:v>-1.6620643787599056E-2</c:v>
                </c:pt>
                <c:pt idx="32">
                  <c:v>-1.6607578209301831E-2</c:v>
                </c:pt>
                <c:pt idx="33">
                  <c:v>-1.6552702780453486E-2</c:v>
                </c:pt>
                <c:pt idx="34">
                  <c:v>-1.6552702780453486E-2</c:v>
                </c:pt>
                <c:pt idx="35">
                  <c:v>-1.633842729637899E-2</c:v>
                </c:pt>
                <c:pt idx="36">
                  <c:v>-1.633842729637899E-2</c:v>
                </c:pt>
                <c:pt idx="37">
                  <c:v>-1.6299230561487313E-2</c:v>
                </c:pt>
                <c:pt idx="38">
                  <c:v>-1.6286164983190091E-2</c:v>
                </c:pt>
                <c:pt idx="39">
                  <c:v>-1.6286164983190091E-2</c:v>
                </c:pt>
                <c:pt idx="40">
                  <c:v>-1.6270486289233419E-2</c:v>
                </c:pt>
                <c:pt idx="41">
                  <c:v>-1.6270486289233419E-2</c:v>
                </c:pt>
                <c:pt idx="42">
                  <c:v>-1.6244355132638968E-2</c:v>
                </c:pt>
                <c:pt idx="43">
                  <c:v>-1.621822397604452E-2</c:v>
                </c:pt>
                <c:pt idx="44">
                  <c:v>-1.6179027241152839E-2</c:v>
                </c:pt>
                <c:pt idx="45">
                  <c:v>-1.6150282968898946E-2</c:v>
                </c:pt>
                <c:pt idx="46">
                  <c:v>-1.6150282968898946E-2</c:v>
                </c:pt>
                <c:pt idx="47">
                  <c:v>-1.6150282968898946E-2</c:v>
                </c:pt>
                <c:pt idx="48">
                  <c:v>-1.6111086234007269E-2</c:v>
                </c:pt>
                <c:pt idx="49">
                  <c:v>-1.6098020655710046E-2</c:v>
                </c:pt>
                <c:pt idx="50">
                  <c:v>-1.6095407540050601E-2</c:v>
                </c:pt>
                <c:pt idx="51">
                  <c:v>-1.6071889499115595E-2</c:v>
                </c:pt>
                <c:pt idx="52">
                  <c:v>-1.6030079648564476E-2</c:v>
                </c:pt>
                <c:pt idx="53">
                  <c:v>-1.6030079648564476E-2</c:v>
                </c:pt>
                <c:pt idx="54">
                  <c:v>-1.5977817335375573E-2</c:v>
                </c:pt>
                <c:pt idx="55">
                  <c:v>-1.5894197634273331E-2</c:v>
                </c:pt>
                <c:pt idx="56">
                  <c:v>-1.5818417280149422E-2</c:v>
                </c:pt>
                <c:pt idx="57">
                  <c:v>-1.581580416448998E-2</c:v>
                </c:pt>
                <c:pt idx="58">
                  <c:v>-1.581580416448998E-2</c:v>
                </c:pt>
                <c:pt idx="59">
                  <c:v>-1.5802738586192751E-2</c:v>
                </c:pt>
                <c:pt idx="60">
                  <c:v>-1.5802738586192751E-2</c:v>
                </c:pt>
                <c:pt idx="61">
                  <c:v>-1.5559718829864361E-2</c:v>
                </c:pt>
                <c:pt idx="62">
                  <c:v>-1.3589429622642785E-2</c:v>
                </c:pt>
                <c:pt idx="63">
                  <c:v>-1.3589429622642785E-2</c:v>
                </c:pt>
                <c:pt idx="64">
                  <c:v>-1.3106003225645448E-2</c:v>
                </c:pt>
                <c:pt idx="65">
                  <c:v>-1.3106003225645448E-2</c:v>
                </c:pt>
                <c:pt idx="66">
                  <c:v>-1.0931890996987157E-2</c:v>
                </c:pt>
                <c:pt idx="67">
                  <c:v>-1.0931890996987157E-2</c:v>
                </c:pt>
                <c:pt idx="68">
                  <c:v>-1.0811687676652684E-2</c:v>
                </c:pt>
                <c:pt idx="69">
                  <c:v>-1.0769877826101565E-2</c:v>
                </c:pt>
                <c:pt idx="70">
                  <c:v>-1.0730681091209887E-2</c:v>
                </c:pt>
                <c:pt idx="71">
                  <c:v>-1.0328261279655348E-2</c:v>
                </c:pt>
                <c:pt idx="72">
                  <c:v>-1.0328261279655348E-2</c:v>
                </c:pt>
                <c:pt idx="73">
                  <c:v>-1.0302130123060898E-2</c:v>
                </c:pt>
                <c:pt idx="74">
                  <c:v>-1.0302130123060898E-2</c:v>
                </c:pt>
                <c:pt idx="75">
                  <c:v>-1.020544484366143E-2</c:v>
                </c:pt>
                <c:pt idx="76">
                  <c:v>-1.020544484366143E-2</c:v>
                </c:pt>
                <c:pt idx="77">
                  <c:v>-9.3091461724717738E-3</c:v>
                </c:pt>
                <c:pt idx="78">
                  <c:v>-9.2568838592828728E-3</c:v>
                </c:pt>
                <c:pt idx="79">
                  <c:v>-9.2542707436234287E-3</c:v>
                </c:pt>
                <c:pt idx="80">
                  <c:v>-9.241205165326203E-3</c:v>
                </c:pt>
                <c:pt idx="81">
                  <c:v>-9.1863297364778562E-3</c:v>
                </c:pt>
                <c:pt idx="82">
                  <c:v>-9.1863297364778562E-3</c:v>
                </c:pt>
                <c:pt idx="83">
                  <c:v>-9.1471330015861808E-3</c:v>
                </c:pt>
                <c:pt idx="84">
                  <c:v>-8.8649165103661144E-3</c:v>
                </c:pt>
                <c:pt idx="85">
                  <c:v>-8.8649165103661144E-3</c:v>
                </c:pt>
                <c:pt idx="86">
                  <c:v>-8.8387853537716631E-3</c:v>
                </c:pt>
                <c:pt idx="87">
                  <c:v>-8.8387853537716631E-3</c:v>
                </c:pt>
                <c:pt idx="88">
                  <c:v>-7.6184603408108193E-3</c:v>
                </c:pt>
                <c:pt idx="89">
                  <c:v>-7.5087094831141265E-3</c:v>
                </c:pt>
                <c:pt idx="90">
                  <c:v>-7.2291061075535051E-3</c:v>
                </c:pt>
                <c:pt idx="91">
                  <c:v>-7.1480995221107077E-3</c:v>
                </c:pt>
                <c:pt idx="92">
                  <c:v>-7.0540273583706856E-3</c:v>
                </c:pt>
                <c:pt idx="93">
                  <c:v>-7.0540273583706856E-3</c:v>
                </c:pt>
                <c:pt idx="94">
                  <c:v>-6.677738703410597E-3</c:v>
                </c:pt>
                <c:pt idx="95">
                  <c:v>-6.677738703410597E-3</c:v>
                </c:pt>
                <c:pt idx="96">
                  <c:v>-6.6646731251133714E-3</c:v>
                </c:pt>
                <c:pt idx="97">
                  <c:v>-6.6646731251133714E-3</c:v>
                </c:pt>
                <c:pt idx="98">
                  <c:v>-6.625476390221696E-3</c:v>
                </c:pt>
                <c:pt idx="99">
                  <c:v>-6.625476390221696E-3</c:v>
                </c:pt>
                <c:pt idx="100">
                  <c:v>-6.6124108119244704E-3</c:v>
                </c:pt>
                <c:pt idx="101">
                  <c:v>-6.4895943759305528E-3</c:v>
                </c:pt>
                <c:pt idx="102">
                  <c:v>-6.2491877352616066E-3</c:v>
                </c:pt>
                <c:pt idx="103">
                  <c:v>-6.074108986078788E-3</c:v>
                </c:pt>
                <c:pt idx="104">
                  <c:v>-6.074108986078788E-3</c:v>
                </c:pt>
                <c:pt idx="105">
                  <c:v>-6.074108986078788E-3</c:v>
                </c:pt>
                <c:pt idx="106">
                  <c:v>-6.0061679789332164E-3</c:v>
                </c:pt>
                <c:pt idx="107">
                  <c:v>-6.0061679789332164E-3</c:v>
                </c:pt>
                <c:pt idx="108">
                  <c:v>-5.7265646033725949E-3</c:v>
                </c:pt>
                <c:pt idx="109">
                  <c:v>-5.6847547528214738E-3</c:v>
                </c:pt>
                <c:pt idx="110">
                  <c:v>-5.6455580179297976E-3</c:v>
                </c:pt>
                <c:pt idx="111">
                  <c:v>-5.6194268613353471E-3</c:v>
                </c:pt>
                <c:pt idx="112">
                  <c:v>-5.5645514324870011E-3</c:v>
                </c:pt>
                <c:pt idx="113">
                  <c:v>-5.4704792687469781E-3</c:v>
                </c:pt>
                <c:pt idx="114">
                  <c:v>-5.4286694181958578E-3</c:v>
                </c:pt>
                <c:pt idx="115">
                  <c:v>-5.3894726833041817E-3</c:v>
                </c:pt>
                <c:pt idx="116">
                  <c:v>-5.3476628327530605E-3</c:v>
                </c:pt>
                <c:pt idx="117">
                  <c:v>-5.3345972544558357E-3</c:v>
                </c:pt>
                <c:pt idx="118">
                  <c:v>-5.1490660426352364E-3</c:v>
                </c:pt>
                <c:pt idx="119">
                  <c:v>-5.1490660426352364E-3</c:v>
                </c:pt>
                <c:pt idx="120">
                  <c:v>-5.0001184500468674E-3</c:v>
                </c:pt>
                <c:pt idx="121">
                  <c:v>-4.8250397008640488E-3</c:v>
                </c:pt>
                <c:pt idx="122">
                  <c:v>-4.5585019036006522E-3</c:v>
                </c:pt>
                <c:pt idx="123">
                  <c:v>-4.5585019036006522E-3</c:v>
                </c:pt>
                <c:pt idx="124">
                  <c:v>-4.5585019036006522E-3</c:v>
                </c:pt>
                <c:pt idx="125">
                  <c:v>-4.4774953181578548E-3</c:v>
                </c:pt>
                <c:pt idx="126">
                  <c:v>-4.46442973986063E-3</c:v>
                </c:pt>
                <c:pt idx="127">
                  <c:v>-4.0489443500088644E-3</c:v>
                </c:pt>
                <c:pt idx="128">
                  <c:v>-4.0489443500088644E-3</c:v>
                </c:pt>
                <c:pt idx="129">
                  <c:v>-3.9679377645660679E-3</c:v>
                </c:pt>
                <c:pt idx="130">
                  <c:v>-3.9679377645660679E-3</c:v>
                </c:pt>
                <c:pt idx="131">
                  <c:v>-3.9679377645660679E-3</c:v>
                </c:pt>
                <c:pt idx="132">
                  <c:v>-3.9548721862688423E-3</c:v>
                </c:pt>
                <c:pt idx="133">
                  <c:v>-3.9548721862688423E-3</c:v>
                </c:pt>
                <c:pt idx="134">
                  <c:v>-3.915675451377167E-3</c:v>
                </c:pt>
                <c:pt idx="135">
                  <c:v>-3.915675451377167E-3</c:v>
                </c:pt>
                <c:pt idx="136">
                  <c:v>-3.539386796417078E-3</c:v>
                </c:pt>
                <c:pt idx="137">
                  <c:v>-3.4975769458659568E-3</c:v>
                </c:pt>
                <c:pt idx="138">
                  <c:v>-3.4296359387203852E-3</c:v>
                </c:pt>
                <c:pt idx="139">
                  <c:v>-3.4217965917420498E-3</c:v>
                </c:pt>
                <c:pt idx="140">
                  <c:v>-3.3904392038287094E-3</c:v>
                </c:pt>
                <c:pt idx="141">
                  <c:v>-2.9932456235930598E-3</c:v>
                </c:pt>
                <c:pt idx="142">
                  <c:v>-2.961888235679719E-3</c:v>
                </c:pt>
                <c:pt idx="143">
                  <c:v>-2.8129406430913509E-3</c:v>
                </c:pt>
                <c:pt idx="144">
                  <c:v>-2.4157470628557013E-3</c:v>
                </c:pt>
                <c:pt idx="145">
                  <c:v>-2.3713240966451352E-3</c:v>
                </c:pt>
                <c:pt idx="146">
                  <c:v>-2.2354420823539919E-3</c:v>
                </c:pt>
                <c:pt idx="147">
                  <c:v>-2.2093109257595414E-3</c:v>
                </c:pt>
                <c:pt idx="148">
                  <c:v>-1.8251829238211173E-3</c:v>
                </c:pt>
                <c:pt idx="149">
                  <c:v>-1.8199566925022272E-3</c:v>
                </c:pt>
                <c:pt idx="150">
                  <c:v>-1.8068911142050019E-3</c:v>
                </c:pt>
                <c:pt idx="151">
                  <c:v>-1.7938255359077767E-3</c:v>
                </c:pt>
                <c:pt idx="152">
                  <c:v>-1.3417565268237809E-3</c:v>
                </c:pt>
                <c:pt idx="153">
                  <c:v>-1.3260778328671105E-3</c:v>
                </c:pt>
                <c:pt idx="154">
                  <c:v>-1.3260778328671105E-3</c:v>
                </c:pt>
                <c:pt idx="155">
                  <c:v>-1.3260778328671105E-3</c:v>
                </c:pt>
                <c:pt idx="156">
                  <c:v>-1.3156253702293302E-3</c:v>
                </c:pt>
                <c:pt idx="157">
                  <c:v>-1.2973335606132148E-3</c:v>
                </c:pt>
                <c:pt idx="158">
                  <c:v>-1.2855745401457121E-3</c:v>
                </c:pt>
                <c:pt idx="159">
                  <c:v>-1.2855745401457121E-3</c:v>
                </c:pt>
                <c:pt idx="160">
                  <c:v>-1.2842679823159896E-3</c:v>
                </c:pt>
                <c:pt idx="161">
                  <c:v>-1.2293925534676432E-3</c:v>
                </c:pt>
                <c:pt idx="162">
                  <c:v>-1.2163269751704179E-3</c:v>
                </c:pt>
                <c:pt idx="163">
                  <c:v>-1.2032613968731927E-3</c:v>
                </c:pt>
                <c:pt idx="164">
                  <c:v>-1.2032613968731927E-3</c:v>
                </c:pt>
                <c:pt idx="165">
                  <c:v>-7.3290057817308144E-4</c:v>
                </c:pt>
                <c:pt idx="166">
                  <c:v>-7.1199565289752098E-4</c:v>
                </c:pt>
                <c:pt idx="167">
                  <c:v>-6.6757268668695498E-4</c:v>
                </c:pt>
                <c:pt idx="168">
                  <c:v>-2.3902171853796487E-4</c:v>
                </c:pt>
                <c:pt idx="169">
                  <c:v>-2.102774462840692E-4</c:v>
                </c:pt>
                <c:pt idx="170">
                  <c:v>1.7385055565435491E-4</c:v>
                </c:pt>
                <c:pt idx="171">
                  <c:v>3.6199488313439941E-4</c:v>
                </c:pt>
                <c:pt idx="172">
                  <c:v>7.644146946889389E-4</c:v>
                </c:pt>
                <c:pt idx="173">
                  <c:v>8.454212801317358E-4</c:v>
                </c:pt>
                <c:pt idx="174">
                  <c:v>1.0074344510173296E-3</c:v>
                </c:pt>
                <c:pt idx="175">
                  <c:v>2.3375103216748661E-3</c:v>
                </c:pt>
                <c:pt idx="176">
                  <c:v>3.0352122027466977E-3</c:v>
                </c:pt>
                <c:pt idx="177">
                  <c:v>4.5246881286303831E-3</c:v>
                </c:pt>
                <c:pt idx="178">
                  <c:v>4.6736357212187512E-3</c:v>
                </c:pt>
                <c:pt idx="179">
                  <c:v>5.0342456822221699E-3</c:v>
                </c:pt>
                <c:pt idx="180">
                  <c:v>6.5603052273380865E-3</c:v>
                </c:pt>
                <c:pt idx="181">
                  <c:v>6.6831216633320041E-3</c:v>
                </c:pt>
                <c:pt idx="182">
                  <c:v>7.046344739994867E-3</c:v>
                </c:pt>
                <c:pt idx="183">
                  <c:v>7.1508693663726707E-3</c:v>
                </c:pt>
                <c:pt idx="184">
                  <c:v>7.3442399251716049E-3</c:v>
                </c:pt>
                <c:pt idx="185">
                  <c:v>7.6473613416672311E-3</c:v>
                </c:pt>
                <c:pt idx="186">
                  <c:v>8.7631617282502728E-3</c:v>
                </c:pt>
                <c:pt idx="187">
                  <c:v>9.301463554095956E-3</c:v>
                </c:pt>
                <c:pt idx="188">
                  <c:v>9.3145291323931817E-3</c:v>
                </c:pt>
                <c:pt idx="189">
                  <c:v>9.3275947106904056E-3</c:v>
                </c:pt>
                <c:pt idx="190">
                  <c:v>9.7169489439477199E-3</c:v>
                </c:pt>
                <c:pt idx="191">
                  <c:v>9.7561456788393969E-3</c:v>
                </c:pt>
                <c:pt idx="192">
                  <c:v>9.811021107687742E-3</c:v>
                </c:pt>
                <c:pt idx="193">
                  <c:v>9.811021107687742E-3</c:v>
                </c:pt>
                <c:pt idx="194">
                  <c:v>9.811021107687742E-3</c:v>
                </c:pt>
                <c:pt idx="195">
                  <c:v>1.0213440919242282E-2</c:v>
                </c:pt>
                <c:pt idx="196">
                  <c:v>1.0213440919242282E-2</c:v>
                </c:pt>
                <c:pt idx="197">
                  <c:v>1.0388519668425102E-2</c:v>
                </c:pt>
                <c:pt idx="198">
                  <c:v>1.0830136214871318E-2</c:v>
                </c:pt>
                <c:pt idx="199">
                  <c:v>1.0895464106357444E-2</c:v>
                </c:pt>
                <c:pt idx="200">
                  <c:v>1.0898077222016888E-2</c:v>
                </c:pt>
                <c:pt idx="201">
                  <c:v>1.1263913414339197E-2</c:v>
                </c:pt>
                <c:pt idx="202">
                  <c:v>1.1334467537144214E-2</c:v>
                </c:pt>
                <c:pt idx="203">
                  <c:v>1.140502165994923E-2</c:v>
                </c:pt>
                <c:pt idx="204">
                  <c:v>1.1407634775608676E-2</c:v>
                </c:pt>
                <c:pt idx="205">
                  <c:v>1.1407634775608676E-2</c:v>
                </c:pt>
                <c:pt idx="206">
                  <c:v>1.1859703784692671E-2</c:v>
                </c:pt>
                <c:pt idx="207">
                  <c:v>1.2439815461089476E-2</c:v>
                </c:pt>
                <c:pt idx="208">
                  <c:v>1.2865753313579019E-2</c:v>
                </c:pt>
                <c:pt idx="209">
                  <c:v>1.2949373014681262E-2</c:v>
                </c:pt>
                <c:pt idx="210">
                  <c:v>1.304605829408073E-2</c:v>
                </c:pt>
                <c:pt idx="211">
                  <c:v>1.304605829408073E-2</c:v>
                </c:pt>
                <c:pt idx="212">
                  <c:v>1.304605829408073E-2</c:v>
                </c:pt>
                <c:pt idx="213">
                  <c:v>1.3375310867170807E-2</c:v>
                </c:pt>
                <c:pt idx="214">
                  <c:v>1.3432799411678598E-2</c:v>
                </c:pt>
                <c:pt idx="215">
                  <c:v>1.3487674840526945E-2</c:v>
                </c:pt>
                <c:pt idx="216">
                  <c:v>1.3487674840526945E-2</c:v>
                </c:pt>
                <c:pt idx="217">
                  <c:v>1.3487674840526945E-2</c:v>
                </c:pt>
                <c:pt idx="218">
                  <c:v>1.3952809427908166E-2</c:v>
                </c:pt>
                <c:pt idx="219">
                  <c:v>1.4075625863902083E-2</c:v>
                </c:pt>
                <c:pt idx="220">
                  <c:v>1.4561665376558865E-2</c:v>
                </c:pt>
                <c:pt idx="221">
                  <c:v>1.4587796533153317E-2</c:v>
                </c:pt>
                <c:pt idx="222">
                  <c:v>1.5097354086745104E-2</c:v>
                </c:pt>
                <c:pt idx="223">
                  <c:v>1.5097354086745104E-2</c:v>
                </c:pt>
                <c:pt idx="224">
                  <c:v>1.5097354086745104E-2</c:v>
                </c:pt>
                <c:pt idx="225">
                  <c:v>1.6129534772225902E-2</c:v>
                </c:pt>
                <c:pt idx="226">
                  <c:v>1.6139987234863682E-2</c:v>
                </c:pt>
                <c:pt idx="227">
                  <c:v>1.6139987234863682E-2</c:v>
                </c:pt>
                <c:pt idx="228">
                  <c:v>1.6156972486650076E-2</c:v>
                </c:pt>
                <c:pt idx="229">
                  <c:v>1.6558085740374894E-2</c:v>
                </c:pt>
                <c:pt idx="230">
                  <c:v>1.7135584301112252E-2</c:v>
                </c:pt>
                <c:pt idx="231">
                  <c:v>1.7135584301112252E-2</c:v>
                </c:pt>
                <c:pt idx="232">
                  <c:v>1.7135584301112252E-2</c:v>
                </c:pt>
                <c:pt idx="233">
                  <c:v>1.7200912192598377E-2</c:v>
                </c:pt>
                <c:pt idx="234">
                  <c:v>1.7600718888493471E-2</c:v>
                </c:pt>
                <c:pt idx="235">
                  <c:v>1.811550267340415E-2</c:v>
                </c:pt>
                <c:pt idx="236">
                  <c:v>1.8193896143187501E-2</c:v>
                </c:pt>
                <c:pt idx="237">
                  <c:v>1.8220027299781952E-2</c:v>
                </c:pt>
                <c:pt idx="238">
                  <c:v>1.8274902728630298E-2</c:v>
                </c:pt>
                <c:pt idx="239">
                  <c:v>1.8716519275076515E-2</c:v>
                </c:pt>
                <c:pt idx="240">
                  <c:v>1.9213011250371077E-2</c:v>
                </c:pt>
                <c:pt idx="241">
                  <c:v>1.9361958842959444E-2</c:v>
                </c:pt>
                <c:pt idx="242">
                  <c:v>1.9774831117151764E-2</c:v>
                </c:pt>
                <c:pt idx="243">
                  <c:v>2.024780505151132E-2</c:v>
                </c:pt>
                <c:pt idx="244">
                  <c:v>2.0302680480359665E-2</c:v>
                </c:pt>
                <c:pt idx="245">
                  <c:v>2.0903697082032029E-2</c:v>
                </c:pt>
                <c:pt idx="246">
                  <c:v>2.0919375775988701E-2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C04-4320-8122-221FC8AE2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75872"/>
        <c:axId val="1"/>
      </c:scatterChart>
      <c:valAx>
        <c:axId val="796775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17915558568417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324503311258277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758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529818706436528"/>
          <c:y val="0.92000129214617399"/>
          <c:w val="0.69205350159044698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16</xdr:col>
      <xdr:colOff>228600</xdr:colOff>
      <xdr:row>18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8D9C4D79-6B4E-2364-AE5B-0B31E108E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v-astro.de/sfs/BAVM_link.php?BAVMnr=9" TargetMode="External"/><Relationship Id="rId21" Type="http://schemas.openxmlformats.org/officeDocument/2006/relationships/hyperlink" Target="http://www.bav-astro.de/sfs/BAVM_link.php?BAVMnr=9" TargetMode="External"/><Relationship Id="rId42" Type="http://schemas.openxmlformats.org/officeDocument/2006/relationships/hyperlink" Target="http://www.bav-astro.de/sfs/BAVM_link.php?BAVMnr=23" TargetMode="External"/><Relationship Id="rId47" Type="http://schemas.openxmlformats.org/officeDocument/2006/relationships/hyperlink" Target="http://www.konkoly.hu/cgi-bin/IBVS?456" TargetMode="External"/><Relationship Id="rId63" Type="http://schemas.openxmlformats.org/officeDocument/2006/relationships/hyperlink" Target="http://www.bav-astro.de/sfs/BAVM_link.php?BAVMnr=34" TargetMode="External"/><Relationship Id="rId68" Type="http://schemas.openxmlformats.org/officeDocument/2006/relationships/hyperlink" Target="http://www.bav-astro.de/sfs/BAVM_link.php?BAVMnr=143" TargetMode="External"/><Relationship Id="rId84" Type="http://schemas.openxmlformats.org/officeDocument/2006/relationships/hyperlink" Target="http://www.bav-astro.de/sfs/BAVM_link.php?BAVMnr=183" TargetMode="External"/><Relationship Id="rId89" Type="http://schemas.openxmlformats.org/officeDocument/2006/relationships/hyperlink" Target="http://www.aavso.org/sites/default/files/jaavso/v36n2/186.pdf" TargetMode="External"/><Relationship Id="rId7" Type="http://schemas.openxmlformats.org/officeDocument/2006/relationships/hyperlink" Target="http://www.bav-astro.de/sfs/BAVM_link.php?BAVMnr=9" TargetMode="External"/><Relationship Id="rId71" Type="http://schemas.openxmlformats.org/officeDocument/2006/relationships/hyperlink" Target="http://www.bav-astro.de/sfs/BAVM_link.php?BAVMnr=154" TargetMode="External"/><Relationship Id="rId92" Type="http://schemas.openxmlformats.org/officeDocument/2006/relationships/hyperlink" Target="http://var.astro.cz/oejv/issues/oejv0094.pdf" TargetMode="External"/><Relationship Id="rId2" Type="http://schemas.openxmlformats.org/officeDocument/2006/relationships/hyperlink" Target="http://www.bav-astro.de/sfs/BAVM_link.php?BAVMnr=9" TargetMode="External"/><Relationship Id="rId16" Type="http://schemas.openxmlformats.org/officeDocument/2006/relationships/hyperlink" Target="http://www.bav-astro.de/sfs/BAVM_link.php?BAVMnr=9" TargetMode="External"/><Relationship Id="rId29" Type="http://schemas.openxmlformats.org/officeDocument/2006/relationships/hyperlink" Target="http://www.bav-astro.de/sfs/BAVM_link.php?BAVMnr=13" TargetMode="External"/><Relationship Id="rId11" Type="http://schemas.openxmlformats.org/officeDocument/2006/relationships/hyperlink" Target="http://www.bav-astro.de/sfs/BAVM_link.php?BAVMnr=9" TargetMode="External"/><Relationship Id="rId24" Type="http://schemas.openxmlformats.org/officeDocument/2006/relationships/hyperlink" Target="http://www.bav-astro.de/sfs/BAVM_link.php?BAVMnr=9" TargetMode="External"/><Relationship Id="rId32" Type="http://schemas.openxmlformats.org/officeDocument/2006/relationships/hyperlink" Target="http://www.bav-astro.de/sfs/BAVM_link.php?BAVMnr=15" TargetMode="External"/><Relationship Id="rId37" Type="http://schemas.openxmlformats.org/officeDocument/2006/relationships/hyperlink" Target="http://www.bav-astro.de/sfs/BAVM_link.php?BAVMnr=18" TargetMode="External"/><Relationship Id="rId40" Type="http://schemas.openxmlformats.org/officeDocument/2006/relationships/hyperlink" Target="http://www.bav-astro.de/sfs/BAVM_link.php?BAVMnr=18" TargetMode="External"/><Relationship Id="rId45" Type="http://schemas.openxmlformats.org/officeDocument/2006/relationships/hyperlink" Target="http://www.konkoly.hu/cgi-bin/IBVS?456" TargetMode="External"/><Relationship Id="rId53" Type="http://schemas.openxmlformats.org/officeDocument/2006/relationships/hyperlink" Target="http://www.bav-astro.de/sfs/BAVM_link.php?BAVMnr=26" TargetMode="External"/><Relationship Id="rId58" Type="http://schemas.openxmlformats.org/officeDocument/2006/relationships/hyperlink" Target="http://www.konkoly.hu/cgi-bin/IBVS?1163" TargetMode="External"/><Relationship Id="rId66" Type="http://schemas.openxmlformats.org/officeDocument/2006/relationships/hyperlink" Target="http://www.bav-astro.de/sfs/BAVM_link.php?BAVMnr=101" TargetMode="External"/><Relationship Id="rId74" Type="http://schemas.openxmlformats.org/officeDocument/2006/relationships/hyperlink" Target="http://www.bav-astro.de/sfs/BAVM_link.php?BAVMnr=152" TargetMode="External"/><Relationship Id="rId79" Type="http://schemas.openxmlformats.org/officeDocument/2006/relationships/hyperlink" Target="http://www.bav-astro.de/sfs/BAVM_link.php?BAVMnr=171" TargetMode="External"/><Relationship Id="rId87" Type="http://schemas.openxmlformats.org/officeDocument/2006/relationships/hyperlink" Target="http://var.astro.cz/oejv/issues/oejv0094.pdf" TargetMode="External"/><Relationship Id="rId102" Type="http://schemas.openxmlformats.org/officeDocument/2006/relationships/hyperlink" Target="http://www.bav-astro.de/sfs/BAVM_link.php?BAVMnr=241" TargetMode="External"/><Relationship Id="rId5" Type="http://schemas.openxmlformats.org/officeDocument/2006/relationships/hyperlink" Target="http://www.bav-astro.de/sfs/BAVM_link.php?BAVMnr=9" TargetMode="External"/><Relationship Id="rId61" Type="http://schemas.openxmlformats.org/officeDocument/2006/relationships/hyperlink" Target="http://www.konkoly.hu/cgi-bin/IBVS?2189" TargetMode="External"/><Relationship Id="rId82" Type="http://schemas.openxmlformats.org/officeDocument/2006/relationships/hyperlink" Target="http://www.bav-astro.de/sfs/BAVM_link.php?BAVMnr=174" TargetMode="External"/><Relationship Id="rId90" Type="http://schemas.openxmlformats.org/officeDocument/2006/relationships/hyperlink" Target="http://www.konkoly.hu/cgi-bin/IBVS?5917" TargetMode="External"/><Relationship Id="rId95" Type="http://schemas.openxmlformats.org/officeDocument/2006/relationships/hyperlink" Target="http://var.astro.cz/oejv/issues/oejv0160.pdf" TargetMode="External"/><Relationship Id="rId19" Type="http://schemas.openxmlformats.org/officeDocument/2006/relationships/hyperlink" Target="http://www.bav-astro.de/sfs/BAVM_link.php?BAVMnr=9" TargetMode="External"/><Relationship Id="rId14" Type="http://schemas.openxmlformats.org/officeDocument/2006/relationships/hyperlink" Target="http://www.bav-astro.de/sfs/BAVM_link.php?BAVMnr=9" TargetMode="External"/><Relationship Id="rId22" Type="http://schemas.openxmlformats.org/officeDocument/2006/relationships/hyperlink" Target="http://www.bav-astro.de/sfs/BAVM_link.php?BAVMnr=9" TargetMode="External"/><Relationship Id="rId27" Type="http://schemas.openxmlformats.org/officeDocument/2006/relationships/hyperlink" Target="http://www.bav-astro.de/sfs/BAVM_link.php?BAVMnr=12" TargetMode="External"/><Relationship Id="rId30" Type="http://schemas.openxmlformats.org/officeDocument/2006/relationships/hyperlink" Target="http://www.bav-astro.de/sfs/BAVM_link.php?BAVMnr=13" TargetMode="External"/><Relationship Id="rId35" Type="http://schemas.openxmlformats.org/officeDocument/2006/relationships/hyperlink" Target="http://www.bav-astro.de/sfs/BAVM_link.php?BAVMnr=18" TargetMode="External"/><Relationship Id="rId43" Type="http://schemas.openxmlformats.org/officeDocument/2006/relationships/hyperlink" Target="http://www.bav-astro.de/sfs/BAVM_link.php?BAVMnr=23" TargetMode="External"/><Relationship Id="rId48" Type="http://schemas.openxmlformats.org/officeDocument/2006/relationships/hyperlink" Target="http://www.konkoly.hu/cgi-bin/IBVS?456" TargetMode="External"/><Relationship Id="rId56" Type="http://schemas.openxmlformats.org/officeDocument/2006/relationships/hyperlink" Target="http://www.konkoly.hu/cgi-bin/IBVS?1163" TargetMode="External"/><Relationship Id="rId64" Type="http://schemas.openxmlformats.org/officeDocument/2006/relationships/hyperlink" Target="http://www.bav-astro.de/sfs/BAVM_link.php?BAVMnr=60" TargetMode="External"/><Relationship Id="rId69" Type="http://schemas.openxmlformats.org/officeDocument/2006/relationships/hyperlink" Target="http://www.bav-astro.de/sfs/BAVM_link.php?BAVMnr=143" TargetMode="External"/><Relationship Id="rId77" Type="http://schemas.openxmlformats.org/officeDocument/2006/relationships/hyperlink" Target="http://www.bav-astro.de/sfs/BAVM_link.php?BAVMnr=157" TargetMode="External"/><Relationship Id="rId100" Type="http://schemas.openxmlformats.org/officeDocument/2006/relationships/hyperlink" Target="http://www.bav-astro.de/sfs/BAVM_link.php?BAVMnr=238" TargetMode="External"/><Relationship Id="rId8" Type="http://schemas.openxmlformats.org/officeDocument/2006/relationships/hyperlink" Target="http://www.bav-astro.de/sfs/BAVM_link.php?BAVMnr=9" TargetMode="External"/><Relationship Id="rId51" Type="http://schemas.openxmlformats.org/officeDocument/2006/relationships/hyperlink" Target="http://www.konkoly.hu/cgi-bin/IBVS?647" TargetMode="External"/><Relationship Id="rId72" Type="http://schemas.openxmlformats.org/officeDocument/2006/relationships/hyperlink" Target="http://www.bav-astro.de/sfs/BAVM_link.php?BAVMnr=154" TargetMode="External"/><Relationship Id="rId80" Type="http://schemas.openxmlformats.org/officeDocument/2006/relationships/hyperlink" Target="http://vsolj.cetus-net.org/no43.pdf" TargetMode="External"/><Relationship Id="rId85" Type="http://schemas.openxmlformats.org/officeDocument/2006/relationships/hyperlink" Target="http://www.konkoly.hu/cgi-bin/IBVS?5917" TargetMode="External"/><Relationship Id="rId93" Type="http://schemas.openxmlformats.org/officeDocument/2006/relationships/hyperlink" Target="http://var.astro.cz/oejv/issues/oejv0094.pdf" TargetMode="External"/><Relationship Id="rId98" Type="http://schemas.openxmlformats.org/officeDocument/2006/relationships/hyperlink" Target="http://www.bav-astro.de/sfs/BAVM_link.php?BAVMnr=232" TargetMode="External"/><Relationship Id="rId3" Type="http://schemas.openxmlformats.org/officeDocument/2006/relationships/hyperlink" Target="http://www.bav-astro.de/sfs/BAVM_link.php?BAVMnr=9" TargetMode="External"/><Relationship Id="rId12" Type="http://schemas.openxmlformats.org/officeDocument/2006/relationships/hyperlink" Target="http://www.bav-astro.de/sfs/BAVM_link.php?BAVMnr=9" TargetMode="External"/><Relationship Id="rId17" Type="http://schemas.openxmlformats.org/officeDocument/2006/relationships/hyperlink" Target="http://www.bav-astro.de/sfs/BAVM_link.php?BAVMnr=9" TargetMode="External"/><Relationship Id="rId25" Type="http://schemas.openxmlformats.org/officeDocument/2006/relationships/hyperlink" Target="http://www.bav-astro.de/sfs/BAVM_link.php?BAVMnr=9" TargetMode="External"/><Relationship Id="rId33" Type="http://schemas.openxmlformats.org/officeDocument/2006/relationships/hyperlink" Target="http://www.bav-astro.de/sfs/BAVM_link.php?BAVMnr=15" TargetMode="External"/><Relationship Id="rId38" Type="http://schemas.openxmlformats.org/officeDocument/2006/relationships/hyperlink" Target="http://www.bav-astro.de/sfs/BAVM_link.php?BAVMnr=18" TargetMode="External"/><Relationship Id="rId46" Type="http://schemas.openxmlformats.org/officeDocument/2006/relationships/hyperlink" Target="http://www.konkoly.hu/cgi-bin/IBVS?456" TargetMode="External"/><Relationship Id="rId59" Type="http://schemas.openxmlformats.org/officeDocument/2006/relationships/hyperlink" Target="http://www.konkoly.hu/cgi-bin/IBVS?1358" TargetMode="External"/><Relationship Id="rId67" Type="http://schemas.openxmlformats.org/officeDocument/2006/relationships/hyperlink" Target="http://www.bav-astro.de/sfs/BAVM_link.php?BAVMnr=131" TargetMode="External"/><Relationship Id="rId103" Type="http://schemas.openxmlformats.org/officeDocument/2006/relationships/hyperlink" Target="http://www.bav-astro.de/sfs/BAVM_link.php?BAVMnr=241" TargetMode="External"/><Relationship Id="rId20" Type="http://schemas.openxmlformats.org/officeDocument/2006/relationships/hyperlink" Target="http://www.bav-astro.de/sfs/BAVM_link.php?BAVMnr=9" TargetMode="External"/><Relationship Id="rId41" Type="http://schemas.openxmlformats.org/officeDocument/2006/relationships/hyperlink" Target="http://www.bav-astro.de/sfs/BAVM_link.php?BAVMnr=23" TargetMode="External"/><Relationship Id="rId54" Type="http://schemas.openxmlformats.org/officeDocument/2006/relationships/hyperlink" Target="http://www.konkoly.hu/cgi-bin/IBVS?1053" TargetMode="External"/><Relationship Id="rId62" Type="http://schemas.openxmlformats.org/officeDocument/2006/relationships/hyperlink" Target="http://www.bav-astro.de/sfs/BAVM_link.php?BAVMnr=32" TargetMode="External"/><Relationship Id="rId70" Type="http://schemas.openxmlformats.org/officeDocument/2006/relationships/hyperlink" Target="http://www.bav-astro.de/sfs/BAVM_link.php?BAVMnr=143" TargetMode="External"/><Relationship Id="rId75" Type="http://schemas.openxmlformats.org/officeDocument/2006/relationships/hyperlink" Target="http://www.bav-astro.de/sfs/BAVM_link.php?BAVMnr=157" TargetMode="External"/><Relationship Id="rId83" Type="http://schemas.openxmlformats.org/officeDocument/2006/relationships/hyperlink" Target="http://www.bav-astro.de/sfs/BAVM_link.php?BAVMnr=174" TargetMode="External"/><Relationship Id="rId88" Type="http://schemas.openxmlformats.org/officeDocument/2006/relationships/hyperlink" Target="http://var.astro.cz/oejv/issues/oejv0094.pdf" TargetMode="External"/><Relationship Id="rId91" Type="http://schemas.openxmlformats.org/officeDocument/2006/relationships/hyperlink" Target="http://var.astro.cz/oejv/issues/oejv0094.pdf" TargetMode="External"/><Relationship Id="rId96" Type="http://schemas.openxmlformats.org/officeDocument/2006/relationships/hyperlink" Target="http://var.astro.cz/oejv/issues/oejv0160.pdf" TargetMode="External"/><Relationship Id="rId1" Type="http://schemas.openxmlformats.org/officeDocument/2006/relationships/hyperlink" Target="http://www.bav-astro.de/sfs/BAVM_link.php?BAVMnr=9" TargetMode="External"/><Relationship Id="rId6" Type="http://schemas.openxmlformats.org/officeDocument/2006/relationships/hyperlink" Target="http://www.bav-astro.de/sfs/BAVM_link.php?BAVMnr=9" TargetMode="External"/><Relationship Id="rId15" Type="http://schemas.openxmlformats.org/officeDocument/2006/relationships/hyperlink" Target="http://www.bav-astro.de/sfs/BAVM_link.php?BAVMnr=9" TargetMode="External"/><Relationship Id="rId23" Type="http://schemas.openxmlformats.org/officeDocument/2006/relationships/hyperlink" Target="http://www.bav-astro.de/sfs/BAVM_link.php?BAVMnr=9" TargetMode="External"/><Relationship Id="rId28" Type="http://schemas.openxmlformats.org/officeDocument/2006/relationships/hyperlink" Target="http://www.bav-astro.de/sfs/BAVM_link.php?BAVMnr=12" TargetMode="External"/><Relationship Id="rId36" Type="http://schemas.openxmlformats.org/officeDocument/2006/relationships/hyperlink" Target="http://www.bav-astro.de/sfs/BAVM_link.php?BAVMnr=18" TargetMode="External"/><Relationship Id="rId49" Type="http://schemas.openxmlformats.org/officeDocument/2006/relationships/hyperlink" Target="http://www.konkoly.hu/cgi-bin/IBVS?530" TargetMode="External"/><Relationship Id="rId57" Type="http://schemas.openxmlformats.org/officeDocument/2006/relationships/hyperlink" Target="http://www.konkoly.hu/cgi-bin/IBVS?1163" TargetMode="External"/><Relationship Id="rId10" Type="http://schemas.openxmlformats.org/officeDocument/2006/relationships/hyperlink" Target="http://www.bav-astro.de/sfs/BAVM_link.php?BAVMnr=9" TargetMode="External"/><Relationship Id="rId31" Type="http://schemas.openxmlformats.org/officeDocument/2006/relationships/hyperlink" Target="http://www.bav-astro.de/sfs/BAVM_link.php?BAVMnr=15" TargetMode="External"/><Relationship Id="rId44" Type="http://schemas.openxmlformats.org/officeDocument/2006/relationships/hyperlink" Target="http://www.bav-astro.de/sfs/BAVM_link.php?BAVMnr=23" TargetMode="External"/><Relationship Id="rId52" Type="http://schemas.openxmlformats.org/officeDocument/2006/relationships/hyperlink" Target="http://www.konkoly.hu/cgi-bin/IBVS?647" TargetMode="External"/><Relationship Id="rId60" Type="http://schemas.openxmlformats.org/officeDocument/2006/relationships/hyperlink" Target="http://www.konkoly.hu/cgi-bin/IBVS?2189" TargetMode="External"/><Relationship Id="rId65" Type="http://schemas.openxmlformats.org/officeDocument/2006/relationships/hyperlink" Target="http://www.bav-astro.de/sfs/BAVM_link.php?BAVMnr=60" TargetMode="External"/><Relationship Id="rId73" Type="http://schemas.openxmlformats.org/officeDocument/2006/relationships/hyperlink" Target="http://www.bav-astro.de/sfs/BAVM_link.php?BAVMnr=154" TargetMode="External"/><Relationship Id="rId78" Type="http://schemas.openxmlformats.org/officeDocument/2006/relationships/hyperlink" Target="http://www.bav-astro.de/sfs/BAVM_link.php?BAVMnr=171" TargetMode="External"/><Relationship Id="rId81" Type="http://schemas.openxmlformats.org/officeDocument/2006/relationships/hyperlink" Target="http://www.konkoly.hu/cgi-bin/IBVS?5595" TargetMode="External"/><Relationship Id="rId86" Type="http://schemas.openxmlformats.org/officeDocument/2006/relationships/hyperlink" Target="http://var.astro.cz/oejv/issues/oejv0094.pdf" TargetMode="External"/><Relationship Id="rId94" Type="http://schemas.openxmlformats.org/officeDocument/2006/relationships/hyperlink" Target="http://www.konkoly.hu/cgi-bin/IBVS?5988" TargetMode="External"/><Relationship Id="rId99" Type="http://schemas.openxmlformats.org/officeDocument/2006/relationships/hyperlink" Target="http://www.bav-astro.de/sfs/BAVM_link.php?BAVMnr=234" TargetMode="External"/><Relationship Id="rId101" Type="http://schemas.openxmlformats.org/officeDocument/2006/relationships/hyperlink" Target="http://www.bav-astro.de/sfs/BAVM_link.php?BAVMnr=241" TargetMode="External"/><Relationship Id="rId4" Type="http://schemas.openxmlformats.org/officeDocument/2006/relationships/hyperlink" Target="http://www.bav-astro.de/sfs/BAVM_link.php?BAVMnr=9" TargetMode="External"/><Relationship Id="rId9" Type="http://schemas.openxmlformats.org/officeDocument/2006/relationships/hyperlink" Target="http://www.bav-astro.de/sfs/BAVM_link.php?BAVMnr=9" TargetMode="External"/><Relationship Id="rId13" Type="http://schemas.openxmlformats.org/officeDocument/2006/relationships/hyperlink" Target="http://www.bav-astro.de/sfs/BAVM_link.php?BAVMnr=9" TargetMode="External"/><Relationship Id="rId18" Type="http://schemas.openxmlformats.org/officeDocument/2006/relationships/hyperlink" Target="http://www.bav-astro.de/sfs/BAVM_link.php?BAVMnr=9" TargetMode="External"/><Relationship Id="rId39" Type="http://schemas.openxmlformats.org/officeDocument/2006/relationships/hyperlink" Target="http://www.bav-astro.de/sfs/BAVM_link.php?BAVMnr=25" TargetMode="External"/><Relationship Id="rId34" Type="http://schemas.openxmlformats.org/officeDocument/2006/relationships/hyperlink" Target="http://www.bav-astro.de/sfs/BAVM_link.php?BAVMnr=18" TargetMode="External"/><Relationship Id="rId50" Type="http://schemas.openxmlformats.org/officeDocument/2006/relationships/hyperlink" Target="http://www.bav-astro.de/sfs/BAVM_link.php?BAVMnr=25" TargetMode="External"/><Relationship Id="rId55" Type="http://schemas.openxmlformats.org/officeDocument/2006/relationships/hyperlink" Target="http://www.konkoly.hu/cgi-bin/IBVS?1163" TargetMode="External"/><Relationship Id="rId76" Type="http://schemas.openxmlformats.org/officeDocument/2006/relationships/hyperlink" Target="http://www.bav-astro.de/sfs/BAVM_link.php?BAVMnr=157" TargetMode="External"/><Relationship Id="rId97" Type="http://schemas.openxmlformats.org/officeDocument/2006/relationships/hyperlink" Target="http://var.astro.cz/oejv/issues/oejv0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2408"/>
  <sheetViews>
    <sheetView tabSelected="1" workbookViewId="0">
      <pane xSplit="14" ySplit="22" topLeftCell="O255" activePane="bottomRight" state="frozen"/>
      <selection pane="topRight" activeCell="O1" sqref="O1"/>
      <selection pane="bottomLeft" activeCell="A23" sqref="A23"/>
      <selection pane="bottomRight" activeCell="F12" sqref="F12"/>
    </sheetView>
  </sheetViews>
  <sheetFormatPr defaultColWidth="10.28515625" defaultRowHeight="12.75" x14ac:dyDescent="0.2"/>
  <cols>
    <col min="1" max="1" width="16.8554687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124</v>
      </c>
    </row>
    <row r="2" spans="1:6" x14ac:dyDescent="0.2">
      <c r="A2" t="s">
        <v>26</v>
      </c>
      <c r="B2" s="10" t="s">
        <v>93</v>
      </c>
    </row>
    <row r="4" spans="1:6" ht="14.25" thickTop="1" thickBot="1" x14ac:dyDescent="0.25">
      <c r="A4" s="6" t="s">
        <v>2</v>
      </c>
      <c r="C4" s="3">
        <v>44456.495799999997</v>
      </c>
      <c r="D4" s="4">
        <v>1.8052330000000001</v>
      </c>
    </row>
    <row r="5" spans="1:6" ht="13.5" thickTop="1" x14ac:dyDescent="0.2">
      <c r="A5" s="18" t="s">
        <v>101</v>
      </c>
      <c r="B5" s="19"/>
      <c r="C5" s="20">
        <v>-9.5</v>
      </c>
      <c r="D5" s="19" t="s">
        <v>102</v>
      </c>
    </row>
    <row r="6" spans="1:6" x14ac:dyDescent="0.2">
      <c r="A6" s="6" t="s">
        <v>3</v>
      </c>
    </row>
    <row r="7" spans="1:6" x14ac:dyDescent="0.2">
      <c r="A7" t="s">
        <v>4</v>
      </c>
      <c r="C7">
        <f>+C4</f>
        <v>44456.495799999997</v>
      </c>
    </row>
    <row r="8" spans="1:6" x14ac:dyDescent="0.2">
      <c r="A8" t="s">
        <v>5</v>
      </c>
      <c r="C8">
        <f>+D4</f>
        <v>1.8052330000000001</v>
      </c>
    </row>
    <row r="9" spans="1:6" x14ac:dyDescent="0.2">
      <c r="A9" s="35" t="s">
        <v>107</v>
      </c>
      <c r="B9" s="36">
        <v>114</v>
      </c>
      <c r="C9" s="33" t="str">
        <f>"F"&amp;B9</f>
        <v>F114</v>
      </c>
      <c r="D9" s="34" t="str">
        <f>"G"&amp;B9</f>
        <v>G114</v>
      </c>
    </row>
    <row r="10" spans="1:6" ht="13.5" thickBot="1" x14ac:dyDescent="0.25">
      <c r="A10" s="19"/>
      <c r="B10" s="19"/>
      <c r="C10" s="5" t="s">
        <v>22</v>
      </c>
      <c r="D10" s="5" t="s">
        <v>23</v>
      </c>
      <c r="E10" s="19"/>
    </row>
    <row r="11" spans="1:6" x14ac:dyDescent="0.2">
      <c r="A11" s="19" t="s">
        <v>18</v>
      </c>
      <c r="B11" s="19"/>
      <c r="C11" s="32">
        <f ca="1">INTERCEPT(INDIRECT($D$9):G984,INDIRECT($C$9):F984)</f>
        <v>-1.3260778328671105E-3</v>
      </c>
      <c r="D11" s="21"/>
      <c r="E11" s="19"/>
    </row>
    <row r="12" spans="1:6" x14ac:dyDescent="0.2">
      <c r="A12" s="19" t="s">
        <v>19</v>
      </c>
      <c r="B12" s="19"/>
      <c r="C12" s="32">
        <f ca="1">SLOPE(INDIRECT($D$9):G984,INDIRECT($C$9):F984)</f>
        <v>2.6131156594450618E-6</v>
      </c>
      <c r="D12" s="21"/>
      <c r="E12" s="19"/>
    </row>
    <row r="13" spans="1:6" x14ac:dyDescent="0.2">
      <c r="A13" s="19" t="s">
        <v>21</v>
      </c>
      <c r="B13" s="19"/>
      <c r="C13" s="21" t="s">
        <v>16</v>
      </c>
    </row>
    <row r="14" spans="1:6" x14ac:dyDescent="0.2">
      <c r="A14" s="19"/>
      <c r="B14" s="19"/>
      <c r="C14" s="19"/>
    </row>
    <row r="15" spans="1:6" x14ac:dyDescent="0.2">
      <c r="A15" s="22" t="s">
        <v>20</v>
      </c>
      <c r="B15" s="19"/>
      <c r="C15" s="23">
        <f ca="1">(C7+C11)+(C8+C12)*INT(MAX(F21:F3525))</f>
        <v>59824.465248375767</v>
      </c>
      <c r="E15" s="24" t="s">
        <v>110</v>
      </c>
      <c r="F15" s="20">
        <v>1</v>
      </c>
    </row>
    <row r="16" spans="1:6" x14ac:dyDescent="0.2">
      <c r="A16" s="26" t="s">
        <v>6</v>
      </c>
      <c r="B16" s="19"/>
      <c r="C16" s="27">
        <f ca="1">+C8+C12</f>
        <v>1.8052356131156595</v>
      </c>
      <c r="E16" s="24" t="s">
        <v>103</v>
      </c>
      <c r="F16" s="25">
        <f ca="1">NOW()+15018.5+$C$5/24</f>
        <v>60162.865944212957</v>
      </c>
    </row>
    <row r="17" spans="1:32" ht="13.5" thickBot="1" x14ac:dyDescent="0.25">
      <c r="A17" s="24" t="s">
        <v>100</v>
      </c>
      <c r="B17" s="19"/>
      <c r="C17" s="19">
        <f>COUNT(C21:C2183)</f>
        <v>247</v>
      </c>
      <c r="E17" s="24" t="s">
        <v>111</v>
      </c>
      <c r="F17" s="25">
        <f ca="1">ROUND(2*(F16-$C$7)/$C$8,0)/2+F15</f>
        <v>8701.5</v>
      </c>
    </row>
    <row r="18" spans="1:32" ht="14.25" thickTop="1" thickBot="1" x14ac:dyDescent="0.25">
      <c r="A18" s="26" t="s">
        <v>7</v>
      </c>
      <c r="B18" s="19"/>
      <c r="C18" s="29">
        <f ca="1">+C15</f>
        <v>59824.465248375767</v>
      </c>
      <c r="D18" s="30">
        <f ca="1">+C16</f>
        <v>1.8052356131156595</v>
      </c>
      <c r="E18" s="24" t="s">
        <v>104</v>
      </c>
      <c r="F18" s="34">
        <f ca="1">ROUND(2*(F16-$C$15)/$C$16,0)/2+F15</f>
        <v>188.5</v>
      </c>
    </row>
    <row r="19" spans="1:32" ht="13.5" thickTop="1" x14ac:dyDescent="0.2">
      <c r="E19" s="24" t="s">
        <v>105</v>
      </c>
      <c r="F19" s="28">
        <f ca="1">+$C$15+$C$16*F18-15018.5-$C$5/24</f>
        <v>45146.647994781408</v>
      </c>
    </row>
    <row r="20" spans="1:32" ht="13.5" thickBot="1" x14ac:dyDescent="0.25">
      <c r="A20" s="5" t="s">
        <v>8</v>
      </c>
      <c r="B20" s="5" t="s">
        <v>9</v>
      </c>
      <c r="C20" s="5" t="s">
        <v>10</v>
      </c>
      <c r="D20" s="5" t="s">
        <v>15</v>
      </c>
      <c r="E20" s="5" t="s">
        <v>11</v>
      </c>
      <c r="F20" s="5" t="s">
        <v>12</v>
      </c>
      <c r="G20" s="5" t="s">
        <v>13</v>
      </c>
      <c r="H20" s="8" t="s">
        <v>134</v>
      </c>
      <c r="I20" s="8" t="s">
        <v>116</v>
      </c>
      <c r="J20" s="8" t="s">
        <v>113</v>
      </c>
      <c r="K20" s="8" t="s">
        <v>130</v>
      </c>
      <c r="L20" s="8" t="s">
        <v>27</v>
      </c>
      <c r="M20" s="8" t="s">
        <v>28</v>
      </c>
      <c r="N20" s="8" t="s">
        <v>29</v>
      </c>
      <c r="O20" s="8" t="s">
        <v>25</v>
      </c>
      <c r="P20" s="7" t="s">
        <v>24</v>
      </c>
      <c r="Q20" s="5" t="s">
        <v>17</v>
      </c>
    </row>
    <row r="21" spans="1:32" x14ac:dyDescent="0.2">
      <c r="A21" s="65" t="s">
        <v>145</v>
      </c>
      <c r="B21" s="66" t="s">
        <v>98</v>
      </c>
      <c r="C21" s="65">
        <v>30619.447</v>
      </c>
      <c r="D21" s="65" t="s">
        <v>116</v>
      </c>
      <c r="E21" s="13">
        <f t="shared" ref="E21:E84" si="0">+(C21-C$7)/C$8</f>
        <v>-7664.9655750808879</v>
      </c>
      <c r="F21" s="13">
        <f t="shared" ref="F21:F84" si="1">ROUND(2*E21,0)/2</f>
        <v>-7665</v>
      </c>
      <c r="G21" s="13">
        <f t="shared" ref="G21:G84" si="2">+C21-(C$7+F21*C$8)</f>
        <v>6.2145000003511086E-2</v>
      </c>
      <c r="H21" s="13"/>
      <c r="I21" s="13">
        <f t="shared" ref="I21:I52" si="3">+G21</f>
        <v>6.2145000003511086E-2</v>
      </c>
      <c r="J21" s="13"/>
      <c r="K21" s="13"/>
      <c r="L21" s="13"/>
      <c r="M21" s="13"/>
      <c r="N21" s="13"/>
      <c r="O21" s="13">
        <f t="shared" ref="O21:O84" ca="1" si="4">+C$11+C$12*F21</f>
        <v>-2.135560936251351E-2</v>
      </c>
      <c r="P21" s="13"/>
      <c r="Q21" s="37">
        <f t="shared" ref="Q21:Q84" si="5">+C21-15018.5</f>
        <v>15600.947</v>
      </c>
      <c r="AA21" t="s">
        <v>32</v>
      </c>
      <c r="AB21">
        <v>9</v>
      </c>
      <c r="AD21" t="s">
        <v>34</v>
      </c>
      <c r="AF21" t="s">
        <v>36</v>
      </c>
    </row>
    <row r="22" spans="1:32" x14ac:dyDescent="0.2">
      <c r="A22" s="65" t="s">
        <v>145</v>
      </c>
      <c r="B22" s="66" t="s">
        <v>98</v>
      </c>
      <c r="C22" s="65">
        <v>30819.612000000001</v>
      </c>
      <c r="D22" s="65" t="s">
        <v>116</v>
      </c>
      <c r="E22" s="13">
        <f t="shared" si="0"/>
        <v>-7554.0851513350326</v>
      </c>
      <c r="F22" s="13">
        <f t="shared" si="1"/>
        <v>-7554</v>
      </c>
      <c r="G22" s="13">
        <f t="shared" si="2"/>
        <v>-0.15371799999411451</v>
      </c>
      <c r="H22" s="13"/>
      <c r="I22" s="13">
        <f t="shared" si="3"/>
        <v>-0.15371799999411451</v>
      </c>
      <c r="J22" s="13"/>
      <c r="K22" s="13"/>
      <c r="L22" s="13"/>
      <c r="M22" s="13"/>
      <c r="N22" s="13"/>
      <c r="O22" s="13">
        <f t="shared" ca="1" si="4"/>
        <v>-2.1065553524315106E-2</v>
      </c>
      <c r="P22" s="13"/>
      <c r="Q22" s="37">
        <f t="shared" si="5"/>
        <v>15801.112000000001</v>
      </c>
      <c r="AA22" t="s">
        <v>32</v>
      </c>
      <c r="AB22">
        <v>8</v>
      </c>
      <c r="AD22" t="s">
        <v>47</v>
      </c>
      <c r="AF22" t="s">
        <v>36</v>
      </c>
    </row>
    <row r="23" spans="1:32" x14ac:dyDescent="0.2">
      <c r="A23" s="65" t="s">
        <v>145</v>
      </c>
      <c r="B23" s="66" t="s">
        <v>98</v>
      </c>
      <c r="C23" s="65">
        <v>30848.560000000001</v>
      </c>
      <c r="D23" s="65" t="s">
        <v>116</v>
      </c>
      <c r="E23" s="13">
        <f t="shared" si="0"/>
        <v>-7538.0495481746648</v>
      </c>
      <c r="F23" s="13">
        <f t="shared" si="1"/>
        <v>-7538</v>
      </c>
      <c r="G23" s="13">
        <f t="shared" si="2"/>
        <v>-8.9445999994495651E-2</v>
      </c>
      <c r="H23" s="13"/>
      <c r="I23" s="13">
        <f t="shared" si="3"/>
        <v>-8.9445999994495651E-2</v>
      </c>
      <c r="J23" s="13"/>
      <c r="K23" s="13"/>
      <c r="L23" s="13"/>
      <c r="M23" s="13"/>
      <c r="N23" s="13"/>
      <c r="O23" s="13">
        <f t="shared" ca="1" si="4"/>
        <v>-2.1023743673763987E-2</v>
      </c>
      <c r="P23" s="13"/>
      <c r="Q23" s="37">
        <f t="shared" si="5"/>
        <v>15830.060000000001</v>
      </c>
      <c r="AA23" t="s">
        <v>32</v>
      </c>
      <c r="AB23">
        <v>9</v>
      </c>
      <c r="AD23" t="s">
        <v>34</v>
      </c>
      <c r="AF23" t="s">
        <v>36</v>
      </c>
    </row>
    <row r="24" spans="1:32" x14ac:dyDescent="0.2">
      <c r="A24" s="65" t="s">
        <v>145</v>
      </c>
      <c r="B24" s="66" t="s">
        <v>98</v>
      </c>
      <c r="C24" s="65">
        <v>30857.532999999999</v>
      </c>
      <c r="D24" s="65" t="s">
        <v>116</v>
      </c>
      <c r="E24" s="13">
        <f t="shared" si="0"/>
        <v>-7533.0789986666523</v>
      </c>
      <c r="F24" s="13">
        <f t="shared" si="1"/>
        <v>-7533</v>
      </c>
      <c r="G24" s="13">
        <f t="shared" si="2"/>
        <v>-0.14261099999930593</v>
      </c>
      <c r="H24" s="13"/>
      <c r="I24" s="13">
        <f t="shared" si="3"/>
        <v>-0.14261099999930593</v>
      </c>
      <c r="J24" s="13"/>
      <c r="K24" s="13"/>
      <c r="L24" s="13"/>
      <c r="M24" s="13"/>
      <c r="N24" s="13"/>
      <c r="O24" s="13">
        <f t="shared" ca="1" si="4"/>
        <v>-2.1010678095466761E-2</v>
      </c>
      <c r="P24" s="13"/>
      <c r="Q24" s="37">
        <f t="shared" si="5"/>
        <v>15839.032999999999</v>
      </c>
      <c r="AA24" t="s">
        <v>32</v>
      </c>
      <c r="AF24" t="s">
        <v>31</v>
      </c>
    </row>
    <row r="25" spans="1:32" x14ac:dyDescent="0.2">
      <c r="A25" s="65" t="s">
        <v>145</v>
      </c>
      <c r="B25" s="66" t="s">
        <v>98</v>
      </c>
      <c r="C25" s="65">
        <v>30904.485000000001</v>
      </c>
      <c r="D25" s="65" t="s">
        <v>116</v>
      </c>
      <c r="E25" s="13">
        <f t="shared" si="0"/>
        <v>-7507.0701676736444</v>
      </c>
      <c r="F25" s="13">
        <f t="shared" si="1"/>
        <v>-7507</v>
      </c>
      <c r="G25" s="13">
        <f t="shared" si="2"/>
        <v>-0.12666899999749148</v>
      </c>
      <c r="H25" s="13"/>
      <c r="I25" s="13">
        <f t="shared" si="3"/>
        <v>-0.12666899999749148</v>
      </c>
      <c r="J25" s="13"/>
      <c r="K25" s="13"/>
      <c r="L25" s="13"/>
      <c r="M25" s="13"/>
      <c r="N25" s="13"/>
      <c r="O25" s="13">
        <f t="shared" ca="1" si="4"/>
        <v>-2.094273708832119E-2</v>
      </c>
      <c r="P25" s="13"/>
      <c r="Q25" s="37">
        <f t="shared" si="5"/>
        <v>15885.985000000001</v>
      </c>
      <c r="AB25">
        <v>10</v>
      </c>
      <c r="AD25" t="s">
        <v>47</v>
      </c>
      <c r="AF25" t="s">
        <v>36</v>
      </c>
    </row>
    <row r="26" spans="1:32" x14ac:dyDescent="0.2">
      <c r="A26" s="65" t="s">
        <v>145</v>
      </c>
      <c r="B26" s="66" t="s">
        <v>98</v>
      </c>
      <c r="C26" s="65">
        <v>30960.422999999999</v>
      </c>
      <c r="D26" s="65" t="s">
        <v>116</v>
      </c>
      <c r="E26" s="13">
        <f t="shared" si="0"/>
        <v>-7476.0835858861419</v>
      </c>
      <c r="F26" s="13">
        <f t="shared" si="1"/>
        <v>-7476</v>
      </c>
      <c r="G26" s="13">
        <f t="shared" si="2"/>
        <v>-0.15089199999783887</v>
      </c>
      <c r="H26" s="13"/>
      <c r="I26" s="13">
        <f t="shared" si="3"/>
        <v>-0.15089199999783887</v>
      </c>
      <c r="J26" s="13"/>
      <c r="K26" s="13"/>
      <c r="L26" s="13"/>
      <c r="M26" s="13"/>
      <c r="N26" s="13"/>
      <c r="O26" s="13">
        <f t="shared" ca="1" si="4"/>
        <v>-2.0861730502878394E-2</v>
      </c>
      <c r="P26" s="13"/>
      <c r="Q26" s="37">
        <f t="shared" si="5"/>
        <v>15941.922999999999</v>
      </c>
      <c r="AA26" t="s">
        <v>32</v>
      </c>
      <c r="AB26">
        <v>11</v>
      </c>
      <c r="AD26" t="s">
        <v>34</v>
      </c>
      <c r="AF26" t="s">
        <v>36</v>
      </c>
    </row>
    <row r="27" spans="1:32" x14ac:dyDescent="0.2">
      <c r="A27" s="65" t="s">
        <v>145</v>
      </c>
      <c r="B27" s="66" t="s">
        <v>98</v>
      </c>
      <c r="C27" s="65">
        <v>31074.226999999999</v>
      </c>
      <c r="D27" s="65" t="s">
        <v>116</v>
      </c>
      <c r="E27" s="13">
        <f t="shared" si="0"/>
        <v>-7413.0424161313231</v>
      </c>
      <c r="F27" s="13">
        <f t="shared" si="1"/>
        <v>-7413</v>
      </c>
      <c r="G27" s="13">
        <f t="shared" si="2"/>
        <v>-7.6570999997784384E-2</v>
      </c>
      <c r="H27" s="13"/>
      <c r="I27" s="13">
        <f t="shared" si="3"/>
        <v>-7.6570999997784384E-2</v>
      </c>
      <c r="J27" s="13"/>
      <c r="K27" s="13"/>
      <c r="L27" s="13"/>
      <c r="M27" s="13"/>
      <c r="N27" s="13"/>
      <c r="O27" s="13">
        <f t="shared" ca="1" si="4"/>
        <v>-2.0697104216333355E-2</v>
      </c>
      <c r="P27" s="13"/>
      <c r="Q27" s="37">
        <f t="shared" si="5"/>
        <v>16055.726999999999</v>
      </c>
      <c r="AA27" t="s">
        <v>32</v>
      </c>
      <c r="AB27">
        <v>9</v>
      </c>
      <c r="AD27" t="s">
        <v>47</v>
      </c>
      <c r="AF27" t="s">
        <v>36</v>
      </c>
    </row>
    <row r="28" spans="1:32" x14ac:dyDescent="0.2">
      <c r="A28" s="65" t="s">
        <v>145</v>
      </c>
      <c r="B28" s="66" t="s">
        <v>98</v>
      </c>
      <c r="C28" s="65">
        <v>31229.522000000001</v>
      </c>
      <c r="D28" s="65" t="s">
        <v>116</v>
      </c>
      <c r="E28" s="13">
        <f t="shared" si="0"/>
        <v>-7327.0175096511066</v>
      </c>
      <c r="F28" s="13">
        <f t="shared" si="1"/>
        <v>-7327</v>
      </c>
      <c r="G28" s="13">
        <f t="shared" si="2"/>
        <v>-3.1608999994205078E-2</v>
      </c>
      <c r="H28" s="13"/>
      <c r="I28" s="13">
        <f t="shared" si="3"/>
        <v>-3.1608999994205078E-2</v>
      </c>
      <c r="J28" s="13"/>
      <c r="K28" s="13"/>
      <c r="L28" s="13"/>
      <c r="M28" s="13"/>
      <c r="N28" s="13"/>
      <c r="O28" s="13">
        <f t="shared" ca="1" si="4"/>
        <v>-2.0472376269621079E-2</v>
      </c>
      <c r="P28" s="13"/>
      <c r="Q28" s="37">
        <f t="shared" si="5"/>
        <v>16211.022000000001</v>
      </c>
      <c r="AA28" t="s">
        <v>32</v>
      </c>
      <c r="AF28" t="s">
        <v>31</v>
      </c>
    </row>
    <row r="29" spans="1:32" x14ac:dyDescent="0.2">
      <c r="A29" s="65" t="s">
        <v>145</v>
      </c>
      <c r="B29" s="66" t="s">
        <v>98</v>
      </c>
      <c r="C29" s="65">
        <v>31314.418000000001</v>
      </c>
      <c r="D29" s="65" t="s">
        <v>116</v>
      </c>
      <c r="E29" s="13">
        <f t="shared" si="0"/>
        <v>-7279.9897852520944</v>
      </c>
      <c r="F29" s="13">
        <f t="shared" si="1"/>
        <v>-7280</v>
      </c>
      <c r="G29" s="13">
        <f t="shared" si="2"/>
        <v>1.8440000003465684E-2</v>
      </c>
      <c r="H29" s="13"/>
      <c r="I29" s="13">
        <f t="shared" si="3"/>
        <v>1.8440000003465684E-2</v>
      </c>
      <c r="J29" s="13"/>
      <c r="K29" s="13"/>
      <c r="L29" s="13"/>
      <c r="M29" s="13"/>
      <c r="N29" s="13"/>
      <c r="O29" s="13">
        <f t="shared" ca="1" si="4"/>
        <v>-2.034955983362716E-2</v>
      </c>
      <c r="P29" s="13"/>
      <c r="Q29" s="37">
        <f t="shared" si="5"/>
        <v>16295.918000000001</v>
      </c>
      <c r="AA29" t="s">
        <v>32</v>
      </c>
      <c r="AB29">
        <v>6</v>
      </c>
      <c r="AD29" t="s">
        <v>47</v>
      </c>
      <c r="AF29" t="s">
        <v>36</v>
      </c>
    </row>
    <row r="30" spans="1:32" x14ac:dyDescent="0.2">
      <c r="A30" s="65" t="s">
        <v>145</v>
      </c>
      <c r="B30" s="66" t="s">
        <v>98</v>
      </c>
      <c r="C30" s="65">
        <v>31370.276999999998</v>
      </c>
      <c r="D30" s="65" t="s">
        <v>116</v>
      </c>
      <c r="E30" s="13">
        <f t="shared" si="0"/>
        <v>-7249.0469651286003</v>
      </c>
      <c r="F30" s="13">
        <f t="shared" si="1"/>
        <v>-7249</v>
      </c>
      <c r="G30" s="13">
        <f t="shared" si="2"/>
        <v>-8.4782999998424202E-2</v>
      </c>
      <c r="H30" s="13"/>
      <c r="I30" s="13">
        <f t="shared" si="3"/>
        <v>-8.4782999998424202E-2</v>
      </c>
      <c r="J30" s="13"/>
      <c r="K30" s="13"/>
      <c r="L30" s="13"/>
      <c r="M30" s="13"/>
      <c r="N30" s="13"/>
      <c r="O30" s="13">
        <f t="shared" ca="1" si="4"/>
        <v>-2.0268553248184364E-2</v>
      </c>
      <c r="P30" s="13"/>
      <c r="Q30" s="37">
        <f t="shared" si="5"/>
        <v>16351.776999999998</v>
      </c>
      <c r="AA30" t="s">
        <v>32</v>
      </c>
      <c r="AB30">
        <v>8</v>
      </c>
      <c r="AD30" t="s">
        <v>47</v>
      </c>
      <c r="AF30" t="s">
        <v>36</v>
      </c>
    </row>
    <row r="31" spans="1:32" x14ac:dyDescent="0.2">
      <c r="A31" s="65" t="s">
        <v>145</v>
      </c>
      <c r="B31" s="66" t="s">
        <v>98</v>
      </c>
      <c r="C31" s="65">
        <v>31673.453000000001</v>
      </c>
      <c r="D31" s="65" t="s">
        <v>116</v>
      </c>
      <c r="E31" s="13">
        <f t="shared" si="0"/>
        <v>-7081.104101243438</v>
      </c>
      <c r="F31" s="13">
        <f t="shared" si="1"/>
        <v>-7081</v>
      </c>
      <c r="G31" s="13">
        <f t="shared" si="2"/>
        <v>-0.18792699999539764</v>
      </c>
      <c r="H31" s="13"/>
      <c r="I31" s="13">
        <f t="shared" si="3"/>
        <v>-0.18792699999539764</v>
      </c>
      <c r="J31" s="13"/>
      <c r="K31" s="13"/>
      <c r="L31" s="13"/>
      <c r="M31" s="13"/>
      <c r="N31" s="13"/>
      <c r="O31" s="13">
        <f t="shared" ca="1" si="4"/>
        <v>-1.9829549817397592E-2</v>
      </c>
      <c r="P31" s="13"/>
      <c r="Q31" s="37">
        <f t="shared" si="5"/>
        <v>16654.953000000001</v>
      </c>
      <c r="AA31" t="s">
        <v>32</v>
      </c>
      <c r="AF31" t="s">
        <v>31</v>
      </c>
    </row>
    <row r="32" spans="1:32" x14ac:dyDescent="0.2">
      <c r="A32" s="65" t="s">
        <v>145</v>
      </c>
      <c r="B32" s="66" t="s">
        <v>98</v>
      </c>
      <c r="C32" s="65">
        <v>32711.501</v>
      </c>
      <c r="D32" s="65" t="s">
        <v>116</v>
      </c>
      <c r="E32" s="13">
        <f t="shared" si="0"/>
        <v>-6506.0824835353642</v>
      </c>
      <c r="F32" s="13">
        <f t="shared" si="1"/>
        <v>-6506</v>
      </c>
      <c r="G32" s="13">
        <f t="shared" si="2"/>
        <v>-0.14890199999717879</v>
      </c>
      <c r="H32" s="13"/>
      <c r="I32" s="13">
        <f t="shared" si="3"/>
        <v>-0.14890199999717879</v>
      </c>
      <c r="J32" s="13"/>
      <c r="K32" s="13"/>
      <c r="L32" s="13"/>
      <c r="M32" s="13"/>
      <c r="N32" s="13"/>
      <c r="O32" s="13">
        <f t="shared" ca="1" si="4"/>
        <v>-1.8327008313216684E-2</v>
      </c>
      <c r="P32" s="13"/>
      <c r="Q32" s="37">
        <f t="shared" si="5"/>
        <v>17693.001</v>
      </c>
      <c r="AB32">
        <v>8</v>
      </c>
      <c r="AD32" t="s">
        <v>47</v>
      </c>
      <c r="AF32" t="s">
        <v>36</v>
      </c>
    </row>
    <row r="33" spans="1:32" x14ac:dyDescent="0.2">
      <c r="A33" s="65" t="s">
        <v>145</v>
      </c>
      <c r="B33" s="66" t="s">
        <v>98</v>
      </c>
      <c r="C33" s="65">
        <v>33444.493999999999</v>
      </c>
      <c r="D33" s="65" t="s">
        <v>116</v>
      </c>
      <c r="E33" s="13">
        <f t="shared" si="0"/>
        <v>-6100.0445925816766</v>
      </c>
      <c r="F33" s="13">
        <f t="shared" si="1"/>
        <v>-6100</v>
      </c>
      <c r="G33" s="13">
        <f t="shared" si="2"/>
        <v>-8.0499999996391125E-2</v>
      </c>
      <c r="H33" s="13"/>
      <c r="I33" s="13">
        <f t="shared" si="3"/>
        <v>-8.0499999996391125E-2</v>
      </c>
      <c r="J33" s="13"/>
      <c r="K33" s="13"/>
      <c r="L33" s="13"/>
      <c r="M33" s="13"/>
      <c r="N33" s="13"/>
      <c r="O33" s="13">
        <f t="shared" ca="1" si="4"/>
        <v>-1.7266083355481986E-2</v>
      </c>
      <c r="P33" s="13"/>
      <c r="Q33" s="37">
        <f t="shared" si="5"/>
        <v>18425.993999999999</v>
      </c>
      <c r="AA33" t="s">
        <v>30</v>
      </c>
      <c r="AF33" t="s">
        <v>31</v>
      </c>
    </row>
    <row r="34" spans="1:32" x14ac:dyDescent="0.2">
      <c r="A34" s="65" t="s">
        <v>145</v>
      </c>
      <c r="B34" s="66" t="s">
        <v>98</v>
      </c>
      <c r="C34" s="65">
        <v>33509.497000000003</v>
      </c>
      <c r="D34" s="65" t="s">
        <v>116</v>
      </c>
      <c r="E34" s="13">
        <f t="shared" si="0"/>
        <v>-6064.0364983356685</v>
      </c>
      <c r="F34" s="13">
        <f t="shared" si="1"/>
        <v>-6064</v>
      </c>
      <c r="G34" s="13">
        <f t="shared" si="2"/>
        <v>-6.5887999997357838E-2</v>
      </c>
      <c r="H34" s="13"/>
      <c r="I34" s="13">
        <f t="shared" si="3"/>
        <v>-6.5887999997357838E-2</v>
      </c>
      <c r="J34" s="13"/>
      <c r="K34" s="13"/>
      <c r="L34" s="13"/>
      <c r="M34" s="13"/>
      <c r="N34" s="13"/>
      <c r="O34" s="13">
        <f t="shared" ca="1" si="4"/>
        <v>-1.7172011191741963E-2</v>
      </c>
      <c r="P34" s="13"/>
      <c r="Q34" s="37">
        <f t="shared" si="5"/>
        <v>18490.997000000003</v>
      </c>
      <c r="AA34" t="s">
        <v>32</v>
      </c>
      <c r="AB34">
        <v>9</v>
      </c>
      <c r="AD34" t="s">
        <v>47</v>
      </c>
      <c r="AF34" t="s">
        <v>36</v>
      </c>
    </row>
    <row r="35" spans="1:32" s="13" customFormat="1" x14ac:dyDescent="0.2">
      <c r="A35" s="65" t="s">
        <v>191</v>
      </c>
      <c r="B35" s="66" t="s">
        <v>98</v>
      </c>
      <c r="C35" s="65">
        <v>33529.345000000001</v>
      </c>
      <c r="D35" s="65" t="s">
        <v>116</v>
      </c>
      <c r="E35" s="13">
        <f t="shared" si="0"/>
        <v>-6053.0417957127947</v>
      </c>
      <c r="F35" s="13">
        <f t="shared" si="1"/>
        <v>-6053</v>
      </c>
      <c r="G35" s="13">
        <f t="shared" si="2"/>
        <v>-7.5450999996974133E-2</v>
      </c>
      <c r="I35" s="13">
        <f t="shared" si="3"/>
        <v>-7.5450999996974133E-2</v>
      </c>
      <c r="O35" s="13">
        <f t="shared" ca="1" si="4"/>
        <v>-1.714326691948807E-2</v>
      </c>
      <c r="Q35" s="37">
        <f t="shared" si="5"/>
        <v>18510.845000000001</v>
      </c>
      <c r="R35"/>
      <c r="S35"/>
      <c r="T35"/>
      <c r="U35"/>
    </row>
    <row r="36" spans="1:32" s="13" customFormat="1" x14ac:dyDescent="0.2">
      <c r="A36" s="65" t="s">
        <v>191</v>
      </c>
      <c r="B36" s="66" t="s">
        <v>98</v>
      </c>
      <c r="C36" s="65">
        <v>33538.372000000003</v>
      </c>
      <c r="D36" s="65" t="s">
        <v>116</v>
      </c>
      <c r="E36" s="13">
        <f t="shared" si="0"/>
        <v>-6048.0413331686232</v>
      </c>
      <c r="F36" s="13">
        <f t="shared" si="1"/>
        <v>-6048</v>
      </c>
      <c r="G36" s="13">
        <f t="shared" si="2"/>
        <v>-7.4615999990783166E-2</v>
      </c>
      <c r="I36" s="13">
        <f t="shared" si="3"/>
        <v>-7.4615999990783166E-2</v>
      </c>
      <c r="O36" s="13">
        <f t="shared" ca="1" si="4"/>
        <v>-1.7130201341190844E-2</v>
      </c>
      <c r="Q36" s="37">
        <f t="shared" si="5"/>
        <v>18519.872000000003</v>
      </c>
      <c r="R36"/>
      <c r="S36"/>
      <c r="T36"/>
      <c r="U36"/>
    </row>
    <row r="37" spans="1:32" s="13" customFormat="1" x14ac:dyDescent="0.2">
      <c r="A37" s="65" t="s">
        <v>191</v>
      </c>
      <c r="B37" s="66" t="s">
        <v>98</v>
      </c>
      <c r="C37" s="65">
        <v>33538.375999999997</v>
      </c>
      <c r="D37" s="65" t="s">
        <v>116</v>
      </c>
      <c r="E37" s="13">
        <f t="shared" si="0"/>
        <v>-6048.0391173881708</v>
      </c>
      <c r="F37" s="13">
        <f t="shared" si="1"/>
        <v>-6048</v>
      </c>
      <c r="G37" s="13">
        <f t="shared" si="2"/>
        <v>-7.0615999997244217E-2</v>
      </c>
      <c r="I37" s="13">
        <f t="shared" si="3"/>
        <v>-7.0615999997244217E-2</v>
      </c>
      <c r="O37" s="13">
        <f t="shared" ca="1" si="4"/>
        <v>-1.7130201341190844E-2</v>
      </c>
      <c r="Q37" s="37">
        <f t="shared" si="5"/>
        <v>18519.875999999997</v>
      </c>
      <c r="R37"/>
      <c r="S37"/>
      <c r="T37"/>
      <c r="U37"/>
    </row>
    <row r="38" spans="1:32" x14ac:dyDescent="0.2">
      <c r="A38" s="65" t="s">
        <v>145</v>
      </c>
      <c r="B38" s="66" t="s">
        <v>98</v>
      </c>
      <c r="C38" s="65">
        <v>33538.39</v>
      </c>
      <c r="D38" s="65" t="s">
        <v>116</v>
      </c>
      <c r="E38" s="13">
        <f t="shared" si="0"/>
        <v>-6048.0313621565729</v>
      </c>
      <c r="F38" s="13">
        <f t="shared" si="1"/>
        <v>-6048</v>
      </c>
      <c r="G38" s="13">
        <f t="shared" si="2"/>
        <v>-5.6615999994392041E-2</v>
      </c>
      <c r="H38" s="13"/>
      <c r="I38" s="13">
        <f t="shared" si="3"/>
        <v>-5.6615999994392041E-2</v>
      </c>
      <c r="J38" s="13"/>
      <c r="K38" s="13"/>
      <c r="L38" s="13"/>
      <c r="M38" s="13"/>
      <c r="N38" s="13"/>
      <c r="O38" s="13">
        <f t="shared" ca="1" si="4"/>
        <v>-1.7130201341190844E-2</v>
      </c>
      <c r="P38" s="13"/>
      <c r="Q38" s="37">
        <f t="shared" si="5"/>
        <v>18519.89</v>
      </c>
    </row>
    <row r="39" spans="1:32" x14ac:dyDescent="0.2">
      <c r="A39" s="65" t="s">
        <v>191</v>
      </c>
      <c r="B39" s="66" t="s">
        <v>98</v>
      </c>
      <c r="C39" s="65">
        <v>33576.285000000003</v>
      </c>
      <c r="D39" s="65" t="s">
        <v>116</v>
      </c>
      <c r="E39" s="13">
        <f t="shared" si="0"/>
        <v>-6027.039612061154</v>
      </c>
      <c r="F39" s="13">
        <f t="shared" si="1"/>
        <v>-6027</v>
      </c>
      <c r="G39" s="13">
        <f t="shared" si="2"/>
        <v>-7.1508999993966427E-2</v>
      </c>
      <c r="H39" s="13"/>
      <c r="I39" s="13">
        <f t="shared" si="3"/>
        <v>-7.1508999993966427E-2</v>
      </c>
      <c r="J39" s="13"/>
      <c r="K39" s="13"/>
      <c r="L39" s="13"/>
      <c r="M39" s="13"/>
      <c r="N39" s="13"/>
      <c r="O39" s="13">
        <f t="shared" ca="1" si="4"/>
        <v>-1.7075325912342499E-2</v>
      </c>
      <c r="P39" s="13"/>
      <c r="Q39" s="37">
        <f t="shared" si="5"/>
        <v>18557.785000000003</v>
      </c>
    </row>
    <row r="40" spans="1:32" x14ac:dyDescent="0.2">
      <c r="A40" s="65" t="s">
        <v>145</v>
      </c>
      <c r="B40" s="66" t="s">
        <v>98</v>
      </c>
      <c r="C40" s="65">
        <v>33711.627</v>
      </c>
      <c r="D40" s="65" t="s">
        <v>116</v>
      </c>
      <c r="E40" s="13">
        <f t="shared" si="0"/>
        <v>-5952.0675724407856</v>
      </c>
      <c r="F40" s="13">
        <f t="shared" si="1"/>
        <v>-5952</v>
      </c>
      <c r="G40" s="13">
        <f t="shared" si="2"/>
        <v>-0.12198399999761023</v>
      </c>
      <c r="H40" s="13"/>
      <c r="I40" s="13">
        <f t="shared" si="3"/>
        <v>-0.12198399999761023</v>
      </c>
      <c r="J40" s="13"/>
      <c r="K40" s="13"/>
      <c r="L40" s="13"/>
      <c r="M40" s="13"/>
      <c r="N40" s="13"/>
      <c r="O40" s="13">
        <f t="shared" ca="1" si="4"/>
        <v>-1.6879342237884121E-2</v>
      </c>
      <c r="P40" s="13"/>
      <c r="Q40" s="37">
        <f t="shared" si="5"/>
        <v>18693.127</v>
      </c>
      <c r="AA40" t="s">
        <v>32</v>
      </c>
      <c r="AB40">
        <v>9</v>
      </c>
      <c r="AD40" t="s">
        <v>34</v>
      </c>
      <c r="AF40" t="s">
        <v>36</v>
      </c>
    </row>
    <row r="41" spans="1:32" s="13" customFormat="1" x14ac:dyDescent="0.2">
      <c r="A41" s="65" t="s">
        <v>191</v>
      </c>
      <c r="B41" s="66" t="s">
        <v>98</v>
      </c>
      <c r="C41" s="65">
        <v>33731.538999999997</v>
      </c>
      <c r="D41" s="65" t="s">
        <v>116</v>
      </c>
      <c r="E41" s="13">
        <f t="shared" si="0"/>
        <v>-5941.0374173306154</v>
      </c>
      <c r="F41" s="13">
        <f t="shared" si="1"/>
        <v>-5941</v>
      </c>
      <c r="G41" s="13">
        <f t="shared" si="2"/>
        <v>-6.7546999998739921E-2</v>
      </c>
      <c r="I41" s="13">
        <f t="shared" si="3"/>
        <v>-6.7546999998739921E-2</v>
      </c>
      <c r="O41" s="13">
        <f t="shared" ca="1" si="4"/>
        <v>-1.6850597965630223E-2</v>
      </c>
      <c r="Q41" s="37">
        <f t="shared" si="5"/>
        <v>18713.038999999997</v>
      </c>
      <c r="R41"/>
      <c r="S41"/>
      <c r="T41"/>
      <c r="U41"/>
    </row>
    <row r="42" spans="1:32" s="13" customFormat="1" x14ac:dyDescent="0.2">
      <c r="A42" s="65" t="s">
        <v>191</v>
      </c>
      <c r="B42" s="66" t="s">
        <v>98</v>
      </c>
      <c r="C42" s="65">
        <v>33731.54</v>
      </c>
      <c r="D42" s="65" t="s">
        <v>116</v>
      </c>
      <c r="E42" s="13">
        <f t="shared" si="0"/>
        <v>-5941.0368633854996</v>
      </c>
      <c r="F42" s="13">
        <f t="shared" si="1"/>
        <v>-5941</v>
      </c>
      <c r="G42" s="13">
        <f t="shared" si="2"/>
        <v>-6.6546999994898215E-2</v>
      </c>
      <c r="I42" s="13">
        <f t="shared" si="3"/>
        <v>-6.6546999994898215E-2</v>
      </c>
      <c r="O42" s="13">
        <f t="shared" ca="1" si="4"/>
        <v>-1.6850597965630223E-2</v>
      </c>
      <c r="Q42" s="37">
        <f t="shared" si="5"/>
        <v>18713.04</v>
      </c>
      <c r="R42"/>
      <c r="S42"/>
      <c r="T42"/>
      <c r="U42"/>
    </row>
    <row r="43" spans="1:32" s="13" customFormat="1" x14ac:dyDescent="0.2">
      <c r="A43" s="65" t="s">
        <v>191</v>
      </c>
      <c r="B43" s="66" t="s">
        <v>98</v>
      </c>
      <c r="C43" s="65">
        <v>33742.368000000002</v>
      </c>
      <c r="D43" s="65" t="s">
        <v>116</v>
      </c>
      <c r="E43" s="13">
        <f t="shared" si="0"/>
        <v>-5935.0387456909966</v>
      </c>
      <c r="F43" s="13">
        <f t="shared" si="1"/>
        <v>-5935</v>
      </c>
      <c r="G43" s="13">
        <f t="shared" si="2"/>
        <v>-6.994499999564141E-2</v>
      </c>
      <c r="I43" s="13">
        <f t="shared" si="3"/>
        <v>-6.994499999564141E-2</v>
      </c>
      <c r="O43" s="13">
        <f t="shared" ca="1" si="4"/>
        <v>-1.6834919271673552E-2</v>
      </c>
      <c r="Q43" s="37">
        <f t="shared" si="5"/>
        <v>18723.868000000002</v>
      </c>
      <c r="R43"/>
      <c r="S43"/>
      <c r="T43"/>
      <c r="U43"/>
    </row>
    <row r="44" spans="1:32" s="13" customFormat="1" x14ac:dyDescent="0.2">
      <c r="A44" s="65" t="s">
        <v>191</v>
      </c>
      <c r="B44" s="66" t="s">
        <v>98</v>
      </c>
      <c r="C44" s="65">
        <v>33742.368000000002</v>
      </c>
      <c r="D44" s="65" t="s">
        <v>116</v>
      </c>
      <c r="E44" s="13">
        <f t="shared" si="0"/>
        <v>-5935.0387456909966</v>
      </c>
      <c r="F44" s="13">
        <f t="shared" si="1"/>
        <v>-5935</v>
      </c>
      <c r="G44" s="13">
        <f t="shared" si="2"/>
        <v>-6.994499999564141E-2</v>
      </c>
      <c r="I44" s="13">
        <f t="shared" si="3"/>
        <v>-6.994499999564141E-2</v>
      </c>
      <c r="O44" s="13">
        <f t="shared" ca="1" si="4"/>
        <v>-1.6834919271673552E-2</v>
      </c>
      <c r="Q44" s="37">
        <f t="shared" si="5"/>
        <v>18723.868000000002</v>
      </c>
      <c r="R44"/>
      <c r="S44"/>
      <c r="T44"/>
      <c r="U44"/>
    </row>
    <row r="45" spans="1:32" x14ac:dyDescent="0.2">
      <c r="A45" s="65" t="s">
        <v>191</v>
      </c>
      <c r="B45" s="66" t="s">
        <v>98</v>
      </c>
      <c r="C45" s="65">
        <v>33807.360000000001</v>
      </c>
      <c r="D45" s="65" t="s">
        <v>116</v>
      </c>
      <c r="E45" s="13">
        <f t="shared" si="0"/>
        <v>-5899.0367448412453</v>
      </c>
      <c r="F45" s="13">
        <f t="shared" si="1"/>
        <v>-5899</v>
      </c>
      <c r="G45" s="13">
        <f t="shared" si="2"/>
        <v>-6.6332999995211139E-2</v>
      </c>
      <c r="H45" s="13"/>
      <c r="I45" s="13">
        <f t="shared" si="3"/>
        <v>-6.6332999995211139E-2</v>
      </c>
      <c r="J45" s="13"/>
      <c r="K45" s="13"/>
      <c r="L45" s="13"/>
      <c r="M45" s="13"/>
      <c r="N45" s="13"/>
      <c r="O45" s="13">
        <f t="shared" ca="1" si="4"/>
        <v>-1.674084710793353E-2</v>
      </c>
      <c r="P45" s="13"/>
      <c r="Q45" s="37">
        <f t="shared" si="5"/>
        <v>18788.86</v>
      </c>
    </row>
    <row r="46" spans="1:32" x14ac:dyDescent="0.2">
      <c r="A46" s="65" t="s">
        <v>191</v>
      </c>
      <c r="B46" s="66" t="s">
        <v>98</v>
      </c>
      <c r="C46" s="65">
        <v>33807.360999999997</v>
      </c>
      <c r="D46" s="65" t="s">
        <v>116</v>
      </c>
      <c r="E46" s="13">
        <f t="shared" si="0"/>
        <v>-5899.0361908961331</v>
      </c>
      <c r="F46" s="13">
        <f t="shared" si="1"/>
        <v>-5899</v>
      </c>
      <c r="G46" s="13">
        <f t="shared" si="2"/>
        <v>-6.5332999998645391E-2</v>
      </c>
      <c r="H46" s="13"/>
      <c r="I46" s="13">
        <f t="shared" si="3"/>
        <v>-6.5332999998645391E-2</v>
      </c>
      <c r="J46" s="13"/>
      <c r="K46" s="13"/>
      <c r="L46" s="13"/>
      <c r="M46" s="13"/>
      <c r="N46" s="13"/>
      <c r="O46" s="13">
        <f t="shared" ca="1" si="4"/>
        <v>-1.674084710793353E-2</v>
      </c>
      <c r="P46" s="13"/>
      <c r="Q46" s="37">
        <f t="shared" si="5"/>
        <v>18788.860999999997</v>
      </c>
    </row>
    <row r="47" spans="1:32" x14ac:dyDescent="0.2">
      <c r="A47" s="65" t="s">
        <v>225</v>
      </c>
      <c r="B47" s="66" t="s">
        <v>98</v>
      </c>
      <c r="C47" s="65">
        <v>33843.504999999997</v>
      </c>
      <c r="D47" s="65" t="s">
        <v>116</v>
      </c>
      <c r="E47" s="13">
        <f t="shared" si="0"/>
        <v>-5879.0143986953481</v>
      </c>
      <c r="F47" s="13">
        <f t="shared" si="1"/>
        <v>-5879</v>
      </c>
      <c r="G47" s="13">
        <f t="shared" si="2"/>
        <v>-2.5992999995651189E-2</v>
      </c>
      <c r="H47" s="13"/>
      <c r="I47" s="13">
        <f t="shared" si="3"/>
        <v>-2.5992999995651189E-2</v>
      </c>
      <c r="J47" s="13"/>
      <c r="K47" s="13"/>
      <c r="L47" s="13"/>
      <c r="M47" s="13"/>
      <c r="N47" s="13"/>
      <c r="O47" s="13">
        <f t="shared" ca="1" si="4"/>
        <v>-1.6688584794744631E-2</v>
      </c>
      <c r="P47" s="13"/>
      <c r="Q47" s="37">
        <f t="shared" si="5"/>
        <v>18825.004999999997</v>
      </c>
      <c r="AB47">
        <v>7</v>
      </c>
      <c r="AD47" t="s">
        <v>37</v>
      </c>
      <c r="AF47" t="s">
        <v>36</v>
      </c>
    </row>
    <row r="48" spans="1:32" x14ac:dyDescent="0.2">
      <c r="A48" s="65" t="s">
        <v>225</v>
      </c>
      <c r="B48" s="66" t="s">
        <v>98</v>
      </c>
      <c r="C48" s="65">
        <v>33852.442000000003</v>
      </c>
      <c r="D48" s="65" t="s">
        <v>116</v>
      </c>
      <c r="E48" s="13">
        <f t="shared" si="0"/>
        <v>-5874.0637912114353</v>
      </c>
      <c r="F48" s="13">
        <f t="shared" si="1"/>
        <v>-5874</v>
      </c>
      <c r="G48" s="13">
        <f t="shared" si="2"/>
        <v>-0.11515799999324372</v>
      </c>
      <c r="H48" s="13"/>
      <c r="I48" s="13">
        <f t="shared" si="3"/>
        <v>-0.11515799999324372</v>
      </c>
      <c r="J48" s="13"/>
      <c r="K48" s="13"/>
      <c r="L48" s="13"/>
      <c r="M48" s="13"/>
      <c r="N48" s="13"/>
      <c r="O48" s="13">
        <f t="shared" ca="1" si="4"/>
        <v>-1.6675519216447401E-2</v>
      </c>
      <c r="P48" s="13"/>
      <c r="Q48" s="37">
        <f t="shared" si="5"/>
        <v>18833.942000000003</v>
      </c>
      <c r="AA48" t="s">
        <v>32</v>
      </c>
      <c r="AF48" t="s">
        <v>31</v>
      </c>
    </row>
    <row r="49" spans="1:32" x14ac:dyDescent="0.2">
      <c r="A49" s="65" t="s">
        <v>225</v>
      </c>
      <c r="B49" s="66" t="s">
        <v>98</v>
      </c>
      <c r="C49" s="65">
        <v>33854.332000000002</v>
      </c>
      <c r="D49" s="65" t="s">
        <v>116</v>
      </c>
      <c r="E49" s="13">
        <f t="shared" si="0"/>
        <v>-5873.0168349459564</v>
      </c>
      <c r="F49" s="13">
        <f t="shared" si="1"/>
        <v>-5873</v>
      </c>
      <c r="G49" s="13">
        <f t="shared" si="2"/>
        <v>-3.0390999992960133E-2</v>
      </c>
      <c r="H49" s="13"/>
      <c r="I49" s="13">
        <f t="shared" si="3"/>
        <v>-3.0390999992960133E-2</v>
      </c>
      <c r="J49" s="13"/>
      <c r="K49" s="13"/>
      <c r="L49" s="13"/>
      <c r="M49" s="13"/>
      <c r="N49" s="13"/>
      <c r="O49" s="13">
        <f t="shared" ca="1" si="4"/>
        <v>-1.6672906100787959E-2</v>
      </c>
      <c r="P49" s="13"/>
      <c r="Q49" s="37">
        <f t="shared" si="5"/>
        <v>18835.832000000002</v>
      </c>
    </row>
    <row r="50" spans="1:32" x14ac:dyDescent="0.2">
      <c r="A50" s="65" t="s">
        <v>225</v>
      </c>
      <c r="B50" s="66" t="s">
        <v>98</v>
      </c>
      <c r="C50" s="65">
        <v>33861.464</v>
      </c>
      <c r="D50" s="65" t="s">
        <v>116</v>
      </c>
      <c r="E50" s="13">
        <f t="shared" si="0"/>
        <v>-5869.0660983928374</v>
      </c>
      <c r="F50" s="13">
        <f t="shared" si="1"/>
        <v>-5869</v>
      </c>
      <c r="G50" s="13">
        <f t="shared" si="2"/>
        <v>-0.11932299999898532</v>
      </c>
      <c r="H50" s="13"/>
      <c r="I50" s="13">
        <f t="shared" si="3"/>
        <v>-0.11932299999898532</v>
      </c>
      <c r="J50" s="13"/>
      <c r="K50" s="13"/>
      <c r="L50" s="13"/>
      <c r="M50" s="13"/>
      <c r="N50" s="13"/>
      <c r="O50" s="13">
        <f t="shared" ca="1" si="4"/>
        <v>-1.6662453638150179E-2</v>
      </c>
      <c r="P50" s="13"/>
      <c r="Q50" s="37">
        <f t="shared" si="5"/>
        <v>18842.964</v>
      </c>
    </row>
    <row r="51" spans="1:32" x14ac:dyDescent="0.2">
      <c r="A51" s="65" t="s">
        <v>191</v>
      </c>
      <c r="B51" s="66" t="s">
        <v>98</v>
      </c>
      <c r="C51" s="65">
        <v>33888.589999999997</v>
      </c>
      <c r="D51" s="65" t="s">
        <v>116</v>
      </c>
      <c r="E51" s="13">
        <f t="shared" si="0"/>
        <v>-5854.0397832301978</v>
      </c>
      <c r="F51" s="13">
        <f t="shared" si="1"/>
        <v>-5854</v>
      </c>
      <c r="G51" s="13">
        <f t="shared" si="2"/>
        <v>-7.1817999996710569E-2</v>
      </c>
      <c r="H51" s="13"/>
      <c r="I51" s="13">
        <f t="shared" si="3"/>
        <v>-7.1817999996710569E-2</v>
      </c>
      <c r="J51" s="13"/>
      <c r="K51" s="13"/>
      <c r="L51" s="13"/>
      <c r="M51" s="13"/>
      <c r="N51" s="13"/>
      <c r="O51" s="13">
        <f t="shared" ca="1" si="4"/>
        <v>-1.6623256903258502E-2</v>
      </c>
      <c r="P51" s="13"/>
      <c r="Q51" s="37">
        <f t="shared" si="5"/>
        <v>18870.089999999997</v>
      </c>
    </row>
    <row r="52" spans="1:32" x14ac:dyDescent="0.2">
      <c r="A52" s="65" t="s">
        <v>225</v>
      </c>
      <c r="B52" s="66" t="s">
        <v>98</v>
      </c>
      <c r="C52" s="65">
        <v>33890.402999999998</v>
      </c>
      <c r="D52" s="65" t="s">
        <v>116</v>
      </c>
      <c r="E52" s="13">
        <f t="shared" si="0"/>
        <v>-5853.0354807384965</v>
      </c>
      <c r="F52" s="13">
        <f t="shared" si="1"/>
        <v>-5853</v>
      </c>
      <c r="G52" s="13">
        <f t="shared" si="2"/>
        <v>-6.4051000001200009E-2</v>
      </c>
      <c r="H52" s="13"/>
      <c r="I52" s="13">
        <f t="shared" si="3"/>
        <v>-6.4051000001200009E-2</v>
      </c>
      <c r="J52" s="13"/>
      <c r="K52" s="13"/>
      <c r="L52" s="13"/>
      <c r="M52" s="13"/>
      <c r="N52" s="13"/>
      <c r="O52" s="13">
        <f t="shared" ca="1" si="4"/>
        <v>-1.6620643787599056E-2</v>
      </c>
      <c r="P52" s="13"/>
      <c r="Q52" s="37">
        <f t="shared" si="5"/>
        <v>18871.902999999998</v>
      </c>
    </row>
    <row r="53" spans="1:32" x14ac:dyDescent="0.2">
      <c r="A53" s="65" t="s">
        <v>145</v>
      </c>
      <c r="B53" s="66" t="s">
        <v>98</v>
      </c>
      <c r="C53" s="65">
        <v>33899.453999999998</v>
      </c>
      <c r="D53" s="65" t="s">
        <v>116</v>
      </c>
      <c r="E53" s="13">
        <f t="shared" si="0"/>
        <v>-5848.0217235115906</v>
      </c>
      <c r="F53" s="13">
        <f t="shared" si="1"/>
        <v>-5848</v>
      </c>
      <c r="G53" s="13">
        <f t="shared" si="2"/>
        <v>-3.9215999997395556E-2</v>
      </c>
      <c r="H53" s="13"/>
      <c r="I53" s="13">
        <f t="shared" ref="I53:I73" si="6">+G53</f>
        <v>-3.9215999997395556E-2</v>
      </c>
      <c r="J53" s="13"/>
      <c r="K53" s="13"/>
      <c r="L53" s="13"/>
      <c r="M53" s="13"/>
      <c r="N53" s="13"/>
      <c r="O53" s="13">
        <f t="shared" ca="1" si="4"/>
        <v>-1.6607578209301831E-2</v>
      </c>
      <c r="P53" s="13"/>
      <c r="Q53" s="37">
        <f t="shared" si="5"/>
        <v>18880.953999999998</v>
      </c>
      <c r="AA53" t="s">
        <v>32</v>
      </c>
      <c r="AB53">
        <v>7</v>
      </c>
      <c r="AD53" t="s">
        <v>47</v>
      </c>
      <c r="AF53" t="s">
        <v>36</v>
      </c>
    </row>
    <row r="54" spans="1:32" x14ac:dyDescent="0.2">
      <c r="A54" s="65" t="s">
        <v>191</v>
      </c>
      <c r="B54" s="66" t="s">
        <v>98</v>
      </c>
      <c r="C54" s="65">
        <v>33937.334999999999</v>
      </c>
      <c r="D54" s="65" t="s">
        <v>116</v>
      </c>
      <c r="E54" s="13">
        <f t="shared" si="0"/>
        <v>-5827.0377286477687</v>
      </c>
      <c r="F54" s="13">
        <f t="shared" si="1"/>
        <v>-5827</v>
      </c>
      <c r="G54" s="13">
        <f t="shared" si="2"/>
        <v>-6.8108999999822117E-2</v>
      </c>
      <c r="H54" s="13"/>
      <c r="I54" s="13">
        <f t="shared" si="6"/>
        <v>-6.8108999999822117E-2</v>
      </c>
      <c r="J54" s="13"/>
      <c r="K54" s="13"/>
      <c r="L54" s="13"/>
      <c r="M54" s="13"/>
      <c r="N54" s="13"/>
      <c r="O54" s="13">
        <f t="shared" ca="1" si="4"/>
        <v>-1.6552702780453486E-2</v>
      </c>
      <c r="P54" s="13"/>
      <c r="Q54" s="37">
        <f t="shared" si="5"/>
        <v>18918.834999999999</v>
      </c>
    </row>
    <row r="55" spans="1:32" x14ac:dyDescent="0.2">
      <c r="A55" s="65" t="s">
        <v>191</v>
      </c>
      <c r="B55" s="66" t="s">
        <v>98</v>
      </c>
      <c r="C55" s="65">
        <v>33937.337</v>
      </c>
      <c r="D55" s="65" t="s">
        <v>116</v>
      </c>
      <c r="E55" s="13">
        <f t="shared" si="0"/>
        <v>-5827.0366207575407</v>
      </c>
      <c r="F55" s="13">
        <f t="shared" si="1"/>
        <v>-5827</v>
      </c>
      <c r="G55" s="13">
        <f t="shared" si="2"/>
        <v>-6.6108999999414664E-2</v>
      </c>
      <c r="H55" s="13"/>
      <c r="I55" s="13">
        <f t="shared" si="6"/>
        <v>-6.6108999999414664E-2</v>
      </c>
      <c r="J55" s="13"/>
      <c r="K55" s="13"/>
      <c r="L55" s="13"/>
      <c r="M55" s="13"/>
      <c r="N55" s="13"/>
      <c r="O55" s="13">
        <f t="shared" ca="1" si="4"/>
        <v>-1.6552702780453486E-2</v>
      </c>
      <c r="P55" s="13"/>
      <c r="Q55" s="37">
        <f t="shared" si="5"/>
        <v>18918.837</v>
      </c>
    </row>
    <row r="56" spans="1:32" x14ac:dyDescent="0.2">
      <c r="A56" s="65" t="s">
        <v>191</v>
      </c>
      <c r="B56" s="66" t="s">
        <v>98</v>
      </c>
      <c r="C56" s="65">
        <v>34085.362999999998</v>
      </c>
      <c r="D56" s="65" t="s">
        <v>116</v>
      </c>
      <c r="E56" s="13">
        <f t="shared" si="0"/>
        <v>-5745.0383413110658</v>
      </c>
      <c r="F56" s="13">
        <f t="shared" si="1"/>
        <v>-5745</v>
      </c>
      <c r="G56" s="13">
        <f t="shared" si="2"/>
        <v>-6.9214999995892867E-2</v>
      </c>
      <c r="H56" s="13"/>
      <c r="I56" s="13">
        <f t="shared" si="6"/>
        <v>-6.9214999995892867E-2</v>
      </c>
      <c r="J56" s="13"/>
      <c r="K56" s="13"/>
      <c r="L56" s="13"/>
      <c r="M56" s="13"/>
      <c r="N56" s="13"/>
      <c r="O56" s="13">
        <f t="shared" ca="1" si="4"/>
        <v>-1.633842729637899E-2</v>
      </c>
      <c r="P56" s="13"/>
      <c r="Q56" s="37">
        <f t="shared" si="5"/>
        <v>19066.862999999998</v>
      </c>
    </row>
    <row r="57" spans="1:32" x14ac:dyDescent="0.2">
      <c r="A57" s="65" t="s">
        <v>191</v>
      </c>
      <c r="B57" s="66" t="s">
        <v>98</v>
      </c>
      <c r="C57" s="65">
        <v>34085.366999999998</v>
      </c>
      <c r="D57" s="65" t="s">
        <v>116</v>
      </c>
      <c r="E57" s="13">
        <f t="shared" si="0"/>
        <v>-5745.0361255306088</v>
      </c>
      <c r="F57" s="13">
        <f t="shared" si="1"/>
        <v>-5745</v>
      </c>
      <c r="G57" s="13">
        <f t="shared" si="2"/>
        <v>-6.521499999507796E-2</v>
      </c>
      <c r="H57" s="13"/>
      <c r="I57" s="13">
        <f t="shared" si="6"/>
        <v>-6.521499999507796E-2</v>
      </c>
      <c r="J57" s="13"/>
      <c r="K57" s="13"/>
      <c r="L57" s="13"/>
      <c r="M57" s="13"/>
      <c r="N57" s="13"/>
      <c r="O57" s="13">
        <f t="shared" ca="1" si="4"/>
        <v>-1.633842729637899E-2</v>
      </c>
      <c r="P57" s="13"/>
      <c r="Q57" s="37">
        <f t="shared" si="5"/>
        <v>19066.866999999998</v>
      </c>
    </row>
    <row r="58" spans="1:32" x14ac:dyDescent="0.2">
      <c r="A58" s="65" t="s">
        <v>191</v>
      </c>
      <c r="B58" s="66" t="s">
        <v>98</v>
      </c>
      <c r="C58" s="65">
        <v>34112.444000000003</v>
      </c>
      <c r="D58" s="65" t="s">
        <v>116</v>
      </c>
      <c r="E58" s="13">
        <f t="shared" si="0"/>
        <v>-5730.036953678552</v>
      </c>
      <c r="F58" s="13">
        <f t="shared" si="1"/>
        <v>-5730</v>
      </c>
      <c r="G58" s="13">
        <f t="shared" si="2"/>
        <v>-6.6709999991871882E-2</v>
      </c>
      <c r="H58" s="13"/>
      <c r="I58" s="13">
        <f t="shared" si="6"/>
        <v>-6.6709999991871882E-2</v>
      </c>
      <c r="J58" s="13"/>
      <c r="K58" s="13"/>
      <c r="L58" s="13"/>
      <c r="M58" s="13"/>
      <c r="N58" s="13"/>
      <c r="O58" s="13">
        <f t="shared" ca="1" si="4"/>
        <v>-1.6299230561487313E-2</v>
      </c>
      <c r="P58" s="13"/>
      <c r="Q58" s="37">
        <f t="shared" si="5"/>
        <v>19093.944000000003</v>
      </c>
    </row>
    <row r="59" spans="1:32" x14ac:dyDescent="0.2">
      <c r="A59" s="65" t="s">
        <v>191</v>
      </c>
      <c r="B59" s="66" t="s">
        <v>98</v>
      </c>
      <c r="C59" s="65">
        <v>34121.466999999997</v>
      </c>
      <c r="D59" s="65" t="s">
        <v>116</v>
      </c>
      <c r="E59" s="13">
        <f t="shared" si="0"/>
        <v>-5725.038706914841</v>
      </c>
      <c r="F59" s="13">
        <f t="shared" si="1"/>
        <v>-5725</v>
      </c>
      <c r="G59" s="13">
        <f t="shared" si="2"/>
        <v>-6.9875000001047738E-2</v>
      </c>
      <c r="H59" s="13"/>
      <c r="I59" s="13">
        <f t="shared" si="6"/>
        <v>-6.9875000001047738E-2</v>
      </c>
      <c r="J59" s="13"/>
      <c r="K59" s="13"/>
      <c r="L59" s="13"/>
      <c r="M59" s="13"/>
      <c r="N59" s="13"/>
      <c r="O59" s="13">
        <f t="shared" ca="1" si="4"/>
        <v>-1.6286164983190091E-2</v>
      </c>
      <c r="P59" s="13"/>
      <c r="Q59" s="37">
        <f t="shared" si="5"/>
        <v>19102.966999999997</v>
      </c>
    </row>
    <row r="60" spans="1:32" x14ac:dyDescent="0.2">
      <c r="A60" s="65" t="s">
        <v>145</v>
      </c>
      <c r="B60" s="66" t="s">
        <v>98</v>
      </c>
      <c r="C60" s="65">
        <v>34121.508000000002</v>
      </c>
      <c r="D60" s="65" t="s">
        <v>116</v>
      </c>
      <c r="E60" s="13">
        <f t="shared" si="0"/>
        <v>-5725.015995165164</v>
      </c>
      <c r="F60" s="13">
        <f t="shared" si="1"/>
        <v>-5725</v>
      </c>
      <c r="G60" s="13">
        <f t="shared" si="2"/>
        <v>-2.8874999996332917E-2</v>
      </c>
      <c r="H60" s="13"/>
      <c r="I60" s="13">
        <f t="shared" si="6"/>
        <v>-2.8874999996332917E-2</v>
      </c>
      <c r="J60" s="13"/>
      <c r="K60" s="13"/>
      <c r="L60" s="13"/>
      <c r="M60" s="13"/>
      <c r="N60" s="13"/>
      <c r="O60" s="13">
        <f t="shared" ca="1" si="4"/>
        <v>-1.6286164983190091E-2</v>
      </c>
      <c r="P60" s="13"/>
      <c r="Q60" s="37">
        <f t="shared" si="5"/>
        <v>19103.008000000002</v>
      </c>
    </row>
    <row r="61" spans="1:32" x14ac:dyDescent="0.2">
      <c r="A61" s="65" t="s">
        <v>191</v>
      </c>
      <c r="B61" s="66" t="s">
        <v>98</v>
      </c>
      <c r="C61" s="65">
        <v>34132.298999999999</v>
      </c>
      <c r="D61" s="65" t="s">
        <v>116</v>
      </c>
      <c r="E61" s="13">
        <f t="shared" si="0"/>
        <v>-5719.0383734398811</v>
      </c>
      <c r="F61" s="13">
        <f t="shared" si="1"/>
        <v>-5719</v>
      </c>
      <c r="G61" s="13">
        <f t="shared" si="2"/>
        <v>-6.9273000000976026E-2</v>
      </c>
      <c r="H61" s="13"/>
      <c r="I61" s="13">
        <f t="shared" si="6"/>
        <v>-6.9273000000976026E-2</v>
      </c>
      <c r="J61" s="13"/>
      <c r="K61" s="13"/>
      <c r="L61" s="13"/>
      <c r="M61" s="13"/>
      <c r="N61" s="13"/>
      <c r="O61" s="13">
        <f t="shared" ca="1" si="4"/>
        <v>-1.6270486289233419E-2</v>
      </c>
      <c r="P61" s="13"/>
      <c r="Q61" s="37">
        <f t="shared" si="5"/>
        <v>19113.798999999999</v>
      </c>
    </row>
    <row r="62" spans="1:32" x14ac:dyDescent="0.2">
      <c r="A62" s="65" t="s">
        <v>191</v>
      </c>
      <c r="B62" s="66" t="s">
        <v>98</v>
      </c>
      <c r="C62" s="65">
        <v>34132.303</v>
      </c>
      <c r="D62" s="65" t="s">
        <v>116</v>
      </c>
      <c r="E62" s="13">
        <f t="shared" si="0"/>
        <v>-5719.036157659425</v>
      </c>
      <c r="F62" s="13">
        <f t="shared" si="1"/>
        <v>-5719</v>
      </c>
      <c r="G62" s="13">
        <f t="shared" si="2"/>
        <v>-6.5273000000161119E-2</v>
      </c>
      <c r="H62" s="13"/>
      <c r="I62" s="13">
        <f t="shared" si="6"/>
        <v>-6.5273000000161119E-2</v>
      </c>
      <c r="J62" s="13"/>
      <c r="K62" s="13"/>
      <c r="L62" s="13"/>
      <c r="M62" s="13"/>
      <c r="N62" s="13"/>
      <c r="O62" s="13">
        <f t="shared" ca="1" si="4"/>
        <v>-1.6270486289233419E-2</v>
      </c>
      <c r="P62" s="13"/>
      <c r="Q62" s="37">
        <f t="shared" si="5"/>
        <v>19113.803</v>
      </c>
    </row>
    <row r="63" spans="1:32" x14ac:dyDescent="0.2">
      <c r="A63" s="65" t="s">
        <v>145</v>
      </c>
      <c r="B63" s="66" t="s">
        <v>98</v>
      </c>
      <c r="C63" s="65">
        <v>34150.432000000001</v>
      </c>
      <c r="D63" s="65" t="s">
        <v>116</v>
      </c>
      <c r="E63" s="13">
        <f t="shared" si="0"/>
        <v>-5708.9936866875332</v>
      </c>
      <c r="F63" s="13">
        <f t="shared" si="1"/>
        <v>-5709</v>
      </c>
      <c r="G63" s="13">
        <f t="shared" si="2"/>
        <v>1.1397000002034474E-2</v>
      </c>
      <c r="H63" s="13"/>
      <c r="I63" s="13">
        <f t="shared" si="6"/>
        <v>1.1397000002034474E-2</v>
      </c>
      <c r="J63" s="13"/>
      <c r="K63" s="13"/>
      <c r="L63" s="13"/>
      <c r="M63" s="13"/>
      <c r="N63" s="13"/>
      <c r="O63" s="13">
        <f t="shared" ca="1" si="4"/>
        <v>-1.6244355132638968E-2</v>
      </c>
      <c r="P63" s="13"/>
      <c r="Q63" s="37">
        <f t="shared" si="5"/>
        <v>19131.932000000001</v>
      </c>
    </row>
    <row r="64" spans="1:32" x14ac:dyDescent="0.2">
      <c r="A64" s="65" t="s">
        <v>191</v>
      </c>
      <c r="B64" s="66" t="s">
        <v>98</v>
      </c>
      <c r="C64" s="65">
        <v>34168.402000000002</v>
      </c>
      <c r="D64" s="65" t="s">
        <v>116</v>
      </c>
      <c r="E64" s="13">
        <f t="shared" si="0"/>
        <v>-5699.0392929887694</v>
      </c>
      <c r="F64" s="13">
        <f t="shared" si="1"/>
        <v>-5699</v>
      </c>
      <c r="G64" s="13">
        <f t="shared" si="2"/>
        <v>-7.0932999995420687E-2</v>
      </c>
      <c r="H64" s="13"/>
      <c r="I64" s="13">
        <f t="shared" si="6"/>
        <v>-7.0932999995420687E-2</v>
      </c>
      <c r="J64" s="13"/>
      <c r="K64" s="13"/>
      <c r="L64" s="13"/>
      <c r="M64" s="13"/>
      <c r="N64" s="13"/>
      <c r="O64" s="13">
        <f t="shared" ca="1" si="4"/>
        <v>-1.621822397604452E-2</v>
      </c>
      <c r="P64" s="13"/>
      <c r="Q64" s="37">
        <f t="shared" si="5"/>
        <v>19149.902000000002</v>
      </c>
    </row>
    <row r="65" spans="1:32" x14ac:dyDescent="0.2">
      <c r="A65" s="65" t="s">
        <v>145</v>
      </c>
      <c r="B65" s="66" t="s">
        <v>98</v>
      </c>
      <c r="C65" s="65">
        <v>34195.49</v>
      </c>
      <c r="D65" s="65" t="s">
        <v>116</v>
      </c>
      <c r="E65" s="13">
        <f t="shared" si="0"/>
        <v>-5684.034027740463</v>
      </c>
      <c r="F65" s="13">
        <f t="shared" si="1"/>
        <v>-5684</v>
      </c>
      <c r="G65" s="13">
        <f t="shared" si="2"/>
        <v>-6.142800000088755E-2</v>
      </c>
      <c r="H65" s="13"/>
      <c r="I65" s="13">
        <f t="shared" si="6"/>
        <v>-6.142800000088755E-2</v>
      </c>
      <c r="J65" s="13"/>
      <c r="K65" s="13"/>
      <c r="L65" s="13"/>
      <c r="M65" s="13"/>
      <c r="N65" s="13"/>
      <c r="O65" s="13">
        <f t="shared" ca="1" si="4"/>
        <v>-1.6179027241152839E-2</v>
      </c>
      <c r="P65" s="13"/>
      <c r="Q65" s="37">
        <f t="shared" si="5"/>
        <v>19176.989999999998</v>
      </c>
    </row>
    <row r="66" spans="1:32" x14ac:dyDescent="0.2">
      <c r="A66" s="65" t="s">
        <v>225</v>
      </c>
      <c r="B66" s="66" t="s">
        <v>98</v>
      </c>
      <c r="C66" s="65">
        <v>34215.349000000002</v>
      </c>
      <c r="D66" s="65" t="s">
        <v>116</v>
      </c>
      <c r="E66" s="13">
        <f t="shared" si="0"/>
        <v>-5673.0332317213315</v>
      </c>
      <c r="F66" s="13">
        <f t="shared" si="1"/>
        <v>-5673</v>
      </c>
      <c r="G66" s="13">
        <f t="shared" si="2"/>
        <v>-5.9990999994624872E-2</v>
      </c>
      <c r="H66" s="13"/>
      <c r="I66" s="13">
        <f t="shared" si="6"/>
        <v>-5.9990999994624872E-2</v>
      </c>
      <c r="J66" s="13"/>
      <c r="K66" s="13"/>
      <c r="L66" s="13"/>
      <c r="M66" s="13"/>
      <c r="N66" s="13"/>
      <c r="O66" s="13">
        <f t="shared" ca="1" si="4"/>
        <v>-1.6150282968898946E-2</v>
      </c>
      <c r="P66" s="13"/>
      <c r="Q66" s="37">
        <f t="shared" si="5"/>
        <v>19196.849000000002</v>
      </c>
      <c r="AA66" t="s">
        <v>32</v>
      </c>
      <c r="AB66">
        <v>11</v>
      </c>
      <c r="AD66" t="s">
        <v>34</v>
      </c>
      <c r="AF66" t="s">
        <v>36</v>
      </c>
    </row>
    <row r="67" spans="1:32" x14ac:dyDescent="0.2">
      <c r="A67" s="65" t="s">
        <v>145</v>
      </c>
      <c r="B67" s="66" t="s">
        <v>98</v>
      </c>
      <c r="C67" s="65">
        <v>34215.421000000002</v>
      </c>
      <c r="D67" s="65" t="s">
        <v>116</v>
      </c>
      <c r="E67" s="13">
        <f t="shared" si="0"/>
        <v>-5672.993347673123</v>
      </c>
      <c r="F67" s="13">
        <f t="shared" si="1"/>
        <v>-5673</v>
      </c>
      <c r="G67" s="13">
        <f t="shared" si="2"/>
        <v>1.2009000005491544E-2</v>
      </c>
      <c r="H67" s="13"/>
      <c r="I67" s="13">
        <f t="shared" si="6"/>
        <v>1.2009000005491544E-2</v>
      </c>
      <c r="J67" s="13"/>
      <c r="K67" s="13"/>
      <c r="L67" s="13"/>
      <c r="M67" s="13"/>
      <c r="N67" s="13"/>
      <c r="O67" s="13">
        <f t="shared" ca="1" si="4"/>
        <v>-1.6150282968898946E-2</v>
      </c>
      <c r="P67" s="13"/>
      <c r="Q67" s="37">
        <f t="shared" si="5"/>
        <v>19196.921000000002</v>
      </c>
    </row>
    <row r="68" spans="1:32" x14ac:dyDescent="0.2">
      <c r="A68" s="65" t="s">
        <v>225</v>
      </c>
      <c r="B68" s="66" t="s">
        <v>98</v>
      </c>
      <c r="C68" s="65">
        <v>34215.445</v>
      </c>
      <c r="D68" s="65" t="s">
        <v>116</v>
      </c>
      <c r="E68" s="13">
        <f t="shared" si="0"/>
        <v>-5672.9800529903878</v>
      </c>
      <c r="F68" s="13">
        <f t="shared" si="1"/>
        <v>-5673</v>
      </c>
      <c r="G68" s="13">
        <f t="shared" si="2"/>
        <v>3.6009000003105029E-2</v>
      </c>
      <c r="H68" s="13"/>
      <c r="I68" s="13">
        <f t="shared" si="6"/>
        <v>3.6009000003105029E-2</v>
      </c>
      <c r="J68" s="13"/>
      <c r="K68" s="13"/>
      <c r="L68" s="13"/>
      <c r="M68" s="13"/>
      <c r="N68" s="13"/>
      <c r="O68" s="13">
        <f t="shared" ca="1" si="4"/>
        <v>-1.6150282968898946E-2</v>
      </c>
      <c r="P68" s="13"/>
      <c r="Q68" s="37">
        <f t="shared" si="5"/>
        <v>19196.945</v>
      </c>
      <c r="AA68" t="s">
        <v>32</v>
      </c>
      <c r="AB68">
        <v>11</v>
      </c>
      <c r="AD68" t="s">
        <v>34</v>
      </c>
      <c r="AF68" t="s">
        <v>36</v>
      </c>
    </row>
    <row r="69" spans="1:32" x14ac:dyDescent="0.2">
      <c r="A69" s="65" t="s">
        <v>225</v>
      </c>
      <c r="B69" s="66" t="s">
        <v>98</v>
      </c>
      <c r="C69" s="65">
        <v>34242.446000000004</v>
      </c>
      <c r="D69" s="65" t="s">
        <v>116</v>
      </c>
      <c r="E69" s="13">
        <f t="shared" si="0"/>
        <v>-5658.0229809669963</v>
      </c>
      <c r="F69" s="13">
        <f t="shared" si="1"/>
        <v>-5658</v>
      </c>
      <c r="G69" s="13">
        <f t="shared" si="2"/>
        <v>-4.1485999994620215E-2</v>
      </c>
      <c r="H69" s="13"/>
      <c r="I69" s="13">
        <f t="shared" si="6"/>
        <v>-4.1485999994620215E-2</v>
      </c>
      <c r="J69" s="13"/>
      <c r="K69" s="13"/>
      <c r="L69" s="13"/>
      <c r="M69" s="13"/>
      <c r="N69" s="13"/>
      <c r="O69" s="13">
        <f t="shared" ca="1" si="4"/>
        <v>-1.6111086234007269E-2</v>
      </c>
      <c r="P69" s="13"/>
      <c r="Q69" s="37">
        <f t="shared" si="5"/>
        <v>19223.946000000004</v>
      </c>
      <c r="AA69" t="s">
        <v>32</v>
      </c>
      <c r="AB69">
        <v>8</v>
      </c>
      <c r="AD69" t="s">
        <v>44</v>
      </c>
      <c r="AF69" t="s">
        <v>36</v>
      </c>
    </row>
    <row r="70" spans="1:32" x14ac:dyDescent="0.2">
      <c r="A70" s="65" t="s">
        <v>191</v>
      </c>
      <c r="B70" s="66" t="s">
        <v>98</v>
      </c>
      <c r="C70" s="65">
        <v>34251.447999999997</v>
      </c>
      <c r="D70" s="65" t="s">
        <v>116</v>
      </c>
      <c r="E70" s="13">
        <f t="shared" si="0"/>
        <v>-5653.0363670506795</v>
      </c>
      <c r="F70" s="13">
        <f t="shared" si="1"/>
        <v>-5653</v>
      </c>
      <c r="G70" s="13">
        <f t="shared" si="2"/>
        <v>-6.5650999997160397E-2</v>
      </c>
      <c r="H70" s="13"/>
      <c r="I70" s="13">
        <f t="shared" si="6"/>
        <v>-6.5650999997160397E-2</v>
      </c>
      <c r="J70" s="13"/>
      <c r="K70" s="13"/>
      <c r="L70" s="13"/>
      <c r="M70" s="13"/>
      <c r="N70" s="13"/>
      <c r="O70" s="13">
        <f t="shared" ca="1" si="4"/>
        <v>-1.6098020655710046E-2</v>
      </c>
      <c r="P70" s="13"/>
      <c r="Q70" s="37">
        <f t="shared" si="5"/>
        <v>19232.947999999997</v>
      </c>
    </row>
    <row r="71" spans="1:32" x14ac:dyDescent="0.2">
      <c r="A71" s="65" t="s">
        <v>225</v>
      </c>
      <c r="B71" s="66" t="s">
        <v>98</v>
      </c>
      <c r="C71" s="65">
        <v>34253.303999999996</v>
      </c>
      <c r="D71" s="65" t="s">
        <v>116</v>
      </c>
      <c r="E71" s="13">
        <f t="shared" si="0"/>
        <v>-5652.0082449190768</v>
      </c>
      <c r="F71" s="13">
        <f t="shared" si="1"/>
        <v>-5652</v>
      </c>
      <c r="G71" s="13">
        <f t="shared" si="2"/>
        <v>-1.4883999996527564E-2</v>
      </c>
      <c r="H71" s="13"/>
      <c r="I71" s="13">
        <f t="shared" si="6"/>
        <v>-1.4883999996527564E-2</v>
      </c>
      <c r="J71" s="13"/>
      <c r="K71" s="13"/>
      <c r="L71" s="13"/>
      <c r="M71" s="13"/>
      <c r="N71" s="13"/>
      <c r="O71" s="13">
        <f t="shared" ca="1" si="4"/>
        <v>-1.6095407540050601E-2</v>
      </c>
      <c r="P71" s="13"/>
      <c r="Q71" s="37">
        <f t="shared" si="5"/>
        <v>19234.803999999996</v>
      </c>
      <c r="AA71" t="s">
        <v>32</v>
      </c>
      <c r="AB71">
        <v>10</v>
      </c>
      <c r="AD71" t="s">
        <v>34</v>
      </c>
      <c r="AF71" t="s">
        <v>36</v>
      </c>
    </row>
    <row r="72" spans="1:32" x14ac:dyDescent="0.2">
      <c r="A72" s="65" t="s">
        <v>191</v>
      </c>
      <c r="B72" s="66" t="s">
        <v>98</v>
      </c>
      <c r="C72" s="65">
        <v>34269.502999999997</v>
      </c>
      <c r="D72" s="65" t="s">
        <v>116</v>
      </c>
      <c r="E72" s="13">
        <f t="shared" si="0"/>
        <v>-5643.0348880172251</v>
      </c>
      <c r="F72" s="13">
        <f t="shared" si="1"/>
        <v>-5643</v>
      </c>
      <c r="G72" s="13">
        <f t="shared" si="2"/>
        <v>-6.2980999995488673E-2</v>
      </c>
      <c r="H72" s="13"/>
      <c r="I72" s="13">
        <f t="shared" si="6"/>
        <v>-6.2980999995488673E-2</v>
      </c>
      <c r="J72" s="13"/>
      <c r="K72" s="13"/>
      <c r="L72" s="13"/>
      <c r="M72" s="13"/>
      <c r="N72" s="13"/>
      <c r="O72" s="13">
        <f t="shared" ca="1" si="4"/>
        <v>-1.6071889499115595E-2</v>
      </c>
      <c r="P72" s="13"/>
      <c r="Q72" s="37">
        <f t="shared" si="5"/>
        <v>19251.002999999997</v>
      </c>
    </row>
    <row r="73" spans="1:32" x14ac:dyDescent="0.2">
      <c r="A73" s="65" t="s">
        <v>145</v>
      </c>
      <c r="B73" s="66" t="s">
        <v>98</v>
      </c>
      <c r="C73" s="65">
        <v>34298.381999999998</v>
      </c>
      <c r="D73" s="65" t="s">
        <v>116</v>
      </c>
      <c r="E73" s="13">
        <f t="shared" si="0"/>
        <v>-5627.0375070697237</v>
      </c>
      <c r="F73" s="13">
        <f t="shared" si="1"/>
        <v>-5627</v>
      </c>
      <c r="G73" s="13">
        <f t="shared" si="2"/>
        <v>-6.7708999995375052E-2</v>
      </c>
      <c r="H73" s="13"/>
      <c r="I73" s="13">
        <f t="shared" si="6"/>
        <v>-6.7708999995375052E-2</v>
      </c>
      <c r="J73" s="13"/>
      <c r="K73" s="13"/>
      <c r="L73" s="13"/>
      <c r="M73" s="13"/>
      <c r="N73" s="13"/>
      <c r="O73" s="13">
        <f t="shared" ca="1" si="4"/>
        <v>-1.6030079648564476E-2</v>
      </c>
      <c r="P73" s="13"/>
      <c r="Q73" s="37">
        <f t="shared" si="5"/>
        <v>19279.881999999998</v>
      </c>
    </row>
    <row r="74" spans="1:32" x14ac:dyDescent="0.2">
      <c r="A74" s="65" t="s">
        <v>299</v>
      </c>
      <c r="B74" s="66" t="s">
        <v>98</v>
      </c>
      <c r="C74" s="65">
        <v>34298.393100000001</v>
      </c>
      <c r="D74" s="65" t="s">
        <v>116</v>
      </c>
      <c r="E74" s="13">
        <f t="shared" si="0"/>
        <v>-5627.0313582789568</v>
      </c>
      <c r="F74" s="13">
        <f t="shared" si="1"/>
        <v>-5627</v>
      </c>
      <c r="G74" s="13">
        <f t="shared" si="2"/>
        <v>-5.6608999992022291E-2</v>
      </c>
      <c r="H74" s="13"/>
      <c r="J74" s="13">
        <f>+G74</f>
        <v>-5.6608999992022291E-2</v>
      </c>
      <c r="K74" s="13"/>
      <c r="L74" s="13"/>
      <c r="M74" s="13"/>
      <c r="N74" s="13"/>
      <c r="O74" s="13">
        <f t="shared" ca="1" si="4"/>
        <v>-1.6030079648564476E-2</v>
      </c>
      <c r="P74" s="13"/>
      <c r="Q74" s="37">
        <f t="shared" si="5"/>
        <v>19279.893100000001</v>
      </c>
      <c r="AB74">
        <v>8</v>
      </c>
      <c r="AD74" t="s">
        <v>34</v>
      </c>
      <c r="AF74" t="s">
        <v>36</v>
      </c>
    </row>
    <row r="75" spans="1:32" x14ac:dyDescent="0.2">
      <c r="A75" s="65" t="s">
        <v>145</v>
      </c>
      <c r="B75" s="66" t="s">
        <v>98</v>
      </c>
      <c r="C75" s="65">
        <v>34334.43</v>
      </c>
      <c r="D75" s="65" t="s">
        <v>116</v>
      </c>
      <c r="E75" s="13">
        <f t="shared" si="0"/>
        <v>-5607.0688935998824</v>
      </c>
      <c r="F75" s="13">
        <f t="shared" si="1"/>
        <v>-5607</v>
      </c>
      <c r="G75" s="13">
        <f t="shared" si="2"/>
        <v>-0.12436899999738671</v>
      </c>
      <c r="H75" s="13"/>
      <c r="I75" s="13">
        <f>+G75</f>
        <v>-0.12436899999738671</v>
      </c>
      <c r="J75" s="13"/>
      <c r="K75" s="13"/>
      <c r="L75" s="13"/>
      <c r="M75" s="13"/>
      <c r="N75" s="13"/>
      <c r="O75" s="13">
        <f t="shared" ca="1" si="4"/>
        <v>-1.5977817335375573E-2</v>
      </c>
      <c r="P75" s="13"/>
      <c r="Q75" s="37">
        <f t="shared" si="5"/>
        <v>19315.93</v>
      </c>
    </row>
    <row r="76" spans="1:32" x14ac:dyDescent="0.2">
      <c r="A76" s="65" t="s">
        <v>145</v>
      </c>
      <c r="B76" s="66" t="s">
        <v>98</v>
      </c>
      <c r="C76" s="65">
        <v>34392.29</v>
      </c>
      <c r="D76" s="65" t="s">
        <v>116</v>
      </c>
      <c r="E76" s="13">
        <f t="shared" si="0"/>
        <v>-5575.0176293032509</v>
      </c>
      <c r="F76" s="13">
        <f t="shared" si="1"/>
        <v>-5575</v>
      </c>
      <c r="G76" s="13">
        <f t="shared" si="2"/>
        <v>-3.1824999998207204E-2</v>
      </c>
      <c r="H76" s="13"/>
      <c r="I76" s="13">
        <f>+G76</f>
        <v>-3.1824999998207204E-2</v>
      </c>
      <c r="J76" s="13"/>
      <c r="K76" s="13"/>
      <c r="L76" s="13"/>
      <c r="M76" s="13"/>
      <c r="N76" s="13"/>
      <c r="O76" s="13">
        <f t="shared" ca="1" si="4"/>
        <v>-1.5894197634273331E-2</v>
      </c>
      <c r="P76" s="13"/>
      <c r="Q76" s="37">
        <f t="shared" si="5"/>
        <v>19373.79</v>
      </c>
      <c r="AA76" t="s">
        <v>30</v>
      </c>
      <c r="AF76" t="s">
        <v>31</v>
      </c>
    </row>
    <row r="77" spans="1:32" x14ac:dyDescent="0.2">
      <c r="A77" s="65" t="s">
        <v>309</v>
      </c>
      <c r="B77" s="66" t="s">
        <v>98</v>
      </c>
      <c r="C77" s="65">
        <v>34444.618999999999</v>
      </c>
      <c r="D77" s="65" t="s">
        <v>116</v>
      </c>
      <c r="E77" s="13">
        <f t="shared" si="0"/>
        <v>-5546.0302354322121</v>
      </c>
      <c r="F77" s="13">
        <f t="shared" si="1"/>
        <v>-5546</v>
      </c>
      <c r="G77" s="13">
        <f t="shared" si="2"/>
        <v>-5.4581999997026287E-2</v>
      </c>
      <c r="H77" s="13"/>
      <c r="J77" s="13">
        <f>+G77</f>
        <v>-5.4581999997026287E-2</v>
      </c>
      <c r="K77" s="13"/>
      <c r="L77" s="13"/>
      <c r="M77" s="13"/>
      <c r="N77" s="13"/>
      <c r="O77" s="13">
        <f t="shared" ca="1" si="4"/>
        <v>-1.5818417280149422E-2</v>
      </c>
      <c r="P77" s="13"/>
      <c r="Q77" s="37">
        <f t="shared" si="5"/>
        <v>19426.118999999999</v>
      </c>
      <c r="AA77" t="s">
        <v>32</v>
      </c>
      <c r="AF77" t="s">
        <v>31</v>
      </c>
    </row>
    <row r="78" spans="1:32" x14ac:dyDescent="0.2">
      <c r="A78" s="65" t="s">
        <v>191</v>
      </c>
      <c r="B78" s="66" t="s">
        <v>98</v>
      </c>
      <c r="C78" s="65">
        <v>34446.417999999998</v>
      </c>
      <c r="D78" s="65" t="s">
        <v>116</v>
      </c>
      <c r="E78" s="13">
        <f t="shared" si="0"/>
        <v>-5545.0336881721078</v>
      </c>
      <c r="F78" s="13">
        <f t="shared" si="1"/>
        <v>-5545</v>
      </c>
      <c r="G78" s="13">
        <f t="shared" si="2"/>
        <v>-6.0814999997091945E-2</v>
      </c>
      <c r="H78" s="13"/>
      <c r="I78" s="13">
        <f t="shared" ref="I78:I98" si="7">+G78</f>
        <v>-6.0814999997091945E-2</v>
      </c>
      <c r="J78" s="13"/>
      <c r="K78" s="13"/>
      <c r="L78" s="13"/>
      <c r="M78" s="13"/>
      <c r="N78" s="13"/>
      <c r="O78" s="13">
        <f t="shared" ca="1" si="4"/>
        <v>-1.581580416448998E-2</v>
      </c>
      <c r="P78" s="13"/>
      <c r="Q78" s="37">
        <f t="shared" si="5"/>
        <v>19427.917999999998</v>
      </c>
    </row>
    <row r="79" spans="1:32" x14ac:dyDescent="0.2">
      <c r="A79" s="65" t="s">
        <v>191</v>
      </c>
      <c r="B79" s="66" t="s">
        <v>98</v>
      </c>
      <c r="C79" s="65">
        <v>34446.421999999999</v>
      </c>
      <c r="D79" s="65" t="s">
        <v>116</v>
      </c>
      <c r="E79" s="13">
        <f t="shared" si="0"/>
        <v>-5545.0314723916517</v>
      </c>
      <c r="F79" s="13">
        <f t="shared" si="1"/>
        <v>-5545</v>
      </c>
      <c r="G79" s="13">
        <f t="shared" si="2"/>
        <v>-5.6814999996277038E-2</v>
      </c>
      <c r="H79" s="13"/>
      <c r="I79" s="13">
        <f t="shared" si="7"/>
        <v>-5.6814999996277038E-2</v>
      </c>
      <c r="J79" s="13"/>
      <c r="K79" s="13"/>
      <c r="L79" s="13"/>
      <c r="M79" s="13"/>
      <c r="N79" s="13"/>
      <c r="O79" s="13">
        <f t="shared" ca="1" si="4"/>
        <v>-1.581580416448998E-2</v>
      </c>
      <c r="P79" s="13"/>
      <c r="Q79" s="37">
        <f t="shared" si="5"/>
        <v>19427.921999999999</v>
      </c>
    </row>
    <row r="80" spans="1:32" x14ac:dyDescent="0.2">
      <c r="A80" s="65" t="s">
        <v>191</v>
      </c>
      <c r="B80" s="66" t="s">
        <v>98</v>
      </c>
      <c r="C80" s="65">
        <v>34455.434000000001</v>
      </c>
      <c r="D80" s="65" t="s">
        <v>116</v>
      </c>
      <c r="E80" s="13">
        <f t="shared" si="0"/>
        <v>-5540.0393190241903</v>
      </c>
      <c r="F80" s="13">
        <f t="shared" si="1"/>
        <v>-5540</v>
      </c>
      <c r="G80" s="13">
        <f t="shared" si="2"/>
        <v>-7.0979999996779952E-2</v>
      </c>
      <c r="H80" s="13"/>
      <c r="I80" s="13">
        <f t="shared" si="7"/>
        <v>-7.0979999996779952E-2</v>
      </c>
      <c r="J80" s="13"/>
      <c r="K80" s="13"/>
      <c r="L80" s="13"/>
      <c r="M80" s="13"/>
      <c r="N80" s="13"/>
      <c r="O80" s="13">
        <f t="shared" ca="1" si="4"/>
        <v>-1.5802738586192751E-2</v>
      </c>
      <c r="P80" s="13"/>
      <c r="Q80" s="37">
        <f t="shared" si="5"/>
        <v>19436.934000000001</v>
      </c>
    </row>
    <row r="81" spans="1:32" x14ac:dyDescent="0.2">
      <c r="A81" s="65" t="s">
        <v>191</v>
      </c>
      <c r="B81" s="66" t="s">
        <v>98</v>
      </c>
      <c r="C81" s="65">
        <v>34455.434999999998</v>
      </c>
      <c r="D81" s="65" t="s">
        <v>116</v>
      </c>
      <c r="E81" s="13">
        <f t="shared" si="0"/>
        <v>-5540.0387650790781</v>
      </c>
      <c r="F81" s="13">
        <f t="shared" si="1"/>
        <v>-5540</v>
      </c>
      <c r="G81" s="13">
        <f t="shared" si="2"/>
        <v>-6.9980000000214204E-2</v>
      </c>
      <c r="H81" s="13"/>
      <c r="I81" s="13">
        <f t="shared" si="7"/>
        <v>-6.9980000000214204E-2</v>
      </c>
      <c r="J81" s="13"/>
      <c r="K81" s="13"/>
      <c r="L81" s="13"/>
      <c r="M81" s="13"/>
      <c r="N81" s="13"/>
      <c r="O81" s="13">
        <f t="shared" ca="1" si="4"/>
        <v>-1.5802738586192751E-2</v>
      </c>
      <c r="P81" s="13"/>
      <c r="Q81" s="37">
        <f t="shared" si="5"/>
        <v>19436.934999999998</v>
      </c>
    </row>
    <row r="82" spans="1:32" x14ac:dyDescent="0.2">
      <c r="A82" s="65" t="s">
        <v>145</v>
      </c>
      <c r="B82" s="66" t="s">
        <v>98</v>
      </c>
      <c r="C82" s="65">
        <v>34623.374000000003</v>
      </c>
      <c r="D82" s="65" t="s">
        <v>116</v>
      </c>
      <c r="E82" s="13">
        <f t="shared" si="0"/>
        <v>-5447.0097765773135</v>
      </c>
      <c r="F82" s="13">
        <f t="shared" si="1"/>
        <v>-5447</v>
      </c>
      <c r="G82" s="13">
        <f t="shared" si="2"/>
        <v>-1.7648999993980397E-2</v>
      </c>
      <c r="H82" s="13"/>
      <c r="I82" s="13">
        <f t="shared" si="7"/>
        <v>-1.7648999993980397E-2</v>
      </c>
      <c r="J82" s="13"/>
      <c r="K82" s="13"/>
      <c r="L82" s="13"/>
      <c r="M82" s="13"/>
      <c r="N82" s="13"/>
      <c r="O82" s="13">
        <f t="shared" ca="1" si="4"/>
        <v>-1.5559718829864361E-2</v>
      </c>
      <c r="P82" s="13"/>
      <c r="Q82" s="37">
        <f t="shared" si="5"/>
        <v>19604.874000000003</v>
      </c>
      <c r="AB82">
        <v>8</v>
      </c>
      <c r="AD82" t="s">
        <v>47</v>
      </c>
      <c r="AF82" t="s">
        <v>36</v>
      </c>
    </row>
    <row r="83" spans="1:32" x14ac:dyDescent="0.2">
      <c r="A83" s="65" t="s">
        <v>325</v>
      </c>
      <c r="B83" s="66" t="s">
        <v>98</v>
      </c>
      <c r="C83" s="65">
        <v>35984.481</v>
      </c>
      <c r="D83" s="65" t="s">
        <v>116</v>
      </c>
      <c r="E83" s="13">
        <f t="shared" si="0"/>
        <v>-4693.0312042822152</v>
      </c>
      <c r="F83" s="13">
        <f t="shared" si="1"/>
        <v>-4693</v>
      </c>
      <c r="G83" s="13">
        <f t="shared" si="2"/>
        <v>-5.6330999999772757E-2</v>
      </c>
      <c r="H83" s="13"/>
      <c r="I83" s="13">
        <f t="shared" si="7"/>
        <v>-5.6330999999772757E-2</v>
      </c>
      <c r="J83" s="13"/>
      <c r="K83" s="13"/>
      <c r="L83" s="13"/>
      <c r="M83" s="13"/>
      <c r="N83" s="13"/>
      <c r="O83" s="13">
        <f t="shared" ca="1" si="4"/>
        <v>-1.3589429622642785E-2</v>
      </c>
      <c r="P83" s="13"/>
      <c r="Q83" s="37">
        <f t="shared" si="5"/>
        <v>20965.981</v>
      </c>
      <c r="AA83" t="s">
        <v>32</v>
      </c>
      <c r="AB83">
        <v>10</v>
      </c>
      <c r="AD83" t="s">
        <v>34</v>
      </c>
      <c r="AF83" t="s">
        <v>36</v>
      </c>
    </row>
    <row r="84" spans="1:32" x14ac:dyDescent="0.2">
      <c r="A84" s="65" t="s">
        <v>325</v>
      </c>
      <c r="B84" s="66" t="s">
        <v>98</v>
      </c>
      <c r="C84" s="65">
        <v>35984.482000000004</v>
      </c>
      <c r="D84" s="65" t="s">
        <v>116</v>
      </c>
      <c r="E84" s="13">
        <f t="shared" si="0"/>
        <v>-4693.0306503370994</v>
      </c>
      <c r="F84" s="13">
        <f t="shared" si="1"/>
        <v>-4693</v>
      </c>
      <c r="G84" s="13">
        <f t="shared" si="2"/>
        <v>-5.5330999995931052E-2</v>
      </c>
      <c r="H84" s="13"/>
      <c r="I84" s="13">
        <f t="shared" si="7"/>
        <v>-5.5330999995931052E-2</v>
      </c>
      <c r="J84" s="13"/>
      <c r="K84" s="13"/>
      <c r="L84" s="13"/>
      <c r="M84" s="13"/>
      <c r="N84" s="13"/>
      <c r="O84" s="13">
        <f t="shared" ca="1" si="4"/>
        <v>-1.3589429622642785E-2</v>
      </c>
      <c r="P84" s="13"/>
      <c r="Q84" s="37">
        <f t="shared" si="5"/>
        <v>20965.982000000004</v>
      </c>
      <c r="AA84" t="s">
        <v>30</v>
      </c>
      <c r="AF84" t="s">
        <v>31</v>
      </c>
    </row>
    <row r="85" spans="1:32" x14ac:dyDescent="0.2">
      <c r="A85" s="65" t="s">
        <v>332</v>
      </c>
      <c r="B85" s="66" t="s">
        <v>98</v>
      </c>
      <c r="C85" s="65">
        <v>36318.464999999997</v>
      </c>
      <c r="D85" s="65" t="s">
        <v>116</v>
      </c>
      <c r="E85" s="13">
        <f t="shared" ref="E85:E148" si="8">+(C85-C$7)/C$8</f>
        <v>-4508.02239932463</v>
      </c>
      <c r="F85" s="13">
        <f t="shared" ref="F85:F148" si="9">ROUND(2*E85,0)/2</f>
        <v>-4508</v>
      </c>
      <c r="G85" s="13">
        <f t="shared" ref="G85:G148" si="10">+C85-(C$7+F85*C$8)</f>
        <v>-4.0436000002955552E-2</v>
      </c>
      <c r="H85" s="13"/>
      <c r="I85" s="13">
        <f t="shared" si="7"/>
        <v>-4.0436000002955552E-2</v>
      </c>
      <c r="J85" s="13"/>
      <c r="K85" s="13"/>
      <c r="L85" s="13"/>
      <c r="M85" s="13"/>
      <c r="N85" s="13"/>
      <c r="O85" s="13">
        <f t="shared" ref="O85:O148" ca="1" si="11">+C$11+C$12*F85</f>
        <v>-1.3106003225645448E-2</v>
      </c>
      <c r="P85" s="13"/>
      <c r="Q85" s="37">
        <f t="shared" ref="Q85:Q148" si="12">+C85-15018.5</f>
        <v>21299.964999999997</v>
      </c>
      <c r="AA85" t="s">
        <v>30</v>
      </c>
      <c r="AF85" t="s">
        <v>31</v>
      </c>
    </row>
    <row r="86" spans="1:32" x14ac:dyDescent="0.2">
      <c r="A86" s="65" t="s">
        <v>332</v>
      </c>
      <c r="B86" s="66" t="s">
        <v>98</v>
      </c>
      <c r="C86" s="65">
        <v>36318.466999999997</v>
      </c>
      <c r="D86" s="65" t="s">
        <v>116</v>
      </c>
      <c r="E86" s="13">
        <f t="shared" si="8"/>
        <v>-4508.021291434402</v>
      </c>
      <c r="F86" s="13">
        <f t="shared" si="9"/>
        <v>-4508</v>
      </c>
      <c r="G86" s="13">
        <f t="shared" si="10"/>
        <v>-3.8436000002548099E-2</v>
      </c>
      <c r="H86" s="13"/>
      <c r="I86" s="13">
        <f t="shared" si="7"/>
        <v>-3.8436000002548099E-2</v>
      </c>
      <c r="J86" s="13"/>
      <c r="K86" s="13"/>
      <c r="L86" s="13"/>
      <c r="M86" s="13"/>
      <c r="N86" s="13"/>
      <c r="O86" s="13">
        <f t="shared" ca="1" si="11"/>
        <v>-1.3106003225645448E-2</v>
      </c>
      <c r="P86" s="13"/>
      <c r="Q86" s="37">
        <f t="shared" si="12"/>
        <v>21299.966999999997</v>
      </c>
      <c r="AA86" t="s">
        <v>32</v>
      </c>
      <c r="AB86">
        <v>8</v>
      </c>
      <c r="AD86" t="s">
        <v>34</v>
      </c>
      <c r="AF86" t="s">
        <v>36</v>
      </c>
    </row>
    <row r="87" spans="1:32" x14ac:dyDescent="0.2">
      <c r="A87" s="65" t="s">
        <v>340</v>
      </c>
      <c r="B87" s="66" t="s">
        <v>98</v>
      </c>
      <c r="C87" s="65">
        <v>37820.425000000003</v>
      </c>
      <c r="D87" s="65" t="s">
        <v>116</v>
      </c>
      <c r="E87" s="13">
        <f t="shared" si="8"/>
        <v>-3676.0189958858464</v>
      </c>
      <c r="F87" s="13">
        <f t="shared" si="9"/>
        <v>-3676</v>
      </c>
      <c r="G87" s="13">
        <f t="shared" si="10"/>
        <v>-3.4291999996639788E-2</v>
      </c>
      <c r="H87" s="13"/>
      <c r="I87" s="13">
        <f t="shared" si="7"/>
        <v>-3.4291999996639788E-2</v>
      </c>
      <c r="J87" s="13"/>
      <c r="K87" s="13"/>
      <c r="L87" s="13"/>
      <c r="M87" s="13"/>
      <c r="N87" s="13"/>
      <c r="O87" s="13">
        <f t="shared" ca="1" si="11"/>
        <v>-1.0931890996987157E-2</v>
      </c>
      <c r="P87" s="13"/>
      <c r="Q87" s="37">
        <f t="shared" si="12"/>
        <v>22801.925000000003</v>
      </c>
      <c r="AA87" t="s">
        <v>30</v>
      </c>
      <c r="AF87" t="s">
        <v>31</v>
      </c>
    </row>
    <row r="88" spans="1:32" x14ac:dyDescent="0.2">
      <c r="A88" s="65" t="s">
        <v>340</v>
      </c>
      <c r="B88" s="66" t="s">
        <v>98</v>
      </c>
      <c r="C88" s="65">
        <v>37820.425000000003</v>
      </c>
      <c r="D88" s="65" t="s">
        <v>116</v>
      </c>
      <c r="E88" s="13">
        <f t="shared" si="8"/>
        <v>-3676.0189958858464</v>
      </c>
      <c r="F88" s="13">
        <f t="shared" si="9"/>
        <v>-3676</v>
      </c>
      <c r="G88" s="13">
        <f t="shared" si="10"/>
        <v>-3.4291999996639788E-2</v>
      </c>
      <c r="H88" s="13"/>
      <c r="I88" s="13">
        <f t="shared" si="7"/>
        <v>-3.4291999996639788E-2</v>
      </c>
      <c r="J88" s="13"/>
      <c r="K88" s="13"/>
      <c r="L88" s="13"/>
      <c r="M88" s="13"/>
      <c r="N88" s="13"/>
      <c r="O88" s="13">
        <f t="shared" ca="1" si="11"/>
        <v>-1.0931890996987157E-2</v>
      </c>
      <c r="P88" s="13"/>
      <c r="Q88" s="37">
        <f t="shared" si="12"/>
        <v>22801.925000000003</v>
      </c>
      <c r="AA88" t="s">
        <v>32</v>
      </c>
      <c r="AB88">
        <v>17</v>
      </c>
      <c r="AD88" t="s">
        <v>61</v>
      </c>
      <c r="AF88" t="s">
        <v>63</v>
      </c>
    </row>
    <row r="89" spans="1:32" x14ac:dyDescent="0.2">
      <c r="A89" s="65" t="s">
        <v>340</v>
      </c>
      <c r="B89" s="66" t="s">
        <v>98</v>
      </c>
      <c r="C89" s="65">
        <v>37903.466999999997</v>
      </c>
      <c r="D89" s="65" t="s">
        <v>116</v>
      </c>
      <c r="E89" s="13">
        <f t="shared" si="8"/>
        <v>-3630.0182857282134</v>
      </c>
      <c r="F89" s="13">
        <f t="shared" si="9"/>
        <v>-3630</v>
      </c>
      <c r="G89" s="13">
        <f t="shared" si="10"/>
        <v>-3.3009999999194406E-2</v>
      </c>
      <c r="H89" s="13"/>
      <c r="I89" s="13">
        <f t="shared" si="7"/>
        <v>-3.3009999999194406E-2</v>
      </c>
      <c r="J89" s="13"/>
      <c r="K89" s="13"/>
      <c r="L89" s="13"/>
      <c r="M89" s="13"/>
      <c r="N89" s="13"/>
      <c r="O89" s="13">
        <f t="shared" ca="1" si="11"/>
        <v>-1.0811687676652684E-2</v>
      </c>
      <c r="P89" s="13"/>
      <c r="Q89" s="37">
        <f t="shared" si="12"/>
        <v>22884.966999999997</v>
      </c>
      <c r="AA89" t="s">
        <v>32</v>
      </c>
      <c r="AB89">
        <v>9</v>
      </c>
      <c r="AD89" t="s">
        <v>34</v>
      </c>
      <c r="AF89" t="s">
        <v>36</v>
      </c>
    </row>
    <row r="90" spans="1:32" x14ac:dyDescent="0.2">
      <c r="A90" s="65" t="s">
        <v>348</v>
      </c>
      <c r="B90" s="66" t="s">
        <v>98</v>
      </c>
      <c r="C90" s="65">
        <v>37932.351000000002</v>
      </c>
      <c r="D90" s="65" t="s">
        <v>116</v>
      </c>
      <c r="E90" s="13">
        <f t="shared" si="8"/>
        <v>-3614.0181350551393</v>
      </c>
      <c r="F90" s="13">
        <f t="shared" si="9"/>
        <v>-3614</v>
      </c>
      <c r="G90" s="13">
        <f t="shared" si="10"/>
        <v>-3.2737999994424172E-2</v>
      </c>
      <c r="H90" s="13"/>
      <c r="I90" s="13">
        <f t="shared" si="7"/>
        <v>-3.2737999994424172E-2</v>
      </c>
      <c r="J90" s="13"/>
      <c r="K90" s="13"/>
      <c r="L90" s="13"/>
      <c r="M90" s="13"/>
      <c r="N90" s="13"/>
      <c r="O90" s="13">
        <f t="shared" ca="1" si="11"/>
        <v>-1.0769877826101565E-2</v>
      </c>
      <c r="P90" s="13"/>
      <c r="Q90" s="37">
        <f t="shared" si="12"/>
        <v>22913.851000000002</v>
      </c>
    </row>
    <row r="91" spans="1:32" x14ac:dyDescent="0.2">
      <c r="A91" s="65" t="s">
        <v>348</v>
      </c>
      <c r="B91" s="66" t="s">
        <v>98</v>
      </c>
      <c r="C91" s="65">
        <v>37959.438000000002</v>
      </c>
      <c r="D91" s="65" t="s">
        <v>116</v>
      </c>
      <c r="E91" s="13">
        <f t="shared" si="8"/>
        <v>-3599.0134237519451</v>
      </c>
      <c r="F91" s="13">
        <f t="shared" si="9"/>
        <v>-3599</v>
      </c>
      <c r="G91" s="13">
        <f t="shared" si="10"/>
        <v>-2.4232999996456783E-2</v>
      </c>
      <c r="H91" s="13"/>
      <c r="I91" s="13">
        <f t="shared" si="7"/>
        <v>-2.4232999996456783E-2</v>
      </c>
      <c r="J91" s="13"/>
      <c r="K91" s="13"/>
      <c r="L91" s="13"/>
      <c r="M91" s="13"/>
      <c r="N91" s="13"/>
      <c r="O91" s="13">
        <f t="shared" ca="1" si="11"/>
        <v>-1.0730681091209887E-2</v>
      </c>
      <c r="P91" s="13"/>
      <c r="Q91" s="37">
        <f t="shared" si="12"/>
        <v>22940.938000000002</v>
      </c>
    </row>
    <row r="92" spans="1:32" s="13" customFormat="1" x14ac:dyDescent="0.2">
      <c r="A92" s="65" t="s">
        <v>357</v>
      </c>
      <c r="B92" s="66" t="s">
        <v>98</v>
      </c>
      <c r="C92" s="65">
        <v>38237.442999999999</v>
      </c>
      <c r="D92" s="65" t="s">
        <v>116</v>
      </c>
      <c r="E92" s="13">
        <f t="shared" si="8"/>
        <v>-3445.0139123315371</v>
      </c>
      <c r="F92" s="13">
        <f t="shared" si="9"/>
        <v>-3445</v>
      </c>
      <c r="G92" s="13">
        <f t="shared" si="10"/>
        <v>-2.5114999996731058E-2</v>
      </c>
      <c r="I92" s="13">
        <f t="shared" si="7"/>
        <v>-2.5114999996731058E-2</v>
      </c>
      <c r="O92" s="13">
        <f t="shared" ca="1" si="11"/>
        <v>-1.0328261279655348E-2</v>
      </c>
      <c r="Q92" s="37">
        <f t="shared" si="12"/>
        <v>23218.942999999999</v>
      </c>
      <c r="R92"/>
      <c r="S92"/>
      <c r="T92"/>
      <c r="U92"/>
      <c r="AA92" s="13" t="s">
        <v>32</v>
      </c>
      <c r="AF92" s="13" t="s">
        <v>31</v>
      </c>
    </row>
    <row r="93" spans="1:32" x14ac:dyDescent="0.2">
      <c r="A93" s="65" t="s">
        <v>348</v>
      </c>
      <c r="B93" s="66" t="s">
        <v>98</v>
      </c>
      <c r="C93" s="65">
        <v>38237.449000000001</v>
      </c>
      <c r="D93" s="65" t="s">
        <v>116</v>
      </c>
      <c r="E93" s="13">
        <f t="shared" si="8"/>
        <v>-3445.0105886608521</v>
      </c>
      <c r="F93" s="13">
        <f t="shared" si="9"/>
        <v>-3445</v>
      </c>
      <c r="G93" s="13">
        <f t="shared" si="10"/>
        <v>-1.9114999995508697E-2</v>
      </c>
      <c r="H93" s="13"/>
      <c r="I93" s="13">
        <f t="shared" si="7"/>
        <v>-1.9114999995508697E-2</v>
      </c>
      <c r="J93" s="13"/>
      <c r="K93" s="13"/>
      <c r="L93" s="13"/>
      <c r="M93" s="13"/>
      <c r="N93" s="13"/>
      <c r="O93" s="13">
        <f t="shared" ca="1" si="11"/>
        <v>-1.0328261279655348E-2</v>
      </c>
      <c r="P93" s="13"/>
      <c r="Q93" s="37">
        <f t="shared" si="12"/>
        <v>23218.949000000001</v>
      </c>
    </row>
    <row r="94" spans="1:32" s="13" customFormat="1" x14ac:dyDescent="0.2">
      <c r="A94" s="65" t="s">
        <v>357</v>
      </c>
      <c r="B94" s="66" t="s">
        <v>98</v>
      </c>
      <c r="C94" s="65">
        <v>38255.493999999999</v>
      </c>
      <c r="D94" s="65" t="s">
        <v>116</v>
      </c>
      <c r="E94" s="13">
        <f t="shared" si="8"/>
        <v>-3435.0146490785387</v>
      </c>
      <c r="F94" s="13">
        <f t="shared" si="9"/>
        <v>-3435</v>
      </c>
      <c r="G94" s="13">
        <f t="shared" si="10"/>
        <v>-2.6444999995874241E-2</v>
      </c>
      <c r="I94" s="13">
        <f t="shared" si="7"/>
        <v>-2.6444999995874241E-2</v>
      </c>
      <c r="O94" s="13">
        <f t="shared" ca="1" si="11"/>
        <v>-1.0302130123060898E-2</v>
      </c>
      <c r="Q94" s="37">
        <f t="shared" si="12"/>
        <v>23236.993999999999</v>
      </c>
      <c r="R94"/>
      <c r="S94"/>
      <c r="T94"/>
      <c r="U94"/>
      <c r="AA94" s="13" t="s">
        <v>32</v>
      </c>
      <c r="AF94" s="13" t="s">
        <v>31</v>
      </c>
    </row>
    <row r="95" spans="1:32" s="13" customFormat="1" x14ac:dyDescent="0.2">
      <c r="A95" s="65" t="s">
        <v>357</v>
      </c>
      <c r="B95" s="66" t="s">
        <v>98</v>
      </c>
      <c r="C95" s="65">
        <v>38255.506999999998</v>
      </c>
      <c r="D95" s="65" t="s">
        <v>116</v>
      </c>
      <c r="E95" s="13">
        <f t="shared" si="8"/>
        <v>-3435.0074477920571</v>
      </c>
      <c r="F95" s="13">
        <f t="shared" si="9"/>
        <v>-3435</v>
      </c>
      <c r="G95" s="13">
        <f t="shared" si="10"/>
        <v>-1.3444999996863771E-2</v>
      </c>
      <c r="I95" s="13">
        <f t="shared" si="7"/>
        <v>-1.3444999996863771E-2</v>
      </c>
      <c r="O95" s="13">
        <f t="shared" ca="1" si="11"/>
        <v>-1.0302130123060898E-2</v>
      </c>
      <c r="Q95" s="37">
        <f t="shared" si="12"/>
        <v>23237.006999999998</v>
      </c>
      <c r="R95"/>
      <c r="S95"/>
      <c r="T95"/>
      <c r="U95"/>
      <c r="AA95" s="13" t="s">
        <v>32</v>
      </c>
      <c r="AF95" s="13" t="s">
        <v>31</v>
      </c>
    </row>
    <row r="96" spans="1:32" x14ac:dyDescent="0.2">
      <c r="A96" s="65" t="s">
        <v>372</v>
      </c>
      <c r="B96" s="66" t="s">
        <v>98</v>
      </c>
      <c r="C96" s="65">
        <v>38322.284</v>
      </c>
      <c r="D96" s="65" t="s">
        <v>116</v>
      </c>
      <c r="E96" s="13">
        <f t="shared" si="8"/>
        <v>-3398.0166549137962</v>
      </c>
      <c r="F96" s="13">
        <f t="shared" si="9"/>
        <v>-3398</v>
      </c>
      <c r="G96" s="13">
        <f t="shared" si="10"/>
        <v>-3.0065999999351334E-2</v>
      </c>
      <c r="H96" s="13"/>
      <c r="I96" s="13">
        <f t="shared" si="7"/>
        <v>-3.0065999999351334E-2</v>
      </c>
      <c r="J96" s="13"/>
      <c r="K96" s="13"/>
      <c r="L96" s="13"/>
      <c r="M96" s="13"/>
      <c r="N96" s="13"/>
      <c r="O96" s="13">
        <f t="shared" ca="1" si="11"/>
        <v>-1.020544484366143E-2</v>
      </c>
      <c r="P96" s="13"/>
      <c r="Q96" s="37">
        <f t="shared" si="12"/>
        <v>23303.784</v>
      </c>
    </row>
    <row r="97" spans="1:32" x14ac:dyDescent="0.2">
      <c r="A97" s="65" t="s">
        <v>348</v>
      </c>
      <c r="B97" s="66" t="s">
        <v>98</v>
      </c>
      <c r="C97" s="65">
        <v>38322.288999999997</v>
      </c>
      <c r="D97" s="65" t="s">
        <v>116</v>
      </c>
      <c r="E97" s="13">
        <f t="shared" si="8"/>
        <v>-3398.0138851882275</v>
      </c>
      <c r="F97" s="13">
        <f t="shared" si="9"/>
        <v>-3398</v>
      </c>
      <c r="G97" s="13">
        <f t="shared" si="10"/>
        <v>-2.5066000001970679E-2</v>
      </c>
      <c r="H97" s="13"/>
      <c r="I97" s="13">
        <f t="shared" si="7"/>
        <v>-2.5066000001970679E-2</v>
      </c>
      <c r="J97" s="13"/>
      <c r="K97" s="13"/>
      <c r="L97" s="13"/>
      <c r="M97" s="13"/>
      <c r="N97" s="13"/>
      <c r="O97" s="13">
        <f t="shared" ca="1" si="11"/>
        <v>-1.020544484366143E-2</v>
      </c>
      <c r="P97" s="13"/>
      <c r="Q97" s="37">
        <f t="shared" si="12"/>
        <v>23303.788999999997</v>
      </c>
    </row>
    <row r="98" spans="1:32" s="13" customFormat="1" x14ac:dyDescent="0.2">
      <c r="A98" s="65" t="s">
        <v>357</v>
      </c>
      <c r="B98" s="66" t="s">
        <v>98</v>
      </c>
      <c r="C98" s="65">
        <v>38941.480000000003</v>
      </c>
      <c r="D98" s="65" t="s">
        <v>116</v>
      </c>
      <c r="E98" s="13">
        <f t="shared" si="8"/>
        <v>-3055.0160560991258</v>
      </c>
      <c r="F98" s="13">
        <f t="shared" si="9"/>
        <v>-3055</v>
      </c>
      <c r="G98" s="13">
        <f t="shared" si="10"/>
        <v>-2.8984999989916105E-2</v>
      </c>
      <c r="I98" s="13">
        <f t="shared" si="7"/>
        <v>-2.8984999989916105E-2</v>
      </c>
      <c r="O98" s="13">
        <f t="shared" ca="1" si="11"/>
        <v>-9.3091461724717738E-3</v>
      </c>
      <c r="Q98" s="37">
        <f t="shared" si="12"/>
        <v>23922.980000000003</v>
      </c>
      <c r="R98"/>
      <c r="S98"/>
      <c r="T98"/>
      <c r="U98"/>
      <c r="AA98" s="13" t="s">
        <v>86</v>
      </c>
      <c r="AB98" s="13">
        <v>18</v>
      </c>
      <c r="AD98" s="13" t="s">
        <v>37</v>
      </c>
      <c r="AF98" s="13" t="s">
        <v>36</v>
      </c>
    </row>
    <row r="99" spans="1:32" x14ac:dyDescent="0.2">
      <c r="A99" s="65" t="s">
        <v>383</v>
      </c>
      <c r="B99" s="66" t="s">
        <v>98</v>
      </c>
      <c r="C99" s="65">
        <v>38977.587399999997</v>
      </c>
      <c r="D99" s="65" t="s">
        <v>116</v>
      </c>
      <c r="E99" s="13">
        <f t="shared" si="8"/>
        <v>-3035.0145382895171</v>
      </c>
      <c r="F99" s="13">
        <f t="shared" si="9"/>
        <v>-3035</v>
      </c>
      <c r="G99" s="13">
        <f t="shared" si="10"/>
        <v>-2.6245000000926666E-2</v>
      </c>
      <c r="H99" s="13"/>
      <c r="J99" s="13">
        <f>+G99</f>
        <v>-2.6245000000926666E-2</v>
      </c>
      <c r="K99" s="13"/>
      <c r="L99" s="13"/>
      <c r="M99" s="13"/>
      <c r="N99" s="13"/>
      <c r="O99" s="13">
        <f t="shared" ca="1" si="11"/>
        <v>-9.2568838592828728E-3</v>
      </c>
      <c r="P99" s="13"/>
      <c r="Q99" s="37">
        <f t="shared" si="12"/>
        <v>23959.087399999997</v>
      </c>
      <c r="AA99" t="s">
        <v>32</v>
      </c>
      <c r="AF99" t="s">
        <v>31</v>
      </c>
    </row>
    <row r="100" spans="1:32" x14ac:dyDescent="0.2">
      <c r="A100" s="65" t="s">
        <v>383</v>
      </c>
      <c r="B100" s="66" t="s">
        <v>98</v>
      </c>
      <c r="C100" s="65">
        <v>38979.391000000003</v>
      </c>
      <c r="D100" s="65" t="s">
        <v>116</v>
      </c>
      <c r="E100" s="13">
        <f t="shared" si="8"/>
        <v>-3034.0154428818846</v>
      </c>
      <c r="F100" s="13">
        <f t="shared" si="9"/>
        <v>-3034</v>
      </c>
      <c r="G100" s="13">
        <f t="shared" si="10"/>
        <v>-2.7877999993506819E-2</v>
      </c>
      <c r="H100" s="13"/>
      <c r="J100" s="13">
        <f>+G100</f>
        <v>-2.7877999993506819E-2</v>
      </c>
      <c r="K100" s="13"/>
      <c r="L100" s="13"/>
      <c r="M100" s="13"/>
      <c r="N100" s="13"/>
      <c r="O100" s="13">
        <f t="shared" ca="1" si="11"/>
        <v>-9.2542707436234287E-3</v>
      </c>
      <c r="P100" s="13"/>
      <c r="Q100" s="37">
        <f t="shared" si="12"/>
        <v>23960.891000000003</v>
      </c>
      <c r="AB100">
        <v>15</v>
      </c>
      <c r="AD100" t="s">
        <v>34</v>
      </c>
      <c r="AF100" t="s">
        <v>36</v>
      </c>
    </row>
    <row r="101" spans="1:32" x14ac:dyDescent="0.2">
      <c r="A101" s="65" t="s">
        <v>383</v>
      </c>
      <c r="B101" s="66" t="s">
        <v>98</v>
      </c>
      <c r="C101" s="65">
        <v>38988.417500000003</v>
      </c>
      <c r="D101" s="65" t="s">
        <v>116</v>
      </c>
      <c r="E101" s="13">
        <f t="shared" si="8"/>
        <v>-3029.0152573102714</v>
      </c>
      <c r="F101" s="13">
        <f t="shared" si="9"/>
        <v>-3029</v>
      </c>
      <c r="G101" s="13">
        <f t="shared" si="10"/>
        <v>-2.7542999996512663E-2</v>
      </c>
      <c r="H101" s="13"/>
      <c r="J101" s="13">
        <f>+G101</f>
        <v>-2.7542999996512663E-2</v>
      </c>
      <c r="K101" s="13"/>
      <c r="L101" s="13"/>
      <c r="M101" s="13"/>
      <c r="N101" s="13"/>
      <c r="O101" s="13">
        <f t="shared" ca="1" si="11"/>
        <v>-9.241205165326203E-3</v>
      </c>
      <c r="P101" s="13"/>
      <c r="Q101" s="37">
        <f t="shared" si="12"/>
        <v>23969.917500000003</v>
      </c>
      <c r="AB101">
        <v>10</v>
      </c>
      <c r="AD101" t="s">
        <v>34</v>
      </c>
      <c r="AF101" t="s">
        <v>36</v>
      </c>
    </row>
    <row r="102" spans="1:32" s="13" customFormat="1" x14ac:dyDescent="0.2">
      <c r="A102" s="65" t="s">
        <v>357</v>
      </c>
      <c r="B102" s="66" t="s">
        <v>98</v>
      </c>
      <c r="C102" s="65">
        <v>39026.326999999997</v>
      </c>
      <c r="D102" s="65" t="s">
        <v>116</v>
      </c>
      <c r="E102" s="13">
        <f t="shared" si="8"/>
        <v>-3008.0154750107044</v>
      </c>
      <c r="F102" s="13">
        <f t="shared" si="9"/>
        <v>-3008</v>
      </c>
      <c r="G102" s="13">
        <f t="shared" si="10"/>
        <v>-2.7935999998589978E-2</v>
      </c>
      <c r="I102" s="13">
        <f t="shared" ref="I102:I108" si="13">+G102</f>
        <v>-2.7935999998589978E-2</v>
      </c>
      <c r="O102" s="13">
        <f t="shared" ca="1" si="11"/>
        <v>-9.1863297364778562E-3</v>
      </c>
      <c r="Q102" s="37">
        <f t="shared" si="12"/>
        <v>24007.826999999997</v>
      </c>
      <c r="R102"/>
      <c r="S102"/>
      <c r="T102"/>
      <c r="U102"/>
      <c r="AA102" s="13" t="s">
        <v>88</v>
      </c>
      <c r="AB102" s="13">
        <v>19</v>
      </c>
      <c r="AD102" s="13" t="s">
        <v>89</v>
      </c>
      <c r="AF102" s="13" t="s">
        <v>63</v>
      </c>
    </row>
    <row r="103" spans="1:32" s="13" customFormat="1" x14ac:dyDescent="0.2">
      <c r="A103" s="65" t="s">
        <v>395</v>
      </c>
      <c r="B103" s="66" t="s">
        <v>98</v>
      </c>
      <c r="C103" s="65">
        <v>39026.328999999998</v>
      </c>
      <c r="D103" s="65" t="s">
        <v>116</v>
      </c>
      <c r="E103" s="13">
        <f t="shared" si="8"/>
        <v>-3008.0143671204764</v>
      </c>
      <c r="F103" s="13">
        <f t="shared" si="9"/>
        <v>-3008</v>
      </c>
      <c r="G103" s="13">
        <f t="shared" si="10"/>
        <v>-2.5935999998182524E-2</v>
      </c>
      <c r="I103" s="13">
        <f t="shared" si="13"/>
        <v>-2.5935999998182524E-2</v>
      </c>
      <c r="O103" s="13">
        <f t="shared" ca="1" si="11"/>
        <v>-9.1863297364778562E-3</v>
      </c>
      <c r="Q103" s="37">
        <f t="shared" si="12"/>
        <v>24007.828999999998</v>
      </c>
      <c r="R103"/>
      <c r="S103"/>
      <c r="T103"/>
      <c r="U103"/>
    </row>
    <row r="104" spans="1:32" s="13" customFormat="1" x14ac:dyDescent="0.2">
      <c r="A104" s="65" t="s">
        <v>357</v>
      </c>
      <c r="B104" s="66" t="s">
        <v>98</v>
      </c>
      <c r="C104" s="65">
        <v>39053.385999999999</v>
      </c>
      <c r="D104" s="65" t="s">
        <v>116</v>
      </c>
      <c r="E104" s="13">
        <f t="shared" si="8"/>
        <v>-2993.0262741707015</v>
      </c>
      <c r="F104" s="13">
        <f t="shared" si="9"/>
        <v>-2993</v>
      </c>
      <c r="G104" s="13">
        <f t="shared" si="10"/>
        <v>-4.7430999999050982E-2</v>
      </c>
      <c r="I104" s="13">
        <f t="shared" si="13"/>
        <v>-4.7430999999050982E-2</v>
      </c>
      <c r="O104" s="13">
        <f t="shared" ca="1" si="11"/>
        <v>-9.1471330015861808E-3</v>
      </c>
      <c r="Q104" s="37">
        <f t="shared" si="12"/>
        <v>24034.885999999999</v>
      </c>
      <c r="R104"/>
      <c r="S104"/>
      <c r="T104"/>
      <c r="U104"/>
      <c r="AA104" s="13" t="s">
        <v>32</v>
      </c>
      <c r="AB104" s="13">
        <v>13</v>
      </c>
      <c r="AD104" s="13" t="s">
        <v>61</v>
      </c>
      <c r="AF104" s="13" t="s">
        <v>63</v>
      </c>
    </row>
    <row r="105" spans="1:32" s="13" customFormat="1" x14ac:dyDescent="0.2">
      <c r="A105" s="65" t="s">
        <v>402</v>
      </c>
      <c r="B105" s="66" t="s">
        <v>98</v>
      </c>
      <c r="C105" s="65">
        <v>39248.379000000001</v>
      </c>
      <c r="D105" s="65" t="s">
        <v>116</v>
      </c>
      <c r="E105" s="13">
        <f t="shared" si="8"/>
        <v>-2885.0108545545067</v>
      </c>
      <c r="F105" s="13">
        <f t="shared" si="9"/>
        <v>-2885</v>
      </c>
      <c r="G105" s="13">
        <f t="shared" si="10"/>
        <v>-1.9594999997934792E-2</v>
      </c>
      <c r="I105" s="13">
        <f t="shared" si="13"/>
        <v>-1.9594999997934792E-2</v>
      </c>
      <c r="O105" s="13">
        <f t="shared" ca="1" si="11"/>
        <v>-8.8649165103661144E-3</v>
      </c>
      <c r="Q105" s="37">
        <f t="shared" si="12"/>
        <v>24229.879000000001</v>
      </c>
      <c r="R105"/>
      <c r="S105"/>
      <c r="T105"/>
      <c r="U105"/>
      <c r="AA105" s="13" t="s">
        <v>88</v>
      </c>
      <c r="AB105" s="13">
        <v>22</v>
      </c>
      <c r="AD105" s="13" t="s">
        <v>37</v>
      </c>
      <c r="AF105" s="13" t="s">
        <v>36</v>
      </c>
    </row>
    <row r="106" spans="1:32" s="13" customFormat="1" x14ac:dyDescent="0.2">
      <c r="A106" s="65" t="s">
        <v>402</v>
      </c>
      <c r="B106" s="66" t="s">
        <v>98</v>
      </c>
      <c r="C106" s="65">
        <v>39248.379999999997</v>
      </c>
      <c r="D106" s="65" t="s">
        <v>116</v>
      </c>
      <c r="E106" s="13">
        <f t="shared" si="8"/>
        <v>-2885.0103006093946</v>
      </c>
      <c r="F106" s="13">
        <f t="shared" si="9"/>
        <v>-2885</v>
      </c>
      <c r="G106" s="13">
        <f t="shared" si="10"/>
        <v>-1.8595000001369044E-2</v>
      </c>
      <c r="I106" s="13">
        <f t="shared" si="13"/>
        <v>-1.8595000001369044E-2</v>
      </c>
      <c r="O106" s="13">
        <f t="shared" ca="1" si="11"/>
        <v>-8.8649165103661144E-3</v>
      </c>
      <c r="Q106" s="37">
        <f t="shared" si="12"/>
        <v>24229.879999999997</v>
      </c>
      <c r="R106"/>
      <c r="S106"/>
      <c r="T106"/>
      <c r="U106"/>
      <c r="AA106" s="13" t="s">
        <v>88</v>
      </c>
      <c r="AB106" s="13">
        <v>17</v>
      </c>
      <c r="AD106" s="13" t="s">
        <v>89</v>
      </c>
      <c r="AF106" s="13" t="s">
        <v>63</v>
      </c>
    </row>
    <row r="107" spans="1:32" s="13" customFormat="1" x14ac:dyDescent="0.2">
      <c r="A107" s="65" t="s">
        <v>402</v>
      </c>
      <c r="B107" s="66" t="s">
        <v>98</v>
      </c>
      <c r="C107" s="65">
        <v>39266.423999999999</v>
      </c>
      <c r="D107" s="65" t="s">
        <v>116</v>
      </c>
      <c r="E107" s="13">
        <f t="shared" si="8"/>
        <v>-2875.0149149721933</v>
      </c>
      <c r="F107" s="13">
        <f t="shared" si="9"/>
        <v>-2875</v>
      </c>
      <c r="G107" s="13">
        <f t="shared" si="10"/>
        <v>-2.6924999998300336E-2</v>
      </c>
      <c r="I107" s="13">
        <f t="shared" si="13"/>
        <v>-2.6924999998300336E-2</v>
      </c>
      <c r="O107" s="13">
        <f t="shared" ca="1" si="11"/>
        <v>-8.8387853537716631E-3</v>
      </c>
      <c r="Q107" s="37">
        <f t="shared" si="12"/>
        <v>24247.923999999999</v>
      </c>
      <c r="R107"/>
      <c r="S107"/>
      <c r="T107"/>
      <c r="U107"/>
      <c r="AA107" s="13" t="s">
        <v>32</v>
      </c>
      <c r="AF107" s="13" t="s">
        <v>31</v>
      </c>
    </row>
    <row r="108" spans="1:32" s="13" customFormat="1" x14ac:dyDescent="0.2">
      <c r="A108" s="65" t="s">
        <v>402</v>
      </c>
      <c r="B108" s="66" t="s">
        <v>98</v>
      </c>
      <c r="C108" s="65">
        <v>39266.428</v>
      </c>
      <c r="D108" s="65" t="s">
        <v>116</v>
      </c>
      <c r="E108" s="13">
        <f t="shared" si="8"/>
        <v>-2875.0126991917368</v>
      </c>
      <c r="F108" s="13">
        <f t="shared" si="9"/>
        <v>-2875</v>
      </c>
      <c r="G108" s="13">
        <f t="shared" si="10"/>
        <v>-2.2924999997485429E-2</v>
      </c>
      <c r="I108" s="13">
        <f t="shared" si="13"/>
        <v>-2.2924999997485429E-2</v>
      </c>
      <c r="O108" s="13">
        <f t="shared" ca="1" si="11"/>
        <v>-8.8387853537716631E-3</v>
      </c>
      <c r="Q108" s="37">
        <f t="shared" si="12"/>
        <v>24247.928</v>
      </c>
      <c r="R108"/>
      <c r="S108"/>
      <c r="T108"/>
      <c r="U108"/>
    </row>
    <row r="109" spans="1:32" x14ac:dyDescent="0.2">
      <c r="A109" s="12" t="s">
        <v>94</v>
      </c>
      <c r="B109" s="11"/>
      <c r="C109" s="15">
        <v>40109.474000000002</v>
      </c>
      <c r="D109" s="15"/>
      <c r="E109">
        <f t="shared" si="8"/>
        <v>-2408.0114866058811</v>
      </c>
      <c r="F109">
        <f t="shared" si="9"/>
        <v>-2408</v>
      </c>
      <c r="G109">
        <f t="shared" si="10"/>
        <v>-2.0735999991302378E-2</v>
      </c>
      <c r="J109">
        <f t="shared" ref="J109:J114" si="14">+G109</f>
        <v>-2.0735999991302378E-2</v>
      </c>
      <c r="O109">
        <f t="shared" ca="1" si="11"/>
        <v>-7.6184603408108193E-3</v>
      </c>
      <c r="Q109" s="2">
        <f t="shared" si="12"/>
        <v>25090.974000000002</v>
      </c>
    </row>
    <row r="110" spans="1:32" x14ac:dyDescent="0.2">
      <c r="A110" s="12" t="s">
        <v>94</v>
      </c>
      <c r="B110" s="11"/>
      <c r="C110" s="15">
        <v>40185.294999999998</v>
      </c>
      <c r="D110" s="15"/>
      <c r="E110">
        <f t="shared" si="8"/>
        <v>-2366.0108141165147</v>
      </c>
      <c r="F110">
        <f t="shared" si="9"/>
        <v>-2366</v>
      </c>
      <c r="G110">
        <f t="shared" si="10"/>
        <v>-1.9522000002325512E-2</v>
      </c>
      <c r="J110">
        <f t="shared" si="14"/>
        <v>-1.9522000002325512E-2</v>
      </c>
      <c r="O110">
        <f t="shared" ca="1" si="11"/>
        <v>-7.5087094831141265E-3</v>
      </c>
      <c r="Q110" s="2">
        <f t="shared" si="12"/>
        <v>25166.794999999998</v>
      </c>
    </row>
    <row r="111" spans="1:32" x14ac:dyDescent="0.2">
      <c r="A111" s="12" t="s">
        <v>94</v>
      </c>
      <c r="B111" s="11"/>
      <c r="C111" s="15">
        <v>40378.462</v>
      </c>
      <c r="D111" s="15"/>
      <c r="E111">
        <f t="shared" si="8"/>
        <v>-2259.0068982785033</v>
      </c>
      <c r="F111">
        <f t="shared" si="9"/>
        <v>-2259</v>
      </c>
      <c r="G111">
        <f t="shared" si="10"/>
        <v>-1.2452999995730352E-2</v>
      </c>
      <c r="J111">
        <f t="shared" si="14"/>
        <v>-1.2452999995730352E-2</v>
      </c>
      <c r="O111">
        <f t="shared" ca="1" si="11"/>
        <v>-7.2291061075535051E-3</v>
      </c>
      <c r="Q111" s="2">
        <f t="shared" si="12"/>
        <v>25359.962</v>
      </c>
    </row>
    <row r="112" spans="1:32" x14ac:dyDescent="0.2">
      <c r="A112" s="12" t="s">
        <v>94</v>
      </c>
      <c r="B112" s="11"/>
      <c r="C112" s="15">
        <v>40434.421000000002</v>
      </c>
      <c r="D112" s="15"/>
      <c r="E112">
        <f t="shared" si="8"/>
        <v>-2228.0086836436044</v>
      </c>
      <c r="F112">
        <f t="shared" si="9"/>
        <v>-2228</v>
      </c>
      <c r="G112">
        <f t="shared" si="10"/>
        <v>-1.5675999995437451E-2</v>
      </c>
      <c r="J112">
        <f t="shared" si="14"/>
        <v>-1.5675999995437451E-2</v>
      </c>
      <c r="O112">
        <f t="shared" ca="1" si="11"/>
        <v>-7.1480995221107077E-3</v>
      </c>
      <c r="Q112" s="2">
        <f t="shared" si="12"/>
        <v>25415.921000000002</v>
      </c>
    </row>
    <row r="113" spans="1:17" x14ac:dyDescent="0.2">
      <c r="A113" s="14" t="s">
        <v>95</v>
      </c>
      <c r="B113" s="11"/>
      <c r="C113" s="15">
        <v>40499.414199999999</v>
      </c>
      <c r="D113" s="15"/>
      <c r="E113">
        <f t="shared" si="8"/>
        <v>-2192.006018059717</v>
      </c>
      <c r="F113">
        <f t="shared" si="9"/>
        <v>-2192</v>
      </c>
      <c r="G113">
        <f t="shared" si="10"/>
        <v>-1.0863999996217899E-2</v>
      </c>
      <c r="J113">
        <f t="shared" si="14"/>
        <v>-1.0863999996217899E-2</v>
      </c>
      <c r="O113">
        <f t="shared" ca="1" si="11"/>
        <v>-7.0540273583706856E-3</v>
      </c>
      <c r="Q113" s="2">
        <f t="shared" si="12"/>
        <v>25480.914199999999</v>
      </c>
    </row>
    <row r="114" spans="1:17" x14ac:dyDescent="0.2">
      <c r="A114" s="14" t="s">
        <v>95</v>
      </c>
      <c r="B114" s="39" t="s">
        <v>16</v>
      </c>
      <c r="C114" s="14">
        <v>40499.414199999999</v>
      </c>
      <c r="D114" s="14" t="s">
        <v>113</v>
      </c>
      <c r="E114" s="13">
        <f t="shared" si="8"/>
        <v>-2192.006018059717</v>
      </c>
      <c r="F114" s="13">
        <f t="shared" si="9"/>
        <v>-2192</v>
      </c>
      <c r="G114" s="13">
        <f t="shared" si="10"/>
        <v>-1.0863999996217899E-2</v>
      </c>
      <c r="H114" s="13"/>
      <c r="I114" s="13"/>
      <c r="J114">
        <f t="shared" si="14"/>
        <v>-1.0863999996217899E-2</v>
      </c>
      <c r="K114" s="13"/>
      <c r="L114" s="13"/>
      <c r="O114" s="13">
        <f t="shared" ca="1" si="11"/>
        <v>-7.0540273583706856E-3</v>
      </c>
      <c r="P114" s="13"/>
      <c r="Q114" s="37">
        <f t="shared" si="12"/>
        <v>25480.914199999999</v>
      </c>
    </row>
    <row r="115" spans="1:17" x14ac:dyDescent="0.2">
      <c r="A115" s="13" t="s">
        <v>35</v>
      </c>
      <c r="B115" s="13"/>
      <c r="C115" s="9">
        <v>40759.39</v>
      </c>
      <c r="D115" s="9"/>
      <c r="E115">
        <f t="shared" si="8"/>
        <v>-2047.9936938888206</v>
      </c>
      <c r="F115">
        <f t="shared" si="9"/>
        <v>-2048</v>
      </c>
      <c r="G115">
        <f t="shared" si="10"/>
        <v>1.1384000004909467E-2</v>
      </c>
      <c r="I115" s="13">
        <f t="shared" ref="I115:I125" si="15">+G115</f>
        <v>1.1384000004909467E-2</v>
      </c>
      <c r="O115">
        <f t="shared" ca="1" si="11"/>
        <v>-6.677738703410597E-3</v>
      </c>
      <c r="Q115" s="2">
        <f t="shared" si="12"/>
        <v>25740.89</v>
      </c>
    </row>
    <row r="116" spans="1:17" x14ac:dyDescent="0.2">
      <c r="A116" s="13" t="s">
        <v>33</v>
      </c>
      <c r="B116" s="13"/>
      <c r="C116" s="9">
        <v>40759.39</v>
      </c>
      <c r="D116" s="9"/>
      <c r="E116">
        <f t="shared" si="8"/>
        <v>-2047.9936938888206</v>
      </c>
      <c r="F116">
        <f t="shared" si="9"/>
        <v>-2048</v>
      </c>
      <c r="G116">
        <f t="shared" si="10"/>
        <v>1.1384000004909467E-2</v>
      </c>
      <c r="I116">
        <f t="shared" si="15"/>
        <v>1.1384000004909467E-2</v>
      </c>
      <c r="O116">
        <f t="shared" ca="1" si="11"/>
        <v>-6.677738703410597E-3</v>
      </c>
      <c r="Q116" s="2">
        <f t="shared" si="12"/>
        <v>25740.89</v>
      </c>
    </row>
    <row r="117" spans="1:17" x14ac:dyDescent="0.2">
      <c r="A117" s="13" t="s">
        <v>35</v>
      </c>
      <c r="B117" s="13"/>
      <c r="C117" s="9">
        <v>40768.406999999999</v>
      </c>
      <c r="D117" s="9"/>
      <c r="E117">
        <f t="shared" si="8"/>
        <v>-2042.9987707957907</v>
      </c>
      <c r="F117">
        <f t="shared" si="9"/>
        <v>-2043</v>
      </c>
      <c r="G117">
        <f t="shared" si="10"/>
        <v>2.219000001787208E-3</v>
      </c>
      <c r="I117" s="13">
        <f t="shared" si="15"/>
        <v>2.219000001787208E-3</v>
      </c>
      <c r="O117">
        <f t="shared" ca="1" si="11"/>
        <v>-6.6646731251133714E-3</v>
      </c>
      <c r="Q117" s="2">
        <f t="shared" si="12"/>
        <v>25749.906999999999</v>
      </c>
    </row>
    <row r="118" spans="1:17" x14ac:dyDescent="0.2">
      <c r="A118" s="13" t="s">
        <v>33</v>
      </c>
      <c r="B118" s="13"/>
      <c r="C118" s="9">
        <v>40768.406999999999</v>
      </c>
      <c r="D118" s="9"/>
      <c r="E118">
        <f t="shared" si="8"/>
        <v>-2042.9987707957907</v>
      </c>
      <c r="F118">
        <f t="shared" si="9"/>
        <v>-2043</v>
      </c>
      <c r="G118">
        <f t="shared" si="10"/>
        <v>2.219000001787208E-3</v>
      </c>
      <c r="I118">
        <f t="shared" si="15"/>
        <v>2.219000001787208E-3</v>
      </c>
      <c r="O118">
        <f t="shared" ca="1" si="11"/>
        <v>-6.6646731251133714E-3</v>
      </c>
      <c r="Q118" s="2">
        <f t="shared" si="12"/>
        <v>25749.906999999999</v>
      </c>
    </row>
    <row r="119" spans="1:17" x14ac:dyDescent="0.2">
      <c r="A119" s="13" t="s">
        <v>35</v>
      </c>
      <c r="B119" s="13"/>
      <c r="C119" s="9">
        <v>40795.487000000001</v>
      </c>
      <c r="D119" s="9"/>
      <c r="E119">
        <f t="shared" si="8"/>
        <v>-2027.997937108393</v>
      </c>
      <c r="F119">
        <f t="shared" si="9"/>
        <v>-2028</v>
      </c>
      <c r="G119">
        <f t="shared" si="10"/>
        <v>3.7240000019664876E-3</v>
      </c>
      <c r="I119" s="13">
        <f t="shared" si="15"/>
        <v>3.7240000019664876E-3</v>
      </c>
      <c r="O119">
        <f t="shared" ca="1" si="11"/>
        <v>-6.625476390221696E-3</v>
      </c>
      <c r="Q119" s="2">
        <f t="shared" si="12"/>
        <v>25776.987000000001</v>
      </c>
    </row>
    <row r="120" spans="1:17" x14ac:dyDescent="0.2">
      <c r="A120" s="13" t="s">
        <v>33</v>
      </c>
      <c r="B120" s="13"/>
      <c r="C120" s="9">
        <v>40795.487000000001</v>
      </c>
      <c r="D120" s="9"/>
      <c r="E120">
        <f t="shared" si="8"/>
        <v>-2027.997937108393</v>
      </c>
      <c r="F120">
        <f t="shared" si="9"/>
        <v>-2028</v>
      </c>
      <c r="G120">
        <f t="shared" si="10"/>
        <v>3.7240000019664876E-3</v>
      </c>
      <c r="I120">
        <f t="shared" si="15"/>
        <v>3.7240000019664876E-3</v>
      </c>
      <c r="O120">
        <f t="shared" ca="1" si="11"/>
        <v>-6.625476390221696E-3</v>
      </c>
      <c r="Q120" s="2">
        <f t="shared" si="12"/>
        <v>25776.987000000001</v>
      </c>
    </row>
    <row r="121" spans="1:17" x14ac:dyDescent="0.2">
      <c r="A121" s="13" t="s">
        <v>38</v>
      </c>
      <c r="B121" s="13"/>
      <c r="C121" s="9">
        <v>40804.506999999998</v>
      </c>
      <c r="D121" s="9"/>
      <c r="E121">
        <f t="shared" si="8"/>
        <v>-2023.0013521800226</v>
      </c>
      <c r="F121">
        <f t="shared" si="9"/>
        <v>-2023</v>
      </c>
      <c r="G121">
        <f t="shared" si="10"/>
        <v>-2.4409999969066121E-3</v>
      </c>
      <c r="I121" s="13">
        <f t="shared" si="15"/>
        <v>-2.4409999969066121E-3</v>
      </c>
      <c r="O121">
        <f t="shared" ca="1" si="11"/>
        <v>-6.6124108119244704E-3</v>
      </c>
      <c r="Q121" s="2">
        <f t="shared" si="12"/>
        <v>25786.006999999998</v>
      </c>
    </row>
    <row r="122" spans="1:17" x14ac:dyDescent="0.2">
      <c r="A122" s="13" t="s">
        <v>39</v>
      </c>
      <c r="B122" s="13"/>
      <c r="C122" s="9">
        <v>40889.357000000004</v>
      </c>
      <c r="D122" s="9"/>
      <c r="E122">
        <f t="shared" si="8"/>
        <v>-1975.999109256253</v>
      </c>
      <c r="F122">
        <f t="shared" si="9"/>
        <v>-1976</v>
      </c>
      <c r="G122">
        <f t="shared" si="10"/>
        <v>1.608000005944632E-3</v>
      </c>
      <c r="I122" s="13">
        <f t="shared" si="15"/>
        <v>1.608000005944632E-3</v>
      </c>
      <c r="O122">
        <f t="shared" ca="1" si="11"/>
        <v>-6.4895943759305528E-3</v>
      </c>
      <c r="Q122" s="2">
        <f t="shared" si="12"/>
        <v>25870.857000000004</v>
      </c>
    </row>
    <row r="123" spans="1:17" x14ac:dyDescent="0.2">
      <c r="A123" s="13" t="s">
        <v>40</v>
      </c>
      <c r="B123" s="13"/>
      <c r="C123" s="9">
        <v>41055.425000000003</v>
      </c>
      <c r="D123" s="9"/>
      <c r="E123">
        <f t="shared" si="8"/>
        <v>-1884.0065520628052</v>
      </c>
      <c r="F123">
        <f t="shared" si="9"/>
        <v>-1884</v>
      </c>
      <c r="G123">
        <f t="shared" si="10"/>
        <v>-1.1827999995148275E-2</v>
      </c>
      <c r="I123" s="13">
        <f t="shared" si="15"/>
        <v>-1.1827999995148275E-2</v>
      </c>
      <c r="O123">
        <f t="shared" ca="1" si="11"/>
        <v>-6.2491877352616066E-3</v>
      </c>
      <c r="Q123" s="2">
        <f t="shared" si="12"/>
        <v>26036.925000000003</v>
      </c>
    </row>
    <row r="124" spans="1:17" x14ac:dyDescent="0.2">
      <c r="A124" s="13" t="s">
        <v>42</v>
      </c>
      <c r="B124" s="13"/>
      <c r="C124" s="9">
        <v>41176.364000000001</v>
      </c>
      <c r="D124" s="9"/>
      <c r="E124">
        <f t="shared" si="8"/>
        <v>-1817.0129839195247</v>
      </c>
      <c r="F124">
        <f t="shared" si="9"/>
        <v>-1817</v>
      </c>
      <c r="G124">
        <f t="shared" si="10"/>
        <v>-2.3438999996869825E-2</v>
      </c>
      <c r="I124" s="13">
        <f t="shared" si="15"/>
        <v>-2.3438999996869825E-2</v>
      </c>
      <c r="O124">
        <f t="shared" ca="1" si="11"/>
        <v>-6.074108986078788E-3</v>
      </c>
      <c r="Q124" s="2">
        <f t="shared" si="12"/>
        <v>26157.864000000001</v>
      </c>
    </row>
    <row r="125" spans="1:17" x14ac:dyDescent="0.2">
      <c r="A125" s="13" t="s">
        <v>41</v>
      </c>
      <c r="B125" s="13"/>
      <c r="C125" s="9">
        <v>41176.364000000001</v>
      </c>
      <c r="D125" s="9"/>
      <c r="E125">
        <f t="shared" si="8"/>
        <v>-1817.0129839195247</v>
      </c>
      <c r="F125">
        <f t="shared" si="9"/>
        <v>-1817</v>
      </c>
      <c r="G125">
        <f t="shared" si="10"/>
        <v>-2.3438999996869825E-2</v>
      </c>
      <c r="I125">
        <f t="shared" si="15"/>
        <v>-2.3438999996869825E-2</v>
      </c>
      <c r="O125">
        <f t="shared" ca="1" si="11"/>
        <v>-6.074108986078788E-3</v>
      </c>
      <c r="Q125" s="2">
        <f t="shared" si="12"/>
        <v>26157.864000000001</v>
      </c>
    </row>
    <row r="126" spans="1:17" x14ac:dyDescent="0.2">
      <c r="A126" s="14" t="s">
        <v>96</v>
      </c>
      <c r="B126" s="39"/>
      <c r="C126" s="14">
        <v>41176.369899999998</v>
      </c>
      <c r="D126" s="14"/>
      <c r="E126">
        <f t="shared" si="8"/>
        <v>-1817.009715643354</v>
      </c>
      <c r="F126">
        <f t="shared" si="9"/>
        <v>-1817</v>
      </c>
      <c r="G126">
        <f t="shared" si="10"/>
        <v>-1.7539000000397209E-2</v>
      </c>
      <c r="J126">
        <f>+G126</f>
        <v>-1.7539000000397209E-2</v>
      </c>
      <c r="O126">
        <f t="shared" ca="1" si="11"/>
        <v>-6.074108986078788E-3</v>
      </c>
      <c r="Q126" s="2">
        <f t="shared" si="12"/>
        <v>26157.869899999998</v>
      </c>
    </row>
    <row r="127" spans="1:17" x14ac:dyDescent="0.2">
      <c r="A127" s="14" t="s">
        <v>96</v>
      </c>
      <c r="B127" s="39"/>
      <c r="C127" s="14">
        <v>41223.305099999998</v>
      </c>
      <c r="D127" s="14"/>
      <c r="E127">
        <f t="shared" si="8"/>
        <v>-1791.0101909282619</v>
      </c>
      <c r="F127">
        <f t="shared" si="9"/>
        <v>-1791</v>
      </c>
      <c r="G127">
        <f t="shared" si="10"/>
        <v>-1.8396999999822583E-2</v>
      </c>
      <c r="J127">
        <f>+G127</f>
        <v>-1.8396999999822583E-2</v>
      </c>
      <c r="O127">
        <f t="shared" ca="1" si="11"/>
        <v>-6.0061679789332164E-3</v>
      </c>
      <c r="Q127" s="2">
        <f t="shared" si="12"/>
        <v>26204.805099999998</v>
      </c>
    </row>
    <row r="128" spans="1:17" x14ac:dyDescent="0.2">
      <c r="A128" s="14" t="s">
        <v>96</v>
      </c>
      <c r="B128" s="39" t="s">
        <v>16</v>
      </c>
      <c r="C128" s="14">
        <v>41223.305099999998</v>
      </c>
      <c r="D128" s="14" t="s">
        <v>113</v>
      </c>
      <c r="E128" s="13">
        <f t="shared" si="8"/>
        <v>-1791.0101909282619</v>
      </c>
      <c r="F128" s="13">
        <f t="shared" si="9"/>
        <v>-1791</v>
      </c>
      <c r="G128" s="13">
        <f t="shared" si="10"/>
        <v>-1.8396999999822583E-2</v>
      </c>
      <c r="H128" s="13"/>
      <c r="I128" s="13"/>
      <c r="J128">
        <f>+G128</f>
        <v>-1.8396999999822583E-2</v>
      </c>
      <c r="K128" s="13"/>
      <c r="L128" s="13"/>
      <c r="O128" s="13">
        <f t="shared" ca="1" si="11"/>
        <v>-6.0061679789332164E-3</v>
      </c>
      <c r="P128" s="13"/>
      <c r="Q128" s="37">
        <f t="shared" si="12"/>
        <v>26204.805099999998</v>
      </c>
    </row>
    <row r="129" spans="1:17" x14ac:dyDescent="0.2">
      <c r="A129" s="13" t="s">
        <v>43</v>
      </c>
      <c r="B129" s="13"/>
      <c r="C129" s="9">
        <v>41416.499000000003</v>
      </c>
      <c r="D129" s="9"/>
      <c r="E129">
        <f t="shared" si="8"/>
        <v>-1683.9913739666811</v>
      </c>
      <c r="F129">
        <f t="shared" si="9"/>
        <v>-1684</v>
      </c>
      <c r="G129">
        <f t="shared" si="10"/>
        <v>1.5572000003885478E-2</v>
      </c>
      <c r="I129" s="13">
        <f t="shared" ref="I129:I145" si="16">+G129</f>
        <v>1.5572000003885478E-2</v>
      </c>
      <c r="O129">
        <f t="shared" ca="1" si="11"/>
        <v>-5.7265646033725949E-3</v>
      </c>
      <c r="Q129" s="2">
        <f t="shared" si="12"/>
        <v>26397.999000000003</v>
      </c>
    </row>
    <row r="130" spans="1:17" x14ac:dyDescent="0.2">
      <c r="A130" s="65" t="s">
        <v>471</v>
      </c>
      <c r="B130" s="66" t="s">
        <v>98</v>
      </c>
      <c r="C130" s="65">
        <v>41445.368000000002</v>
      </c>
      <c r="D130" s="65" t="s">
        <v>116</v>
      </c>
      <c r="E130" s="13">
        <f t="shared" si="8"/>
        <v>-1667.9995324703207</v>
      </c>
      <c r="F130" s="13">
        <f t="shared" si="9"/>
        <v>-1668</v>
      </c>
      <c r="G130" s="13">
        <f t="shared" si="10"/>
        <v>8.4400000923778862E-4</v>
      </c>
      <c r="H130" s="13"/>
      <c r="I130" s="13">
        <f t="shared" si="16"/>
        <v>8.4400000923778862E-4</v>
      </c>
      <c r="J130" s="13"/>
      <c r="K130" s="13"/>
      <c r="L130" s="13"/>
      <c r="M130" s="13"/>
      <c r="N130" s="13"/>
      <c r="O130" s="13">
        <f t="shared" ca="1" si="11"/>
        <v>-5.6847547528214738E-3</v>
      </c>
      <c r="P130" s="13"/>
      <c r="Q130" s="37">
        <f t="shared" si="12"/>
        <v>26426.868000000002</v>
      </c>
    </row>
    <row r="131" spans="1:17" x14ac:dyDescent="0.2">
      <c r="A131" s="13" t="s">
        <v>43</v>
      </c>
      <c r="B131" s="13"/>
      <c r="C131" s="9">
        <v>41472.428999999996</v>
      </c>
      <c r="D131" s="9"/>
      <c r="E131">
        <f t="shared" si="8"/>
        <v>-1653.0092237400936</v>
      </c>
      <c r="F131">
        <f t="shared" si="9"/>
        <v>-1653</v>
      </c>
      <c r="G131">
        <f t="shared" si="10"/>
        <v>-1.665099999809172E-2</v>
      </c>
      <c r="I131" s="13">
        <f t="shared" si="16"/>
        <v>-1.665099999809172E-2</v>
      </c>
      <c r="O131">
        <f t="shared" ca="1" si="11"/>
        <v>-5.6455580179297976E-3</v>
      </c>
      <c r="Q131" s="2">
        <f t="shared" si="12"/>
        <v>26453.928999999996</v>
      </c>
    </row>
    <row r="132" spans="1:17" x14ac:dyDescent="0.2">
      <c r="A132" s="13" t="s">
        <v>43</v>
      </c>
      <c r="B132" s="13"/>
      <c r="C132" s="9">
        <v>41490.493999999999</v>
      </c>
      <c r="D132" s="9"/>
      <c r="E132">
        <f t="shared" si="8"/>
        <v>-1643.0022052554978</v>
      </c>
      <c r="F132">
        <f t="shared" si="9"/>
        <v>-1643</v>
      </c>
      <c r="G132">
        <f t="shared" si="10"/>
        <v>-3.9809999943827279E-3</v>
      </c>
      <c r="I132" s="13">
        <f t="shared" si="16"/>
        <v>-3.9809999943827279E-3</v>
      </c>
      <c r="O132">
        <f t="shared" ca="1" si="11"/>
        <v>-5.6194268613353471E-3</v>
      </c>
      <c r="Q132" s="2">
        <f t="shared" si="12"/>
        <v>26471.993999999999</v>
      </c>
    </row>
    <row r="133" spans="1:17" x14ac:dyDescent="0.2">
      <c r="A133" s="13" t="s">
        <v>45</v>
      </c>
      <c r="B133" s="13"/>
      <c r="C133" s="9">
        <v>41528.425000000003</v>
      </c>
      <c r="D133" s="9"/>
      <c r="E133">
        <f t="shared" si="8"/>
        <v>-1621.9905131359742</v>
      </c>
      <c r="F133">
        <f t="shared" si="9"/>
        <v>-1622</v>
      </c>
      <c r="G133">
        <f t="shared" si="10"/>
        <v>1.7126000006101094E-2</v>
      </c>
      <c r="I133" s="13">
        <f t="shared" si="16"/>
        <v>1.7126000006101094E-2</v>
      </c>
      <c r="O133">
        <f t="shared" ca="1" si="11"/>
        <v>-5.5645514324870011E-3</v>
      </c>
      <c r="Q133" s="2">
        <f t="shared" si="12"/>
        <v>26509.925000000003</v>
      </c>
    </row>
    <row r="134" spans="1:17" x14ac:dyDescent="0.2">
      <c r="A134" s="13" t="s">
        <v>46</v>
      </c>
      <c r="B134" s="13"/>
      <c r="C134" s="9">
        <v>41593.409</v>
      </c>
      <c r="D134" s="9"/>
      <c r="E134">
        <f t="shared" si="8"/>
        <v>-1585.9929438471361</v>
      </c>
      <c r="F134">
        <f t="shared" si="9"/>
        <v>-1586</v>
      </c>
      <c r="G134">
        <f t="shared" si="10"/>
        <v>1.2738000004901551E-2</v>
      </c>
      <c r="I134" s="13">
        <f t="shared" si="16"/>
        <v>1.2738000004901551E-2</v>
      </c>
      <c r="O134">
        <f t="shared" ca="1" si="11"/>
        <v>-5.4704792687469781E-3</v>
      </c>
      <c r="Q134" s="2">
        <f t="shared" si="12"/>
        <v>26574.909</v>
      </c>
    </row>
    <row r="135" spans="1:17" x14ac:dyDescent="0.2">
      <c r="A135" s="13" t="s">
        <v>46</v>
      </c>
      <c r="B135" s="13"/>
      <c r="C135" s="9">
        <v>41622.294000000002</v>
      </c>
      <c r="D135" s="9"/>
      <c r="E135">
        <f t="shared" si="8"/>
        <v>-1569.99223922895</v>
      </c>
      <c r="F135">
        <f t="shared" si="9"/>
        <v>-1570</v>
      </c>
      <c r="G135">
        <f t="shared" si="10"/>
        <v>1.4010000006237533E-2</v>
      </c>
      <c r="I135" s="13">
        <f t="shared" si="16"/>
        <v>1.4010000006237533E-2</v>
      </c>
      <c r="O135">
        <f t="shared" ca="1" si="11"/>
        <v>-5.4286694181958578E-3</v>
      </c>
      <c r="Q135" s="2">
        <f t="shared" si="12"/>
        <v>26603.794000000002</v>
      </c>
    </row>
    <row r="136" spans="1:17" x14ac:dyDescent="0.2">
      <c r="A136" s="13" t="s">
        <v>46</v>
      </c>
      <c r="B136" s="13"/>
      <c r="C136" s="9">
        <v>41649.356</v>
      </c>
      <c r="D136" s="9"/>
      <c r="E136">
        <f t="shared" si="8"/>
        <v>-1555.0013765536066</v>
      </c>
      <c r="F136">
        <f t="shared" si="9"/>
        <v>-1555</v>
      </c>
      <c r="G136">
        <f t="shared" si="10"/>
        <v>-2.4849999972502701E-3</v>
      </c>
      <c r="I136" s="13">
        <f t="shared" si="16"/>
        <v>-2.4849999972502701E-3</v>
      </c>
      <c r="O136">
        <f t="shared" ca="1" si="11"/>
        <v>-5.3894726833041817E-3</v>
      </c>
      <c r="Q136" s="2">
        <f t="shared" si="12"/>
        <v>26630.856</v>
      </c>
    </row>
    <row r="137" spans="1:17" x14ac:dyDescent="0.2">
      <c r="A137" s="13" t="s">
        <v>48</v>
      </c>
      <c r="B137" s="13"/>
      <c r="C137" s="9">
        <v>41678.231</v>
      </c>
      <c r="D137" s="9"/>
      <c r="E137">
        <f t="shared" si="8"/>
        <v>-1539.0062113865617</v>
      </c>
      <c r="F137">
        <f t="shared" si="9"/>
        <v>-1539</v>
      </c>
      <c r="G137">
        <f t="shared" si="10"/>
        <v>-1.1212999997951556E-2</v>
      </c>
      <c r="I137" s="13">
        <f t="shared" si="16"/>
        <v>-1.1212999997951556E-2</v>
      </c>
      <c r="O137">
        <f t="shared" ca="1" si="11"/>
        <v>-5.3476628327530605E-3</v>
      </c>
      <c r="Q137" s="2">
        <f t="shared" si="12"/>
        <v>26659.731</v>
      </c>
    </row>
    <row r="138" spans="1:17" x14ac:dyDescent="0.2">
      <c r="A138" s="13" t="s">
        <v>49</v>
      </c>
      <c r="B138" s="13"/>
      <c r="C138" s="9">
        <v>41687.231</v>
      </c>
      <c r="D138" s="9"/>
      <c r="E138">
        <f t="shared" si="8"/>
        <v>-1534.0207053604699</v>
      </c>
      <c r="F138">
        <f t="shared" si="9"/>
        <v>-1534</v>
      </c>
      <c r="G138">
        <f t="shared" si="10"/>
        <v>-3.7377999993623234E-2</v>
      </c>
      <c r="I138" s="13">
        <f t="shared" si="16"/>
        <v>-3.7377999993623234E-2</v>
      </c>
      <c r="O138">
        <f t="shared" ca="1" si="11"/>
        <v>-5.3345972544558357E-3</v>
      </c>
      <c r="Q138" s="2">
        <f t="shared" si="12"/>
        <v>26668.731</v>
      </c>
    </row>
    <row r="139" spans="1:17" x14ac:dyDescent="0.2">
      <c r="A139" s="13" t="s">
        <v>50</v>
      </c>
      <c r="B139" s="13"/>
      <c r="C139" s="9">
        <v>41815.423999999999</v>
      </c>
      <c r="D139" s="9"/>
      <c r="E139">
        <f t="shared" si="8"/>
        <v>-1463.0088193601589</v>
      </c>
      <c r="F139">
        <f t="shared" si="9"/>
        <v>-1463</v>
      </c>
      <c r="G139">
        <f t="shared" si="10"/>
        <v>-1.5920999998343177E-2</v>
      </c>
      <c r="I139" s="13">
        <f t="shared" si="16"/>
        <v>-1.5920999998343177E-2</v>
      </c>
      <c r="O139">
        <f t="shared" ca="1" si="11"/>
        <v>-5.1490660426352364E-3</v>
      </c>
      <c r="Q139" s="2">
        <f t="shared" si="12"/>
        <v>26796.923999999999</v>
      </c>
    </row>
    <row r="140" spans="1:17" x14ac:dyDescent="0.2">
      <c r="A140" s="13" t="s">
        <v>50</v>
      </c>
      <c r="B140" s="13"/>
      <c r="C140" s="9">
        <v>41815.428</v>
      </c>
      <c r="D140" s="9"/>
      <c r="E140">
        <f t="shared" si="8"/>
        <v>-1463.0066035797024</v>
      </c>
      <c r="F140">
        <f t="shared" si="9"/>
        <v>-1463</v>
      </c>
      <c r="G140">
        <f t="shared" si="10"/>
        <v>-1.192099999752827E-2</v>
      </c>
      <c r="I140" s="13">
        <f t="shared" si="16"/>
        <v>-1.192099999752827E-2</v>
      </c>
      <c r="O140">
        <f t="shared" ca="1" si="11"/>
        <v>-5.1490660426352364E-3</v>
      </c>
      <c r="Q140" s="2">
        <f t="shared" si="12"/>
        <v>26796.928</v>
      </c>
    </row>
    <row r="141" spans="1:17" x14ac:dyDescent="0.2">
      <c r="A141" s="13" t="s">
        <v>51</v>
      </c>
      <c r="B141" s="13"/>
      <c r="C141" s="9">
        <v>41918.332000000002</v>
      </c>
      <c r="D141" s="9"/>
      <c r="E141">
        <f t="shared" si="8"/>
        <v>-1406.0034355675941</v>
      </c>
      <c r="F141">
        <f t="shared" si="9"/>
        <v>-1406</v>
      </c>
      <c r="G141">
        <f t="shared" si="10"/>
        <v>-6.2019999968470074E-3</v>
      </c>
      <c r="I141" s="13">
        <f t="shared" si="16"/>
        <v>-6.2019999968470074E-3</v>
      </c>
      <c r="O141">
        <f t="shared" ca="1" si="11"/>
        <v>-5.0001184500468674E-3</v>
      </c>
      <c r="Q141" s="2">
        <f t="shared" si="12"/>
        <v>26899.832000000002</v>
      </c>
    </row>
    <row r="142" spans="1:17" x14ac:dyDescent="0.2">
      <c r="A142" s="13" t="s">
        <v>52</v>
      </c>
      <c r="B142" s="13"/>
      <c r="C142" s="9">
        <v>42039.273999999998</v>
      </c>
      <c r="D142" s="9"/>
      <c r="E142">
        <f t="shared" si="8"/>
        <v>-1339.0082055889734</v>
      </c>
      <c r="F142">
        <f t="shared" si="9"/>
        <v>-1339</v>
      </c>
      <c r="G142">
        <f t="shared" si="10"/>
        <v>-1.4813000001595356E-2</v>
      </c>
      <c r="I142" s="13">
        <f t="shared" si="16"/>
        <v>-1.4813000001595356E-2</v>
      </c>
      <c r="O142">
        <f t="shared" ca="1" si="11"/>
        <v>-4.8250397008640488E-3</v>
      </c>
      <c r="Q142" s="2">
        <f t="shared" si="12"/>
        <v>27020.773999999998</v>
      </c>
    </row>
    <row r="143" spans="1:17" x14ac:dyDescent="0.2">
      <c r="A143" s="13" t="s">
        <v>53</v>
      </c>
      <c r="B143" s="13"/>
      <c r="C143" s="9">
        <v>42223.392</v>
      </c>
      <c r="D143" s="9"/>
      <c r="E143">
        <f t="shared" si="8"/>
        <v>-1237.0169390876397</v>
      </c>
      <c r="F143">
        <f t="shared" si="9"/>
        <v>-1237</v>
      </c>
      <c r="G143">
        <f t="shared" si="10"/>
        <v>-3.0578999998397194E-2</v>
      </c>
      <c r="I143" s="13">
        <f t="shared" si="16"/>
        <v>-3.0578999998397194E-2</v>
      </c>
      <c r="O143">
        <f t="shared" ca="1" si="11"/>
        <v>-4.5585019036006522E-3</v>
      </c>
      <c r="Q143" s="2">
        <f t="shared" si="12"/>
        <v>27204.892</v>
      </c>
    </row>
    <row r="144" spans="1:17" x14ac:dyDescent="0.2">
      <c r="A144" s="13" t="s">
        <v>54</v>
      </c>
      <c r="B144" s="13"/>
      <c r="C144" s="9">
        <v>42223.421999999999</v>
      </c>
      <c r="D144" s="9"/>
      <c r="E144">
        <f t="shared" si="8"/>
        <v>-1237.0003207342199</v>
      </c>
      <c r="F144">
        <f t="shared" si="9"/>
        <v>-1237</v>
      </c>
      <c r="G144">
        <f t="shared" si="10"/>
        <v>-5.7899999956134707E-4</v>
      </c>
      <c r="I144" s="13">
        <f t="shared" si="16"/>
        <v>-5.7899999956134707E-4</v>
      </c>
      <c r="O144">
        <f t="shared" ca="1" si="11"/>
        <v>-4.5585019036006522E-3</v>
      </c>
      <c r="Q144" s="2">
        <f t="shared" si="12"/>
        <v>27204.921999999999</v>
      </c>
    </row>
    <row r="145" spans="1:32" x14ac:dyDescent="0.2">
      <c r="A145" s="13" t="s">
        <v>53</v>
      </c>
      <c r="B145" s="13"/>
      <c r="C145" s="9">
        <v>42223.442000000003</v>
      </c>
      <c r="D145" s="9"/>
      <c r="E145">
        <f t="shared" si="8"/>
        <v>-1236.9892418319375</v>
      </c>
      <c r="F145">
        <f t="shared" si="9"/>
        <v>-1237</v>
      </c>
      <c r="G145">
        <f t="shared" si="10"/>
        <v>1.9421000004513189E-2</v>
      </c>
      <c r="I145" s="13">
        <f t="shared" si="16"/>
        <v>1.9421000004513189E-2</v>
      </c>
      <c r="O145">
        <f t="shared" ca="1" si="11"/>
        <v>-4.5585019036006522E-3</v>
      </c>
      <c r="Q145" s="2">
        <f t="shared" si="12"/>
        <v>27204.942000000003</v>
      </c>
    </row>
    <row r="146" spans="1:32" x14ac:dyDescent="0.2">
      <c r="A146" s="13" t="s">
        <v>55</v>
      </c>
      <c r="B146" s="13"/>
      <c r="C146" s="9">
        <v>42279.384100000003</v>
      </c>
      <c r="D146" s="9"/>
      <c r="E146">
        <f t="shared" si="8"/>
        <v>-1206.0003888694666</v>
      </c>
      <c r="F146">
        <f t="shared" si="9"/>
        <v>-1206</v>
      </c>
      <c r="G146">
        <f t="shared" si="10"/>
        <v>-7.0199999754549935E-4</v>
      </c>
      <c r="J146">
        <f>+G146</f>
        <v>-7.0199999754549935E-4</v>
      </c>
      <c r="O146">
        <f t="shared" ca="1" si="11"/>
        <v>-4.4774953181578548E-3</v>
      </c>
      <c r="Q146" s="2">
        <f t="shared" si="12"/>
        <v>27260.884100000003</v>
      </c>
    </row>
    <row r="147" spans="1:32" x14ac:dyDescent="0.2">
      <c r="A147" s="13" t="s">
        <v>56</v>
      </c>
      <c r="B147" s="13"/>
      <c r="C147" s="9">
        <v>42288.391000000003</v>
      </c>
      <c r="D147" s="9"/>
      <c r="E147">
        <f t="shared" si="8"/>
        <v>-1201.0110606220878</v>
      </c>
      <c r="F147">
        <f t="shared" si="9"/>
        <v>-1201</v>
      </c>
      <c r="G147">
        <f t="shared" si="10"/>
        <v>-1.9966999992902856E-2</v>
      </c>
      <c r="I147" s="13">
        <f>+G147</f>
        <v>-1.9966999992902856E-2</v>
      </c>
      <c r="O147">
        <f t="shared" ca="1" si="11"/>
        <v>-4.46442973986063E-3</v>
      </c>
      <c r="Q147" s="2">
        <f t="shared" si="12"/>
        <v>27269.891000000003</v>
      </c>
    </row>
    <row r="148" spans="1:32" x14ac:dyDescent="0.2">
      <c r="A148" s="14" t="s">
        <v>114</v>
      </c>
      <c r="B148" s="39" t="s">
        <v>98</v>
      </c>
      <c r="C148" s="14">
        <v>42575.442999999999</v>
      </c>
      <c r="D148" s="14" t="s">
        <v>113</v>
      </c>
      <c r="E148" s="13">
        <f t="shared" si="8"/>
        <v>-1042.0000077552302</v>
      </c>
      <c r="F148" s="13">
        <f t="shared" si="9"/>
        <v>-1042</v>
      </c>
      <c r="G148" s="13">
        <f t="shared" si="10"/>
        <v>-1.3999997463542968E-5</v>
      </c>
      <c r="H148" s="13"/>
      <c r="I148" s="13"/>
      <c r="J148">
        <f>+G148</f>
        <v>-1.3999997463542968E-5</v>
      </c>
      <c r="K148" s="13"/>
      <c r="L148" s="13"/>
      <c r="N148" s="13"/>
      <c r="O148" s="13">
        <f t="shared" ca="1" si="11"/>
        <v>-4.0489443500088644E-3</v>
      </c>
      <c r="P148" s="13"/>
      <c r="Q148" s="37">
        <f t="shared" si="12"/>
        <v>27556.942999999999</v>
      </c>
    </row>
    <row r="149" spans="1:32" x14ac:dyDescent="0.2">
      <c r="A149" s="13" t="s">
        <v>57</v>
      </c>
      <c r="B149" s="13"/>
      <c r="C149" s="9">
        <v>42575.463000000003</v>
      </c>
      <c r="D149" s="9"/>
      <c r="E149">
        <f t="shared" ref="E149:E212" si="17">+(C149-C$7)/C$8</f>
        <v>-1041.9889288529478</v>
      </c>
      <c r="F149">
        <f t="shared" ref="F149:F212" si="18">ROUND(2*E149,0)/2</f>
        <v>-1042</v>
      </c>
      <c r="G149">
        <f t="shared" ref="G149:G212" si="19">+C149-(C$7+F149*C$8)</f>
        <v>1.9986000006610993E-2</v>
      </c>
      <c r="I149" s="13">
        <f>+G149</f>
        <v>1.9986000006610993E-2</v>
      </c>
      <c r="O149">
        <f t="shared" ref="O149:O212" ca="1" si="20">+C$11+C$12*F149</f>
        <v>-4.0489443500088644E-3</v>
      </c>
      <c r="Q149" s="2">
        <f t="shared" ref="Q149:Q212" si="21">+C149-15018.5</f>
        <v>27556.963000000003</v>
      </c>
    </row>
    <row r="150" spans="1:32" x14ac:dyDescent="0.2">
      <c r="A150" s="13" t="s">
        <v>57</v>
      </c>
      <c r="B150" s="13"/>
      <c r="C150" s="9">
        <v>42631.391000000003</v>
      </c>
      <c r="D150" s="9"/>
      <c r="E150">
        <f t="shared" si="17"/>
        <v>-1011.0078865165847</v>
      </c>
      <c r="F150">
        <f t="shared" si="18"/>
        <v>-1011</v>
      </c>
      <c r="G150">
        <f t="shared" si="19"/>
        <v>-1.4236999995773658E-2</v>
      </c>
      <c r="I150" s="13">
        <f>+G150</f>
        <v>-1.4236999995773658E-2</v>
      </c>
      <c r="O150">
        <f t="shared" ca="1" si="20"/>
        <v>-3.9679377645660679E-3</v>
      </c>
      <c r="Q150" s="2">
        <f t="shared" si="21"/>
        <v>27612.891000000003</v>
      </c>
    </row>
    <row r="151" spans="1:32" x14ac:dyDescent="0.2">
      <c r="A151" s="14" t="s">
        <v>114</v>
      </c>
      <c r="B151" s="39" t="s">
        <v>98</v>
      </c>
      <c r="C151" s="14">
        <v>42631.405200000001</v>
      </c>
      <c r="D151" s="14" t="s">
        <v>113</v>
      </c>
      <c r="E151" s="13">
        <f t="shared" si="17"/>
        <v>-1011.0000204959669</v>
      </c>
      <c r="F151" s="13">
        <f t="shared" si="18"/>
        <v>-1011</v>
      </c>
      <c r="G151" s="13">
        <f t="shared" si="19"/>
        <v>-3.6999997973907739E-5</v>
      </c>
      <c r="H151" s="13"/>
      <c r="I151" s="13"/>
      <c r="J151">
        <f t="shared" ref="J151:J157" si="22">+G151</f>
        <v>-3.6999997973907739E-5</v>
      </c>
      <c r="K151" s="13"/>
      <c r="L151" s="13"/>
      <c r="N151" s="13"/>
      <c r="O151" s="13">
        <f t="shared" ca="1" si="20"/>
        <v>-3.9679377645660679E-3</v>
      </c>
      <c r="P151" s="13"/>
      <c r="Q151" s="37">
        <f t="shared" si="21"/>
        <v>27612.905200000001</v>
      </c>
    </row>
    <row r="152" spans="1:32" x14ac:dyDescent="0.2">
      <c r="A152" s="14" t="s">
        <v>114</v>
      </c>
      <c r="B152" s="39" t="s">
        <v>98</v>
      </c>
      <c r="C152" s="14">
        <v>42631.405500000001</v>
      </c>
      <c r="D152" s="14" t="s">
        <v>113</v>
      </c>
      <c r="E152" s="13">
        <f t="shared" si="17"/>
        <v>-1010.9998543124328</v>
      </c>
      <c r="F152" s="13">
        <f t="shared" si="18"/>
        <v>-1011</v>
      </c>
      <c r="G152" s="13">
        <f t="shared" si="19"/>
        <v>2.6300000172341242E-4</v>
      </c>
      <c r="H152" s="13"/>
      <c r="I152" s="13"/>
      <c r="J152">
        <f t="shared" si="22"/>
        <v>2.6300000172341242E-4</v>
      </c>
      <c r="K152" s="13"/>
      <c r="L152" s="13"/>
      <c r="N152" s="13"/>
      <c r="O152" s="13">
        <f t="shared" ca="1" si="20"/>
        <v>-3.9679377645660679E-3</v>
      </c>
      <c r="P152" s="13"/>
      <c r="Q152" s="37">
        <f t="shared" si="21"/>
        <v>27612.905500000001</v>
      </c>
    </row>
    <row r="153" spans="1:32" x14ac:dyDescent="0.2">
      <c r="A153" s="14" t="s">
        <v>114</v>
      </c>
      <c r="B153" s="39" t="s">
        <v>98</v>
      </c>
      <c r="C153" s="14">
        <v>42640.431700000001</v>
      </c>
      <c r="D153" s="14" t="s">
        <v>113</v>
      </c>
      <c r="E153" s="13">
        <f t="shared" si="17"/>
        <v>-1005.9998349243538</v>
      </c>
      <c r="F153" s="13">
        <f t="shared" si="18"/>
        <v>-1006</v>
      </c>
      <c r="G153" s="13">
        <f t="shared" si="19"/>
        <v>2.9800000629620627E-4</v>
      </c>
      <c r="H153" s="13"/>
      <c r="I153" s="13"/>
      <c r="J153">
        <f t="shared" si="22"/>
        <v>2.9800000629620627E-4</v>
      </c>
      <c r="K153" s="13"/>
      <c r="L153" s="13"/>
      <c r="N153" s="13"/>
      <c r="O153" s="13">
        <f t="shared" ca="1" si="20"/>
        <v>-3.9548721862688423E-3</v>
      </c>
      <c r="P153" s="13"/>
      <c r="Q153" s="37">
        <f t="shared" si="21"/>
        <v>27621.931700000001</v>
      </c>
    </row>
    <row r="154" spans="1:32" x14ac:dyDescent="0.2">
      <c r="A154" s="14" t="s">
        <v>114</v>
      </c>
      <c r="B154" s="39" t="s">
        <v>98</v>
      </c>
      <c r="C154" s="14">
        <v>42640.432399999998</v>
      </c>
      <c r="D154" s="14" t="s">
        <v>113</v>
      </c>
      <c r="E154" s="13">
        <f t="shared" si="17"/>
        <v>-1005.9994471627757</v>
      </c>
      <c r="F154" s="13">
        <f t="shared" si="18"/>
        <v>-1006</v>
      </c>
      <c r="G154" s="13">
        <f t="shared" si="19"/>
        <v>9.9800000316463411E-4</v>
      </c>
      <c r="H154" s="13"/>
      <c r="I154" s="13"/>
      <c r="J154">
        <f t="shared" si="22"/>
        <v>9.9800000316463411E-4</v>
      </c>
      <c r="K154" s="13"/>
      <c r="L154" s="13"/>
      <c r="N154" s="13"/>
      <c r="O154" s="13">
        <f t="shared" ca="1" si="20"/>
        <v>-3.9548721862688423E-3</v>
      </c>
      <c r="P154" s="13"/>
      <c r="Q154" s="37">
        <f t="shared" si="21"/>
        <v>27621.932399999998</v>
      </c>
    </row>
    <row r="155" spans="1:32" x14ac:dyDescent="0.2">
      <c r="A155" s="14" t="s">
        <v>114</v>
      </c>
      <c r="B155" s="39" t="s">
        <v>98</v>
      </c>
      <c r="C155" s="14">
        <v>42667.512199999997</v>
      </c>
      <c r="D155" s="14" t="s">
        <v>113</v>
      </c>
      <c r="E155" s="13">
        <f t="shared" si="17"/>
        <v>-990.9987242644022</v>
      </c>
      <c r="F155" s="13">
        <f t="shared" si="18"/>
        <v>-991</v>
      </c>
      <c r="G155" s="13">
        <f t="shared" si="19"/>
        <v>2.3030000011203811E-3</v>
      </c>
      <c r="H155" s="13"/>
      <c r="I155" s="13"/>
      <c r="J155">
        <f t="shared" si="22"/>
        <v>2.3030000011203811E-3</v>
      </c>
      <c r="K155" s="13"/>
      <c r="L155" s="13"/>
      <c r="N155" s="13"/>
      <c r="O155" s="13">
        <f t="shared" ca="1" si="20"/>
        <v>-3.915675451377167E-3</v>
      </c>
      <c r="P155" s="13"/>
      <c r="Q155" s="37">
        <f t="shared" si="21"/>
        <v>27649.012199999997</v>
      </c>
    </row>
    <row r="156" spans="1:32" x14ac:dyDescent="0.2">
      <c r="A156" s="14" t="s">
        <v>114</v>
      </c>
      <c r="B156" s="39" t="s">
        <v>98</v>
      </c>
      <c r="C156" s="14">
        <v>42667.512600000002</v>
      </c>
      <c r="D156" s="14" t="s">
        <v>113</v>
      </c>
      <c r="E156" s="13">
        <f t="shared" si="17"/>
        <v>-990.99850268635407</v>
      </c>
      <c r="F156" s="13">
        <f t="shared" si="18"/>
        <v>-991</v>
      </c>
      <c r="G156" s="13">
        <f t="shared" si="19"/>
        <v>2.7030000055674464E-3</v>
      </c>
      <c r="H156" s="13"/>
      <c r="I156" s="13"/>
      <c r="J156">
        <f t="shared" si="22"/>
        <v>2.7030000055674464E-3</v>
      </c>
      <c r="K156" s="13"/>
      <c r="L156" s="13"/>
      <c r="N156" s="13"/>
      <c r="O156" s="13">
        <f t="shared" ca="1" si="20"/>
        <v>-3.915675451377167E-3</v>
      </c>
      <c r="P156" s="13"/>
      <c r="Q156" s="37">
        <f t="shared" si="21"/>
        <v>27649.012600000002</v>
      </c>
    </row>
    <row r="157" spans="1:32" x14ac:dyDescent="0.2">
      <c r="A157" s="13" t="s">
        <v>58</v>
      </c>
      <c r="B157" s="13"/>
      <c r="C157" s="9">
        <v>42927.46</v>
      </c>
      <c r="D157" s="9"/>
      <c r="E157">
        <f t="shared" si="17"/>
        <v>-847.001910556697</v>
      </c>
      <c r="F157">
        <f t="shared" si="18"/>
        <v>-847</v>
      </c>
      <c r="G157">
        <f t="shared" si="19"/>
        <v>-3.4489999961806461E-3</v>
      </c>
      <c r="J157">
        <f t="shared" si="22"/>
        <v>-3.4489999961806461E-3</v>
      </c>
      <c r="O157">
        <f t="shared" ca="1" si="20"/>
        <v>-3.539386796417078E-3</v>
      </c>
      <c r="Q157" s="2">
        <f t="shared" si="21"/>
        <v>27908.959999999999</v>
      </c>
    </row>
    <row r="158" spans="1:32" x14ac:dyDescent="0.2">
      <c r="A158" s="13" t="s">
        <v>59</v>
      </c>
      <c r="B158" s="13"/>
      <c r="C158" s="9">
        <v>42956.370999999999</v>
      </c>
      <c r="D158" s="9"/>
      <c r="E158">
        <f t="shared" si="17"/>
        <v>-830.98680336554764</v>
      </c>
      <c r="F158">
        <f t="shared" si="18"/>
        <v>-831</v>
      </c>
      <c r="G158">
        <f t="shared" si="19"/>
        <v>2.3823000003176276E-2</v>
      </c>
      <c r="I158" s="13">
        <f t="shared" ref="I158:I173" si="23">+G158</f>
        <v>2.3823000003176276E-2</v>
      </c>
      <c r="O158">
        <f t="shared" ca="1" si="20"/>
        <v>-3.4975769458659568E-3</v>
      </c>
      <c r="Q158" s="2">
        <f t="shared" si="21"/>
        <v>27937.870999999999</v>
      </c>
    </row>
    <row r="159" spans="1:32" x14ac:dyDescent="0.2">
      <c r="A159" s="13" t="s">
        <v>60</v>
      </c>
      <c r="B159" s="13"/>
      <c r="C159" s="9">
        <v>43003.336000000003</v>
      </c>
      <c r="D159" s="9"/>
      <c r="E159">
        <f t="shared" si="17"/>
        <v>-804.97077108605583</v>
      </c>
      <c r="F159">
        <f t="shared" si="18"/>
        <v>-805</v>
      </c>
      <c r="G159">
        <f t="shared" si="19"/>
        <v>5.2765000007639173E-2</v>
      </c>
      <c r="I159" s="13">
        <f t="shared" si="23"/>
        <v>5.2765000007639173E-2</v>
      </c>
      <c r="O159">
        <f t="shared" ca="1" si="20"/>
        <v>-3.4296359387203852E-3</v>
      </c>
      <c r="Q159" s="2">
        <f t="shared" si="21"/>
        <v>27984.836000000003</v>
      </c>
    </row>
    <row r="160" spans="1:32" x14ac:dyDescent="0.2">
      <c r="A160" s="13" t="s">
        <v>62</v>
      </c>
      <c r="B160" s="13"/>
      <c r="C160" s="9">
        <v>43008.697</v>
      </c>
      <c r="D160" s="9"/>
      <c r="E160">
        <f t="shared" si="17"/>
        <v>-802.00107132984874</v>
      </c>
      <c r="F160">
        <f t="shared" si="18"/>
        <v>-802</v>
      </c>
      <c r="G160">
        <f t="shared" si="19"/>
        <v>-1.9339999998919666E-3</v>
      </c>
      <c r="I160" s="13">
        <f t="shared" si="23"/>
        <v>-1.9339999998919666E-3</v>
      </c>
      <c r="O160">
        <f t="shared" ca="1" si="20"/>
        <v>-3.4217965917420498E-3</v>
      </c>
      <c r="Q160" s="2">
        <f t="shared" si="21"/>
        <v>27990.197</v>
      </c>
      <c r="AA160" t="s">
        <v>32</v>
      </c>
      <c r="AB160">
        <v>12</v>
      </c>
      <c r="AD160" t="s">
        <v>61</v>
      </c>
      <c r="AF160" t="s">
        <v>63</v>
      </c>
    </row>
    <row r="161" spans="1:32" x14ac:dyDescent="0.2">
      <c r="A161" s="13" t="s">
        <v>64</v>
      </c>
      <c r="B161" s="13"/>
      <c r="C161" s="9">
        <v>43030.341</v>
      </c>
      <c r="D161" s="9"/>
      <c r="E161">
        <f t="shared" si="17"/>
        <v>-790.01148328221154</v>
      </c>
      <c r="F161">
        <f t="shared" si="18"/>
        <v>-790</v>
      </c>
      <c r="G161">
        <f t="shared" si="19"/>
        <v>-2.0729999996547122E-2</v>
      </c>
      <c r="I161" s="13">
        <f t="shared" si="23"/>
        <v>-2.0729999996547122E-2</v>
      </c>
      <c r="O161">
        <f t="shared" ca="1" si="20"/>
        <v>-3.3904392038287094E-3</v>
      </c>
      <c r="Q161" s="2">
        <f t="shared" si="21"/>
        <v>28011.841</v>
      </c>
    </row>
    <row r="162" spans="1:32" x14ac:dyDescent="0.2">
      <c r="A162" s="13" t="s">
        <v>62</v>
      </c>
      <c r="B162" s="13"/>
      <c r="C162" s="9">
        <v>43304.741000000002</v>
      </c>
      <c r="D162" s="9"/>
      <c r="E162">
        <f t="shared" si="17"/>
        <v>-638.00894399780805</v>
      </c>
      <c r="F162">
        <f t="shared" si="18"/>
        <v>-638</v>
      </c>
      <c r="G162">
        <f t="shared" si="19"/>
        <v>-1.6145999994478188E-2</v>
      </c>
      <c r="I162" s="13">
        <f t="shared" si="23"/>
        <v>-1.6145999994478188E-2</v>
      </c>
      <c r="O162">
        <f t="shared" ca="1" si="20"/>
        <v>-2.9932456235930598E-3</v>
      </c>
      <c r="Q162" s="2">
        <f t="shared" si="21"/>
        <v>28286.241000000002</v>
      </c>
      <c r="AB162">
        <v>8</v>
      </c>
      <c r="AD162" t="s">
        <v>47</v>
      </c>
      <c r="AF162" t="s">
        <v>36</v>
      </c>
    </row>
    <row r="163" spans="1:32" x14ac:dyDescent="0.2">
      <c r="A163" s="13" t="s">
        <v>65</v>
      </c>
      <c r="B163" s="13"/>
      <c r="C163" s="9">
        <v>43326.391000000003</v>
      </c>
      <c r="D163" s="9"/>
      <c r="E163">
        <f t="shared" si="17"/>
        <v>-626.01603227948613</v>
      </c>
      <c r="F163">
        <f t="shared" si="18"/>
        <v>-626</v>
      </c>
      <c r="G163">
        <f t="shared" si="19"/>
        <v>-2.8941999989910983E-2</v>
      </c>
      <c r="I163" s="13">
        <f t="shared" si="23"/>
        <v>-2.8941999989910983E-2</v>
      </c>
      <c r="O163">
        <f t="shared" ca="1" si="20"/>
        <v>-2.961888235679719E-3</v>
      </c>
      <c r="Q163" s="2">
        <f t="shared" si="21"/>
        <v>28307.891000000003</v>
      </c>
    </row>
    <row r="164" spans="1:32" x14ac:dyDescent="0.2">
      <c r="A164" s="13" t="s">
        <v>66</v>
      </c>
      <c r="B164" s="13"/>
      <c r="C164" s="9">
        <v>43429.326000000001</v>
      </c>
      <c r="D164" s="9"/>
      <c r="E164">
        <f t="shared" si="17"/>
        <v>-568.99569196884613</v>
      </c>
      <c r="F164">
        <f t="shared" si="18"/>
        <v>-569</v>
      </c>
      <c r="G164">
        <f t="shared" si="19"/>
        <v>7.7770000061718747E-3</v>
      </c>
      <c r="I164" s="13">
        <f t="shared" si="23"/>
        <v>7.7770000061718747E-3</v>
      </c>
      <c r="O164">
        <f t="shared" ca="1" si="20"/>
        <v>-2.8129406430913509E-3</v>
      </c>
      <c r="Q164" s="2">
        <f t="shared" si="21"/>
        <v>28410.826000000001</v>
      </c>
    </row>
    <row r="165" spans="1:32" x14ac:dyDescent="0.2">
      <c r="A165" s="13" t="s">
        <v>62</v>
      </c>
      <c r="B165" s="13"/>
      <c r="C165" s="9">
        <v>43703.705000000002</v>
      </c>
      <c r="D165" s="9"/>
      <c r="E165">
        <f t="shared" si="17"/>
        <v>-417.00478553183729</v>
      </c>
      <c r="F165">
        <f t="shared" si="18"/>
        <v>-417</v>
      </c>
      <c r="G165">
        <f t="shared" si="19"/>
        <v>-8.6389999923994765E-3</v>
      </c>
      <c r="I165" s="13">
        <f t="shared" si="23"/>
        <v>-8.6389999923994765E-3</v>
      </c>
      <c r="O165">
        <f t="shared" ca="1" si="20"/>
        <v>-2.4157470628557013E-3</v>
      </c>
      <c r="Q165" s="2">
        <f t="shared" si="21"/>
        <v>28685.205000000002</v>
      </c>
      <c r="AA165" t="s">
        <v>32</v>
      </c>
      <c r="AB165">
        <v>13</v>
      </c>
      <c r="AD165" t="s">
        <v>61</v>
      </c>
      <c r="AF165" t="s">
        <v>63</v>
      </c>
    </row>
    <row r="166" spans="1:32" x14ac:dyDescent="0.2">
      <c r="A166" s="13" t="s">
        <v>67</v>
      </c>
      <c r="B166" s="13"/>
      <c r="C166" s="9">
        <v>43734.408000000003</v>
      </c>
      <c r="D166" s="9"/>
      <c r="E166">
        <f t="shared" si="17"/>
        <v>-399.99700869638093</v>
      </c>
      <c r="F166">
        <f t="shared" si="18"/>
        <v>-400</v>
      </c>
      <c r="G166">
        <f t="shared" si="19"/>
        <v>5.4000000091036782E-3</v>
      </c>
      <c r="I166" s="13">
        <f t="shared" si="23"/>
        <v>5.4000000091036782E-3</v>
      </c>
      <c r="O166">
        <f t="shared" ca="1" si="20"/>
        <v>-2.3713240966451352E-3</v>
      </c>
      <c r="Q166" s="2">
        <f t="shared" si="21"/>
        <v>28715.908000000003</v>
      </c>
    </row>
    <row r="167" spans="1:32" x14ac:dyDescent="0.2">
      <c r="A167" s="13" t="s">
        <v>68</v>
      </c>
      <c r="B167" s="13"/>
      <c r="C167" s="9">
        <v>43828.279000000002</v>
      </c>
      <c r="D167" s="9"/>
      <c r="E167">
        <f t="shared" si="17"/>
        <v>-347.99762689912865</v>
      </c>
      <c r="F167">
        <f t="shared" si="18"/>
        <v>-348</v>
      </c>
      <c r="G167">
        <f t="shared" si="19"/>
        <v>4.2840000023716129E-3</v>
      </c>
      <c r="I167" s="13">
        <f t="shared" si="23"/>
        <v>4.2840000023716129E-3</v>
      </c>
      <c r="O167">
        <f t="shared" ca="1" si="20"/>
        <v>-2.2354420823539919E-3</v>
      </c>
      <c r="Q167" s="2">
        <f t="shared" si="21"/>
        <v>28809.779000000002</v>
      </c>
    </row>
    <row r="168" spans="1:32" x14ac:dyDescent="0.2">
      <c r="A168" s="13" t="s">
        <v>69</v>
      </c>
      <c r="B168" s="13"/>
      <c r="C168" s="9">
        <v>43846.317999999999</v>
      </c>
      <c r="D168" s="9"/>
      <c r="E168">
        <f t="shared" si="17"/>
        <v>-338.00501098750004</v>
      </c>
      <c r="F168">
        <f t="shared" si="18"/>
        <v>-338</v>
      </c>
      <c r="G168">
        <f t="shared" si="19"/>
        <v>-9.0459999992162921E-3</v>
      </c>
      <c r="I168" s="13">
        <f t="shared" si="23"/>
        <v>-9.0459999992162921E-3</v>
      </c>
      <c r="O168">
        <f t="shared" ca="1" si="20"/>
        <v>-2.2093109257595414E-3</v>
      </c>
      <c r="Q168" s="2">
        <f t="shared" si="21"/>
        <v>28827.817999999999</v>
      </c>
    </row>
    <row r="169" spans="1:32" x14ac:dyDescent="0.2">
      <c r="A169" s="13" t="s">
        <v>62</v>
      </c>
      <c r="B169" s="13"/>
      <c r="C169" s="9">
        <v>44111.7</v>
      </c>
      <c r="D169" s="9"/>
      <c r="E169">
        <f t="shared" si="17"/>
        <v>-190.99794874124274</v>
      </c>
      <c r="F169">
        <f t="shared" si="18"/>
        <v>-191</v>
      </c>
      <c r="G169">
        <f t="shared" si="19"/>
        <v>3.7030000021331944E-3</v>
      </c>
      <c r="I169" s="13">
        <f t="shared" si="23"/>
        <v>3.7030000021331944E-3</v>
      </c>
      <c r="O169">
        <f t="shared" ca="1" si="20"/>
        <v>-1.8251829238211173E-3</v>
      </c>
      <c r="Q169" s="2">
        <f t="shared" si="21"/>
        <v>29093.199999999997</v>
      </c>
      <c r="AA169" t="s">
        <v>32</v>
      </c>
      <c r="AB169">
        <v>8</v>
      </c>
      <c r="AD169" t="s">
        <v>47</v>
      </c>
      <c r="AF169" t="s">
        <v>36</v>
      </c>
    </row>
    <row r="170" spans="1:32" x14ac:dyDescent="0.2">
      <c r="A170" s="13" t="s">
        <v>70</v>
      </c>
      <c r="B170" s="13"/>
      <c r="C170" s="9">
        <v>44115.305</v>
      </c>
      <c r="D170" s="9"/>
      <c r="E170">
        <f t="shared" si="17"/>
        <v>-189.00097660523414</v>
      </c>
      <c r="F170">
        <f t="shared" si="18"/>
        <v>-189</v>
      </c>
      <c r="G170">
        <f t="shared" si="19"/>
        <v>-1.7630000002100132E-3</v>
      </c>
      <c r="I170" s="13">
        <f t="shared" si="23"/>
        <v>-1.7630000002100132E-3</v>
      </c>
      <c r="O170">
        <f t="shared" ca="1" si="20"/>
        <v>-1.8199566925022272E-3</v>
      </c>
      <c r="Q170" s="2">
        <f t="shared" si="21"/>
        <v>29096.805</v>
      </c>
    </row>
    <row r="171" spans="1:32" x14ac:dyDescent="0.2">
      <c r="A171" s="13" t="s">
        <v>71</v>
      </c>
      <c r="B171" s="13"/>
      <c r="C171" s="9">
        <v>44124.33</v>
      </c>
      <c r="D171" s="9"/>
      <c r="E171">
        <f t="shared" si="17"/>
        <v>-184.00162195129116</v>
      </c>
      <c r="F171">
        <f t="shared" si="18"/>
        <v>-184</v>
      </c>
      <c r="G171">
        <f t="shared" si="19"/>
        <v>-2.9279999944265001E-3</v>
      </c>
      <c r="I171" s="13">
        <f t="shared" si="23"/>
        <v>-2.9279999944265001E-3</v>
      </c>
      <c r="O171">
        <f t="shared" ca="1" si="20"/>
        <v>-1.8068911142050019E-3</v>
      </c>
      <c r="Q171" s="2">
        <f t="shared" si="21"/>
        <v>29105.83</v>
      </c>
    </row>
    <row r="172" spans="1:32" x14ac:dyDescent="0.2">
      <c r="A172" s="13" t="s">
        <v>71</v>
      </c>
      <c r="B172" s="13"/>
      <c r="C172" s="9">
        <v>44133.347000000002</v>
      </c>
      <c r="D172" s="9"/>
      <c r="E172">
        <f t="shared" si="17"/>
        <v>-179.00669885826116</v>
      </c>
      <c r="F172">
        <f t="shared" si="18"/>
        <v>-179</v>
      </c>
      <c r="G172">
        <f t="shared" si="19"/>
        <v>-1.2092999997548759E-2</v>
      </c>
      <c r="I172" s="13">
        <f t="shared" si="23"/>
        <v>-1.2092999997548759E-2</v>
      </c>
      <c r="O172">
        <f t="shared" ca="1" si="20"/>
        <v>-1.7938255359077767E-3</v>
      </c>
      <c r="Q172" s="2">
        <f t="shared" si="21"/>
        <v>29114.847000000002</v>
      </c>
    </row>
    <row r="173" spans="1:32" x14ac:dyDescent="0.2">
      <c r="A173" s="13" t="s">
        <v>62</v>
      </c>
      <c r="B173" s="13"/>
      <c r="C173" s="9">
        <v>44445.656000000003</v>
      </c>
      <c r="D173" s="9"/>
      <c r="E173">
        <f t="shared" si="17"/>
        <v>-6.0046542468447468</v>
      </c>
      <c r="F173">
        <f t="shared" si="18"/>
        <v>-6</v>
      </c>
      <c r="G173">
        <f t="shared" si="19"/>
        <v>-8.4019999922020361E-3</v>
      </c>
      <c r="I173" s="13">
        <f t="shared" si="23"/>
        <v>-8.4019999922020361E-3</v>
      </c>
      <c r="O173">
        <f t="shared" ca="1" si="20"/>
        <v>-1.3417565268237809E-3</v>
      </c>
      <c r="Q173" s="2">
        <f t="shared" si="21"/>
        <v>29427.156000000003</v>
      </c>
      <c r="AA173" t="s">
        <v>32</v>
      </c>
      <c r="AB173">
        <v>7</v>
      </c>
      <c r="AD173" t="s">
        <v>47</v>
      </c>
      <c r="AF173" t="s">
        <v>36</v>
      </c>
    </row>
    <row r="174" spans="1:32" x14ac:dyDescent="0.2">
      <c r="A174" s="13" t="s">
        <v>72</v>
      </c>
      <c r="B174" s="13"/>
      <c r="C174" s="9">
        <v>44456.495499999997</v>
      </c>
      <c r="D174" s="9"/>
      <c r="E174">
        <f t="shared" si="17"/>
        <v>-1.6618353403539607E-4</v>
      </c>
      <c r="F174">
        <f t="shared" si="18"/>
        <v>0</v>
      </c>
      <c r="G174">
        <f t="shared" si="19"/>
        <v>-2.9999999969732016E-4</v>
      </c>
      <c r="J174">
        <f>+G174</f>
        <v>-2.9999999969732016E-4</v>
      </c>
      <c r="O174">
        <f t="shared" ca="1" si="20"/>
        <v>-1.3260778328671105E-3</v>
      </c>
      <c r="Q174" s="2">
        <f t="shared" si="21"/>
        <v>29437.995499999997</v>
      </c>
    </row>
    <row r="175" spans="1:32" x14ac:dyDescent="0.2">
      <c r="A175" s="13" t="s">
        <v>14</v>
      </c>
      <c r="B175" s="13"/>
      <c r="C175" s="9">
        <v>44456.495799999997</v>
      </c>
      <c r="D175" s="9" t="s">
        <v>16</v>
      </c>
      <c r="E175">
        <f t="shared" si="17"/>
        <v>0</v>
      </c>
      <c r="F175">
        <f t="shared" si="18"/>
        <v>0</v>
      </c>
      <c r="G175">
        <f t="shared" si="19"/>
        <v>0</v>
      </c>
      <c r="H175">
        <f>+G175</f>
        <v>0</v>
      </c>
      <c r="O175">
        <f t="shared" ca="1" si="20"/>
        <v>-1.3260778328671105E-3</v>
      </c>
      <c r="Q175" s="2">
        <f t="shared" si="21"/>
        <v>29437.995799999997</v>
      </c>
    </row>
    <row r="176" spans="1:32" x14ac:dyDescent="0.2">
      <c r="A176" s="13" t="s">
        <v>72</v>
      </c>
      <c r="B176" s="13"/>
      <c r="C176" s="9">
        <v>44456.495799999997</v>
      </c>
      <c r="D176" s="9"/>
      <c r="E176">
        <f t="shared" si="17"/>
        <v>0</v>
      </c>
      <c r="F176">
        <f t="shared" si="18"/>
        <v>0</v>
      </c>
      <c r="G176">
        <f t="shared" si="19"/>
        <v>0</v>
      </c>
      <c r="J176">
        <f>+G176</f>
        <v>0</v>
      </c>
      <c r="O176">
        <f t="shared" ca="1" si="20"/>
        <v>-1.3260778328671105E-3</v>
      </c>
      <c r="Q176" s="2">
        <f t="shared" si="21"/>
        <v>29437.995799999997</v>
      </c>
    </row>
    <row r="177" spans="1:32" x14ac:dyDescent="0.2">
      <c r="A177" s="13" t="s">
        <v>62</v>
      </c>
      <c r="B177" s="13"/>
      <c r="C177" s="9">
        <v>44463.73</v>
      </c>
      <c r="D177" s="9"/>
      <c r="E177">
        <f t="shared" si="17"/>
        <v>4.0073497437761443</v>
      </c>
      <c r="F177">
        <f t="shared" si="18"/>
        <v>4</v>
      </c>
      <c r="G177">
        <f t="shared" si="19"/>
        <v>1.3268000009702519E-2</v>
      </c>
      <c r="I177" s="13">
        <f>+G177</f>
        <v>1.3268000009702519E-2</v>
      </c>
      <c r="O177">
        <f t="shared" ca="1" si="20"/>
        <v>-1.3156253702293302E-3</v>
      </c>
      <c r="Q177" s="2">
        <f t="shared" si="21"/>
        <v>29445.230000000003</v>
      </c>
      <c r="AA177" t="s">
        <v>32</v>
      </c>
      <c r="AB177">
        <v>13</v>
      </c>
      <c r="AD177" t="s">
        <v>61</v>
      </c>
      <c r="AF177" t="s">
        <v>63</v>
      </c>
    </row>
    <row r="178" spans="1:32" x14ac:dyDescent="0.2">
      <c r="A178" s="13" t="s">
        <v>74</v>
      </c>
      <c r="B178" s="13"/>
      <c r="C178" s="9">
        <v>44476.347000000002</v>
      </c>
      <c r="D178" s="9"/>
      <c r="E178">
        <f t="shared" si="17"/>
        <v>10.996475247242106</v>
      </c>
      <c r="F178">
        <f t="shared" si="18"/>
        <v>11</v>
      </c>
      <c r="G178">
        <f t="shared" si="19"/>
        <v>-6.3629999931436032E-3</v>
      </c>
      <c r="I178" s="13">
        <f>+G178</f>
        <v>-6.3629999931436032E-3</v>
      </c>
      <c r="O178">
        <f t="shared" ca="1" si="20"/>
        <v>-1.2973335606132148E-3</v>
      </c>
      <c r="Q178" s="2">
        <f t="shared" si="21"/>
        <v>29457.847000000002</v>
      </c>
    </row>
    <row r="179" spans="1:32" x14ac:dyDescent="0.2">
      <c r="A179" s="13" t="s">
        <v>72</v>
      </c>
      <c r="B179" s="13" t="s">
        <v>99</v>
      </c>
      <c r="C179" s="9">
        <v>44484.465700000001</v>
      </c>
      <c r="D179" s="9"/>
      <c r="E179">
        <f t="shared" si="17"/>
        <v>15.493789444356318</v>
      </c>
      <c r="F179">
        <f t="shared" si="18"/>
        <v>15.5</v>
      </c>
      <c r="G179">
        <f t="shared" si="19"/>
        <v>-1.1211499993805774E-2</v>
      </c>
      <c r="J179">
        <f>+G179</f>
        <v>-1.1211499993805774E-2</v>
      </c>
      <c r="O179">
        <f t="shared" ca="1" si="20"/>
        <v>-1.2855745401457121E-3</v>
      </c>
      <c r="Q179" s="2">
        <f t="shared" si="21"/>
        <v>29465.965700000001</v>
      </c>
    </row>
    <row r="180" spans="1:32" x14ac:dyDescent="0.2">
      <c r="A180" s="13" t="s">
        <v>72</v>
      </c>
      <c r="B180" s="13" t="s">
        <v>99</v>
      </c>
      <c r="C180" s="9">
        <v>44484.468500000003</v>
      </c>
      <c r="D180" s="9"/>
      <c r="E180">
        <f t="shared" si="17"/>
        <v>15.495340490676668</v>
      </c>
      <c r="F180">
        <f t="shared" si="18"/>
        <v>15.5</v>
      </c>
      <c r="G180">
        <f t="shared" si="19"/>
        <v>-8.411499991780147E-3</v>
      </c>
      <c r="J180">
        <f>+G180</f>
        <v>-8.411499991780147E-3</v>
      </c>
      <c r="O180">
        <f t="shared" ca="1" si="20"/>
        <v>-1.2855745401457121E-3</v>
      </c>
      <c r="Q180" s="2">
        <f t="shared" si="21"/>
        <v>29465.968500000003</v>
      </c>
    </row>
    <row r="181" spans="1:32" x14ac:dyDescent="0.2">
      <c r="A181" s="13" t="s">
        <v>75</v>
      </c>
      <c r="B181" s="13"/>
      <c r="C181" s="9">
        <v>44485.362999999998</v>
      </c>
      <c r="D181" s="9"/>
      <c r="E181">
        <f t="shared" si="17"/>
        <v>15.990844395155968</v>
      </c>
      <c r="F181">
        <f t="shared" si="18"/>
        <v>16</v>
      </c>
      <c r="G181">
        <f t="shared" si="19"/>
        <v>-1.6528000000107568E-2</v>
      </c>
      <c r="I181" s="13">
        <f>+G181</f>
        <v>-1.6528000000107568E-2</v>
      </c>
      <c r="O181">
        <f t="shared" ca="1" si="20"/>
        <v>-1.2842679823159896E-3</v>
      </c>
      <c r="Q181" s="2">
        <f t="shared" si="21"/>
        <v>29466.862999999998</v>
      </c>
    </row>
    <row r="182" spans="1:32" x14ac:dyDescent="0.2">
      <c r="A182" s="13" t="s">
        <v>76</v>
      </c>
      <c r="B182" s="13"/>
      <c r="C182" s="9">
        <v>44523.260999999999</v>
      </c>
      <c r="D182" s="9"/>
      <c r="E182">
        <f t="shared" si="17"/>
        <v>36.984256325915624</v>
      </c>
      <c r="F182">
        <f t="shared" si="18"/>
        <v>37</v>
      </c>
      <c r="G182">
        <f t="shared" si="19"/>
        <v>-2.8420999995432794E-2</v>
      </c>
      <c r="I182" s="13">
        <f>+G182</f>
        <v>-2.8420999995432794E-2</v>
      </c>
      <c r="O182">
        <f t="shared" ca="1" si="20"/>
        <v>-1.2293925534676432E-3</v>
      </c>
      <c r="Q182" s="2">
        <f t="shared" si="21"/>
        <v>29504.760999999999</v>
      </c>
    </row>
    <row r="183" spans="1:32" x14ac:dyDescent="0.2">
      <c r="A183" s="13" t="s">
        <v>77</v>
      </c>
      <c r="B183" s="13"/>
      <c r="C183" s="9">
        <v>44532.307000000001</v>
      </c>
      <c r="D183" s="9"/>
      <c r="E183">
        <f t="shared" si="17"/>
        <v>41.995243827253177</v>
      </c>
      <c r="F183">
        <f t="shared" si="18"/>
        <v>42</v>
      </c>
      <c r="G183">
        <f t="shared" si="19"/>
        <v>-8.5859999962849542E-3</v>
      </c>
      <c r="I183" s="13">
        <f>+G183</f>
        <v>-8.5859999962849542E-3</v>
      </c>
      <c r="O183">
        <f t="shared" ca="1" si="20"/>
        <v>-1.2163269751704179E-3</v>
      </c>
      <c r="Q183" s="2">
        <f t="shared" si="21"/>
        <v>29513.807000000001</v>
      </c>
    </row>
    <row r="184" spans="1:32" x14ac:dyDescent="0.2">
      <c r="A184" s="13" t="s">
        <v>76</v>
      </c>
      <c r="B184" s="13"/>
      <c r="C184" s="9">
        <v>44541.319000000003</v>
      </c>
      <c r="D184" s="9"/>
      <c r="E184">
        <f t="shared" si="17"/>
        <v>46.987397194714575</v>
      </c>
      <c r="F184">
        <f t="shared" si="18"/>
        <v>47</v>
      </c>
      <c r="G184">
        <f t="shared" si="19"/>
        <v>-2.2750999996787868E-2</v>
      </c>
      <c r="I184" s="13">
        <f>+G184</f>
        <v>-2.2750999996787868E-2</v>
      </c>
      <c r="O184">
        <f t="shared" ca="1" si="20"/>
        <v>-1.2032613968731927E-3</v>
      </c>
      <c r="Q184" s="2">
        <f t="shared" si="21"/>
        <v>29522.819000000003</v>
      </c>
    </row>
    <row r="185" spans="1:32" x14ac:dyDescent="0.2">
      <c r="A185" s="13" t="s">
        <v>76</v>
      </c>
      <c r="B185" s="13"/>
      <c r="C185" s="9">
        <v>44541.35</v>
      </c>
      <c r="D185" s="9"/>
      <c r="E185">
        <f t="shared" si="17"/>
        <v>47.004569493246343</v>
      </c>
      <c r="F185">
        <f t="shared" si="18"/>
        <v>47</v>
      </c>
      <c r="G185">
        <f t="shared" si="19"/>
        <v>8.2489999986137263E-3</v>
      </c>
      <c r="I185" s="13">
        <f>+G185</f>
        <v>8.2489999986137263E-3</v>
      </c>
      <c r="O185">
        <f t="shared" ca="1" si="20"/>
        <v>-1.2032613968731927E-3</v>
      </c>
      <c r="Q185" s="2">
        <f t="shared" si="21"/>
        <v>29522.85</v>
      </c>
    </row>
    <row r="186" spans="1:32" x14ac:dyDescent="0.2">
      <c r="A186" s="13" t="s">
        <v>78</v>
      </c>
      <c r="B186" s="13"/>
      <c r="C186" s="9">
        <v>44866.288500000002</v>
      </c>
      <c r="D186" s="9"/>
      <c r="E186">
        <f t="shared" si="17"/>
        <v>227.00266392205626</v>
      </c>
      <c r="F186">
        <f t="shared" si="18"/>
        <v>227</v>
      </c>
      <c r="G186">
        <f t="shared" si="19"/>
        <v>4.809000005479902E-3</v>
      </c>
      <c r="J186">
        <f>+G186</f>
        <v>4.809000005479902E-3</v>
      </c>
      <c r="O186">
        <f t="shared" ca="1" si="20"/>
        <v>-7.3290057817308144E-4</v>
      </c>
      <c r="Q186" s="2">
        <f t="shared" si="21"/>
        <v>29847.788500000002</v>
      </c>
    </row>
    <row r="187" spans="1:32" x14ac:dyDescent="0.2">
      <c r="A187" s="13" t="s">
        <v>62</v>
      </c>
      <c r="B187" s="13"/>
      <c r="C187" s="9">
        <v>44880.722000000002</v>
      </c>
      <c r="D187" s="9"/>
      <c r="E187">
        <f t="shared" si="17"/>
        <v>234.99803072512225</v>
      </c>
      <c r="F187">
        <f t="shared" si="18"/>
        <v>235</v>
      </c>
      <c r="G187">
        <f t="shared" si="19"/>
        <v>-3.5549999956856482E-3</v>
      </c>
      <c r="I187" s="13">
        <f t="shared" ref="I187:I205" si="24">+G187</f>
        <v>-3.5549999956856482E-3</v>
      </c>
      <c r="O187">
        <f t="shared" ca="1" si="20"/>
        <v>-7.1199565289752098E-4</v>
      </c>
      <c r="Q187" s="2">
        <f t="shared" si="21"/>
        <v>29862.222000000002</v>
      </c>
      <c r="AA187" t="s">
        <v>32</v>
      </c>
      <c r="AB187">
        <v>6</v>
      </c>
      <c r="AD187" t="s">
        <v>34</v>
      </c>
      <c r="AF187" t="s">
        <v>36</v>
      </c>
    </row>
    <row r="188" spans="1:32" x14ac:dyDescent="0.2">
      <c r="A188" s="13" t="s">
        <v>79</v>
      </c>
      <c r="B188" s="13"/>
      <c r="C188" s="9">
        <v>44911.42</v>
      </c>
      <c r="D188" s="9"/>
      <c r="E188">
        <f t="shared" si="17"/>
        <v>252.00303783500593</v>
      </c>
      <c r="F188">
        <f t="shared" si="18"/>
        <v>252</v>
      </c>
      <c r="G188">
        <f t="shared" si="19"/>
        <v>5.4840000011608936E-3</v>
      </c>
      <c r="I188" s="13">
        <f t="shared" si="24"/>
        <v>5.4840000011608936E-3</v>
      </c>
      <c r="O188">
        <f t="shared" ca="1" si="20"/>
        <v>-6.6757268668695498E-4</v>
      </c>
      <c r="Q188" s="2">
        <f t="shared" si="21"/>
        <v>29892.92</v>
      </c>
    </row>
    <row r="189" spans="1:32" x14ac:dyDescent="0.2">
      <c r="A189" s="13" t="s">
        <v>80</v>
      </c>
      <c r="B189" s="13"/>
      <c r="C189" s="9">
        <v>45207.476999999999</v>
      </c>
      <c r="D189" s="9"/>
      <c r="E189">
        <f t="shared" si="17"/>
        <v>416.00236645352811</v>
      </c>
      <c r="F189">
        <f t="shared" si="18"/>
        <v>416</v>
      </c>
      <c r="G189">
        <f t="shared" si="19"/>
        <v>4.2720000055851415E-3</v>
      </c>
      <c r="I189" s="13">
        <f t="shared" si="24"/>
        <v>4.2720000055851415E-3</v>
      </c>
      <c r="O189">
        <f t="shared" ca="1" si="20"/>
        <v>-2.3902171853796487E-4</v>
      </c>
      <c r="Q189" s="2">
        <f t="shared" si="21"/>
        <v>30188.976999999999</v>
      </c>
    </row>
    <row r="190" spans="1:32" x14ac:dyDescent="0.2">
      <c r="A190" s="13" t="s">
        <v>80</v>
      </c>
      <c r="B190" s="13"/>
      <c r="C190" s="9">
        <v>45227.338000000003</v>
      </c>
      <c r="D190" s="9"/>
      <c r="E190">
        <f t="shared" si="17"/>
        <v>427.00427036288744</v>
      </c>
      <c r="F190">
        <f t="shared" si="18"/>
        <v>427</v>
      </c>
      <c r="G190">
        <f t="shared" si="19"/>
        <v>7.7090000049793161E-3</v>
      </c>
      <c r="I190" s="13">
        <f t="shared" si="24"/>
        <v>7.7090000049793161E-3</v>
      </c>
      <c r="O190">
        <f t="shared" ca="1" si="20"/>
        <v>-2.102774462840692E-4</v>
      </c>
      <c r="Q190" s="2">
        <f t="shared" si="21"/>
        <v>30208.838000000003</v>
      </c>
    </row>
    <row r="191" spans="1:32" x14ac:dyDescent="0.2">
      <c r="A191" s="13" t="s">
        <v>62</v>
      </c>
      <c r="B191" s="13"/>
      <c r="C191" s="9">
        <v>45492.7</v>
      </c>
      <c r="D191" s="9"/>
      <c r="E191">
        <f t="shared" si="17"/>
        <v>574.00025370686228</v>
      </c>
      <c r="F191">
        <f t="shared" si="18"/>
        <v>574</v>
      </c>
      <c r="G191">
        <f t="shared" si="19"/>
        <v>4.5800000225426629E-4</v>
      </c>
      <c r="I191" s="13">
        <f t="shared" si="24"/>
        <v>4.5800000225426629E-4</v>
      </c>
      <c r="O191">
        <f t="shared" ca="1" si="20"/>
        <v>1.7385055565435491E-4</v>
      </c>
      <c r="Q191" s="2">
        <f t="shared" si="21"/>
        <v>30474.199999999997</v>
      </c>
      <c r="AA191" t="s">
        <v>32</v>
      </c>
      <c r="AB191">
        <v>7</v>
      </c>
      <c r="AD191" t="s">
        <v>47</v>
      </c>
      <c r="AF191" t="s">
        <v>36</v>
      </c>
    </row>
    <row r="192" spans="1:32" x14ac:dyDescent="0.2">
      <c r="A192" s="13" t="s">
        <v>62</v>
      </c>
      <c r="B192" s="13"/>
      <c r="C192" s="9">
        <v>45622.680999999997</v>
      </c>
      <c r="D192" s="9"/>
      <c r="E192">
        <f t="shared" si="17"/>
        <v>646.00259357102368</v>
      </c>
      <c r="F192">
        <f t="shared" si="18"/>
        <v>646</v>
      </c>
      <c r="G192">
        <f t="shared" si="19"/>
        <v>4.6819999988656491E-3</v>
      </c>
      <c r="I192" s="13">
        <f t="shared" si="24"/>
        <v>4.6819999988656491E-3</v>
      </c>
      <c r="O192">
        <f t="shared" ca="1" si="20"/>
        <v>3.6199488313439941E-4</v>
      </c>
      <c r="Q192" s="2">
        <f t="shared" si="21"/>
        <v>30604.180999999997</v>
      </c>
      <c r="AA192" t="s">
        <v>32</v>
      </c>
      <c r="AB192">
        <v>7</v>
      </c>
      <c r="AD192" t="s">
        <v>47</v>
      </c>
      <c r="AF192" t="s">
        <v>36</v>
      </c>
    </row>
    <row r="193" spans="1:32" x14ac:dyDescent="0.2">
      <c r="A193" s="13" t="s">
        <v>62</v>
      </c>
      <c r="B193" s="13"/>
      <c r="C193" s="9">
        <v>45900.695</v>
      </c>
      <c r="D193" s="9"/>
      <c r="E193" s="13">
        <f t="shared" si="17"/>
        <v>800.00709049746081</v>
      </c>
      <c r="F193" s="13">
        <f t="shared" si="18"/>
        <v>800</v>
      </c>
      <c r="G193" s="13">
        <f t="shared" si="19"/>
        <v>1.2800000004062895E-2</v>
      </c>
      <c r="H193" s="13"/>
      <c r="I193" s="13">
        <f t="shared" si="24"/>
        <v>1.2800000004062895E-2</v>
      </c>
      <c r="J193" s="13"/>
      <c r="K193" s="13"/>
      <c r="L193" s="13"/>
      <c r="M193" s="13"/>
      <c r="N193" s="13"/>
      <c r="O193" s="13">
        <f t="shared" ca="1" si="20"/>
        <v>7.644146946889389E-4</v>
      </c>
      <c r="P193" s="13"/>
      <c r="Q193" s="37">
        <f t="shared" si="21"/>
        <v>30882.195</v>
      </c>
      <c r="R193" s="13"/>
      <c r="S193" s="13"/>
      <c r="T193" s="13"/>
      <c r="U193" s="13"/>
      <c r="AA193" t="s">
        <v>32</v>
      </c>
      <c r="AB193">
        <v>16</v>
      </c>
      <c r="AD193" t="s">
        <v>61</v>
      </c>
      <c r="AF193" t="s">
        <v>63</v>
      </c>
    </row>
    <row r="194" spans="1:32" x14ac:dyDescent="0.2">
      <c r="A194" s="13" t="s">
        <v>62</v>
      </c>
      <c r="B194" s="13"/>
      <c r="C194" s="9">
        <v>45956.644</v>
      </c>
      <c r="D194" s="9"/>
      <c r="E194" s="13">
        <f t="shared" si="17"/>
        <v>830.99976568121849</v>
      </c>
      <c r="F194" s="13">
        <f t="shared" si="18"/>
        <v>831</v>
      </c>
      <c r="G194" s="13">
        <f t="shared" si="19"/>
        <v>-4.2299999768147245E-4</v>
      </c>
      <c r="H194" s="13"/>
      <c r="I194" s="13">
        <f t="shared" si="24"/>
        <v>-4.2299999768147245E-4</v>
      </c>
      <c r="J194" s="13"/>
      <c r="K194" s="13"/>
      <c r="L194" s="13"/>
      <c r="M194" s="13"/>
      <c r="N194" s="13"/>
      <c r="O194" s="13">
        <f t="shared" ca="1" si="20"/>
        <v>8.454212801317358E-4</v>
      </c>
      <c r="P194" s="13"/>
      <c r="Q194" s="37">
        <f t="shared" si="21"/>
        <v>30938.144</v>
      </c>
      <c r="R194" s="13"/>
      <c r="S194" s="13"/>
      <c r="T194" s="13"/>
      <c r="U194" s="13"/>
      <c r="AA194" t="s">
        <v>32</v>
      </c>
      <c r="AB194">
        <v>12</v>
      </c>
      <c r="AD194" t="s">
        <v>47</v>
      </c>
      <c r="AF194" t="s">
        <v>36</v>
      </c>
    </row>
    <row r="195" spans="1:32" x14ac:dyDescent="0.2">
      <c r="A195" s="13" t="s">
        <v>62</v>
      </c>
      <c r="B195" s="13"/>
      <c r="C195" s="9">
        <v>46068.588000000003</v>
      </c>
      <c r="D195" s="9"/>
      <c r="E195" s="13">
        <f t="shared" si="17"/>
        <v>893.01059752397964</v>
      </c>
      <c r="F195" s="13">
        <f t="shared" si="18"/>
        <v>893</v>
      </c>
      <c r="G195" s="13">
        <f t="shared" si="19"/>
        <v>1.9131000008201227E-2</v>
      </c>
      <c r="H195" s="13"/>
      <c r="I195" s="13">
        <f t="shared" si="24"/>
        <v>1.9131000008201227E-2</v>
      </c>
      <c r="J195" s="13"/>
      <c r="K195" s="13"/>
      <c r="L195" s="13"/>
      <c r="M195" s="13"/>
      <c r="N195" s="13"/>
      <c r="O195" s="13">
        <f t="shared" ca="1" si="20"/>
        <v>1.0074344510173296E-3</v>
      </c>
      <c r="P195" s="13"/>
      <c r="Q195" s="37">
        <f t="shared" si="21"/>
        <v>31050.088000000003</v>
      </c>
      <c r="R195" s="13"/>
      <c r="S195" s="13"/>
      <c r="T195" s="13"/>
      <c r="U195" s="13"/>
      <c r="AA195" t="s">
        <v>32</v>
      </c>
      <c r="AB195">
        <v>10</v>
      </c>
      <c r="AD195" t="s">
        <v>47</v>
      </c>
      <c r="AF195" t="s">
        <v>36</v>
      </c>
    </row>
    <row r="196" spans="1:32" x14ac:dyDescent="0.2">
      <c r="A196" s="13" t="s">
        <v>83</v>
      </c>
      <c r="B196" s="13"/>
      <c r="C196" s="9">
        <v>46987.425999999999</v>
      </c>
      <c r="D196" s="9"/>
      <c r="E196" s="13">
        <f t="shared" si="17"/>
        <v>1401.9964181908942</v>
      </c>
      <c r="F196" s="13">
        <f t="shared" si="18"/>
        <v>1402</v>
      </c>
      <c r="G196" s="13">
        <f t="shared" si="19"/>
        <v>-6.4659999989089556E-3</v>
      </c>
      <c r="H196" s="13"/>
      <c r="I196" s="13">
        <f t="shared" si="24"/>
        <v>-6.4659999989089556E-3</v>
      </c>
      <c r="K196" s="13"/>
      <c r="L196" s="13"/>
      <c r="M196" s="13"/>
      <c r="N196" s="13"/>
      <c r="O196" s="13">
        <f t="shared" ca="1" si="20"/>
        <v>2.3375103216748661E-3</v>
      </c>
      <c r="P196" s="13"/>
      <c r="Q196" s="37">
        <f t="shared" si="21"/>
        <v>31968.925999999999</v>
      </c>
      <c r="R196" s="13"/>
      <c r="S196" s="13"/>
      <c r="T196" s="13"/>
      <c r="U196" s="13"/>
    </row>
    <row r="197" spans="1:32" x14ac:dyDescent="0.2">
      <c r="A197" s="13" t="s">
        <v>84</v>
      </c>
      <c r="B197" s="13"/>
      <c r="C197" s="9">
        <v>47469.408000000003</v>
      </c>
      <c r="D197" s="9"/>
      <c r="E197" s="13">
        <f t="shared" si="17"/>
        <v>1668.987992131767</v>
      </c>
      <c r="F197" s="13">
        <f t="shared" si="18"/>
        <v>1669</v>
      </c>
      <c r="G197" s="13">
        <f t="shared" si="19"/>
        <v>-2.1676999996998347E-2</v>
      </c>
      <c r="H197" s="13"/>
      <c r="I197" s="13">
        <f t="shared" si="24"/>
        <v>-2.1676999996998347E-2</v>
      </c>
      <c r="J197" s="13"/>
      <c r="K197" s="13"/>
      <c r="L197" s="13"/>
      <c r="M197" s="13"/>
      <c r="O197" s="13">
        <f t="shared" ca="1" si="20"/>
        <v>3.0352122027466977E-3</v>
      </c>
      <c r="P197" s="13"/>
      <c r="Q197" s="37">
        <f t="shared" si="21"/>
        <v>32450.908000000003</v>
      </c>
      <c r="R197" s="13"/>
      <c r="S197" s="13"/>
      <c r="T197" s="13"/>
      <c r="U197" s="13"/>
      <c r="AA197" t="s">
        <v>30</v>
      </c>
      <c r="AF197" t="s">
        <v>31</v>
      </c>
    </row>
    <row r="198" spans="1:32" s="13" customFormat="1" x14ac:dyDescent="0.2">
      <c r="A198" s="13" t="s">
        <v>85</v>
      </c>
      <c r="C198" s="9">
        <v>48498.381999999998</v>
      </c>
      <c r="D198" s="9"/>
      <c r="E198" s="13">
        <f t="shared" si="17"/>
        <v>2238.9831118753095</v>
      </c>
      <c r="F198" s="13">
        <f t="shared" si="18"/>
        <v>2239</v>
      </c>
      <c r="G198" s="13">
        <f t="shared" si="19"/>
        <v>-3.0486999996355735E-2</v>
      </c>
      <c r="I198" s="13">
        <f t="shared" si="24"/>
        <v>-3.0486999996355735E-2</v>
      </c>
      <c r="O198" s="13">
        <f t="shared" ca="1" si="20"/>
        <v>4.5246881286303831E-3</v>
      </c>
      <c r="Q198" s="37">
        <f t="shared" si="21"/>
        <v>33479.881999999998</v>
      </c>
    </row>
    <row r="199" spans="1:32" s="13" customFormat="1" x14ac:dyDescent="0.2">
      <c r="A199" s="13" t="s">
        <v>85</v>
      </c>
      <c r="C199" s="9">
        <v>48601.269</v>
      </c>
      <c r="D199" s="9"/>
      <c r="E199" s="13">
        <f t="shared" si="17"/>
        <v>2295.9768628204797</v>
      </c>
      <c r="F199" s="13">
        <f t="shared" si="18"/>
        <v>2296</v>
      </c>
      <c r="G199" s="13">
        <f t="shared" si="19"/>
        <v>-4.1767999995499849E-2</v>
      </c>
      <c r="I199" s="13">
        <f t="shared" si="24"/>
        <v>-4.1767999995499849E-2</v>
      </c>
      <c r="O199" s="13">
        <f t="shared" ca="1" si="20"/>
        <v>4.6736357212187512E-3</v>
      </c>
      <c r="Q199" s="37">
        <f t="shared" si="21"/>
        <v>33582.769</v>
      </c>
    </row>
    <row r="200" spans="1:32" x14ac:dyDescent="0.2">
      <c r="A200" s="13" t="s">
        <v>87</v>
      </c>
      <c r="B200" s="13"/>
      <c r="C200" s="9">
        <v>48850.442000000003</v>
      </c>
      <c r="D200" s="9">
        <v>2.5999999999999999E-3</v>
      </c>
      <c r="E200" s="13">
        <f t="shared" si="17"/>
        <v>2434.0050287137483</v>
      </c>
      <c r="F200" s="13">
        <f t="shared" si="18"/>
        <v>2434</v>
      </c>
      <c r="G200" s="13">
        <f t="shared" si="19"/>
        <v>9.0780000027734786E-3</v>
      </c>
      <c r="H200" s="13"/>
      <c r="I200" s="13">
        <f t="shared" si="24"/>
        <v>9.0780000027734786E-3</v>
      </c>
      <c r="K200" s="13"/>
      <c r="L200" s="13"/>
      <c r="M200" s="13"/>
      <c r="N200" s="13"/>
      <c r="O200" s="13">
        <f t="shared" ca="1" si="20"/>
        <v>5.0342456822221699E-3</v>
      </c>
      <c r="P200" s="13"/>
      <c r="Q200" s="37">
        <f t="shared" si="21"/>
        <v>33831.942000000003</v>
      </c>
      <c r="R200" s="13"/>
      <c r="S200" s="13"/>
      <c r="T200" s="13"/>
      <c r="U200" s="13"/>
    </row>
    <row r="201" spans="1:32" x14ac:dyDescent="0.2">
      <c r="A201" s="13" t="s">
        <v>62</v>
      </c>
      <c r="B201" s="13"/>
      <c r="C201" s="9">
        <v>49904.701000000001</v>
      </c>
      <c r="D201" s="9"/>
      <c r="E201" s="13">
        <f t="shared" si="17"/>
        <v>3018.006650665041</v>
      </c>
      <c r="F201" s="13">
        <f t="shared" si="18"/>
        <v>3018</v>
      </c>
      <c r="G201" s="13">
        <f t="shared" si="19"/>
        <v>1.2006000004475936E-2</v>
      </c>
      <c r="H201" s="13"/>
      <c r="I201" s="13">
        <f t="shared" si="24"/>
        <v>1.2006000004475936E-2</v>
      </c>
      <c r="J201" s="13"/>
      <c r="K201" s="13"/>
      <c r="L201" s="13"/>
      <c r="M201" s="13"/>
      <c r="N201" s="13"/>
      <c r="O201" s="13">
        <f t="shared" ca="1" si="20"/>
        <v>6.5603052273380865E-3</v>
      </c>
      <c r="P201" s="13"/>
      <c r="Q201" s="37">
        <f t="shared" si="21"/>
        <v>34886.201000000001</v>
      </c>
      <c r="R201" s="13"/>
      <c r="S201" s="13"/>
      <c r="T201" s="13"/>
      <c r="U201" s="13"/>
      <c r="AA201" t="s">
        <v>32</v>
      </c>
      <c r="AB201">
        <v>7</v>
      </c>
      <c r="AD201" t="s">
        <v>47</v>
      </c>
      <c r="AF201" t="s">
        <v>36</v>
      </c>
    </row>
    <row r="202" spans="1:32" x14ac:dyDescent="0.2">
      <c r="A202" s="13" t="s">
        <v>62</v>
      </c>
      <c r="B202" s="13"/>
      <c r="C202" s="9">
        <v>49989.559000000001</v>
      </c>
      <c r="D202" s="9"/>
      <c r="E202" s="13">
        <f t="shared" si="17"/>
        <v>3065.0133251497195</v>
      </c>
      <c r="F202" s="13">
        <f t="shared" si="18"/>
        <v>3065</v>
      </c>
      <c r="G202" s="13">
        <f t="shared" si="19"/>
        <v>2.4055000001681037E-2</v>
      </c>
      <c r="H202" s="13"/>
      <c r="I202" s="13">
        <f t="shared" si="24"/>
        <v>2.4055000001681037E-2</v>
      </c>
      <c r="J202" s="13"/>
      <c r="K202" s="13"/>
      <c r="L202" s="13"/>
      <c r="M202" s="13"/>
      <c r="N202" s="13"/>
      <c r="O202" s="13">
        <f t="shared" ca="1" si="20"/>
        <v>6.6831216633320041E-3</v>
      </c>
      <c r="P202" s="13"/>
      <c r="Q202" s="37">
        <f t="shared" si="21"/>
        <v>34971.059000000001</v>
      </c>
      <c r="R202" s="13"/>
      <c r="S202" s="13"/>
      <c r="T202" s="13"/>
      <c r="U202" s="13"/>
      <c r="AA202" t="s">
        <v>32</v>
      </c>
      <c r="AB202">
        <v>12</v>
      </c>
      <c r="AD202" t="s">
        <v>61</v>
      </c>
      <c r="AF202" t="s">
        <v>63</v>
      </c>
    </row>
    <row r="203" spans="1:32" x14ac:dyDescent="0.2">
      <c r="A203" s="13" t="s">
        <v>90</v>
      </c>
      <c r="B203" s="13"/>
      <c r="C203" s="9">
        <v>50240.47</v>
      </c>
      <c r="D203" s="9">
        <v>2E-3</v>
      </c>
      <c r="E203" s="13">
        <f t="shared" si="17"/>
        <v>3204.0042476511362</v>
      </c>
      <c r="F203" s="13">
        <f t="shared" si="18"/>
        <v>3204</v>
      </c>
      <c r="G203" s="13">
        <f t="shared" si="19"/>
        <v>7.6680000056512654E-3</v>
      </c>
      <c r="H203" s="13"/>
      <c r="I203" s="13">
        <f t="shared" si="24"/>
        <v>7.6680000056512654E-3</v>
      </c>
      <c r="K203" s="13"/>
      <c r="L203" s="13"/>
      <c r="M203" s="13"/>
      <c r="N203" s="13"/>
      <c r="O203" s="13">
        <f t="shared" ca="1" si="20"/>
        <v>7.046344739994867E-3</v>
      </c>
      <c r="P203" s="13"/>
      <c r="Q203" s="37">
        <f t="shared" si="21"/>
        <v>35221.97</v>
      </c>
      <c r="R203" s="13"/>
      <c r="S203" s="13"/>
      <c r="T203" s="13"/>
      <c r="U203" s="13"/>
    </row>
    <row r="204" spans="1:32" x14ac:dyDescent="0.2">
      <c r="A204" s="13" t="s">
        <v>62</v>
      </c>
      <c r="B204" s="13"/>
      <c r="C204" s="9">
        <v>50312.692000000003</v>
      </c>
      <c r="D204" s="9"/>
      <c r="E204" s="13">
        <f t="shared" si="17"/>
        <v>3244.0112716751828</v>
      </c>
      <c r="F204" s="13">
        <f t="shared" si="18"/>
        <v>3244</v>
      </c>
      <c r="G204" s="13">
        <f t="shared" si="19"/>
        <v>2.0348000005469657E-2</v>
      </c>
      <c r="H204" s="13"/>
      <c r="I204" s="13">
        <f t="shared" si="24"/>
        <v>2.0348000005469657E-2</v>
      </c>
      <c r="J204" s="13"/>
      <c r="K204" s="13"/>
      <c r="L204" s="13"/>
      <c r="M204" s="13"/>
      <c r="N204" s="13"/>
      <c r="O204" s="13">
        <f t="shared" ca="1" si="20"/>
        <v>7.1508693663726707E-3</v>
      </c>
      <c r="P204" s="13"/>
      <c r="Q204" s="37">
        <f t="shared" si="21"/>
        <v>35294.192000000003</v>
      </c>
      <c r="R204" s="13"/>
      <c r="S204" s="13"/>
      <c r="T204" s="13"/>
      <c r="U204" s="13"/>
      <c r="AA204" t="s">
        <v>30</v>
      </c>
      <c r="AF204" t="s">
        <v>31</v>
      </c>
    </row>
    <row r="205" spans="1:32" x14ac:dyDescent="0.2">
      <c r="A205" s="13" t="s">
        <v>91</v>
      </c>
      <c r="B205" s="13"/>
      <c r="C205" s="9">
        <v>50446.28</v>
      </c>
      <c r="D205" s="9"/>
      <c r="E205" s="13">
        <f t="shared" si="17"/>
        <v>3318.0116915655772</v>
      </c>
      <c r="F205" s="13">
        <f t="shared" si="18"/>
        <v>3318</v>
      </c>
      <c r="G205" s="13">
        <f t="shared" si="19"/>
        <v>2.1106000000145286E-2</v>
      </c>
      <c r="H205" s="13"/>
      <c r="I205" s="13">
        <f t="shared" si="24"/>
        <v>2.1106000000145286E-2</v>
      </c>
      <c r="J205" s="13"/>
      <c r="K205" s="13"/>
      <c r="L205" s="13"/>
      <c r="M205" s="13"/>
      <c r="O205" s="13">
        <f t="shared" ca="1" si="20"/>
        <v>7.3442399251716049E-3</v>
      </c>
      <c r="P205" s="13"/>
      <c r="Q205" s="37">
        <f t="shared" si="21"/>
        <v>35427.78</v>
      </c>
      <c r="R205" s="13"/>
      <c r="S205" s="13"/>
      <c r="T205" s="13"/>
      <c r="U205" s="13"/>
      <c r="AA205" t="s">
        <v>32</v>
      </c>
      <c r="AB205">
        <v>24</v>
      </c>
      <c r="AD205" t="s">
        <v>73</v>
      </c>
      <c r="AF205" t="s">
        <v>63</v>
      </c>
    </row>
    <row r="206" spans="1:32" x14ac:dyDescent="0.2">
      <c r="A206" s="65" t="s">
        <v>693</v>
      </c>
      <c r="B206" s="66" t="s">
        <v>98</v>
      </c>
      <c r="C206" s="65">
        <v>50655.684000000001</v>
      </c>
      <c r="D206" s="65" t="s">
        <v>116</v>
      </c>
      <c r="E206" s="13">
        <f t="shared" si="17"/>
        <v>3434.010014219773</v>
      </c>
      <c r="F206" s="13">
        <f t="shared" si="18"/>
        <v>3434</v>
      </c>
      <c r="G206" s="13">
        <f t="shared" si="19"/>
        <v>1.8078000000969041E-2</v>
      </c>
      <c r="H206" s="13"/>
      <c r="J206" s="13"/>
      <c r="K206" s="13">
        <f>+G206</f>
        <v>1.8078000000969041E-2</v>
      </c>
      <c r="L206" s="13"/>
      <c r="M206" s="13"/>
      <c r="N206" s="13"/>
      <c r="O206" s="13">
        <f t="shared" ca="1" si="20"/>
        <v>7.6473613416672311E-3</v>
      </c>
      <c r="P206" s="13"/>
      <c r="Q206" s="37">
        <f t="shared" si="21"/>
        <v>35637.184000000001</v>
      </c>
    </row>
    <row r="207" spans="1:32" x14ac:dyDescent="0.2">
      <c r="A207" s="65" t="s">
        <v>697</v>
      </c>
      <c r="B207" s="66" t="s">
        <v>98</v>
      </c>
      <c r="C207" s="65">
        <v>51426.491999999998</v>
      </c>
      <c r="D207" s="65" t="s">
        <v>116</v>
      </c>
      <c r="E207" s="13">
        <f t="shared" si="17"/>
        <v>3860.9953396597566</v>
      </c>
      <c r="F207" s="13">
        <f t="shared" si="18"/>
        <v>3861</v>
      </c>
      <c r="G207" s="13">
        <f t="shared" si="19"/>
        <v>-8.4129999959259294E-3</v>
      </c>
      <c r="H207" s="13"/>
      <c r="I207" s="13">
        <f t="shared" ref="I207:I214" si="25">+G207</f>
        <v>-8.4129999959259294E-3</v>
      </c>
      <c r="J207" s="13"/>
      <c r="K207" s="13"/>
      <c r="L207" s="13"/>
      <c r="M207" s="13"/>
      <c r="N207" s="13"/>
      <c r="O207" s="13">
        <f t="shared" ca="1" si="20"/>
        <v>8.7631617282502728E-3</v>
      </c>
      <c r="P207" s="13"/>
      <c r="Q207" s="37">
        <f t="shared" si="21"/>
        <v>36407.991999999998</v>
      </c>
      <c r="AA207" t="s">
        <v>32</v>
      </c>
      <c r="AB207">
        <v>6</v>
      </c>
      <c r="AD207" t="s">
        <v>47</v>
      </c>
      <c r="AF207" t="s">
        <v>36</v>
      </c>
    </row>
    <row r="208" spans="1:32" x14ac:dyDescent="0.2">
      <c r="A208" s="65" t="s">
        <v>702</v>
      </c>
      <c r="B208" s="66" t="s">
        <v>98</v>
      </c>
      <c r="C208" s="65">
        <v>51798.334000000003</v>
      </c>
      <c r="D208" s="65" t="s">
        <v>116</v>
      </c>
      <c r="E208" s="13">
        <f t="shared" si="17"/>
        <v>4066.9753987435447</v>
      </c>
      <c r="F208" s="13">
        <f t="shared" si="18"/>
        <v>4067</v>
      </c>
      <c r="G208" s="13">
        <f t="shared" si="19"/>
        <v>-4.4410999995307066E-2</v>
      </c>
      <c r="H208" s="13"/>
      <c r="I208" s="13">
        <f t="shared" si="25"/>
        <v>-4.4410999995307066E-2</v>
      </c>
      <c r="J208" s="13"/>
      <c r="K208" s="13"/>
      <c r="L208" s="13"/>
      <c r="M208" s="13"/>
      <c r="N208" s="13"/>
      <c r="O208" s="13">
        <f t="shared" ca="1" si="20"/>
        <v>9.301463554095956E-3</v>
      </c>
      <c r="P208" s="13"/>
      <c r="Q208" s="37">
        <f t="shared" si="21"/>
        <v>36779.834000000003</v>
      </c>
      <c r="AA208" t="s">
        <v>32</v>
      </c>
      <c r="AF208" t="s">
        <v>31</v>
      </c>
    </row>
    <row r="209" spans="1:32" x14ac:dyDescent="0.2">
      <c r="A209" s="65" t="s">
        <v>702</v>
      </c>
      <c r="B209" s="66" t="s">
        <v>98</v>
      </c>
      <c r="C209" s="65">
        <v>51807.373</v>
      </c>
      <c r="D209" s="65" t="s">
        <v>116</v>
      </c>
      <c r="E209" s="13">
        <f t="shared" si="17"/>
        <v>4071.9825086290812</v>
      </c>
      <c r="F209" s="13">
        <f t="shared" si="18"/>
        <v>4072</v>
      </c>
      <c r="G209" s="13">
        <f t="shared" si="19"/>
        <v>-3.1576000001223292E-2</v>
      </c>
      <c r="H209" s="13"/>
      <c r="I209" s="13">
        <f t="shared" si="25"/>
        <v>-3.1576000001223292E-2</v>
      </c>
      <c r="J209" s="13"/>
      <c r="K209" s="13"/>
      <c r="L209" s="13"/>
      <c r="M209" s="13"/>
      <c r="N209" s="13"/>
      <c r="O209" s="13">
        <f t="shared" ca="1" si="20"/>
        <v>9.3145291323931817E-3</v>
      </c>
      <c r="P209" s="13"/>
      <c r="Q209" s="37">
        <f t="shared" si="21"/>
        <v>36788.873</v>
      </c>
      <c r="AA209" t="s">
        <v>32</v>
      </c>
      <c r="AB209">
        <v>6</v>
      </c>
      <c r="AD209" t="s">
        <v>47</v>
      </c>
      <c r="AF209" t="s">
        <v>36</v>
      </c>
    </row>
    <row r="210" spans="1:32" x14ac:dyDescent="0.2">
      <c r="A210" s="65" t="s">
        <v>702</v>
      </c>
      <c r="B210" s="66" t="s">
        <v>98</v>
      </c>
      <c r="C210" s="65">
        <v>51816.438000000002</v>
      </c>
      <c r="D210" s="65" t="s">
        <v>116</v>
      </c>
      <c r="E210" s="13">
        <f t="shared" si="17"/>
        <v>4077.004021087585</v>
      </c>
      <c r="F210" s="13">
        <f t="shared" si="18"/>
        <v>4077</v>
      </c>
      <c r="G210" s="13">
        <f t="shared" si="19"/>
        <v>7.2590000054333359E-3</v>
      </c>
      <c r="H210" s="13"/>
      <c r="I210" s="13">
        <f t="shared" si="25"/>
        <v>7.2590000054333359E-3</v>
      </c>
      <c r="J210" s="13"/>
      <c r="K210" s="13"/>
      <c r="L210" s="13"/>
      <c r="M210" s="13"/>
      <c r="N210" s="13"/>
      <c r="O210" s="13">
        <f t="shared" ca="1" si="20"/>
        <v>9.3275947106904056E-3</v>
      </c>
      <c r="P210" s="13"/>
      <c r="Q210" s="37">
        <f t="shared" si="21"/>
        <v>36797.938000000002</v>
      </c>
      <c r="AA210" t="s">
        <v>32</v>
      </c>
      <c r="AB210">
        <v>10</v>
      </c>
      <c r="AD210" t="s">
        <v>34</v>
      </c>
      <c r="AF210" t="s">
        <v>36</v>
      </c>
    </row>
    <row r="211" spans="1:32" x14ac:dyDescent="0.2">
      <c r="A211" s="65" t="s">
        <v>710</v>
      </c>
      <c r="B211" s="66" t="s">
        <v>98</v>
      </c>
      <c r="C211" s="65">
        <v>52085.421000000002</v>
      </c>
      <c r="D211" s="65" t="s">
        <v>116</v>
      </c>
      <c r="E211" s="13">
        <f t="shared" si="17"/>
        <v>4226.0058396893946</v>
      </c>
      <c r="F211" s="13">
        <f t="shared" si="18"/>
        <v>4226</v>
      </c>
      <c r="G211" s="13">
        <f t="shared" si="19"/>
        <v>1.0542000003624707E-2</v>
      </c>
      <c r="H211" s="13"/>
      <c r="I211" s="13">
        <f t="shared" si="25"/>
        <v>1.0542000003624707E-2</v>
      </c>
      <c r="J211" s="13"/>
      <c r="K211" s="13"/>
      <c r="L211" s="13"/>
      <c r="M211" s="13"/>
      <c r="N211" s="13"/>
      <c r="O211" s="13">
        <f t="shared" ca="1" si="20"/>
        <v>9.7169489439477199E-3</v>
      </c>
      <c r="P211" s="13"/>
      <c r="Q211" s="37">
        <f t="shared" si="21"/>
        <v>37066.921000000002</v>
      </c>
      <c r="AA211" t="s">
        <v>32</v>
      </c>
      <c r="AB211">
        <v>10</v>
      </c>
      <c r="AD211" t="s">
        <v>34</v>
      </c>
      <c r="AF211" t="s">
        <v>36</v>
      </c>
    </row>
    <row r="212" spans="1:32" x14ac:dyDescent="0.2">
      <c r="A212" s="65" t="s">
        <v>710</v>
      </c>
      <c r="B212" s="66" t="s">
        <v>98</v>
      </c>
      <c r="C212" s="65">
        <v>52112.49</v>
      </c>
      <c r="D212" s="65" t="s">
        <v>116</v>
      </c>
      <c r="E212" s="13">
        <f t="shared" si="17"/>
        <v>4241.0005799805349</v>
      </c>
      <c r="F212" s="13">
        <f t="shared" si="18"/>
        <v>4241</v>
      </c>
      <c r="G212" s="13">
        <f t="shared" si="19"/>
        <v>1.0469999979250133E-3</v>
      </c>
      <c r="H212" s="13"/>
      <c r="I212" s="13">
        <f t="shared" si="25"/>
        <v>1.0469999979250133E-3</v>
      </c>
      <c r="J212" s="13"/>
      <c r="K212" s="13"/>
      <c r="L212" s="13"/>
      <c r="M212" s="13"/>
      <c r="N212" s="13"/>
      <c r="O212" s="13">
        <f t="shared" ca="1" si="20"/>
        <v>9.7561456788393969E-3</v>
      </c>
      <c r="P212" s="13"/>
      <c r="Q212" s="37">
        <f t="shared" si="21"/>
        <v>37093.99</v>
      </c>
      <c r="AA212" t="s">
        <v>32</v>
      </c>
      <c r="AB212">
        <v>9</v>
      </c>
      <c r="AD212" t="s">
        <v>34</v>
      </c>
      <c r="AF212" t="s">
        <v>36</v>
      </c>
    </row>
    <row r="213" spans="1:32" x14ac:dyDescent="0.2">
      <c r="A213" s="65" t="s">
        <v>710</v>
      </c>
      <c r="B213" s="66" t="s">
        <v>98</v>
      </c>
      <c r="C213" s="65">
        <v>52150.396000000001</v>
      </c>
      <c r="D213" s="65" t="s">
        <v>116</v>
      </c>
      <c r="E213" s="13">
        <f t="shared" ref="E213:E265" si="26">+(C213-C$7)/C$8</f>
        <v>4261.9984234722069</v>
      </c>
      <c r="F213" s="13">
        <f t="shared" ref="F213:F265" si="27">ROUND(2*E213,0)/2</f>
        <v>4262</v>
      </c>
      <c r="G213" s="13">
        <f t="shared" ref="G213:G265" si="28">+C213-(C$7+F213*C$8)</f>
        <v>-2.8459999957703985E-3</v>
      </c>
      <c r="H213" s="13"/>
      <c r="I213" s="13">
        <f t="shared" si="25"/>
        <v>-2.8459999957703985E-3</v>
      </c>
      <c r="J213" s="13"/>
      <c r="K213" s="13"/>
      <c r="L213" s="13"/>
      <c r="M213" s="13"/>
      <c r="N213" s="13"/>
      <c r="O213" s="13">
        <f t="shared" ref="O213:O265" ca="1" si="29">+C$11+C$12*F213</f>
        <v>9.811021107687742E-3</v>
      </c>
      <c r="P213" s="13"/>
      <c r="Q213" s="37">
        <f t="shared" ref="Q213:Q265" si="30">+C213-15018.5</f>
        <v>37131.896000000001</v>
      </c>
      <c r="AA213" t="s">
        <v>32</v>
      </c>
      <c r="AB213">
        <v>9</v>
      </c>
      <c r="AD213" t="s">
        <v>61</v>
      </c>
      <c r="AF213" t="s">
        <v>63</v>
      </c>
    </row>
    <row r="214" spans="1:32" x14ac:dyDescent="0.2">
      <c r="A214" s="65" t="s">
        <v>718</v>
      </c>
      <c r="B214" s="66" t="s">
        <v>98</v>
      </c>
      <c r="C214" s="65">
        <v>52150.413999999997</v>
      </c>
      <c r="D214" s="65" t="s">
        <v>116</v>
      </c>
      <c r="E214" s="13">
        <f t="shared" si="26"/>
        <v>4262.0083944842572</v>
      </c>
      <c r="F214" s="13">
        <f t="shared" si="27"/>
        <v>4262</v>
      </c>
      <c r="G214" s="13">
        <f t="shared" si="28"/>
        <v>1.5154000000620726E-2</v>
      </c>
      <c r="H214" s="13"/>
      <c r="I214" s="13">
        <f t="shared" si="25"/>
        <v>1.5154000000620726E-2</v>
      </c>
      <c r="J214" s="13"/>
      <c r="K214" s="13"/>
      <c r="L214" s="13"/>
      <c r="M214" s="13"/>
      <c r="N214" s="13"/>
      <c r="O214" s="13">
        <f t="shared" ca="1" si="29"/>
        <v>9.811021107687742E-3</v>
      </c>
      <c r="P214" s="13"/>
      <c r="Q214" s="37">
        <f t="shared" si="30"/>
        <v>37131.913999999997</v>
      </c>
      <c r="AA214" t="s">
        <v>32</v>
      </c>
      <c r="AF214" t="s">
        <v>31</v>
      </c>
    </row>
    <row r="215" spans="1:32" x14ac:dyDescent="0.2">
      <c r="A215" s="9" t="s">
        <v>92</v>
      </c>
      <c r="B215" s="38"/>
      <c r="C215" s="9">
        <v>52150.414700000001</v>
      </c>
      <c r="D215" s="9">
        <v>2E-3</v>
      </c>
      <c r="E215" s="13">
        <f t="shared" si="26"/>
        <v>4262.0087822458399</v>
      </c>
      <c r="F215" s="13">
        <f t="shared" si="27"/>
        <v>4262</v>
      </c>
      <c r="G215" s="13">
        <f t="shared" si="28"/>
        <v>1.5854000004765112E-2</v>
      </c>
      <c r="H215" s="13"/>
      <c r="I215" s="13"/>
      <c r="J215">
        <f>+G215</f>
        <v>1.5854000004765112E-2</v>
      </c>
      <c r="K215" s="13"/>
      <c r="L215" s="13"/>
      <c r="M215" s="13"/>
      <c r="N215" s="13"/>
      <c r="O215" s="13">
        <f t="shared" ca="1" si="29"/>
        <v>9.811021107687742E-3</v>
      </c>
      <c r="P215" s="13"/>
      <c r="Q215" s="37">
        <f t="shared" si="30"/>
        <v>37131.914700000001</v>
      </c>
      <c r="S215" s="13"/>
      <c r="T215" s="13"/>
      <c r="U215" s="13"/>
    </row>
    <row r="216" spans="1:32" x14ac:dyDescent="0.2">
      <c r="A216" s="65" t="s">
        <v>726</v>
      </c>
      <c r="B216" s="66" t="s">
        <v>98</v>
      </c>
      <c r="C216" s="65">
        <v>52428.413</v>
      </c>
      <c r="D216" s="65" t="s">
        <v>116</v>
      </c>
      <c r="E216" s="13">
        <f t="shared" si="26"/>
        <v>4416.0045822339844</v>
      </c>
      <c r="F216" s="13">
        <f t="shared" si="27"/>
        <v>4416</v>
      </c>
      <c r="G216" s="13">
        <f t="shared" si="28"/>
        <v>8.2720000064000487E-3</v>
      </c>
      <c r="H216" s="13"/>
      <c r="I216" s="13">
        <f>+G216</f>
        <v>8.2720000064000487E-3</v>
      </c>
      <c r="J216" s="13"/>
      <c r="K216" s="13"/>
      <c r="L216" s="13"/>
      <c r="M216" s="13"/>
      <c r="N216" s="13"/>
      <c r="O216" s="13">
        <f t="shared" ca="1" si="29"/>
        <v>1.0213440919242282E-2</v>
      </c>
      <c r="P216" s="13"/>
      <c r="Q216" s="37">
        <f t="shared" si="30"/>
        <v>37409.913</v>
      </c>
      <c r="AA216" t="s">
        <v>32</v>
      </c>
      <c r="AB216">
        <v>18</v>
      </c>
      <c r="AD216" t="s">
        <v>61</v>
      </c>
      <c r="AF216" t="s">
        <v>63</v>
      </c>
    </row>
    <row r="217" spans="1:32" s="13" customFormat="1" x14ac:dyDescent="0.2">
      <c r="A217" s="65" t="s">
        <v>726</v>
      </c>
      <c r="B217" s="66" t="s">
        <v>98</v>
      </c>
      <c r="C217" s="65">
        <v>52428.417999999998</v>
      </c>
      <c r="D217" s="65" t="s">
        <v>116</v>
      </c>
      <c r="E217" s="13">
        <f t="shared" si="26"/>
        <v>4416.0073519595535</v>
      </c>
      <c r="F217" s="13">
        <f t="shared" si="27"/>
        <v>4416</v>
      </c>
      <c r="G217" s="13">
        <f t="shared" si="28"/>
        <v>1.3272000003780704E-2</v>
      </c>
      <c r="I217" s="13">
        <f>+G217</f>
        <v>1.3272000003780704E-2</v>
      </c>
      <c r="O217" s="13">
        <f t="shared" ca="1" si="29"/>
        <v>1.0213440919242282E-2</v>
      </c>
      <c r="Q217" s="37">
        <f t="shared" si="30"/>
        <v>37409.917999999998</v>
      </c>
      <c r="R217"/>
      <c r="S217"/>
      <c r="T217"/>
      <c r="U217"/>
      <c r="AA217" s="13" t="s">
        <v>32</v>
      </c>
      <c r="AB217" s="13">
        <v>16</v>
      </c>
      <c r="AD217" s="13" t="s">
        <v>81</v>
      </c>
      <c r="AF217" s="13" t="s">
        <v>63</v>
      </c>
    </row>
    <row r="218" spans="1:32" s="13" customFormat="1" x14ac:dyDescent="0.2">
      <c r="A218" s="65" t="s">
        <v>726</v>
      </c>
      <c r="B218" s="66" t="s">
        <v>98</v>
      </c>
      <c r="C218" s="65">
        <v>52549.366000000002</v>
      </c>
      <c r="D218" s="65" t="s">
        <v>116</v>
      </c>
      <c r="E218" s="13">
        <f t="shared" si="26"/>
        <v>4483.005905608863</v>
      </c>
      <c r="F218" s="13">
        <f t="shared" si="27"/>
        <v>4483</v>
      </c>
      <c r="G218" s="13">
        <f t="shared" si="28"/>
        <v>1.0661000007530674E-2</v>
      </c>
      <c r="I218" s="13">
        <f>+G218</f>
        <v>1.0661000007530674E-2</v>
      </c>
      <c r="O218" s="13">
        <f t="shared" ca="1" si="29"/>
        <v>1.0388519668425102E-2</v>
      </c>
      <c r="Q218" s="37">
        <f t="shared" si="30"/>
        <v>37530.866000000002</v>
      </c>
      <c r="R218"/>
      <c r="S218"/>
      <c r="T218"/>
      <c r="U218"/>
      <c r="AA218" s="13" t="s">
        <v>32</v>
      </c>
      <c r="AB218" s="13">
        <v>13</v>
      </c>
      <c r="AD218" s="13" t="s">
        <v>81</v>
      </c>
      <c r="AF218" s="13" t="s">
        <v>63</v>
      </c>
    </row>
    <row r="219" spans="1:32" s="13" customFormat="1" x14ac:dyDescent="0.2">
      <c r="A219" s="65" t="s">
        <v>733</v>
      </c>
      <c r="B219" s="66" t="s">
        <v>98</v>
      </c>
      <c r="C219" s="65">
        <v>52854.442000000003</v>
      </c>
      <c r="D219" s="65" t="s">
        <v>116</v>
      </c>
      <c r="E219" s="13">
        <f t="shared" si="26"/>
        <v>4652.0012652106434</v>
      </c>
      <c r="F219" s="13">
        <f t="shared" si="27"/>
        <v>4652</v>
      </c>
      <c r="G219" s="13">
        <f t="shared" si="28"/>
        <v>2.2840000092401169E-3</v>
      </c>
      <c r="I219" s="13">
        <f>+G219</f>
        <v>2.2840000092401169E-3</v>
      </c>
      <c r="O219" s="13">
        <f t="shared" ca="1" si="29"/>
        <v>1.0830136214871318E-2</v>
      </c>
      <c r="Q219" s="37">
        <f t="shared" si="30"/>
        <v>37835.942000000003</v>
      </c>
      <c r="R219"/>
      <c r="S219"/>
      <c r="T219"/>
      <c r="U219"/>
      <c r="AA219" s="13" t="s">
        <v>32</v>
      </c>
      <c r="AB219" s="13">
        <v>14</v>
      </c>
      <c r="AD219" s="13" t="s">
        <v>61</v>
      </c>
      <c r="AF219" s="13" t="s">
        <v>63</v>
      </c>
    </row>
    <row r="220" spans="1:32" x14ac:dyDescent="0.2">
      <c r="A220" s="65" t="s">
        <v>693</v>
      </c>
      <c r="B220" s="66" t="s">
        <v>98</v>
      </c>
      <c r="C220" s="65">
        <v>52899.586499999998</v>
      </c>
      <c r="D220" s="65" t="s">
        <v>116</v>
      </c>
      <c r="E220" s="13">
        <f t="shared" si="26"/>
        <v>4677.0088404100743</v>
      </c>
      <c r="F220" s="13">
        <f t="shared" si="27"/>
        <v>4677</v>
      </c>
      <c r="G220" s="13">
        <f t="shared" si="28"/>
        <v>1.5959000003931578E-2</v>
      </c>
      <c r="H220" s="13"/>
      <c r="J220" s="13"/>
      <c r="K220" s="13">
        <f>+G220</f>
        <v>1.5959000003931578E-2</v>
      </c>
      <c r="L220" s="13"/>
      <c r="M220" s="13"/>
      <c r="N220" s="13"/>
      <c r="O220" s="13">
        <f t="shared" ca="1" si="29"/>
        <v>1.0895464106357444E-2</v>
      </c>
      <c r="P220" s="13"/>
      <c r="Q220" s="37">
        <f t="shared" si="30"/>
        <v>37881.086499999998</v>
      </c>
      <c r="AB220">
        <v>12</v>
      </c>
      <c r="AD220" t="s">
        <v>34</v>
      </c>
      <c r="AF220" t="s">
        <v>36</v>
      </c>
    </row>
    <row r="221" spans="1:32" s="13" customFormat="1" x14ac:dyDescent="0.2">
      <c r="A221" s="65" t="s">
        <v>733</v>
      </c>
      <c r="B221" s="66" t="s">
        <v>98</v>
      </c>
      <c r="C221" s="65">
        <v>52901.381000000001</v>
      </c>
      <c r="D221" s="65" t="s">
        <v>116</v>
      </c>
      <c r="E221" s="13">
        <f t="shared" si="26"/>
        <v>4678.0028949171683</v>
      </c>
      <c r="F221" s="13">
        <f t="shared" si="27"/>
        <v>4678</v>
      </c>
      <c r="G221" s="13">
        <f t="shared" si="28"/>
        <v>5.2260000011301599E-3</v>
      </c>
      <c r="I221" s="13">
        <f>+G221</f>
        <v>5.2260000011301599E-3</v>
      </c>
      <c r="O221" s="13">
        <f t="shared" ca="1" si="29"/>
        <v>1.0898077222016888E-2</v>
      </c>
      <c r="Q221" s="37">
        <f t="shared" si="30"/>
        <v>37882.881000000001</v>
      </c>
      <c r="R221"/>
      <c r="S221"/>
      <c r="T221"/>
      <c r="U221"/>
      <c r="AA221" s="13" t="s">
        <v>32</v>
      </c>
      <c r="AB221" s="13">
        <v>7</v>
      </c>
      <c r="AD221" s="13" t="s">
        <v>82</v>
      </c>
      <c r="AF221" s="13" t="s">
        <v>36</v>
      </c>
    </row>
    <row r="222" spans="1:32" x14ac:dyDescent="0.2">
      <c r="A222" s="65" t="s">
        <v>744</v>
      </c>
      <c r="B222" s="66" t="s">
        <v>98</v>
      </c>
      <c r="C222" s="65">
        <v>53154.124600000003</v>
      </c>
      <c r="D222" s="65" t="s">
        <v>116</v>
      </c>
      <c r="E222" s="13">
        <f t="shared" si="26"/>
        <v>4818.0089772345209</v>
      </c>
      <c r="F222" s="13">
        <f t="shared" si="27"/>
        <v>4818</v>
      </c>
      <c r="G222" s="13">
        <f t="shared" si="28"/>
        <v>1.6206000007514376E-2</v>
      </c>
      <c r="H222" s="13"/>
      <c r="I222">
        <f>+G222</f>
        <v>1.6206000007514376E-2</v>
      </c>
      <c r="J222" s="13"/>
      <c r="K222" s="13"/>
      <c r="L222" s="13"/>
      <c r="M222" s="13"/>
      <c r="N222" s="13"/>
      <c r="O222" s="13">
        <f t="shared" ca="1" si="29"/>
        <v>1.1263913414339197E-2</v>
      </c>
      <c r="P222" s="13"/>
      <c r="Q222" s="37">
        <f t="shared" si="30"/>
        <v>38135.624600000003</v>
      </c>
    </row>
    <row r="223" spans="1:32" x14ac:dyDescent="0.2">
      <c r="A223" s="14" t="s">
        <v>97</v>
      </c>
      <c r="B223" s="39" t="s">
        <v>98</v>
      </c>
      <c r="C223" s="14">
        <v>53202.856599999999</v>
      </c>
      <c r="D223" s="14">
        <v>1E-4</v>
      </c>
      <c r="E223" s="13">
        <f t="shared" si="26"/>
        <v>4845.0038305304643</v>
      </c>
      <c r="F223" s="13">
        <f t="shared" si="27"/>
        <v>4845</v>
      </c>
      <c r="G223" s="13">
        <f t="shared" si="28"/>
        <v>6.9150000053923577E-3</v>
      </c>
      <c r="H223" s="13"/>
      <c r="I223" s="13"/>
      <c r="J223" s="13"/>
      <c r="K223" s="13">
        <f>G223</f>
        <v>6.9150000053923577E-3</v>
      </c>
      <c r="L223" s="13"/>
      <c r="M223" s="13"/>
      <c r="N223" s="13"/>
      <c r="O223" s="13">
        <f t="shared" ca="1" si="29"/>
        <v>1.1334467537144214E-2</v>
      </c>
      <c r="P223" s="13"/>
      <c r="Q223" s="37">
        <f t="shared" si="30"/>
        <v>38184.356599999999</v>
      </c>
      <c r="S223" s="13"/>
      <c r="T223" s="13"/>
      <c r="U223" s="13"/>
    </row>
    <row r="224" spans="1:32" x14ac:dyDescent="0.2">
      <c r="A224" s="45" t="s">
        <v>121</v>
      </c>
      <c r="B224" s="46" t="s">
        <v>98</v>
      </c>
      <c r="C224" s="47">
        <v>53251.595500000003</v>
      </c>
      <c r="D224" s="47">
        <v>2.9999999999999997E-4</v>
      </c>
      <c r="E224" s="13">
        <f t="shared" si="26"/>
        <v>4872.0025060476992</v>
      </c>
      <c r="F224" s="13">
        <f t="shared" si="27"/>
        <v>4872</v>
      </c>
      <c r="G224" s="13">
        <f t="shared" si="28"/>
        <v>4.5240000035846606E-3</v>
      </c>
      <c r="H224" s="13"/>
      <c r="I224" s="13"/>
      <c r="J224" s="13"/>
      <c r="K224" s="13">
        <f>G224</f>
        <v>4.5240000035846606E-3</v>
      </c>
      <c r="L224" s="13"/>
      <c r="O224" s="13">
        <f t="shared" ca="1" si="29"/>
        <v>1.140502165994923E-2</v>
      </c>
      <c r="P224" s="13"/>
      <c r="Q224" s="37">
        <f t="shared" si="30"/>
        <v>38233.095500000003</v>
      </c>
      <c r="AB224">
        <v>7</v>
      </c>
      <c r="AD224" t="s">
        <v>47</v>
      </c>
      <c r="AF224" t="s">
        <v>36</v>
      </c>
    </row>
    <row r="225" spans="1:32" x14ac:dyDescent="0.2">
      <c r="A225" s="14" t="s">
        <v>115</v>
      </c>
      <c r="B225" s="39" t="s">
        <v>98</v>
      </c>
      <c r="C225" s="14">
        <v>53253.402000000002</v>
      </c>
      <c r="D225" s="14" t="s">
        <v>116</v>
      </c>
      <c r="E225" s="13">
        <f t="shared" si="26"/>
        <v>4873.0032078961576</v>
      </c>
      <c r="F225" s="13">
        <f t="shared" si="27"/>
        <v>4873</v>
      </c>
      <c r="G225" s="13">
        <f t="shared" si="28"/>
        <v>5.791000003227964E-3</v>
      </c>
      <c r="H225" s="13"/>
      <c r="I225">
        <f>+G225</f>
        <v>5.791000003227964E-3</v>
      </c>
      <c r="J225" s="13"/>
      <c r="L225" s="13"/>
      <c r="M225" s="13"/>
      <c r="O225" s="13">
        <f t="shared" ca="1" si="29"/>
        <v>1.1407634775608676E-2</v>
      </c>
      <c r="P225" s="13"/>
      <c r="Q225" s="37">
        <f t="shared" si="30"/>
        <v>38234.902000000002</v>
      </c>
    </row>
    <row r="226" spans="1:32" x14ac:dyDescent="0.2">
      <c r="A226" s="14" t="s">
        <v>115</v>
      </c>
      <c r="B226" s="39" t="s">
        <v>98</v>
      </c>
      <c r="C226" s="14">
        <v>53253.415999999997</v>
      </c>
      <c r="D226" s="14" t="s">
        <v>116</v>
      </c>
      <c r="E226" s="13">
        <f t="shared" si="26"/>
        <v>4873.010963127751</v>
      </c>
      <c r="F226" s="13">
        <f t="shared" si="27"/>
        <v>4873</v>
      </c>
      <c r="G226" s="13">
        <f t="shared" si="28"/>
        <v>1.9790999998804182E-2</v>
      </c>
      <c r="H226" s="13"/>
      <c r="I226">
        <f>+G226</f>
        <v>1.9790999998804182E-2</v>
      </c>
      <c r="J226" s="13"/>
      <c r="L226" s="13"/>
      <c r="M226" s="13"/>
      <c r="O226" s="13">
        <f t="shared" ca="1" si="29"/>
        <v>1.1407634775608676E-2</v>
      </c>
      <c r="P226" s="13"/>
      <c r="Q226" s="37">
        <f t="shared" si="30"/>
        <v>38234.915999999997</v>
      </c>
    </row>
    <row r="227" spans="1:32" x14ac:dyDescent="0.2">
      <c r="A227" s="65" t="s">
        <v>693</v>
      </c>
      <c r="B227" s="66" t="s">
        <v>98</v>
      </c>
      <c r="C227" s="65">
        <v>53565.703999999998</v>
      </c>
      <c r="D227" s="65" t="s">
        <v>116</v>
      </c>
      <c r="E227" s="13">
        <f t="shared" si="26"/>
        <v>5046.0013748917736</v>
      </c>
      <c r="F227" s="13">
        <f t="shared" si="27"/>
        <v>5046</v>
      </c>
      <c r="G227" s="13">
        <f t="shared" si="28"/>
        <v>2.4819999962346628E-3</v>
      </c>
      <c r="H227" s="13"/>
      <c r="J227" s="13"/>
      <c r="K227" s="13">
        <f>+G227</f>
        <v>2.4819999962346628E-3</v>
      </c>
      <c r="L227" s="13"/>
      <c r="M227" s="13"/>
      <c r="N227" s="13"/>
      <c r="O227" s="13">
        <f t="shared" ca="1" si="29"/>
        <v>1.1859703784692671E-2</v>
      </c>
      <c r="P227" s="13"/>
      <c r="Q227" s="37">
        <f t="shared" si="30"/>
        <v>38547.203999999998</v>
      </c>
      <c r="AA227" t="s">
        <v>32</v>
      </c>
      <c r="AF227" t="s">
        <v>31</v>
      </c>
    </row>
    <row r="228" spans="1:32" x14ac:dyDescent="0.2">
      <c r="A228" s="31" t="s">
        <v>106</v>
      </c>
      <c r="B228" s="40" t="s">
        <v>98</v>
      </c>
      <c r="C228" s="9">
        <v>53966.470200000003</v>
      </c>
      <c r="D228" s="9">
        <v>1.9E-3</v>
      </c>
      <c r="E228" s="13">
        <f t="shared" si="26"/>
        <v>5268.0038532422168</v>
      </c>
      <c r="F228" s="13">
        <f t="shared" si="27"/>
        <v>5268</v>
      </c>
      <c r="G228" s="13">
        <f t="shared" si="28"/>
        <v>6.9560000047204085E-3</v>
      </c>
      <c r="H228" s="13"/>
      <c r="I228" s="13"/>
      <c r="J228">
        <f>+G228</f>
        <v>6.9560000047204085E-3</v>
      </c>
      <c r="K228" s="13"/>
      <c r="L228" s="13"/>
      <c r="M228" s="13"/>
      <c r="N228" s="13"/>
      <c r="O228" s="13">
        <f t="shared" ca="1" si="29"/>
        <v>1.2439815461089476E-2</v>
      </c>
      <c r="P228" s="13"/>
      <c r="Q228" s="37">
        <f t="shared" si="30"/>
        <v>38947.970200000003</v>
      </c>
      <c r="S228" s="13"/>
      <c r="T228" s="13"/>
      <c r="U228" s="13"/>
    </row>
    <row r="229" spans="1:32" x14ac:dyDescent="0.2">
      <c r="A229" s="65" t="s">
        <v>693</v>
      </c>
      <c r="B229" s="66" t="s">
        <v>98</v>
      </c>
      <c r="C229" s="65">
        <v>54260.731500000002</v>
      </c>
      <c r="D229" s="65" t="s">
        <v>116</v>
      </c>
      <c r="E229" s="13">
        <f t="shared" si="26"/>
        <v>5431.0084626195094</v>
      </c>
      <c r="F229" s="13">
        <f t="shared" si="27"/>
        <v>5431</v>
      </c>
      <c r="G229" s="13">
        <f t="shared" si="28"/>
        <v>1.5277000005880836E-2</v>
      </c>
      <c r="H229" s="13"/>
      <c r="J229" s="13"/>
      <c r="K229" s="13">
        <f>+G229</f>
        <v>1.5277000005880836E-2</v>
      </c>
      <c r="L229" s="13"/>
      <c r="M229" s="13"/>
      <c r="N229" s="13"/>
      <c r="O229" s="13">
        <f t="shared" ca="1" si="29"/>
        <v>1.2865753313579019E-2</v>
      </c>
      <c r="P229" s="13"/>
      <c r="Q229" s="37">
        <f t="shared" si="30"/>
        <v>39242.231500000002</v>
      </c>
      <c r="AB229">
        <v>7</v>
      </c>
      <c r="AD229" t="s">
        <v>37</v>
      </c>
      <c r="AF229" t="s">
        <v>36</v>
      </c>
    </row>
    <row r="230" spans="1:32" x14ac:dyDescent="0.2">
      <c r="A230" s="14" t="s">
        <v>109</v>
      </c>
      <c r="B230" s="39" t="s">
        <v>98</v>
      </c>
      <c r="C230" s="14">
        <v>54318.498</v>
      </c>
      <c r="D230" s="14">
        <v>1E-3</v>
      </c>
      <c r="E230" s="13">
        <f t="shared" si="26"/>
        <v>5463.0079330479793</v>
      </c>
      <c r="F230" s="13">
        <f t="shared" si="27"/>
        <v>5463</v>
      </c>
      <c r="G230" s="13">
        <f t="shared" si="28"/>
        <v>1.4321000002382789E-2</v>
      </c>
      <c r="H230" s="13"/>
      <c r="I230" s="13"/>
      <c r="J230" s="13"/>
      <c r="K230" s="13">
        <f t="shared" ref="K230:K245" si="31">G230</f>
        <v>1.4321000002382789E-2</v>
      </c>
      <c r="L230" s="13"/>
      <c r="M230" s="13"/>
      <c r="N230" s="13"/>
      <c r="O230" s="13">
        <f t="shared" ca="1" si="29"/>
        <v>1.2949373014681262E-2</v>
      </c>
      <c r="P230" s="13"/>
      <c r="Q230" s="37">
        <f t="shared" si="30"/>
        <v>39299.998</v>
      </c>
      <c r="S230" s="13"/>
      <c r="T230" s="13"/>
      <c r="U230" s="13"/>
    </row>
    <row r="231" spans="1:32" x14ac:dyDescent="0.2">
      <c r="A231" s="9" t="s">
        <v>108</v>
      </c>
      <c r="B231" s="41" t="s">
        <v>98</v>
      </c>
      <c r="C231" s="9">
        <v>54385.291060000003</v>
      </c>
      <c r="D231" s="9">
        <v>4.0000000000000002E-4</v>
      </c>
      <c r="E231" s="13">
        <f t="shared" si="26"/>
        <v>5500.007622284772</v>
      </c>
      <c r="F231" s="13">
        <f t="shared" si="27"/>
        <v>5500</v>
      </c>
      <c r="G231" s="13">
        <f t="shared" si="28"/>
        <v>1.3760000001639128E-2</v>
      </c>
      <c r="H231" s="13"/>
      <c r="I231" s="13"/>
      <c r="J231" s="13"/>
      <c r="K231" s="13">
        <f t="shared" si="31"/>
        <v>1.3760000001639128E-2</v>
      </c>
      <c r="L231" s="13"/>
      <c r="M231" s="13"/>
      <c r="O231" s="13">
        <f t="shared" ca="1" si="29"/>
        <v>1.304605829408073E-2</v>
      </c>
      <c r="P231" s="13"/>
      <c r="Q231" s="37">
        <f t="shared" si="30"/>
        <v>39366.791060000003</v>
      </c>
      <c r="S231" s="13"/>
      <c r="T231" s="13"/>
      <c r="U231" s="13"/>
    </row>
    <row r="232" spans="1:32" x14ac:dyDescent="0.2">
      <c r="A232" s="9" t="s">
        <v>108</v>
      </c>
      <c r="B232" s="41" t="s">
        <v>98</v>
      </c>
      <c r="C232" s="9">
        <v>54385.29161</v>
      </c>
      <c r="D232" s="9">
        <v>2.9999999999999997E-4</v>
      </c>
      <c r="E232" s="13">
        <f t="shared" si="26"/>
        <v>5500.0079269545831</v>
      </c>
      <c r="F232" s="13">
        <f t="shared" si="27"/>
        <v>5500</v>
      </c>
      <c r="G232" s="13">
        <f t="shared" si="28"/>
        <v>1.4309999998658895E-2</v>
      </c>
      <c r="H232" s="13"/>
      <c r="I232" s="13"/>
      <c r="J232" s="13"/>
      <c r="K232" s="13">
        <f t="shared" si="31"/>
        <v>1.4309999998658895E-2</v>
      </c>
      <c r="L232" s="13"/>
      <c r="M232" s="13"/>
      <c r="O232" s="13">
        <f t="shared" ca="1" si="29"/>
        <v>1.304605829408073E-2</v>
      </c>
      <c r="P232" s="13"/>
      <c r="Q232" s="37">
        <f t="shared" si="30"/>
        <v>39366.79161</v>
      </c>
      <c r="S232" s="13"/>
      <c r="T232" s="13"/>
      <c r="U232" s="13"/>
    </row>
    <row r="233" spans="1:32" x14ac:dyDescent="0.2">
      <c r="A233" s="9" t="s">
        <v>108</v>
      </c>
      <c r="B233" s="41" t="s">
        <v>98</v>
      </c>
      <c r="C233" s="9">
        <v>54385.292909999996</v>
      </c>
      <c r="D233" s="9">
        <v>2.9999999999999997E-4</v>
      </c>
      <c r="E233" s="13">
        <f t="shared" si="26"/>
        <v>5500.0086470832293</v>
      </c>
      <c r="F233" s="13">
        <f t="shared" si="27"/>
        <v>5500</v>
      </c>
      <c r="G233" s="13">
        <f t="shared" si="28"/>
        <v>1.5609999994921964E-2</v>
      </c>
      <c r="H233" s="13"/>
      <c r="I233" s="13"/>
      <c r="J233" s="13"/>
      <c r="K233" s="13">
        <f t="shared" si="31"/>
        <v>1.5609999994921964E-2</v>
      </c>
      <c r="L233" s="13"/>
      <c r="M233" s="13"/>
      <c r="O233" s="13">
        <f t="shared" ca="1" si="29"/>
        <v>1.304605829408073E-2</v>
      </c>
      <c r="P233" s="13"/>
      <c r="Q233" s="37">
        <f t="shared" si="30"/>
        <v>39366.792909999996</v>
      </c>
      <c r="S233" s="13"/>
      <c r="T233" s="13"/>
      <c r="U233" s="13"/>
    </row>
    <row r="234" spans="1:32" x14ac:dyDescent="0.2">
      <c r="A234" s="31" t="s">
        <v>119</v>
      </c>
      <c r="B234" s="41" t="s">
        <v>98</v>
      </c>
      <c r="C234" s="9">
        <v>54612.756099999999</v>
      </c>
      <c r="D234" s="9">
        <v>2.9999999999999997E-4</v>
      </c>
      <c r="E234" s="13">
        <f t="shared" si="26"/>
        <v>5626.0107698009069</v>
      </c>
      <c r="F234" s="13">
        <f t="shared" si="27"/>
        <v>5626</v>
      </c>
      <c r="G234" s="13">
        <f t="shared" si="28"/>
        <v>1.9442000004346482E-2</v>
      </c>
      <c r="H234" s="13"/>
      <c r="I234" s="13"/>
      <c r="J234" s="13"/>
      <c r="K234" s="13">
        <f t="shared" si="31"/>
        <v>1.9442000004346482E-2</v>
      </c>
      <c r="L234" s="13"/>
      <c r="N234" s="13"/>
      <c r="O234" s="13">
        <f t="shared" ca="1" si="29"/>
        <v>1.3375310867170807E-2</v>
      </c>
      <c r="P234" s="13"/>
      <c r="Q234" s="37">
        <f t="shared" si="30"/>
        <v>39594.256099999999</v>
      </c>
    </row>
    <row r="235" spans="1:32" x14ac:dyDescent="0.2">
      <c r="A235" s="14" t="s">
        <v>109</v>
      </c>
      <c r="B235" s="39" t="s">
        <v>98</v>
      </c>
      <c r="C235" s="14">
        <v>54652.469499999999</v>
      </c>
      <c r="D235" s="14">
        <v>6.9999999999999999E-4</v>
      </c>
      <c r="E235" s="13">
        <f t="shared" si="26"/>
        <v>5648.0098136916404</v>
      </c>
      <c r="F235" s="13">
        <f t="shared" si="27"/>
        <v>5648</v>
      </c>
      <c r="G235" s="13">
        <f t="shared" si="28"/>
        <v>1.7716000002110377E-2</v>
      </c>
      <c r="H235" s="13"/>
      <c r="I235" s="13"/>
      <c r="J235" s="13"/>
      <c r="K235" s="13">
        <f t="shared" si="31"/>
        <v>1.7716000002110377E-2</v>
      </c>
      <c r="L235" s="13"/>
      <c r="M235" s="13"/>
      <c r="N235" s="13"/>
      <c r="O235" s="13">
        <f t="shared" ca="1" si="29"/>
        <v>1.3432799411678598E-2</v>
      </c>
      <c r="P235" s="13"/>
      <c r="Q235" s="37">
        <f t="shared" si="30"/>
        <v>39633.969499999999</v>
      </c>
      <c r="S235" s="13"/>
      <c r="T235" s="13"/>
      <c r="U235" s="13"/>
    </row>
    <row r="236" spans="1:32" x14ac:dyDescent="0.2">
      <c r="A236" s="9" t="s">
        <v>108</v>
      </c>
      <c r="B236" s="41" t="s">
        <v>98</v>
      </c>
      <c r="C236" s="9">
        <v>54690.38003</v>
      </c>
      <c r="D236" s="9">
        <v>4.0000000000000002E-4</v>
      </c>
      <c r="E236" s="13">
        <f t="shared" si="26"/>
        <v>5669.010166554679</v>
      </c>
      <c r="F236" s="13">
        <f t="shared" si="27"/>
        <v>5669</v>
      </c>
      <c r="G236" s="13">
        <f t="shared" si="28"/>
        <v>1.8353000006754883E-2</v>
      </c>
      <c r="H236" s="13"/>
      <c r="I236" s="13"/>
      <c r="J236" s="13"/>
      <c r="K236" s="13">
        <f t="shared" si="31"/>
        <v>1.8353000006754883E-2</v>
      </c>
      <c r="L236" s="13"/>
      <c r="M236" s="13"/>
      <c r="O236" s="13">
        <f t="shared" ca="1" si="29"/>
        <v>1.3487674840526945E-2</v>
      </c>
      <c r="P236" s="13"/>
      <c r="Q236" s="37">
        <f t="shared" si="30"/>
        <v>39671.88003</v>
      </c>
      <c r="S236" s="13"/>
      <c r="T236" s="13"/>
      <c r="U236" s="13"/>
    </row>
    <row r="237" spans="1:32" x14ac:dyDescent="0.2">
      <c r="A237" s="9" t="s">
        <v>108</v>
      </c>
      <c r="B237" s="41" t="s">
        <v>98</v>
      </c>
      <c r="C237" s="9">
        <v>54690.380129999998</v>
      </c>
      <c r="D237" s="9">
        <v>4.0000000000000002E-4</v>
      </c>
      <c r="E237" s="13">
        <f t="shared" si="26"/>
        <v>5669.0102219491891</v>
      </c>
      <c r="F237" s="13">
        <f t="shared" si="27"/>
        <v>5669</v>
      </c>
      <c r="G237" s="13">
        <f t="shared" si="28"/>
        <v>1.845300000422867E-2</v>
      </c>
      <c r="H237" s="13"/>
      <c r="I237" s="13"/>
      <c r="J237" s="13"/>
      <c r="K237" s="13">
        <f t="shared" si="31"/>
        <v>1.845300000422867E-2</v>
      </c>
      <c r="L237" s="13"/>
      <c r="M237" s="13"/>
      <c r="O237" s="13">
        <f t="shared" ca="1" si="29"/>
        <v>1.3487674840526945E-2</v>
      </c>
      <c r="P237" s="13"/>
      <c r="Q237" s="37">
        <f t="shared" si="30"/>
        <v>39671.880129999998</v>
      </c>
      <c r="S237" s="13"/>
      <c r="T237" s="13"/>
      <c r="U237" s="13"/>
    </row>
    <row r="238" spans="1:32" x14ac:dyDescent="0.2">
      <c r="A238" s="9" t="s">
        <v>108</v>
      </c>
      <c r="B238" s="41" t="s">
        <v>98</v>
      </c>
      <c r="C238" s="9">
        <v>54690.380830000002</v>
      </c>
      <c r="D238" s="9">
        <v>2.9999999999999997E-4</v>
      </c>
      <c r="E238" s="13">
        <f t="shared" si="26"/>
        <v>5669.010609710771</v>
      </c>
      <c r="F238" s="13">
        <f t="shared" si="27"/>
        <v>5669</v>
      </c>
      <c r="G238" s="13">
        <f t="shared" si="28"/>
        <v>1.9153000008373056E-2</v>
      </c>
      <c r="H238" s="13"/>
      <c r="I238" s="13"/>
      <c r="J238" s="13"/>
      <c r="K238" s="13">
        <f t="shared" si="31"/>
        <v>1.9153000008373056E-2</v>
      </c>
      <c r="L238" s="13"/>
      <c r="M238" s="13"/>
      <c r="O238" s="13">
        <f t="shared" ca="1" si="29"/>
        <v>1.3487674840526945E-2</v>
      </c>
      <c r="P238" s="13"/>
      <c r="Q238" s="37">
        <f t="shared" si="30"/>
        <v>39671.880830000002</v>
      </c>
      <c r="S238" s="13"/>
      <c r="T238" s="13"/>
      <c r="U238" s="13"/>
    </row>
    <row r="239" spans="1:32" x14ac:dyDescent="0.2">
      <c r="A239" s="31" t="s">
        <v>117</v>
      </c>
      <c r="B239" s="41" t="s">
        <v>98</v>
      </c>
      <c r="C239" s="9">
        <v>55011.710500000001</v>
      </c>
      <c r="D239" s="9">
        <v>2.0000000000000001E-4</v>
      </c>
      <c r="E239" s="13">
        <f t="shared" si="26"/>
        <v>5847.0096103937849</v>
      </c>
      <c r="F239" s="13">
        <f t="shared" si="27"/>
        <v>5847</v>
      </c>
      <c r="G239" s="13">
        <f t="shared" si="28"/>
        <v>1.7349000001559034E-2</v>
      </c>
      <c r="H239" s="13"/>
      <c r="I239" s="13"/>
      <c r="J239" s="13"/>
      <c r="K239" s="13">
        <f t="shared" si="31"/>
        <v>1.7349000001559034E-2</v>
      </c>
      <c r="L239" s="13"/>
      <c r="N239" s="13"/>
      <c r="O239" s="13">
        <f t="shared" ca="1" si="29"/>
        <v>1.3952809427908166E-2</v>
      </c>
      <c r="P239" s="13"/>
      <c r="Q239" s="37">
        <f t="shared" si="30"/>
        <v>39993.210500000001</v>
      </c>
    </row>
    <row r="240" spans="1:32" x14ac:dyDescent="0.2">
      <c r="A240" s="31" t="s">
        <v>120</v>
      </c>
      <c r="B240" s="41" t="s">
        <v>98</v>
      </c>
      <c r="C240" s="9">
        <v>55096.555699999997</v>
      </c>
      <c r="D240" s="9">
        <v>2.9999999999999997E-4</v>
      </c>
      <c r="E240" s="13">
        <f t="shared" si="26"/>
        <v>5894.0091943810021</v>
      </c>
      <c r="F240" s="13">
        <f t="shared" si="27"/>
        <v>5894</v>
      </c>
      <c r="G240" s="13">
        <f t="shared" si="28"/>
        <v>1.6598000001977198E-2</v>
      </c>
      <c r="H240" s="13"/>
      <c r="I240" s="13"/>
      <c r="J240" s="13"/>
      <c r="K240" s="13">
        <f t="shared" si="31"/>
        <v>1.6598000001977198E-2</v>
      </c>
      <c r="L240" s="13"/>
      <c r="N240" s="13"/>
      <c r="O240" s="13">
        <f t="shared" ca="1" si="29"/>
        <v>1.4075625863902083E-2</v>
      </c>
      <c r="P240" s="13"/>
      <c r="Q240" s="37">
        <f t="shared" si="30"/>
        <v>40078.055699999997</v>
      </c>
    </row>
    <row r="241" spans="1:17" x14ac:dyDescent="0.2">
      <c r="A241" s="42" t="s">
        <v>112</v>
      </c>
      <c r="B241" s="43" t="s">
        <v>98</v>
      </c>
      <c r="C241" s="44">
        <v>55432.3217</v>
      </c>
      <c r="D241" s="44">
        <v>2.0000000000000001E-4</v>
      </c>
      <c r="E241" s="13">
        <f t="shared" si="26"/>
        <v>6080.0051295317571</v>
      </c>
      <c r="F241" s="13">
        <f t="shared" si="27"/>
        <v>6080</v>
      </c>
      <c r="G241" s="13">
        <f t="shared" si="28"/>
        <v>9.2600000061793253E-3</v>
      </c>
      <c r="H241" s="13"/>
      <c r="I241" s="13"/>
      <c r="J241" s="13"/>
      <c r="K241" s="13">
        <f t="shared" si="31"/>
        <v>9.2600000061793253E-3</v>
      </c>
      <c r="L241" s="13"/>
      <c r="N241" s="13"/>
      <c r="O241" s="13">
        <f t="shared" ca="1" si="29"/>
        <v>1.4561665376558865E-2</v>
      </c>
      <c r="P241" s="13"/>
      <c r="Q241" s="37">
        <f t="shared" si="30"/>
        <v>40413.8217</v>
      </c>
    </row>
    <row r="242" spans="1:17" x14ac:dyDescent="0.2">
      <c r="A242" s="31" t="s">
        <v>118</v>
      </c>
      <c r="B242" s="41" t="s">
        <v>98</v>
      </c>
      <c r="C242" s="9">
        <v>55450.375699999997</v>
      </c>
      <c r="D242" s="9">
        <v>2.9999999999999997E-4</v>
      </c>
      <c r="E242" s="13">
        <f t="shared" si="26"/>
        <v>6090.0060546200957</v>
      </c>
      <c r="F242" s="13">
        <f t="shared" si="27"/>
        <v>6090</v>
      </c>
      <c r="G242" s="13">
        <f t="shared" si="28"/>
        <v>1.0929999996733386E-2</v>
      </c>
      <c r="H242" s="13"/>
      <c r="I242" s="13"/>
      <c r="J242" s="13"/>
      <c r="K242" s="13">
        <f t="shared" si="31"/>
        <v>1.0929999996733386E-2</v>
      </c>
      <c r="L242" s="13"/>
      <c r="N242" s="13"/>
      <c r="O242" s="13">
        <f t="shared" ca="1" si="29"/>
        <v>1.4587796533153317E-2</v>
      </c>
      <c r="P242" s="13"/>
      <c r="Q242" s="37">
        <f t="shared" si="30"/>
        <v>40431.875699999997</v>
      </c>
    </row>
    <row r="243" spans="1:17" x14ac:dyDescent="0.2">
      <c r="A243" s="31" t="s">
        <v>122</v>
      </c>
      <c r="B243" s="41" t="s">
        <v>98</v>
      </c>
      <c r="C243" s="9">
        <v>55802.399120000002</v>
      </c>
      <c r="D243" s="9">
        <v>4.0000000000000002E-4</v>
      </c>
      <c r="E243" s="13">
        <f t="shared" si="26"/>
        <v>6285.0077081462641</v>
      </c>
      <c r="F243" s="13">
        <f t="shared" si="27"/>
        <v>6285</v>
      </c>
      <c r="G243" s="13">
        <f t="shared" si="28"/>
        <v>1.3915000003180467E-2</v>
      </c>
      <c r="H243" s="13"/>
      <c r="I243" s="13"/>
      <c r="J243" s="13"/>
      <c r="K243" s="13">
        <f t="shared" si="31"/>
        <v>1.3915000003180467E-2</v>
      </c>
      <c r="L243" s="13"/>
      <c r="N243" s="13"/>
      <c r="O243" s="13">
        <f t="shared" ca="1" si="29"/>
        <v>1.5097354086745104E-2</v>
      </c>
      <c r="P243" s="13"/>
      <c r="Q243" s="37">
        <f t="shared" si="30"/>
        <v>40783.899120000002</v>
      </c>
    </row>
    <row r="244" spans="1:17" x14ac:dyDescent="0.2">
      <c r="A244" s="31" t="s">
        <v>122</v>
      </c>
      <c r="B244" s="41" t="s">
        <v>98</v>
      </c>
      <c r="C244" s="9">
        <v>55802.399319999997</v>
      </c>
      <c r="D244" s="9">
        <v>2.9999999999999997E-4</v>
      </c>
      <c r="E244" s="13">
        <f t="shared" si="26"/>
        <v>6285.0078189352835</v>
      </c>
      <c r="F244" s="13">
        <f t="shared" si="27"/>
        <v>6285</v>
      </c>
      <c r="G244" s="13">
        <f t="shared" si="28"/>
        <v>1.4114999998128042E-2</v>
      </c>
      <c r="H244" s="13"/>
      <c r="I244" s="13"/>
      <c r="J244" s="13"/>
      <c r="K244" s="13">
        <f t="shared" si="31"/>
        <v>1.4114999998128042E-2</v>
      </c>
      <c r="L244" s="13"/>
      <c r="N244" s="13"/>
      <c r="O244" s="13">
        <f t="shared" ca="1" si="29"/>
        <v>1.5097354086745104E-2</v>
      </c>
      <c r="P244" s="13"/>
      <c r="Q244" s="37">
        <f t="shared" si="30"/>
        <v>40783.899319999997</v>
      </c>
    </row>
    <row r="245" spans="1:17" x14ac:dyDescent="0.2">
      <c r="A245" s="31" t="s">
        <v>122</v>
      </c>
      <c r="B245" s="41" t="s">
        <v>98</v>
      </c>
      <c r="C245" s="9">
        <v>55802.399619999997</v>
      </c>
      <c r="D245" s="9">
        <v>2.9999999999999997E-4</v>
      </c>
      <c r="E245" s="13">
        <f t="shared" si="26"/>
        <v>6285.0079851188175</v>
      </c>
      <c r="F245" s="13">
        <f t="shared" si="27"/>
        <v>6285</v>
      </c>
      <c r="G245" s="13">
        <f t="shared" si="28"/>
        <v>1.4414999997825362E-2</v>
      </c>
      <c r="H245" s="13"/>
      <c r="I245" s="13"/>
      <c r="J245" s="13"/>
      <c r="K245" s="13">
        <f t="shared" si="31"/>
        <v>1.4414999997825362E-2</v>
      </c>
      <c r="L245" s="13"/>
      <c r="N245" s="13"/>
      <c r="O245" s="13">
        <f t="shared" ca="1" si="29"/>
        <v>1.5097354086745104E-2</v>
      </c>
      <c r="P245" s="13"/>
      <c r="Q245" s="37">
        <f t="shared" si="30"/>
        <v>40783.899619999997</v>
      </c>
    </row>
    <row r="246" spans="1:17" x14ac:dyDescent="0.2">
      <c r="A246" s="9" t="s">
        <v>123</v>
      </c>
      <c r="B246" s="41" t="s">
        <v>98</v>
      </c>
      <c r="C246" s="9">
        <v>56515.4836</v>
      </c>
      <c r="D246" s="9">
        <v>1E-3</v>
      </c>
      <c r="E246" s="13">
        <f t="shared" si="26"/>
        <v>6680.0173717187763</v>
      </c>
      <c r="F246" s="13">
        <f t="shared" si="27"/>
        <v>6680</v>
      </c>
      <c r="G246" s="13">
        <f t="shared" si="28"/>
        <v>3.1360000000859145E-2</v>
      </c>
      <c r="H246" s="13"/>
      <c r="I246" s="13"/>
      <c r="J246">
        <f>+G246</f>
        <v>3.1360000000859145E-2</v>
      </c>
      <c r="K246" s="13"/>
      <c r="L246" s="13"/>
      <c r="N246" s="13"/>
      <c r="O246" s="13">
        <f t="shared" ca="1" si="29"/>
        <v>1.6129534772225902E-2</v>
      </c>
      <c r="P246" s="13"/>
      <c r="Q246" s="37">
        <f t="shared" si="30"/>
        <v>41496.9836</v>
      </c>
    </row>
    <row r="247" spans="1:17" x14ac:dyDescent="0.2">
      <c r="A247" s="31" t="s">
        <v>125</v>
      </c>
      <c r="B247" s="41" t="s">
        <v>98</v>
      </c>
      <c r="C247" s="9">
        <v>56522.703999999998</v>
      </c>
      <c r="D247" s="9">
        <v>2.9999999999999997E-4</v>
      </c>
      <c r="E247" s="13">
        <f t="shared" si="26"/>
        <v>6684.0170770199747</v>
      </c>
      <c r="F247" s="13">
        <f t="shared" si="27"/>
        <v>6684</v>
      </c>
      <c r="G247" s="13">
        <f t="shared" si="28"/>
        <v>3.0828000002657063E-2</v>
      </c>
      <c r="H247" s="13"/>
      <c r="I247" s="13"/>
      <c r="J247" s="13"/>
      <c r="K247" s="13">
        <f>G247</f>
        <v>3.0828000002657063E-2</v>
      </c>
      <c r="L247" s="13"/>
      <c r="N247" s="13"/>
      <c r="O247" s="13">
        <f t="shared" ca="1" si="29"/>
        <v>1.6139987234863682E-2</v>
      </c>
      <c r="P247" s="13"/>
      <c r="Q247" s="37">
        <f t="shared" si="30"/>
        <v>41504.203999999998</v>
      </c>
    </row>
    <row r="248" spans="1:17" x14ac:dyDescent="0.2">
      <c r="A248" s="31" t="s">
        <v>125</v>
      </c>
      <c r="B248" s="41" t="s">
        <v>98</v>
      </c>
      <c r="C248" s="9">
        <v>56522.7048</v>
      </c>
      <c r="D248" s="9">
        <v>1E-4</v>
      </c>
      <c r="E248" s="13">
        <f t="shared" si="26"/>
        <v>6684.0175201760667</v>
      </c>
      <c r="F248" s="13">
        <f t="shared" si="27"/>
        <v>6684</v>
      </c>
      <c r="G248" s="13">
        <f t="shared" si="28"/>
        <v>3.1628000004275236E-2</v>
      </c>
      <c r="H248" s="13"/>
      <c r="I248" s="13"/>
      <c r="J248" s="13"/>
      <c r="K248" s="13">
        <f>G248</f>
        <v>3.1628000004275236E-2</v>
      </c>
      <c r="L248" s="13"/>
      <c r="N248" s="13"/>
      <c r="O248" s="13">
        <f t="shared" ca="1" si="29"/>
        <v>1.6139987234863682E-2</v>
      </c>
      <c r="P248" s="13"/>
      <c r="Q248" s="37">
        <f t="shared" si="30"/>
        <v>41504.2048</v>
      </c>
    </row>
    <row r="249" spans="1:17" x14ac:dyDescent="0.2">
      <c r="A249" s="48" t="s">
        <v>126</v>
      </c>
      <c r="B249" s="49" t="s">
        <v>98</v>
      </c>
      <c r="C249" s="50">
        <v>56534.4427</v>
      </c>
      <c r="D249" s="51">
        <v>1.7999999999999999E-2</v>
      </c>
      <c r="E249" s="13">
        <f t="shared" si="26"/>
        <v>6690.5196725298074</v>
      </c>
      <c r="F249" s="13">
        <f t="shared" si="27"/>
        <v>6690.5</v>
      </c>
      <c r="G249" s="13">
        <f t="shared" si="28"/>
        <v>3.5513499999069609E-2</v>
      </c>
      <c r="H249" s="13"/>
      <c r="I249" s="13"/>
      <c r="J249">
        <f>+G249</f>
        <v>3.5513499999069609E-2</v>
      </c>
      <c r="K249" s="13"/>
      <c r="L249" s="13"/>
      <c r="N249" s="13"/>
      <c r="O249" s="13">
        <f t="shared" ca="1" si="29"/>
        <v>1.6156972486650076E-2</v>
      </c>
      <c r="P249" s="13"/>
      <c r="Q249" s="37">
        <f t="shared" si="30"/>
        <v>41515.9427</v>
      </c>
    </row>
    <row r="250" spans="1:17" x14ac:dyDescent="0.2">
      <c r="A250" s="51" t="s">
        <v>127</v>
      </c>
      <c r="B250" s="49" t="s">
        <v>98</v>
      </c>
      <c r="C250" s="51">
        <v>56811.540699999998</v>
      </c>
      <c r="D250" s="51">
        <v>2.0000000000000001E-4</v>
      </c>
      <c r="E250" s="13">
        <f t="shared" si="26"/>
        <v>6844.0167557318091</v>
      </c>
      <c r="F250" s="13">
        <f t="shared" si="27"/>
        <v>6844</v>
      </c>
      <c r="G250" s="13">
        <f t="shared" si="28"/>
        <v>3.024800000275718E-2</v>
      </c>
      <c r="H250" s="13"/>
      <c r="I250" s="13"/>
      <c r="J250">
        <f>+G250</f>
        <v>3.024800000275718E-2</v>
      </c>
      <c r="K250" s="13"/>
      <c r="L250" s="13"/>
      <c r="N250" s="13"/>
      <c r="O250" s="13">
        <f t="shared" ca="1" si="29"/>
        <v>1.6558085740374894E-2</v>
      </c>
      <c r="P250" s="13"/>
      <c r="Q250" s="37">
        <f t="shared" si="30"/>
        <v>41793.040699999998</v>
      </c>
    </row>
    <row r="251" spans="1:17" x14ac:dyDescent="0.2">
      <c r="A251" s="67" t="s">
        <v>139</v>
      </c>
      <c r="B251" s="68"/>
      <c r="C251" s="67">
        <v>57210.490100000003</v>
      </c>
      <c r="D251" s="67">
        <v>3.5000000000000001E-3</v>
      </c>
      <c r="E251" s="13">
        <f t="shared" si="26"/>
        <v>7065.0128265991179</v>
      </c>
      <c r="F251" s="13">
        <f t="shared" si="27"/>
        <v>7065</v>
      </c>
      <c r="G251" s="13">
        <f t="shared" si="28"/>
        <v>2.3155000002589077E-2</v>
      </c>
      <c r="H251" s="13"/>
      <c r="I251" s="13"/>
      <c r="J251">
        <f>+G251</f>
        <v>2.3155000002589077E-2</v>
      </c>
      <c r="K251" s="13"/>
      <c r="L251" s="13"/>
      <c r="M251" s="13"/>
      <c r="N251" s="13"/>
      <c r="O251" s="13">
        <f t="shared" ca="1" si="29"/>
        <v>1.7135584301112252E-2</v>
      </c>
      <c r="P251" s="13"/>
      <c r="Q251" s="37">
        <f t="shared" si="30"/>
        <v>42191.990100000003</v>
      </c>
    </row>
    <row r="252" spans="1:17" x14ac:dyDescent="0.2">
      <c r="A252" s="67" t="s">
        <v>139</v>
      </c>
      <c r="B252" s="68"/>
      <c r="C252" s="67">
        <v>57210.490899999997</v>
      </c>
      <c r="D252" s="67">
        <v>3.0000000000000001E-3</v>
      </c>
      <c r="E252" s="13">
        <f t="shared" si="26"/>
        <v>7065.0132697552062</v>
      </c>
      <c r="F252" s="13">
        <f t="shared" si="27"/>
        <v>7065</v>
      </c>
      <c r="G252" s="13">
        <f t="shared" si="28"/>
        <v>2.3954999996931292E-2</v>
      </c>
      <c r="H252" s="13"/>
      <c r="I252" s="13"/>
      <c r="J252">
        <f>+G252</f>
        <v>2.3954999996931292E-2</v>
      </c>
      <c r="K252" s="13"/>
      <c r="L252" s="13"/>
      <c r="M252" s="13"/>
      <c r="N252" s="13"/>
      <c r="O252" s="13">
        <f t="shared" ca="1" si="29"/>
        <v>1.7135584301112252E-2</v>
      </c>
      <c r="P252" s="13"/>
      <c r="Q252" s="37">
        <f t="shared" si="30"/>
        <v>42191.990899999997</v>
      </c>
    </row>
    <row r="253" spans="1:17" x14ac:dyDescent="0.2">
      <c r="A253" s="67" t="s">
        <v>139</v>
      </c>
      <c r="B253" s="68"/>
      <c r="C253" s="67">
        <v>57210.491900000001</v>
      </c>
      <c r="D253" s="67">
        <v>6.0000000000000001E-3</v>
      </c>
      <c r="E253" s="13">
        <f t="shared" si="26"/>
        <v>7065.0138237003221</v>
      </c>
      <c r="F253" s="13">
        <f t="shared" si="27"/>
        <v>7065</v>
      </c>
      <c r="G253" s="13">
        <f t="shared" si="28"/>
        <v>2.4955000000772998E-2</v>
      </c>
      <c r="H253" s="13"/>
      <c r="I253" s="13"/>
      <c r="J253">
        <f>+G253</f>
        <v>2.4955000000772998E-2</v>
      </c>
      <c r="K253" s="13"/>
      <c r="L253" s="13"/>
      <c r="M253" s="13"/>
      <c r="N253" s="13"/>
      <c r="O253" s="13">
        <f t="shared" ca="1" si="29"/>
        <v>1.7135584301112252E-2</v>
      </c>
      <c r="P253" s="13"/>
      <c r="Q253" s="37">
        <f t="shared" si="30"/>
        <v>42191.991900000001</v>
      </c>
    </row>
    <row r="254" spans="1:17" x14ac:dyDescent="0.2">
      <c r="A254" s="69" t="s">
        <v>865</v>
      </c>
      <c r="B254" s="70" t="s">
        <v>98</v>
      </c>
      <c r="C254" s="71">
        <v>57255.622199999998</v>
      </c>
      <c r="D254" s="71">
        <v>2.9999999999999997E-4</v>
      </c>
      <c r="E254" s="13">
        <f t="shared" si="26"/>
        <v>7090.0135328791357</v>
      </c>
      <c r="F254" s="13">
        <f t="shared" si="27"/>
        <v>7090</v>
      </c>
      <c r="G254" s="13">
        <f t="shared" si="28"/>
        <v>2.4429999997664709E-2</v>
      </c>
      <c r="H254" s="13"/>
      <c r="I254" s="13"/>
      <c r="J254" s="13"/>
      <c r="K254" s="13">
        <f t="shared" ref="K254:K265" si="32">G254</f>
        <v>2.4429999997664709E-2</v>
      </c>
      <c r="L254" s="13"/>
      <c r="N254" s="13"/>
      <c r="O254" s="13">
        <f t="shared" ca="1" si="29"/>
        <v>1.7200912192598377E-2</v>
      </c>
      <c r="P254" s="13"/>
      <c r="Q254" s="37">
        <f t="shared" si="30"/>
        <v>42237.122199999998</v>
      </c>
    </row>
    <row r="255" spans="1:17" x14ac:dyDescent="0.2">
      <c r="A255" s="69" t="s">
        <v>866</v>
      </c>
      <c r="B255" s="70" t="s">
        <v>98</v>
      </c>
      <c r="C255" s="71">
        <v>57531.8148</v>
      </c>
      <c r="D255" s="71">
        <v>2.0000000000000001E-4</v>
      </c>
      <c r="E255" s="13">
        <f t="shared" si="26"/>
        <v>7243.0090741749136</v>
      </c>
      <c r="F255" s="13">
        <f t="shared" si="27"/>
        <v>7243</v>
      </c>
      <c r="G255" s="13">
        <f t="shared" si="28"/>
        <v>1.6381000001274515E-2</v>
      </c>
      <c r="H255" s="13"/>
      <c r="I255" s="13"/>
      <c r="J255" s="13"/>
      <c r="K255" s="13">
        <f t="shared" si="32"/>
        <v>1.6381000001274515E-2</v>
      </c>
      <c r="L255" s="13"/>
      <c r="N255" s="13"/>
      <c r="O255" s="13">
        <f t="shared" ca="1" si="29"/>
        <v>1.7600718888493471E-2</v>
      </c>
      <c r="P255" s="13"/>
      <c r="Q255" s="37">
        <f t="shared" si="30"/>
        <v>42513.3148</v>
      </c>
    </row>
    <row r="256" spans="1:17" x14ac:dyDescent="0.2">
      <c r="A256" s="78" t="s">
        <v>0</v>
      </c>
      <c r="B256" s="79" t="s">
        <v>98</v>
      </c>
      <c r="C256" s="80">
        <v>57887.448700000001</v>
      </c>
      <c r="D256" s="80">
        <v>1.4E-3</v>
      </c>
      <c r="E256" s="13">
        <f t="shared" si="26"/>
        <v>7440.0107354563115</v>
      </c>
      <c r="F256" s="13">
        <f t="shared" si="27"/>
        <v>7440</v>
      </c>
      <c r="G256" s="13">
        <f t="shared" si="28"/>
        <v>1.9380000005185138E-2</v>
      </c>
      <c r="H256" s="13"/>
      <c r="I256" s="13"/>
      <c r="J256" s="13"/>
      <c r="K256" s="13">
        <f t="shared" si="32"/>
        <v>1.9380000005185138E-2</v>
      </c>
      <c r="L256" s="13"/>
      <c r="N256" s="13"/>
      <c r="O256" s="13">
        <f t="shared" ca="1" si="29"/>
        <v>1.811550267340415E-2</v>
      </c>
      <c r="P256" s="13"/>
      <c r="Q256" s="37">
        <f t="shared" si="30"/>
        <v>42868.948700000001</v>
      </c>
    </row>
    <row r="257" spans="1:17" x14ac:dyDescent="0.2">
      <c r="A257" s="76" t="s">
        <v>1</v>
      </c>
      <c r="B257" s="77" t="s">
        <v>98</v>
      </c>
      <c r="C257" s="75">
        <v>57941.606</v>
      </c>
      <c r="D257" s="75">
        <v>2.3E-3</v>
      </c>
      <c r="E257" s="13">
        <f t="shared" si="26"/>
        <v>7470.0109071792958</v>
      </c>
      <c r="F257" s="13">
        <f t="shared" si="27"/>
        <v>7470</v>
      </c>
      <c r="G257" s="13">
        <f t="shared" si="28"/>
        <v>1.9690000000991859E-2</v>
      </c>
      <c r="H257" s="13"/>
      <c r="I257" s="13"/>
      <c r="J257" s="13"/>
      <c r="K257" s="13">
        <f t="shared" si="32"/>
        <v>1.9690000000991859E-2</v>
      </c>
      <c r="L257" s="13"/>
      <c r="N257" s="13"/>
      <c r="O257" s="13">
        <f t="shared" ca="1" si="29"/>
        <v>1.8193896143187501E-2</v>
      </c>
      <c r="P257" s="13"/>
      <c r="Q257" s="37">
        <f t="shared" si="30"/>
        <v>42923.106</v>
      </c>
    </row>
    <row r="258" spans="1:17" x14ac:dyDescent="0.2">
      <c r="A258" s="72" t="s">
        <v>867</v>
      </c>
      <c r="B258" s="73" t="s">
        <v>98</v>
      </c>
      <c r="C258" s="74">
        <v>57959.660799999998</v>
      </c>
      <c r="D258" s="74">
        <v>1E-4</v>
      </c>
      <c r="E258" s="13">
        <f t="shared" si="26"/>
        <v>7480.0122754237264</v>
      </c>
      <c r="F258" s="13">
        <f t="shared" si="27"/>
        <v>7480</v>
      </c>
      <c r="G258" s="13">
        <f t="shared" si="28"/>
        <v>2.216000000044005E-2</v>
      </c>
      <c r="H258" s="13"/>
      <c r="I258" s="13"/>
      <c r="J258" s="13"/>
      <c r="K258" s="13">
        <f t="shared" si="32"/>
        <v>2.216000000044005E-2</v>
      </c>
      <c r="L258" s="13"/>
      <c r="N258" s="13"/>
      <c r="O258" s="13">
        <f t="shared" ca="1" si="29"/>
        <v>1.8220027299781952E-2</v>
      </c>
      <c r="P258" s="13"/>
      <c r="Q258" s="37">
        <f t="shared" si="30"/>
        <v>42941.160799999998</v>
      </c>
    </row>
    <row r="259" spans="1:17" x14ac:dyDescent="0.2">
      <c r="A259" s="72" t="s">
        <v>867</v>
      </c>
      <c r="B259" s="73" t="s">
        <v>98</v>
      </c>
      <c r="C259" s="74">
        <v>57997.567999999999</v>
      </c>
      <c r="D259" s="74">
        <v>2.0000000000000001E-4</v>
      </c>
      <c r="E259" s="13">
        <f t="shared" si="26"/>
        <v>7501.0107836495354</v>
      </c>
      <c r="F259" s="13">
        <f t="shared" si="27"/>
        <v>7501</v>
      </c>
      <c r="G259" s="13">
        <f t="shared" si="28"/>
        <v>1.9467000005533919E-2</v>
      </c>
      <c r="H259" s="13"/>
      <c r="I259" s="13"/>
      <c r="J259" s="13"/>
      <c r="K259" s="13">
        <f t="shared" si="32"/>
        <v>1.9467000005533919E-2</v>
      </c>
      <c r="L259" s="13"/>
      <c r="N259" s="13"/>
      <c r="O259" s="13">
        <f t="shared" ca="1" si="29"/>
        <v>1.8274902728630298E-2</v>
      </c>
      <c r="P259" s="13"/>
      <c r="Q259" s="37">
        <f t="shared" si="30"/>
        <v>42979.067999999999</v>
      </c>
    </row>
    <row r="260" spans="1:17" x14ac:dyDescent="0.2">
      <c r="A260" s="45" t="s">
        <v>868</v>
      </c>
      <c r="B260" s="46" t="s">
        <v>98</v>
      </c>
      <c r="C260" s="47">
        <v>58302.655500000001</v>
      </c>
      <c r="D260" s="47">
        <v>1E-4</v>
      </c>
      <c r="E260" s="13">
        <f t="shared" si="26"/>
        <v>7670.0125136201268</v>
      </c>
      <c r="F260" s="13">
        <f t="shared" si="27"/>
        <v>7670</v>
      </c>
      <c r="G260" s="13">
        <f t="shared" si="28"/>
        <v>2.2590000000491273E-2</v>
      </c>
      <c r="H260" s="13"/>
      <c r="I260" s="13"/>
      <c r="J260" s="13"/>
      <c r="K260" s="13">
        <f t="shared" si="32"/>
        <v>2.2590000000491273E-2</v>
      </c>
      <c r="L260" s="13"/>
      <c r="N260" s="13"/>
      <c r="O260" s="13">
        <f t="shared" ca="1" si="29"/>
        <v>1.8716519275076515E-2</v>
      </c>
      <c r="P260" s="13"/>
      <c r="Q260" s="37">
        <f t="shared" si="30"/>
        <v>43284.155500000001</v>
      </c>
    </row>
    <row r="261" spans="1:17" x14ac:dyDescent="0.2">
      <c r="A261" s="45" t="s">
        <v>869</v>
      </c>
      <c r="B261" s="46" t="s">
        <v>98</v>
      </c>
      <c r="C261" s="47">
        <v>58645.651299999998</v>
      </c>
      <c r="D261" s="47">
        <v>2.0000000000000001E-4</v>
      </c>
      <c r="E261" s="13">
        <f t="shared" si="26"/>
        <v>7860.0133611561496</v>
      </c>
      <c r="F261" s="13">
        <f t="shared" si="27"/>
        <v>7860</v>
      </c>
      <c r="G261" s="13">
        <f t="shared" si="28"/>
        <v>2.4120000001857989E-2</v>
      </c>
      <c r="H261" s="13"/>
      <c r="I261" s="13"/>
      <c r="J261" s="13"/>
      <c r="K261" s="13">
        <f t="shared" si="32"/>
        <v>2.4120000001857989E-2</v>
      </c>
      <c r="L261" s="13"/>
      <c r="N261" s="13"/>
      <c r="O261" s="13">
        <f t="shared" ca="1" si="29"/>
        <v>1.9213011250371077E-2</v>
      </c>
      <c r="P261" s="13"/>
      <c r="Q261" s="37">
        <f t="shared" si="30"/>
        <v>43627.151299999998</v>
      </c>
    </row>
    <row r="262" spans="1:17" ht="12" customHeight="1" x14ac:dyDescent="0.2">
      <c r="A262" s="81" t="s">
        <v>870</v>
      </c>
      <c r="B262" s="82" t="s">
        <v>98</v>
      </c>
      <c r="C262" s="75">
        <v>58748.552000000003</v>
      </c>
      <c r="D262" s="75">
        <v>1E-4</v>
      </c>
      <c r="E262" s="13">
        <f t="shared" si="26"/>
        <v>7917.0147011493837</v>
      </c>
      <c r="F262" s="13">
        <f t="shared" si="27"/>
        <v>7917</v>
      </c>
      <c r="G262" s="13">
        <f t="shared" si="28"/>
        <v>2.6539000005868729E-2</v>
      </c>
      <c r="H262" s="13"/>
      <c r="I262" s="13"/>
      <c r="J262" s="13"/>
      <c r="K262" s="13">
        <f t="shared" si="32"/>
        <v>2.6539000005868729E-2</v>
      </c>
      <c r="L262" s="13"/>
      <c r="N262" s="13"/>
      <c r="O262" s="13">
        <f t="shared" ca="1" si="29"/>
        <v>1.9361958842959444E-2</v>
      </c>
      <c r="P262" s="13"/>
      <c r="Q262" s="37">
        <f t="shared" si="30"/>
        <v>43730.052000000003</v>
      </c>
    </row>
    <row r="263" spans="1:17" ht="12" customHeight="1" x14ac:dyDescent="0.2">
      <c r="A263" s="81" t="s">
        <v>871</v>
      </c>
      <c r="B263" s="82" t="s">
        <v>98</v>
      </c>
      <c r="C263" s="75">
        <v>59033.7745</v>
      </c>
      <c r="D263" s="75">
        <v>4.0000000000000002E-4</v>
      </c>
      <c r="E263" s="13">
        <f t="shared" si="26"/>
        <v>8075.0123114301596</v>
      </c>
      <c r="F263" s="13">
        <f t="shared" si="27"/>
        <v>8075</v>
      </c>
      <c r="G263" s="13">
        <f t="shared" si="28"/>
        <v>2.2225000000617001E-2</v>
      </c>
      <c r="H263" s="13"/>
      <c r="I263" s="13"/>
      <c r="J263" s="13"/>
      <c r="K263" s="13">
        <f t="shared" si="32"/>
        <v>2.2225000000617001E-2</v>
      </c>
      <c r="L263" s="13"/>
      <c r="N263" s="13"/>
      <c r="O263" s="13">
        <f t="shared" ca="1" si="29"/>
        <v>1.9774831117151764E-2</v>
      </c>
      <c r="P263" s="13"/>
      <c r="Q263" s="37">
        <f t="shared" si="30"/>
        <v>44015.2745</v>
      </c>
    </row>
    <row r="264" spans="1:17" ht="12" customHeight="1" x14ac:dyDescent="0.2">
      <c r="A264" s="85" t="s">
        <v>872</v>
      </c>
      <c r="B264" s="83" t="s">
        <v>98</v>
      </c>
      <c r="C264" s="84">
        <v>59360.509400000003</v>
      </c>
      <c r="D264" s="85">
        <v>4.0000000000000002E-4</v>
      </c>
      <c r="E264" s="13">
        <f t="shared" si="26"/>
        <v>8256.0055128617769</v>
      </c>
      <c r="F264" s="13">
        <f t="shared" si="27"/>
        <v>8256</v>
      </c>
      <c r="G264" s="13">
        <f t="shared" si="28"/>
        <v>9.9520000076154247E-3</v>
      </c>
      <c r="H264" s="13"/>
      <c r="I264" s="13"/>
      <c r="J264" s="13"/>
      <c r="K264" s="13">
        <f t="shared" si="32"/>
        <v>9.9520000076154247E-3</v>
      </c>
      <c r="L264" s="13"/>
      <c r="N264" s="13"/>
      <c r="O264" s="13">
        <f t="shared" ca="1" si="29"/>
        <v>2.024780505151132E-2</v>
      </c>
      <c r="P264" s="13"/>
      <c r="Q264" s="37">
        <f t="shared" si="30"/>
        <v>44342.009400000003</v>
      </c>
    </row>
    <row r="265" spans="1:17" ht="12" customHeight="1" x14ac:dyDescent="0.2">
      <c r="A265" s="85" t="s">
        <v>872</v>
      </c>
      <c r="B265" s="83" t="s">
        <v>98</v>
      </c>
      <c r="C265" s="84">
        <v>59398.42</v>
      </c>
      <c r="D265" s="85">
        <v>6.9999999999999999E-4</v>
      </c>
      <c r="E265" s="13">
        <f t="shared" si="26"/>
        <v>8277.0059045009712</v>
      </c>
      <c r="F265" s="13">
        <f t="shared" si="27"/>
        <v>8277</v>
      </c>
      <c r="G265" s="13">
        <f t="shared" si="28"/>
        <v>1.0658999999577645E-2</v>
      </c>
      <c r="H265" s="13"/>
      <c r="I265" s="13"/>
      <c r="J265" s="13"/>
      <c r="K265" s="13">
        <f t="shared" si="32"/>
        <v>1.0658999999577645E-2</v>
      </c>
      <c r="L265" s="13"/>
      <c r="N265" s="13"/>
      <c r="O265" s="13">
        <f t="shared" ca="1" si="29"/>
        <v>2.0302680480359665E-2</v>
      </c>
      <c r="P265" s="13"/>
      <c r="Q265" s="37">
        <f t="shared" si="30"/>
        <v>44379.92</v>
      </c>
    </row>
    <row r="266" spans="1:17" ht="12" customHeight="1" x14ac:dyDescent="0.2">
      <c r="A266" s="86" t="s">
        <v>873</v>
      </c>
      <c r="B266" s="87" t="s">
        <v>98</v>
      </c>
      <c r="C266" s="84">
        <v>59813.6253</v>
      </c>
      <c r="D266" s="85">
        <v>4.0000000000000002E-4</v>
      </c>
      <c r="E266" s="13">
        <f t="shared" ref="E266:E267" si="33">+(C266-C$7)/C$8</f>
        <v>8507.0068517471154</v>
      </c>
      <c r="F266" s="13">
        <f t="shared" ref="F266:F267" si="34">ROUND(2*E266,0)/2</f>
        <v>8507</v>
      </c>
      <c r="G266" s="13">
        <f t="shared" ref="G266:G267" si="35">+C266-(C$7+F266*C$8)</f>
        <v>1.2369000003673136E-2</v>
      </c>
      <c r="H266" s="13"/>
      <c r="I266" s="13"/>
      <c r="J266" s="13"/>
      <c r="K266" s="13">
        <f t="shared" ref="K266:K267" si="36">G266</f>
        <v>1.2369000003673136E-2</v>
      </c>
      <c r="L266" s="13"/>
      <c r="N266" s="13"/>
      <c r="O266" s="13">
        <f t="shared" ref="O266:O267" ca="1" si="37">+C$11+C$12*F266</f>
        <v>2.0903697082032029E-2</v>
      </c>
      <c r="P266" s="13"/>
      <c r="Q266" s="37">
        <f t="shared" ref="Q266:Q267" si="38">+C266-15018.5</f>
        <v>44795.1253</v>
      </c>
    </row>
    <row r="267" spans="1:17" ht="12" customHeight="1" x14ac:dyDescent="0.2">
      <c r="A267" s="86" t="s">
        <v>873</v>
      </c>
      <c r="B267" s="87" t="s">
        <v>98</v>
      </c>
      <c r="C267" s="84">
        <v>59824.457000000002</v>
      </c>
      <c r="D267" s="85">
        <v>2.0000000000000001E-4</v>
      </c>
      <c r="E267" s="13">
        <f t="shared" si="33"/>
        <v>8513.0070190385413</v>
      </c>
      <c r="F267" s="13">
        <f t="shared" si="34"/>
        <v>8513</v>
      </c>
      <c r="G267" s="13">
        <f t="shared" si="35"/>
        <v>1.2671000004047528E-2</v>
      </c>
      <c r="H267" s="13"/>
      <c r="I267" s="13"/>
      <c r="J267" s="13"/>
      <c r="K267" s="13">
        <f t="shared" si="36"/>
        <v>1.2671000004047528E-2</v>
      </c>
      <c r="L267" s="13"/>
      <c r="N267" s="13"/>
      <c r="O267" s="13">
        <f t="shared" ca="1" si="37"/>
        <v>2.0919375775988701E-2</v>
      </c>
      <c r="P267" s="13"/>
      <c r="Q267" s="37">
        <f t="shared" si="38"/>
        <v>44805.957000000002</v>
      </c>
    </row>
    <row r="268" spans="1:17" ht="12" customHeight="1" x14ac:dyDescent="0.2">
      <c r="A268" s="13"/>
      <c r="B268" s="21"/>
      <c r="C268" s="17"/>
      <c r="D268" s="17"/>
    </row>
    <row r="269" spans="1:17" x14ac:dyDescent="0.2">
      <c r="A269" s="13"/>
      <c r="B269" s="21"/>
      <c r="C269" s="17"/>
      <c r="D269" s="17"/>
    </row>
    <row r="270" spans="1:17" x14ac:dyDescent="0.2">
      <c r="A270" s="13"/>
      <c r="B270" s="21"/>
      <c r="C270" s="17"/>
      <c r="D270" s="17"/>
    </row>
    <row r="271" spans="1:17" x14ac:dyDescent="0.2">
      <c r="A271" s="13"/>
      <c r="C271" s="17"/>
      <c r="D271" s="17"/>
    </row>
    <row r="272" spans="1:17" x14ac:dyDescent="0.2">
      <c r="A272" s="13"/>
      <c r="C272" s="17"/>
      <c r="D272" s="17"/>
    </row>
    <row r="273" spans="1:4" x14ac:dyDescent="0.2">
      <c r="A273" s="13"/>
      <c r="C273" s="17"/>
      <c r="D273" s="17"/>
    </row>
    <row r="274" spans="1:4" x14ac:dyDescent="0.2">
      <c r="A274" s="13"/>
      <c r="C274" s="17"/>
      <c r="D274" s="17"/>
    </row>
    <row r="275" spans="1:4" x14ac:dyDescent="0.2">
      <c r="A275" s="13"/>
      <c r="C275" s="17"/>
      <c r="D275" s="17"/>
    </row>
    <row r="276" spans="1:4" x14ac:dyDescent="0.2">
      <c r="A276" s="13"/>
      <c r="C276" s="17"/>
      <c r="D276" s="17"/>
    </row>
    <row r="277" spans="1:4" x14ac:dyDescent="0.2">
      <c r="A277" s="13"/>
      <c r="C277" s="17"/>
      <c r="D277" s="17"/>
    </row>
    <row r="278" spans="1:4" x14ac:dyDescent="0.2">
      <c r="A278" s="13"/>
      <c r="C278" s="17"/>
      <c r="D278" s="17"/>
    </row>
    <row r="279" spans="1:4" x14ac:dyDescent="0.2">
      <c r="A279" s="13"/>
      <c r="C279" s="17"/>
      <c r="D279" s="17"/>
    </row>
    <row r="280" spans="1:4" x14ac:dyDescent="0.2">
      <c r="A280" s="13"/>
      <c r="C280" s="17"/>
      <c r="D280" s="17"/>
    </row>
    <row r="281" spans="1:4" x14ac:dyDescent="0.2">
      <c r="A281" s="13"/>
      <c r="C281" s="17"/>
      <c r="D281" s="17"/>
    </row>
    <row r="282" spans="1:4" x14ac:dyDescent="0.2">
      <c r="A282" s="13"/>
      <c r="C282" s="17"/>
      <c r="D282" s="17"/>
    </row>
    <row r="283" spans="1:4" x14ac:dyDescent="0.2">
      <c r="A283" s="13"/>
      <c r="C283" s="17"/>
      <c r="D283" s="17"/>
    </row>
    <row r="284" spans="1:4" x14ac:dyDescent="0.2">
      <c r="A284" s="13"/>
      <c r="C284" s="17"/>
      <c r="D284" s="17"/>
    </row>
    <row r="285" spans="1:4" x14ac:dyDescent="0.2">
      <c r="A285" s="13"/>
      <c r="C285" s="17"/>
      <c r="D285" s="17"/>
    </row>
    <row r="286" spans="1:4" x14ac:dyDescent="0.2">
      <c r="A286" s="13"/>
      <c r="C286" s="17"/>
      <c r="D286" s="17"/>
    </row>
    <row r="287" spans="1:4" x14ac:dyDescent="0.2">
      <c r="A287" s="13"/>
      <c r="C287" s="17"/>
      <c r="D287" s="17"/>
    </row>
    <row r="288" spans="1:4" x14ac:dyDescent="0.2">
      <c r="A288" s="13"/>
      <c r="C288" s="16"/>
      <c r="D288" s="16"/>
    </row>
    <row r="289" spans="1:4" x14ac:dyDescent="0.2">
      <c r="A289" s="13"/>
      <c r="C289" s="16"/>
      <c r="D289" s="16"/>
    </row>
    <row r="290" spans="1:4" x14ac:dyDescent="0.2">
      <c r="A290" s="13"/>
      <c r="C290" s="16"/>
      <c r="D290" s="16"/>
    </row>
    <row r="291" spans="1:4" x14ac:dyDescent="0.2">
      <c r="A291" s="13"/>
      <c r="C291" s="16"/>
      <c r="D291" s="16"/>
    </row>
    <row r="292" spans="1:4" x14ac:dyDescent="0.2">
      <c r="A292" s="13"/>
      <c r="C292" s="16"/>
      <c r="D292" s="16"/>
    </row>
    <row r="293" spans="1:4" x14ac:dyDescent="0.2">
      <c r="A293" s="13"/>
      <c r="C293" s="16"/>
      <c r="D293" s="16"/>
    </row>
    <row r="294" spans="1:4" x14ac:dyDescent="0.2">
      <c r="A294" s="13"/>
      <c r="C294" s="16"/>
      <c r="D294" s="16"/>
    </row>
    <row r="295" spans="1:4" x14ac:dyDescent="0.2">
      <c r="A295" s="13"/>
      <c r="C295" s="16"/>
      <c r="D295" s="16"/>
    </row>
    <row r="296" spans="1:4" x14ac:dyDescent="0.2">
      <c r="A296" s="13"/>
      <c r="C296" s="16"/>
      <c r="D296" s="16"/>
    </row>
    <row r="297" spans="1:4" x14ac:dyDescent="0.2">
      <c r="A297" s="13"/>
      <c r="C297" s="16"/>
      <c r="D297" s="16"/>
    </row>
    <row r="298" spans="1:4" x14ac:dyDescent="0.2">
      <c r="A298" s="13"/>
      <c r="C298" s="16"/>
      <c r="D298" s="16"/>
    </row>
    <row r="299" spans="1:4" x14ac:dyDescent="0.2">
      <c r="A299" s="13"/>
      <c r="C299" s="16"/>
      <c r="D299" s="16"/>
    </row>
    <row r="300" spans="1:4" x14ac:dyDescent="0.2">
      <c r="A300" s="13"/>
      <c r="C300" s="16"/>
      <c r="D300" s="16"/>
    </row>
    <row r="301" spans="1:4" x14ac:dyDescent="0.2">
      <c r="A301" s="13"/>
      <c r="C301" s="16"/>
      <c r="D301" s="16"/>
    </row>
    <row r="302" spans="1:4" x14ac:dyDescent="0.2">
      <c r="A302" s="13"/>
      <c r="C302" s="16"/>
      <c r="D302" s="16"/>
    </row>
    <row r="303" spans="1:4" x14ac:dyDescent="0.2">
      <c r="A303" s="13"/>
      <c r="C303" s="16"/>
      <c r="D303" s="16"/>
    </row>
    <row r="304" spans="1:4" x14ac:dyDescent="0.2">
      <c r="A304" s="13"/>
      <c r="C304" s="16"/>
      <c r="D304" s="16"/>
    </row>
    <row r="305" spans="1:4" x14ac:dyDescent="0.2">
      <c r="A305" s="13"/>
      <c r="C305" s="16"/>
      <c r="D305" s="16"/>
    </row>
    <row r="306" spans="1:4" x14ac:dyDescent="0.2">
      <c r="A306" s="13"/>
      <c r="C306" s="16"/>
      <c r="D306" s="16"/>
    </row>
    <row r="307" spans="1:4" x14ac:dyDescent="0.2">
      <c r="A307" s="13"/>
      <c r="C307" s="16"/>
      <c r="D307" s="16"/>
    </row>
    <row r="308" spans="1:4" x14ac:dyDescent="0.2">
      <c r="A308" s="13"/>
      <c r="C308" s="16"/>
      <c r="D308" s="16"/>
    </row>
    <row r="309" spans="1:4" x14ac:dyDescent="0.2">
      <c r="A309" s="13"/>
      <c r="C309" s="16"/>
      <c r="D309" s="16"/>
    </row>
    <row r="310" spans="1:4" x14ac:dyDescent="0.2">
      <c r="A310" s="13"/>
      <c r="C310" s="16"/>
      <c r="D310" s="16"/>
    </row>
    <row r="311" spans="1:4" x14ac:dyDescent="0.2">
      <c r="A311" s="13"/>
      <c r="C311" s="16"/>
      <c r="D311" s="16"/>
    </row>
    <row r="312" spans="1:4" x14ac:dyDescent="0.2">
      <c r="A312" s="13"/>
      <c r="C312" s="16"/>
      <c r="D312" s="16"/>
    </row>
    <row r="313" spans="1:4" x14ac:dyDescent="0.2">
      <c r="A313" s="13"/>
      <c r="C313" s="16"/>
      <c r="D313" s="16"/>
    </row>
    <row r="314" spans="1:4" x14ac:dyDescent="0.2">
      <c r="A314" s="13"/>
      <c r="C314" s="16"/>
      <c r="D314" s="16"/>
    </row>
    <row r="315" spans="1:4" x14ac:dyDescent="0.2">
      <c r="A315" s="13"/>
      <c r="C315" s="16"/>
      <c r="D315" s="16"/>
    </row>
    <row r="316" spans="1:4" x14ac:dyDescent="0.2">
      <c r="A316" s="13"/>
      <c r="C316" s="16"/>
      <c r="D316" s="16"/>
    </row>
    <row r="317" spans="1:4" x14ac:dyDescent="0.2">
      <c r="A317" s="13"/>
      <c r="C317" s="16"/>
      <c r="D317" s="16"/>
    </row>
    <row r="318" spans="1:4" x14ac:dyDescent="0.2">
      <c r="A318" s="13"/>
      <c r="C318" s="16"/>
      <c r="D318" s="16"/>
    </row>
    <row r="319" spans="1:4" x14ac:dyDescent="0.2">
      <c r="A319" s="13"/>
      <c r="C319" s="16"/>
      <c r="D319" s="16"/>
    </row>
    <row r="320" spans="1:4" x14ac:dyDescent="0.2">
      <c r="A320" s="13"/>
      <c r="C320" s="16"/>
      <c r="D320" s="16"/>
    </row>
    <row r="321" spans="1:4" x14ac:dyDescent="0.2">
      <c r="A321" s="13"/>
      <c r="C321" s="16"/>
      <c r="D321" s="16"/>
    </row>
    <row r="322" spans="1:4" x14ac:dyDescent="0.2">
      <c r="A322" s="13"/>
      <c r="C322" s="16"/>
      <c r="D322" s="16"/>
    </row>
    <row r="323" spans="1:4" x14ac:dyDescent="0.2">
      <c r="A323" s="13"/>
      <c r="C323" s="16"/>
      <c r="D323" s="16"/>
    </row>
    <row r="324" spans="1:4" x14ac:dyDescent="0.2">
      <c r="A324" s="13"/>
      <c r="C324" s="16"/>
      <c r="D324" s="16"/>
    </row>
    <row r="325" spans="1:4" x14ac:dyDescent="0.2">
      <c r="A325" s="13"/>
      <c r="C325" s="16"/>
      <c r="D325" s="16"/>
    </row>
    <row r="326" spans="1:4" x14ac:dyDescent="0.2">
      <c r="A326" s="13"/>
      <c r="C326" s="16"/>
      <c r="D326" s="16"/>
    </row>
    <row r="327" spans="1:4" x14ac:dyDescent="0.2">
      <c r="A327" s="13"/>
      <c r="C327" s="16"/>
      <c r="D327" s="16"/>
    </row>
    <row r="328" spans="1:4" x14ac:dyDescent="0.2">
      <c r="A328" s="13"/>
      <c r="C328" s="16"/>
      <c r="D328" s="16"/>
    </row>
    <row r="329" spans="1:4" x14ac:dyDescent="0.2">
      <c r="A329" s="13"/>
      <c r="C329" s="16"/>
      <c r="D329" s="16"/>
    </row>
    <row r="330" spans="1:4" x14ac:dyDescent="0.2">
      <c r="A330" s="13"/>
      <c r="C330" s="16"/>
      <c r="D330" s="16"/>
    </row>
    <row r="331" spans="1:4" x14ac:dyDescent="0.2">
      <c r="A331" s="13"/>
      <c r="C331" s="16"/>
      <c r="D331" s="16"/>
    </row>
    <row r="332" spans="1:4" x14ac:dyDescent="0.2">
      <c r="A332" s="13"/>
      <c r="C332" s="16"/>
      <c r="D332" s="16"/>
    </row>
    <row r="333" spans="1:4" x14ac:dyDescent="0.2">
      <c r="A333" s="13"/>
      <c r="C333" s="16"/>
      <c r="D333" s="16"/>
    </row>
    <row r="334" spans="1:4" x14ac:dyDescent="0.2">
      <c r="A334" s="13"/>
      <c r="C334" s="16"/>
      <c r="D334" s="16"/>
    </row>
    <row r="335" spans="1:4" x14ac:dyDescent="0.2">
      <c r="A335" s="13"/>
      <c r="C335" s="16"/>
      <c r="D335" s="16"/>
    </row>
    <row r="336" spans="1:4" x14ac:dyDescent="0.2">
      <c r="A336" s="13"/>
      <c r="C336" s="16"/>
      <c r="D336" s="16"/>
    </row>
    <row r="337" spans="1:4" x14ac:dyDescent="0.2">
      <c r="A337" s="13"/>
      <c r="C337" s="16"/>
      <c r="D337" s="16"/>
    </row>
    <row r="338" spans="1:4" x14ac:dyDescent="0.2">
      <c r="A338" s="13"/>
      <c r="C338" s="16"/>
      <c r="D338" s="16"/>
    </row>
    <row r="339" spans="1:4" x14ac:dyDescent="0.2">
      <c r="A339" s="13"/>
      <c r="C339" s="16"/>
      <c r="D339" s="16"/>
    </row>
    <row r="340" spans="1:4" x14ac:dyDescent="0.2">
      <c r="A340" s="13"/>
      <c r="C340" s="16"/>
      <c r="D340" s="16"/>
    </row>
    <row r="341" spans="1:4" x14ac:dyDescent="0.2">
      <c r="A341" s="13"/>
      <c r="C341" s="16"/>
      <c r="D341" s="16"/>
    </row>
    <row r="342" spans="1:4" x14ac:dyDescent="0.2">
      <c r="A342" s="13"/>
      <c r="C342" s="16"/>
      <c r="D342" s="16"/>
    </row>
    <row r="343" spans="1:4" x14ac:dyDescent="0.2">
      <c r="A343" s="13"/>
      <c r="C343" s="16"/>
      <c r="D343" s="16"/>
    </row>
    <row r="344" spans="1:4" x14ac:dyDescent="0.2">
      <c r="A344" s="13"/>
      <c r="C344" s="16"/>
      <c r="D344" s="16"/>
    </row>
    <row r="345" spans="1:4" x14ac:dyDescent="0.2">
      <c r="A345" s="13"/>
      <c r="C345" s="16"/>
      <c r="D345" s="16"/>
    </row>
    <row r="346" spans="1:4" x14ac:dyDescent="0.2">
      <c r="A346" s="13"/>
      <c r="C346" s="16"/>
      <c r="D346" s="16"/>
    </row>
    <row r="347" spans="1:4" x14ac:dyDescent="0.2">
      <c r="A347" s="13"/>
      <c r="C347" s="16"/>
      <c r="D347" s="16"/>
    </row>
    <row r="348" spans="1:4" x14ac:dyDescent="0.2">
      <c r="A348" s="13"/>
      <c r="C348" s="16"/>
      <c r="D348" s="16"/>
    </row>
    <row r="349" spans="1:4" x14ac:dyDescent="0.2">
      <c r="A349" s="13"/>
      <c r="C349" s="16"/>
      <c r="D349" s="16"/>
    </row>
    <row r="350" spans="1:4" x14ac:dyDescent="0.2">
      <c r="A350" s="13"/>
      <c r="C350" s="16"/>
      <c r="D350" s="16"/>
    </row>
    <row r="351" spans="1:4" x14ac:dyDescent="0.2">
      <c r="A351" s="13"/>
      <c r="C351" s="16"/>
      <c r="D351" s="16"/>
    </row>
    <row r="352" spans="1:4" x14ac:dyDescent="0.2">
      <c r="A352" s="13"/>
      <c r="C352" s="16"/>
      <c r="D352" s="16"/>
    </row>
    <row r="353" spans="1:4" x14ac:dyDescent="0.2">
      <c r="A353" s="13"/>
      <c r="C353" s="16"/>
      <c r="D353" s="16"/>
    </row>
    <row r="354" spans="1:4" x14ac:dyDescent="0.2">
      <c r="A354" s="13"/>
      <c r="C354" s="16"/>
      <c r="D354" s="16"/>
    </row>
    <row r="355" spans="1:4" x14ac:dyDescent="0.2">
      <c r="A355" s="13"/>
      <c r="C355" s="16"/>
      <c r="D355" s="16"/>
    </row>
    <row r="356" spans="1:4" x14ac:dyDescent="0.2">
      <c r="A356" s="13"/>
      <c r="C356" s="16"/>
      <c r="D356" s="16"/>
    </row>
    <row r="357" spans="1:4" x14ac:dyDescent="0.2">
      <c r="A357" s="13"/>
      <c r="C357" s="16"/>
      <c r="D357" s="16"/>
    </row>
    <row r="358" spans="1:4" x14ac:dyDescent="0.2">
      <c r="A358" s="13"/>
      <c r="C358" s="16"/>
      <c r="D358" s="16"/>
    </row>
    <row r="359" spans="1:4" x14ac:dyDescent="0.2">
      <c r="A359" s="13"/>
      <c r="C359" s="16"/>
      <c r="D359" s="16"/>
    </row>
    <row r="360" spans="1:4" x14ac:dyDescent="0.2">
      <c r="A360" s="13"/>
      <c r="C360" s="16"/>
      <c r="D360" s="16"/>
    </row>
    <row r="361" spans="1:4" x14ac:dyDescent="0.2">
      <c r="A361" s="13"/>
      <c r="C361" s="16"/>
      <c r="D361" s="16"/>
    </row>
    <row r="362" spans="1:4" x14ac:dyDescent="0.2">
      <c r="A362" s="13"/>
      <c r="C362" s="16"/>
      <c r="D362" s="16"/>
    </row>
    <row r="363" spans="1:4" x14ac:dyDescent="0.2">
      <c r="A363" s="13"/>
      <c r="C363" s="16"/>
      <c r="D363" s="16"/>
    </row>
    <row r="364" spans="1:4" x14ac:dyDescent="0.2">
      <c r="A364" s="13"/>
      <c r="C364" s="16"/>
      <c r="D364" s="16"/>
    </row>
    <row r="365" spans="1:4" x14ac:dyDescent="0.2">
      <c r="A365" s="13"/>
      <c r="C365" s="16"/>
      <c r="D365" s="16"/>
    </row>
    <row r="366" spans="1:4" x14ac:dyDescent="0.2">
      <c r="A366" s="13"/>
      <c r="C366" s="16"/>
      <c r="D366" s="16"/>
    </row>
    <row r="367" spans="1:4" x14ac:dyDescent="0.2">
      <c r="A367" s="13"/>
      <c r="C367" s="16"/>
      <c r="D367" s="16"/>
    </row>
    <row r="368" spans="1:4" x14ac:dyDescent="0.2">
      <c r="A368" s="13"/>
      <c r="C368" s="16"/>
      <c r="D368" s="16"/>
    </row>
    <row r="369" spans="1:4" x14ac:dyDescent="0.2">
      <c r="A369" s="13"/>
      <c r="C369" s="16"/>
      <c r="D369" s="16"/>
    </row>
    <row r="370" spans="1:4" x14ac:dyDescent="0.2">
      <c r="A370" s="13"/>
      <c r="C370" s="16"/>
      <c r="D370" s="16"/>
    </row>
    <row r="371" spans="1:4" x14ac:dyDescent="0.2">
      <c r="A371" s="13"/>
      <c r="C371" s="16"/>
      <c r="D371" s="16"/>
    </row>
    <row r="372" spans="1:4" x14ac:dyDescent="0.2">
      <c r="A372" s="13"/>
      <c r="C372" s="16"/>
      <c r="D372" s="16"/>
    </row>
    <row r="373" spans="1:4" x14ac:dyDescent="0.2">
      <c r="A373" s="13"/>
      <c r="C373" s="16"/>
      <c r="D373" s="16"/>
    </row>
    <row r="374" spans="1:4" x14ac:dyDescent="0.2">
      <c r="A374" s="13"/>
      <c r="C374" s="16"/>
      <c r="D374" s="16"/>
    </row>
    <row r="375" spans="1:4" x14ac:dyDescent="0.2">
      <c r="A375" s="13"/>
      <c r="C375" s="16"/>
      <c r="D375" s="16"/>
    </row>
    <row r="376" spans="1:4" x14ac:dyDescent="0.2">
      <c r="A376" s="13"/>
      <c r="C376" s="16"/>
      <c r="D376" s="16"/>
    </row>
    <row r="377" spans="1:4" x14ac:dyDescent="0.2">
      <c r="A377" s="13"/>
      <c r="C377" s="16"/>
      <c r="D377" s="16"/>
    </row>
    <row r="378" spans="1:4" x14ac:dyDescent="0.2">
      <c r="A378" s="13"/>
      <c r="C378" s="16"/>
      <c r="D378" s="16"/>
    </row>
    <row r="379" spans="1:4" x14ac:dyDescent="0.2">
      <c r="A379" s="13"/>
      <c r="C379" s="16"/>
      <c r="D379" s="16"/>
    </row>
    <row r="380" spans="1:4" x14ac:dyDescent="0.2">
      <c r="A380" s="13"/>
      <c r="C380" s="16"/>
      <c r="D380" s="16"/>
    </row>
    <row r="381" spans="1:4" x14ac:dyDescent="0.2">
      <c r="A381" s="13"/>
      <c r="C381" s="16"/>
      <c r="D381" s="16"/>
    </row>
    <row r="382" spans="1:4" x14ac:dyDescent="0.2">
      <c r="A382" s="13"/>
      <c r="C382" s="16"/>
      <c r="D382" s="16"/>
    </row>
    <row r="383" spans="1:4" x14ac:dyDescent="0.2">
      <c r="A383" s="13"/>
      <c r="C383" s="16"/>
      <c r="D383" s="16"/>
    </row>
    <row r="384" spans="1:4" x14ac:dyDescent="0.2">
      <c r="A384" s="13"/>
      <c r="C384" s="16"/>
      <c r="D384" s="16"/>
    </row>
    <row r="385" spans="1:4" x14ac:dyDescent="0.2">
      <c r="A385" s="13"/>
      <c r="C385" s="16"/>
      <c r="D385" s="16"/>
    </row>
    <row r="386" spans="1:4" x14ac:dyDescent="0.2">
      <c r="A386" s="13"/>
      <c r="C386" s="16"/>
      <c r="D386" s="16"/>
    </row>
    <row r="387" spans="1:4" x14ac:dyDescent="0.2">
      <c r="A387" s="13"/>
      <c r="C387" s="16"/>
      <c r="D387" s="16"/>
    </row>
    <row r="388" spans="1:4" x14ac:dyDescent="0.2">
      <c r="A388" s="13"/>
      <c r="C388" s="16"/>
      <c r="D388" s="16"/>
    </row>
    <row r="389" spans="1:4" x14ac:dyDescent="0.2">
      <c r="A389" s="13"/>
      <c r="C389" s="16"/>
      <c r="D389" s="16"/>
    </row>
    <row r="390" spans="1:4" x14ac:dyDescent="0.2">
      <c r="A390" s="13"/>
      <c r="C390" s="16"/>
      <c r="D390" s="16"/>
    </row>
    <row r="391" spans="1:4" x14ac:dyDescent="0.2">
      <c r="A391" s="13"/>
      <c r="C391" s="16"/>
      <c r="D391" s="16"/>
    </row>
    <row r="392" spans="1:4" x14ac:dyDescent="0.2">
      <c r="A392" s="13"/>
      <c r="C392" s="16"/>
      <c r="D392" s="16"/>
    </row>
    <row r="393" spans="1:4" x14ac:dyDescent="0.2">
      <c r="A393" s="13"/>
      <c r="C393" s="16"/>
      <c r="D393" s="16"/>
    </row>
    <row r="394" spans="1:4" x14ac:dyDescent="0.2">
      <c r="A394" s="13"/>
      <c r="C394" s="16"/>
      <c r="D394" s="16"/>
    </row>
    <row r="395" spans="1:4" x14ac:dyDescent="0.2">
      <c r="A395" s="13"/>
      <c r="C395" s="16"/>
      <c r="D395" s="16"/>
    </row>
    <row r="396" spans="1:4" x14ac:dyDescent="0.2">
      <c r="A396" s="13"/>
      <c r="C396" s="16"/>
      <c r="D396" s="16"/>
    </row>
    <row r="397" spans="1:4" x14ac:dyDescent="0.2">
      <c r="A397" s="13"/>
      <c r="C397" s="16"/>
      <c r="D397" s="16"/>
    </row>
    <row r="398" spans="1:4" x14ac:dyDescent="0.2">
      <c r="A398" s="13"/>
      <c r="C398" s="16"/>
      <c r="D398" s="16"/>
    </row>
    <row r="399" spans="1:4" x14ac:dyDescent="0.2">
      <c r="A399" s="13"/>
      <c r="C399" s="16"/>
      <c r="D399" s="16"/>
    </row>
    <row r="400" spans="1:4" x14ac:dyDescent="0.2">
      <c r="A400" s="13"/>
      <c r="C400" s="16"/>
      <c r="D400" s="16"/>
    </row>
    <row r="401" spans="1:4" x14ac:dyDescent="0.2">
      <c r="A401" s="13"/>
      <c r="C401" s="16"/>
      <c r="D401" s="16"/>
    </row>
    <row r="402" spans="1:4" x14ac:dyDescent="0.2">
      <c r="A402" s="13"/>
      <c r="C402" s="16"/>
      <c r="D402" s="16"/>
    </row>
    <row r="403" spans="1:4" x14ac:dyDescent="0.2">
      <c r="A403" s="13"/>
      <c r="C403" s="16"/>
      <c r="D403" s="16"/>
    </row>
    <row r="404" spans="1:4" x14ac:dyDescent="0.2">
      <c r="A404" s="13"/>
      <c r="C404" s="16"/>
      <c r="D404" s="16"/>
    </row>
    <row r="405" spans="1:4" x14ac:dyDescent="0.2">
      <c r="A405" s="13"/>
      <c r="C405" s="16"/>
      <c r="D405" s="16"/>
    </row>
    <row r="406" spans="1:4" x14ac:dyDescent="0.2">
      <c r="A406" s="13"/>
      <c r="C406" s="16"/>
      <c r="D406" s="16"/>
    </row>
    <row r="407" spans="1:4" x14ac:dyDescent="0.2">
      <c r="A407" s="13"/>
      <c r="C407" s="16"/>
      <c r="D407" s="16"/>
    </row>
    <row r="408" spans="1:4" x14ac:dyDescent="0.2">
      <c r="A408" s="13"/>
      <c r="C408" s="16"/>
      <c r="D408" s="16"/>
    </row>
    <row r="409" spans="1:4" x14ac:dyDescent="0.2">
      <c r="A409" s="13"/>
      <c r="C409" s="16"/>
      <c r="D409" s="16"/>
    </row>
    <row r="410" spans="1:4" x14ac:dyDescent="0.2">
      <c r="A410" s="13"/>
      <c r="C410" s="16"/>
      <c r="D410" s="16"/>
    </row>
    <row r="411" spans="1:4" x14ac:dyDescent="0.2">
      <c r="A411" s="13"/>
      <c r="C411" s="16"/>
      <c r="D411" s="16"/>
    </row>
    <row r="412" spans="1:4" x14ac:dyDescent="0.2">
      <c r="A412" s="13"/>
      <c r="C412" s="16"/>
      <c r="D412" s="16"/>
    </row>
    <row r="413" spans="1:4" x14ac:dyDescent="0.2">
      <c r="A413" s="13"/>
      <c r="C413" s="16"/>
      <c r="D413" s="16"/>
    </row>
    <row r="414" spans="1:4" x14ac:dyDescent="0.2">
      <c r="A414" s="13"/>
      <c r="C414" s="16"/>
      <c r="D414" s="16"/>
    </row>
    <row r="415" spans="1:4" x14ac:dyDescent="0.2">
      <c r="A415" s="13"/>
      <c r="C415" s="16"/>
      <c r="D415" s="16"/>
    </row>
    <row r="416" spans="1:4" x14ac:dyDescent="0.2">
      <c r="A416" s="13"/>
      <c r="C416" s="16"/>
      <c r="D416" s="16"/>
    </row>
    <row r="417" spans="1:4" x14ac:dyDescent="0.2">
      <c r="A417" s="13"/>
      <c r="C417" s="16"/>
      <c r="D417" s="16"/>
    </row>
    <row r="418" spans="1:4" x14ac:dyDescent="0.2">
      <c r="A418" s="13"/>
      <c r="C418" s="16"/>
      <c r="D418" s="16"/>
    </row>
    <row r="419" spans="1:4" x14ac:dyDescent="0.2">
      <c r="A419" s="13"/>
      <c r="C419" s="16"/>
      <c r="D419" s="16"/>
    </row>
    <row r="420" spans="1:4" x14ac:dyDescent="0.2">
      <c r="A420" s="13"/>
      <c r="C420" s="16"/>
      <c r="D420" s="16"/>
    </row>
    <row r="421" spans="1:4" x14ac:dyDescent="0.2">
      <c r="A421" s="13"/>
      <c r="C421" s="16"/>
      <c r="D421" s="16"/>
    </row>
    <row r="422" spans="1:4" x14ac:dyDescent="0.2">
      <c r="A422" s="13"/>
      <c r="C422" s="16"/>
      <c r="D422" s="16"/>
    </row>
    <row r="423" spans="1:4" x14ac:dyDescent="0.2">
      <c r="A423" s="13"/>
      <c r="C423" s="16"/>
      <c r="D423" s="16"/>
    </row>
    <row r="424" spans="1:4" x14ac:dyDescent="0.2">
      <c r="A424" s="13"/>
      <c r="C424" s="16"/>
      <c r="D424" s="16"/>
    </row>
    <row r="425" spans="1:4" x14ac:dyDescent="0.2">
      <c r="A425" s="13"/>
      <c r="C425" s="16"/>
      <c r="D425" s="16"/>
    </row>
    <row r="426" spans="1:4" x14ac:dyDescent="0.2">
      <c r="A426" s="13"/>
      <c r="C426" s="16"/>
      <c r="D426" s="16"/>
    </row>
    <row r="427" spans="1:4" x14ac:dyDescent="0.2">
      <c r="A427" s="13"/>
      <c r="C427" s="16"/>
      <c r="D427" s="16"/>
    </row>
    <row r="428" spans="1:4" x14ac:dyDescent="0.2">
      <c r="A428" s="13"/>
      <c r="C428" s="16"/>
      <c r="D428" s="16"/>
    </row>
    <row r="429" spans="1:4" x14ac:dyDescent="0.2">
      <c r="A429" s="13"/>
      <c r="C429" s="16"/>
      <c r="D429" s="16"/>
    </row>
    <row r="430" spans="1:4" x14ac:dyDescent="0.2">
      <c r="A430" s="13"/>
      <c r="C430" s="16"/>
      <c r="D430" s="16"/>
    </row>
    <row r="431" spans="1:4" x14ac:dyDescent="0.2">
      <c r="A431" s="13"/>
      <c r="C431" s="16"/>
      <c r="D431" s="16"/>
    </row>
    <row r="432" spans="1:4" x14ac:dyDescent="0.2">
      <c r="A432" s="13"/>
      <c r="C432" s="16"/>
      <c r="D432" s="16"/>
    </row>
    <row r="433" spans="1:4" x14ac:dyDescent="0.2">
      <c r="A433" s="13"/>
      <c r="C433" s="16"/>
      <c r="D433" s="16"/>
    </row>
    <row r="434" spans="1:4" x14ac:dyDescent="0.2">
      <c r="A434" s="13"/>
      <c r="C434" s="16"/>
      <c r="D434" s="16"/>
    </row>
    <row r="435" spans="1:4" x14ac:dyDescent="0.2">
      <c r="A435" s="13"/>
      <c r="C435" s="16"/>
      <c r="D435" s="16"/>
    </row>
    <row r="436" spans="1:4" x14ac:dyDescent="0.2">
      <c r="A436" s="13"/>
      <c r="C436" s="16"/>
      <c r="D436" s="16"/>
    </row>
    <row r="437" spans="1:4" x14ac:dyDescent="0.2">
      <c r="A437" s="13"/>
      <c r="C437" s="16"/>
      <c r="D437" s="16"/>
    </row>
    <row r="438" spans="1:4" x14ac:dyDescent="0.2">
      <c r="A438" s="13"/>
      <c r="C438" s="16"/>
      <c r="D438" s="16"/>
    </row>
    <row r="439" spans="1:4" x14ac:dyDescent="0.2">
      <c r="A439" s="13"/>
      <c r="C439" s="16"/>
      <c r="D439" s="16"/>
    </row>
    <row r="440" spans="1:4" x14ac:dyDescent="0.2">
      <c r="A440" s="13"/>
      <c r="C440" s="16"/>
      <c r="D440" s="16"/>
    </row>
    <row r="441" spans="1:4" x14ac:dyDescent="0.2">
      <c r="A441" s="13"/>
      <c r="C441" s="16"/>
      <c r="D441" s="16"/>
    </row>
    <row r="442" spans="1:4" x14ac:dyDescent="0.2">
      <c r="A442" s="13"/>
      <c r="C442" s="16"/>
      <c r="D442" s="16"/>
    </row>
    <row r="443" spans="1:4" x14ac:dyDescent="0.2">
      <c r="A443" s="13"/>
      <c r="C443" s="16"/>
      <c r="D443" s="16"/>
    </row>
    <row r="444" spans="1:4" x14ac:dyDescent="0.2">
      <c r="A444" s="13"/>
      <c r="C444" s="16"/>
      <c r="D444" s="16"/>
    </row>
    <row r="445" spans="1:4" x14ac:dyDescent="0.2">
      <c r="A445" s="13"/>
      <c r="C445" s="16"/>
      <c r="D445" s="16"/>
    </row>
    <row r="446" spans="1:4" x14ac:dyDescent="0.2">
      <c r="A446" s="13"/>
      <c r="C446" s="16"/>
      <c r="D446" s="16"/>
    </row>
    <row r="447" spans="1:4" x14ac:dyDescent="0.2">
      <c r="A447" s="13"/>
      <c r="C447" s="16"/>
      <c r="D447" s="16"/>
    </row>
    <row r="448" spans="1:4" x14ac:dyDescent="0.2">
      <c r="A448" s="13"/>
      <c r="C448" s="16"/>
      <c r="D448" s="16"/>
    </row>
    <row r="449" spans="1:4" x14ac:dyDescent="0.2">
      <c r="A449" s="13"/>
      <c r="C449" s="16"/>
      <c r="D449" s="16"/>
    </row>
    <row r="450" spans="1:4" x14ac:dyDescent="0.2">
      <c r="A450" s="13"/>
      <c r="C450" s="16"/>
      <c r="D450" s="16"/>
    </row>
    <row r="451" spans="1:4" x14ac:dyDescent="0.2">
      <c r="A451" s="13"/>
      <c r="C451" s="16"/>
      <c r="D451" s="16"/>
    </row>
    <row r="452" spans="1:4" x14ac:dyDescent="0.2">
      <c r="A452" s="13"/>
      <c r="C452" s="16"/>
      <c r="D452" s="16"/>
    </row>
    <row r="453" spans="1:4" x14ac:dyDescent="0.2">
      <c r="A453" s="13"/>
      <c r="C453" s="16"/>
      <c r="D453" s="16"/>
    </row>
    <row r="454" spans="1:4" x14ac:dyDescent="0.2">
      <c r="A454" s="13"/>
      <c r="C454" s="16"/>
      <c r="D454" s="16"/>
    </row>
    <row r="455" spans="1:4" x14ac:dyDescent="0.2">
      <c r="A455" s="13"/>
      <c r="C455" s="16"/>
      <c r="D455" s="16"/>
    </row>
    <row r="456" spans="1:4" x14ac:dyDescent="0.2">
      <c r="A456" s="13"/>
      <c r="C456" s="16"/>
      <c r="D456" s="16"/>
    </row>
    <row r="457" spans="1:4" x14ac:dyDescent="0.2">
      <c r="A457" s="13"/>
      <c r="C457" s="16"/>
      <c r="D457" s="16"/>
    </row>
    <row r="458" spans="1:4" x14ac:dyDescent="0.2">
      <c r="A458" s="13"/>
      <c r="C458" s="16"/>
      <c r="D458" s="16"/>
    </row>
    <row r="459" spans="1:4" x14ac:dyDescent="0.2">
      <c r="A459" s="13"/>
      <c r="C459" s="16"/>
      <c r="D459" s="16"/>
    </row>
    <row r="460" spans="1:4" x14ac:dyDescent="0.2">
      <c r="A460" s="13"/>
      <c r="C460" s="16"/>
      <c r="D460" s="16"/>
    </row>
    <row r="461" spans="1:4" x14ac:dyDescent="0.2">
      <c r="A461" s="13"/>
      <c r="C461" s="16"/>
      <c r="D461" s="16"/>
    </row>
    <row r="462" spans="1:4" x14ac:dyDescent="0.2">
      <c r="A462" s="13"/>
      <c r="C462" s="16"/>
      <c r="D462" s="16"/>
    </row>
    <row r="463" spans="1:4" x14ac:dyDescent="0.2">
      <c r="A463" s="13"/>
      <c r="C463" s="16"/>
      <c r="D463" s="16"/>
    </row>
    <row r="464" spans="1:4" x14ac:dyDescent="0.2">
      <c r="A464" s="13"/>
      <c r="C464" s="16"/>
      <c r="D464" s="16"/>
    </row>
    <row r="465" spans="1:4" x14ac:dyDescent="0.2">
      <c r="A465" s="13"/>
      <c r="C465" s="16"/>
      <c r="D465" s="16"/>
    </row>
    <row r="466" spans="1:4" x14ac:dyDescent="0.2">
      <c r="A466" s="13"/>
      <c r="C466" s="16"/>
      <c r="D466" s="16"/>
    </row>
    <row r="467" spans="1:4" x14ac:dyDescent="0.2">
      <c r="A467" s="13"/>
      <c r="C467" s="16"/>
      <c r="D467" s="16"/>
    </row>
    <row r="468" spans="1:4" x14ac:dyDescent="0.2">
      <c r="A468" s="13"/>
      <c r="C468" s="16"/>
      <c r="D468" s="16"/>
    </row>
    <row r="469" spans="1:4" x14ac:dyDescent="0.2">
      <c r="A469" s="13"/>
      <c r="C469" s="16"/>
      <c r="D469" s="16"/>
    </row>
    <row r="470" spans="1:4" x14ac:dyDescent="0.2">
      <c r="A470" s="13"/>
      <c r="C470" s="16"/>
      <c r="D470" s="16"/>
    </row>
    <row r="471" spans="1:4" x14ac:dyDescent="0.2">
      <c r="A471" s="13"/>
      <c r="C471" s="16"/>
      <c r="D471" s="16"/>
    </row>
    <row r="472" spans="1:4" x14ac:dyDescent="0.2">
      <c r="A472" s="13"/>
      <c r="C472" s="16"/>
      <c r="D472" s="16"/>
    </row>
    <row r="473" spans="1:4" x14ac:dyDescent="0.2">
      <c r="A473" s="13"/>
      <c r="C473" s="16"/>
      <c r="D473" s="16"/>
    </row>
    <row r="474" spans="1:4" x14ac:dyDescent="0.2">
      <c r="A474" s="13"/>
      <c r="C474" s="16"/>
      <c r="D474" s="16"/>
    </row>
    <row r="475" spans="1:4" x14ac:dyDescent="0.2">
      <c r="A475" s="13"/>
      <c r="C475" s="16"/>
      <c r="D475" s="16"/>
    </row>
    <row r="476" spans="1:4" x14ac:dyDescent="0.2">
      <c r="A476" s="13"/>
      <c r="C476" s="16"/>
      <c r="D476" s="16"/>
    </row>
    <row r="477" spans="1:4" x14ac:dyDescent="0.2">
      <c r="A477" s="13"/>
      <c r="C477" s="16"/>
      <c r="D477" s="16"/>
    </row>
    <row r="478" spans="1:4" x14ac:dyDescent="0.2">
      <c r="A478" s="13"/>
      <c r="C478" s="16"/>
      <c r="D478" s="16"/>
    </row>
    <row r="479" spans="1:4" x14ac:dyDescent="0.2">
      <c r="A479" s="13"/>
      <c r="C479" s="16"/>
      <c r="D479" s="16"/>
    </row>
    <row r="480" spans="1:4" x14ac:dyDescent="0.2">
      <c r="A480" s="13"/>
      <c r="C480" s="16"/>
      <c r="D480" s="16"/>
    </row>
    <row r="481" spans="1:4" x14ac:dyDescent="0.2">
      <c r="A481" s="13"/>
      <c r="C481" s="16"/>
      <c r="D481" s="16"/>
    </row>
    <row r="482" spans="1:4" x14ac:dyDescent="0.2">
      <c r="A482" s="13"/>
      <c r="C482" s="16"/>
      <c r="D482" s="16"/>
    </row>
    <row r="483" spans="1:4" x14ac:dyDescent="0.2">
      <c r="A483" s="13"/>
      <c r="C483" s="16"/>
      <c r="D483" s="16"/>
    </row>
    <row r="484" spans="1:4" x14ac:dyDescent="0.2">
      <c r="A484" s="13"/>
      <c r="C484" s="16"/>
      <c r="D484" s="16"/>
    </row>
    <row r="485" spans="1:4" x14ac:dyDescent="0.2">
      <c r="A485" s="13"/>
      <c r="C485" s="16"/>
      <c r="D485" s="16"/>
    </row>
    <row r="486" spans="1:4" x14ac:dyDescent="0.2">
      <c r="A486" s="13"/>
      <c r="C486" s="16"/>
      <c r="D486" s="16"/>
    </row>
    <row r="487" spans="1:4" x14ac:dyDescent="0.2">
      <c r="A487" s="13"/>
      <c r="C487" s="16"/>
      <c r="D487" s="16"/>
    </row>
    <row r="488" spans="1:4" x14ac:dyDescent="0.2">
      <c r="A488" s="13"/>
      <c r="C488" s="16"/>
      <c r="D488" s="16"/>
    </row>
    <row r="489" spans="1:4" x14ac:dyDescent="0.2">
      <c r="A489" s="13"/>
      <c r="C489" s="16"/>
      <c r="D489" s="16"/>
    </row>
    <row r="490" spans="1:4" x14ac:dyDescent="0.2">
      <c r="A490" s="13"/>
      <c r="C490" s="16"/>
      <c r="D490" s="16"/>
    </row>
    <row r="491" spans="1:4" x14ac:dyDescent="0.2">
      <c r="A491" s="13"/>
      <c r="C491" s="16"/>
      <c r="D491" s="16"/>
    </row>
    <row r="492" spans="1:4" x14ac:dyDescent="0.2">
      <c r="A492" s="13"/>
      <c r="C492" s="16"/>
      <c r="D492" s="16"/>
    </row>
    <row r="493" spans="1:4" x14ac:dyDescent="0.2">
      <c r="A493" s="13"/>
      <c r="C493" s="16"/>
      <c r="D493" s="16"/>
    </row>
    <row r="494" spans="1:4" x14ac:dyDescent="0.2">
      <c r="A494" s="13"/>
      <c r="C494" s="16"/>
      <c r="D494" s="16"/>
    </row>
    <row r="495" spans="1:4" x14ac:dyDescent="0.2">
      <c r="A495" s="13"/>
      <c r="C495" s="16"/>
      <c r="D495" s="16"/>
    </row>
    <row r="496" spans="1:4" x14ac:dyDescent="0.2">
      <c r="A496" s="13"/>
      <c r="C496" s="16"/>
      <c r="D496" s="16"/>
    </row>
    <row r="497" spans="1:4" x14ac:dyDescent="0.2">
      <c r="A497" s="13"/>
      <c r="C497" s="16"/>
      <c r="D497" s="16"/>
    </row>
    <row r="498" spans="1:4" x14ac:dyDescent="0.2">
      <c r="A498" s="13"/>
      <c r="C498" s="16"/>
      <c r="D498" s="16"/>
    </row>
    <row r="499" spans="1:4" x14ac:dyDescent="0.2">
      <c r="A499" s="13"/>
      <c r="C499" s="16"/>
      <c r="D499" s="16"/>
    </row>
    <row r="500" spans="1:4" x14ac:dyDescent="0.2">
      <c r="A500" s="13"/>
      <c r="C500" s="16"/>
      <c r="D500" s="16"/>
    </row>
    <row r="501" spans="1:4" x14ac:dyDescent="0.2">
      <c r="A501" s="13"/>
      <c r="C501" s="16"/>
      <c r="D501" s="16"/>
    </row>
    <row r="502" spans="1:4" x14ac:dyDescent="0.2">
      <c r="A502" s="13"/>
      <c r="C502" s="16"/>
      <c r="D502" s="16"/>
    </row>
    <row r="503" spans="1:4" x14ac:dyDescent="0.2">
      <c r="A503" s="13"/>
      <c r="C503" s="16"/>
      <c r="D503" s="16"/>
    </row>
    <row r="504" spans="1:4" x14ac:dyDescent="0.2">
      <c r="A504" s="13"/>
      <c r="C504" s="16"/>
      <c r="D504" s="16"/>
    </row>
    <row r="505" spans="1:4" x14ac:dyDescent="0.2">
      <c r="A505" s="13"/>
      <c r="C505" s="16"/>
      <c r="D505" s="16"/>
    </row>
    <row r="506" spans="1:4" x14ac:dyDescent="0.2">
      <c r="A506" s="13"/>
      <c r="C506" s="16"/>
      <c r="D506" s="16"/>
    </row>
    <row r="507" spans="1:4" x14ac:dyDescent="0.2">
      <c r="A507" s="13"/>
      <c r="C507" s="16"/>
      <c r="D507" s="16"/>
    </row>
    <row r="508" spans="1:4" x14ac:dyDescent="0.2">
      <c r="A508" s="13"/>
      <c r="C508" s="16"/>
      <c r="D508" s="16"/>
    </row>
    <row r="509" spans="1:4" x14ac:dyDescent="0.2">
      <c r="A509" s="13"/>
      <c r="C509" s="16"/>
      <c r="D509" s="16"/>
    </row>
    <row r="510" spans="1:4" x14ac:dyDescent="0.2">
      <c r="A510" s="13"/>
      <c r="C510" s="16"/>
      <c r="D510" s="16"/>
    </row>
    <row r="511" spans="1:4" x14ac:dyDescent="0.2">
      <c r="A511" s="13"/>
      <c r="C511" s="16"/>
      <c r="D511" s="16"/>
    </row>
    <row r="512" spans="1:4" x14ac:dyDescent="0.2">
      <c r="A512" s="13"/>
      <c r="C512" s="16"/>
      <c r="D512" s="16"/>
    </row>
    <row r="513" spans="1:4" x14ac:dyDescent="0.2">
      <c r="A513" s="13"/>
      <c r="C513" s="16"/>
      <c r="D513" s="16"/>
    </row>
    <row r="514" spans="1:4" x14ac:dyDescent="0.2">
      <c r="A514" s="13"/>
      <c r="C514" s="16"/>
      <c r="D514" s="16"/>
    </row>
    <row r="515" spans="1:4" x14ac:dyDescent="0.2">
      <c r="A515" s="13"/>
      <c r="C515" s="16"/>
      <c r="D515" s="16"/>
    </row>
    <row r="516" spans="1:4" x14ac:dyDescent="0.2">
      <c r="A516" s="13"/>
      <c r="C516" s="16"/>
      <c r="D516" s="16"/>
    </row>
    <row r="517" spans="1:4" x14ac:dyDescent="0.2">
      <c r="A517" s="13"/>
      <c r="C517" s="16"/>
      <c r="D517" s="16"/>
    </row>
    <row r="518" spans="1:4" x14ac:dyDescent="0.2">
      <c r="A518" s="13"/>
      <c r="C518" s="16"/>
      <c r="D518" s="16"/>
    </row>
    <row r="519" spans="1:4" x14ac:dyDescent="0.2">
      <c r="A519" s="13"/>
      <c r="C519" s="16"/>
      <c r="D519" s="16"/>
    </row>
    <row r="520" spans="1:4" x14ac:dyDescent="0.2">
      <c r="A520" s="13"/>
      <c r="C520" s="16"/>
      <c r="D520" s="16"/>
    </row>
    <row r="521" spans="1:4" x14ac:dyDescent="0.2">
      <c r="A521" s="13"/>
      <c r="C521" s="16"/>
      <c r="D521" s="16"/>
    </row>
    <row r="522" spans="1:4" x14ac:dyDescent="0.2">
      <c r="A522" s="13"/>
      <c r="C522" s="16"/>
      <c r="D522" s="16"/>
    </row>
    <row r="523" spans="1:4" x14ac:dyDescent="0.2">
      <c r="A523" s="13"/>
      <c r="C523" s="16"/>
      <c r="D523" s="16"/>
    </row>
    <row r="524" spans="1:4" x14ac:dyDescent="0.2">
      <c r="A524" s="13"/>
      <c r="C524" s="16"/>
      <c r="D524" s="16"/>
    </row>
    <row r="525" spans="1:4" x14ac:dyDescent="0.2">
      <c r="A525" s="13"/>
      <c r="C525" s="16"/>
      <c r="D525" s="16"/>
    </row>
    <row r="526" spans="1:4" x14ac:dyDescent="0.2">
      <c r="A526" s="13"/>
      <c r="C526" s="16"/>
      <c r="D526" s="16"/>
    </row>
    <row r="527" spans="1:4" x14ac:dyDescent="0.2">
      <c r="A527" s="13"/>
      <c r="C527" s="16"/>
      <c r="D527" s="16"/>
    </row>
    <row r="528" spans="1:4" x14ac:dyDescent="0.2">
      <c r="A528" s="13"/>
      <c r="C528" s="16"/>
      <c r="D528" s="16"/>
    </row>
    <row r="529" spans="1:4" x14ac:dyDescent="0.2">
      <c r="A529" s="13"/>
      <c r="C529" s="16"/>
      <c r="D529" s="16"/>
    </row>
    <row r="530" spans="1:4" x14ac:dyDescent="0.2">
      <c r="A530" s="13"/>
      <c r="C530" s="16"/>
      <c r="D530" s="16"/>
    </row>
    <row r="531" spans="1:4" x14ac:dyDescent="0.2">
      <c r="A531" s="13"/>
      <c r="C531" s="16"/>
      <c r="D531" s="16"/>
    </row>
    <row r="532" spans="1:4" x14ac:dyDescent="0.2">
      <c r="A532" s="13"/>
      <c r="C532" s="16"/>
      <c r="D532" s="16"/>
    </row>
    <row r="533" spans="1:4" x14ac:dyDescent="0.2">
      <c r="A533" s="13"/>
      <c r="C533" s="16"/>
      <c r="D533" s="16"/>
    </row>
    <row r="534" spans="1:4" x14ac:dyDescent="0.2">
      <c r="A534" s="13"/>
      <c r="C534" s="16"/>
      <c r="D534" s="16"/>
    </row>
    <row r="535" spans="1:4" x14ac:dyDescent="0.2">
      <c r="A535" s="13"/>
      <c r="C535" s="16"/>
      <c r="D535" s="16"/>
    </row>
    <row r="536" spans="1:4" x14ac:dyDescent="0.2">
      <c r="A536" s="13"/>
      <c r="C536" s="16"/>
      <c r="D536" s="16"/>
    </row>
    <row r="537" spans="1:4" x14ac:dyDescent="0.2">
      <c r="A537" s="13"/>
      <c r="C537" s="16"/>
      <c r="D537" s="16"/>
    </row>
    <row r="538" spans="1:4" x14ac:dyDescent="0.2">
      <c r="A538" s="13"/>
      <c r="C538" s="16"/>
      <c r="D538" s="16"/>
    </row>
    <row r="539" spans="1:4" x14ac:dyDescent="0.2">
      <c r="A539" s="13"/>
      <c r="C539" s="16"/>
      <c r="D539" s="16"/>
    </row>
    <row r="540" spans="1:4" x14ac:dyDescent="0.2">
      <c r="A540" s="13"/>
      <c r="C540" s="16"/>
      <c r="D540" s="16"/>
    </row>
    <row r="541" spans="1:4" x14ac:dyDescent="0.2">
      <c r="A541" s="13"/>
      <c r="C541" s="16"/>
      <c r="D541" s="16"/>
    </row>
    <row r="542" spans="1:4" x14ac:dyDescent="0.2">
      <c r="A542" s="13"/>
      <c r="C542" s="16"/>
      <c r="D542" s="16"/>
    </row>
    <row r="543" spans="1:4" x14ac:dyDescent="0.2">
      <c r="A543" s="13"/>
      <c r="C543" s="16"/>
      <c r="D543" s="16"/>
    </row>
    <row r="544" spans="1:4" x14ac:dyDescent="0.2">
      <c r="A544" s="13"/>
      <c r="C544" s="16"/>
      <c r="D544" s="16"/>
    </row>
    <row r="545" spans="1:4" x14ac:dyDescent="0.2">
      <c r="A545" s="13"/>
      <c r="C545" s="16"/>
      <c r="D545" s="16"/>
    </row>
    <row r="546" spans="1:4" x14ac:dyDescent="0.2">
      <c r="A546" s="13"/>
      <c r="C546" s="16"/>
      <c r="D546" s="16"/>
    </row>
    <row r="547" spans="1:4" x14ac:dyDescent="0.2">
      <c r="A547" s="13"/>
      <c r="C547" s="16"/>
      <c r="D547" s="16"/>
    </row>
    <row r="548" spans="1:4" x14ac:dyDescent="0.2">
      <c r="A548" s="13"/>
      <c r="C548" s="16"/>
      <c r="D548" s="16"/>
    </row>
    <row r="549" spans="1:4" x14ac:dyDescent="0.2">
      <c r="A549" s="13"/>
      <c r="C549" s="16"/>
      <c r="D549" s="16"/>
    </row>
    <row r="550" spans="1:4" x14ac:dyDescent="0.2">
      <c r="A550" s="13"/>
      <c r="C550" s="16"/>
      <c r="D550" s="16"/>
    </row>
    <row r="551" spans="1:4" x14ac:dyDescent="0.2">
      <c r="A551" s="13"/>
      <c r="C551" s="16"/>
      <c r="D551" s="16"/>
    </row>
    <row r="552" spans="1:4" x14ac:dyDescent="0.2">
      <c r="A552" s="13"/>
      <c r="C552" s="16"/>
      <c r="D552" s="16"/>
    </row>
    <row r="553" spans="1:4" x14ac:dyDescent="0.2">
      <c r="A553" s="13"/>
      <c r="C553" s="16"/>
      <c r="D553" s="16"/>
    </row>
    <row r="554" spans="1:4" x14ac:dyDescent="0.2">
      <c r="A554" s="13"/>
      <c r="C554" s="16"/>
      <c r="D554" s="16"/>
    </row>
    <row r="555" spans="1:4" x14ac:dyDescent="0.2">
      <c r="A555" s="13"/>
      <c r="C555" s="16"/>
      <c r="D555" s="16"/>
    </row>
    <row r="556" spans="1:4" x14ac:dyDescent="0.2">
      <c r="A556" s="13"/>
      <c r="C556" s="16"/>
      <c r="D556" s="16"/>
    </row>
    <row r="557" spans="1:4" x14ac:dyDescent="0.2">
      <c r="A557" s="13"/>
      <c r="C557" s="16"/>
      <c r="D557" s="16"/>
    </row>
    <row r="558" spans="1:4" x14ac:dyDescent="0.2">
      <c r="A558" s="13"/>
      <c r="C558" s="16"/>
      <c r="D558" s="16"/>
    </row>
    <row r="559" spans="1:4" x14ac:dyDescent="0.2">
      <c r="A559" s="13"/>
      <c r="C559" s="16"/>
      <c r="D559" s="16"/>
    </row>
    <row r="560" spans="1:4" x14ac:dyDescent="0.2">
      <c r="A560" s="13"/>
      <c r="C560" s="16"/>
      <c r="D560" s="16"/>
    </row>
    <row r="561" spans="1:4" x14ac:dyDescent="0.2">
      <c r="A561" s="13"/>
      <c r="C561" s="16"/>
      <c r="D561" s="16"/>
    </row>
    <row r="562" spans="1:4" x14ac:dyDescent="0.2">
      <c r="A562" s="13"/>
      <c r="C562" s="16"/>
      <c r="D562" s="16"/>
    </row>
    <row r="563" spans="1:4" x14ac:dyDescent="0.2">
      <c r="A563" s="13"/>
      <c r="C563" s="16"/>
      <c r="D563" s="16"/>
    </row>
    <row r="564" spans="1:4" x14ac:dyDescent="0.2">
      <c r="A564" s="13"/>
      <c r="C564" s="16"/>
      <c r="D564" s="16"/>
    </row>
    <row r="565" spans="1:4" x14ac:dyDescent="0.2">
      <c r="A565" s="13"/>
      <c r="C565" s="16"/>
      <c r="D565" s="16"/>
    </row>
    <row r="566" spans="1:4" x14ac:dyDescent="0.2">
      <c r="A566" s="13"/>
      <c r="C566" s="16"/>
      <c r="D566" s="16"/>
    </row>
    <row r="567" spans="1:4" x14ac:dyDescent="0.2">
      <c r="A567" s="13"/>
      <c r="C567" s="16"/>
      <c r="D567" s="16"/>
    </row>
    <row r="568" spans="1:4" x14ac:dyDescent="0.2">
      <c r="A568" s="13"/>
      <c r="C568" s="16"/>
      <c r="D568" s="16"/>
    </row>
    <row r="569" spans="1:4" x14ac:dyDescent="0.2">
      <c r="A569" s="13"/>
      <c r="C569" s="16"/>
      <c r="D569" s="16"/>
    </row>
    <row r="570" spans="1:4" x14ac:dyDescent="0.2">
      <c r="A570" s="13"/>
      <c r="C570" s="16"/>
      <c r="D570" s="16"/>
    </row>
    <row r="571" spans="1:4" x14ac:dyDescent="0.2">
      <c r="A571" s="13"/>
      <c r="C571" s="16"/>
      <c r="D571" s="16"/>
    </row>
    <row r="572" spans="1:4" x14ac:dyDescent="0.2">
      <c r="A572" s="13"/>
      <c r="C572" s="16"/>
      <c r="D572" s="16"/>
    </row>
    <row r="573" spans="1:4" x14ac:dyDescent="0.2">
      <c r="A573" s="13"/>
      <c r="C573" s="16"/>
      <c r="D573" s="16"/>
    </row>
    <row r="574" spans="1:4" x14ac:dyDescent="0.2">
      <c r="A574" s="13"/>
      <c r="C574" s="16"/>
      <c r="D574" s="16"/>
    </row>
    <row r="575" spans="1:4" x14ac:dyDescent="0.2">
      <c r="A575" s="13"/>
      <c r="C575" s="16"/>
      <c r="D575" s="16"/>
    </row>
    <row r="576" spans="1:4" x14ac:dyDescent="0.2">
      <c r="A576" s="13"/>
      <c r="C576" s="16"/>
      <c r="D576" s="16"/>
    </row>
    <row r="577" spans="1:4" x14ac:dyDescent="0.2">
      <c r="A577" s="13"/>
      <c r="C577" s="16"/>
      <c r="D577" s="16"/>
    </row>
    <row r="578" spans="1:4" x14ac:dyDescent="0.2">
      <c r="A578" s="13"/>
      <c r="C578" s="16"/>
      <c r="D578" s="16"/>
    </row>
    <row r="579" spans="1:4" x14ac:dyDescent="0.2">
      <c r="A579" s="13"/>
      <c r="C579" s="16"/>
      <c r="D579" s="16"/>
    </row>
    <row r="580" spans="1:4" x14ac:dyDescent="0.2">
      <c r="A580" s="13"/>
      <c r="C580" s="16"/>
      <c r="D580" s="16"/>
    </row>
    <row r="581" spans="1:4" x14ac:dyDescent="0.2">
      <c r="A581" s="13"/>
      <c r="C581" s="16"/>
      <c r="D581" s="16"/>
    </row>
    <row r="582" spans="1:4" x14ac:dyDescent="0.2">
      <c r="A582" s="13"/>
      <c r="C582" s="16"/>
      <c r="D582" s="16"/>
    </row>
    <row r="583" spans="1:4" x14ac:dyDescent="0.2">
      <c r="A583" s="13"/>
      <c r="C583" s="16"/>
      <c r="D583" s="16"/>
    </row>
    <row r="584" spans="1:4" x14ac:dyDescent="0.2">
      <c r="A584" s="13"/>
      <c r="C584" s="16"/>
      <c r="D584" s="16"/>
    </row>
    <row r="585" spans="1:4" x14ac:dyDescent="0.2">
      <c r="A585" s="13"/>
      <c r="C585" s="16"/>
      <c r="D585" s="16"/>
    </row>
    <row r="586" spans="1:4" x14ac:dyDescent="0.2">
      <c r="A586" s="13"/>
      <c r="C586" s="16"/>
      <c r="D586" s="16"/>
    </row>
    <row r="587" spans="1:4" x14ac:dyDescent="0.2">
      <c r="A587" s="13"/>
      <c r="C587" s="16"/>
      <c r="D587" s="16"/>
    </row>
    <row r="588" spans="1:4" x14ac:dyDescent="0.2">
      <c r="A588" s="13"/>
      <c r="C588" s="16"/>
      <c r="D588" s="16"/>
    </row>
    <row r="589" spans="1:4" x14ac:dyDescent="0.2">
      <c r="A589" s="13"/>
      <c r="C589" s="16"/>
      <c r="D589" s="16"/>
    </row>
    <row r="590" spans="1:4" x14ac:dyDescent="0.2">
      <c r="A590" s="13"/>
      <c r="C590" s="16"/>
      <c r="D590" s="16"/>
    </row>
    <row r="591" spans="1:4" x14ac:dyDescent="0.2">
      <c r="A591" s="13"/>
      <c r="C591" s="16"/>
      <c r="D591" s="16"/>
    </row>
    <row r="592" spans="1:4" x14ac:dyDescent="0.2">
      <c r="A592" s="13"/>
      <c r="C592" s="16"/>
      <c r="D592" s="16"/>
    </row>
    <row r="593" spans="1:4" x14ac:dyDescent="0.2">
      <c r="A593" s="13"/>
      <c r="C593" s="16"/>
      <c r="D593" s="16"/>
    </row>
    <row r="594" spans="1:4" x14ac:dyDescent="0.2">
      <c r="A594" s="13"/>
      <c r="C594" s="16"/>
      <c r="D594" s="16"/>
    </row>
    <row r="595" spans="1:4" x14ac:dyDescent="0.2">
      <c r="A595" s="13"/>
      <c r="C595" s="16"/>
      <c r="D595" s="16"/>
    </row>
    <row r="596" spans="1:4" x14ac:dyDescent="0.2">
      <c r="A596" s="13"/>
      <c r="C596" s="16"/>
      <c r="D596" s="16"/>
    </row>
    <row r="597" spans="1:4" x14ac:dyDescent="0.2">
      <c r="A597" s="13"/>
      <c r="C597" s="16"/>
      <c r="D597" s="16"/>
    </row>
    <row r="598" spans="1:4" x14ac:dyDescent="0.2">
      <c r="A598" s="13"/>
      <c r="C598" s="16"/>
      <c r="D598" s="16"/>
    </row>
    <row r="599" spans="1:4" x14ac:dyDescent="0.2">
      <c r="A599" s="13"/>
      <c r="C599" s="16"/>
      <c r="D599" s="16"/>
    </row>
    <row r="600" spans="1:4" x14ac:dyDescent="0.2">
      <c r="A600" s="13"/>
      <c r="C600" s="16"/>
      <c r="D600" s="16"/>
    </row>
    <row r="601" spans="1:4" x14ac:dyDescent="0.2">
      <c r="A601" s="13"/>
      <c r="C601" s="16"/>
      <c r="D601" s="16"/>
    </row>
    <row r="602" spans="1:4" x14ac:dyDescent="0.2">
      <c r="A602" s="13"/>
      <c r="C602" s="16"/>
      <c r="D602" s="16"/>
    </row>
    <row r="603" spans="1:4" x14ac:dyDescent="0.2">
      <c r="A603" s="13"/>
      <c r="C603" s="16"/>
      <c r="D603" s="16"/>
    </row>
    <row r="604" spans="1:4" x14ac:dyDescent="0.2">
      <c r="A604" s="13"/>
      <c r="C604" s="16"/>
      <c r="D604" s="16"/>
    </row>
    <row r="605" spans="1:4" x14ac:dyDescent="0.2">
      <c r="A605" s="13"/>
      <c r="C605" s="16"/>
      <c r="D605" s="16"/>
    </row>
    <row r="606" spans="1:4" x14ac:dyDescent="0.2">
      <c r="A606" s="13"/>
      <c r="C606" s="16"/>
      <c r="D606" s="16"/>
    </row>
    <row r="607" spans="1:4" x14ac:dyDescent="0.2">
      <c r="A607" s="13"/>
      <c r="C607" s="16"/>
      <c r="D607" s="16"/>
    </row>
    <row r="608" spans="1:4" x14ac:dyDescent="0.2">
      <c r="A608" s="13"/>
      <c r="C608" s="16"/>
      <c r="D608" s="16"/>
    </row>
    <row r="609" spans="1:4" x14ac:dyDescent="0.2">
      <c r="A609" s="13"/>
      <c r="C609" s="16"/>
      <c r="D609" s="16"/>
    </row>
    <row r="610" spans="1:4" x14ac:dyDescent="0.2">
      <c r="A610" s="13"/>
      <c r="C610" s="16"/>
      <c r="D610" s="16"/>
    </row>
    <row r="611" spans="1:4" x14ac:dyDescent="0.2">
      <c r="A611" s="13"/>
      <c r="C611" s="16"/>
      <c r="D611" s="16"/>
    </row>
    <row r="612" spans="1:4" x14ac:dyDescent="0.2">
      <c r="A612" s="13"/>
      <c r="C612" s="16"/>
      <c r="D612" s="16"/>
    </row>
    <row r="613" spans="1:4" x14ac:dyDescent="0.2">
      <c r="A613" s="13"/>
      <c r="C613" s="16"/>
      <c r="D613" s="16"/>
    </row>
    <row r="614" spans="1:4" x14ac:dyDescent="0.2">
      <c r="A614" s="13"/>
      <c r="C614" s="16"/>
      <c r="D614" s="16"/>
    </row>
    <row r="615" spans="1:4" x14ac:dyDescent="0.2">
      <c r="A615" s="13"/>
      <c r="C615" s="16"/>
      <c r="D615" s="16"/>
    </row>
    <row r="616" spans="1:4" x14ac:dyDescent="0.2">
      <c r="A616" s="13"/>
      <c r="C616" s="16"/>
      <c r="D616" s="16"/>
    </row>
    <row r="617" spans="1:4" x14ac:dyDescent="0.2">
      <c r="A617" s="13"/>
      <c r="C617" s="16"/>
      <c r="D617" s="16"/>
    </row>
    <row r="618" spans="1:4" x14ac:dyDescent="0.2">
      <c r="A618" s="13"/>
      <c r="C618" s="16"/>
      <c r="D618" s="16"/>
    </row>
    <row r="619" spans="1:4" x14ac:dyDescent="0.2">
      <c r="A619" s="13"/>
      <c r="C619" s="16"/>
      <c r="D619" s="16"/>
    </row>
    <row r="620" spans="1:4" x14ac:dyDescent="0.2">
      <c r="A620" s="13"/>
      <c r="C620" s="16"/>
      <c r="D620" s="16"/>
    </row>
    <row r="621" spans="1:4" x14ac:dyDescent="0.2">
      <c r="A621" s="13"/>
      <c r="C621" s="16"/>
      <c r="D621" s="16"/>
    </row>
    <row r="622" spans="1:4" x14ac:dyDescent="0.2">
      <c r="A622" s="13"/>
      <c r="C622" s="16"/>
      <c r="D622" s="16"/>
    </row>
    <row r="623" spans="1:4" x14ac:dyDescent="0.2">
      <c r="A623" s="13"/>
      <c r="C623" s="16"/>
      <c r="D623" s="16"/>
    </row>
    <row r="624" spans="1:4" x14ac:dyDescent="0.2">
      <c r="A624" s="13"/>
      <c r="C624" s="16"/>
      <c r="D624" s="16"/>
    </row>
    <row r="625" spans="1:4" x14ac:dyDescent="0.2">
      <c r="A625" s="13"/>
      <c r="C625" s="16"/>
      <c r="D625" s="16"/>
    </row>
    <row r="626" spans="1:4" x14ac:dyDescent="0.2">
      <c r="A626" s="13"/>
      <c r="C626" s="16"/>
      <c r="D626" s="16"/>
    </row>
    <row r="627" spans="1:4" x14ac:dyDescent="0.2">
      <c r="A627" s="13"/>
      <c r="C627" s="16"/>
      <c r="D627" s="16"/>
    </row>
    <row r="628" spans="1:4" x14ac:dyDescent="0.2">
      <c r="A628" s="13"/>
      <c r="C628" s="16"/>
      <c r="D628" s="16"/>
    </row>
    <row r="629" spans="1:4" x14ac:dyDescent="0.2">
      <c r="A629" s="13"/>
      <c r="C629" s="16"/>
      <c r="D629" s="16"/>
    </row>
    <row r="630" spans="1:4" x14ac:dyDescent="0.2">
      <c r="A630" s="13"/>
      <c r="C630" s="16"/>
      <c r="D630" s="16"/>
    </row>
    <row r="631" spans="1:4" x14ac:dyDescent="0.2">
      <c r="A631" s="13"/>
      <c r="C631" s="16"/>
      <c r="D631" s="16"/>
    </row>
    <row r="632" spans="1:4" x14ac:dyDescent="0.2">
      <c r="A632" s="13"/>
      <c r="C632" s="16"/>
      <c r="D632" s="16"/>
    </row>
    <row r="633" spans="1:4" x14ac:dyDescent="0.2">
      <c r="A633" s="13"/>
      <c r="C633" s="16"/>
      <c r="D633" s="16"/>
    </row>
    <row r="634" spans="1:4" x14ac:dyDescent="0.2">
      <c r="A634" s="13"/>
      <c r="C634" s="16"/>
      <c r="D634" s="16"/>
    </row>
    <row r="635" spans="1:4" x14ac:dyDescent="0.2">
      <c r="A635" s="13"/>
      <c r="C635" s="16"/>
      <c r="D635" s="16"/>
    </row>
    <row r="636" spans="1:4" x14ac:dyDescent="0.2">
      <c r="A636" s="13"/>
      <c r="C636" s="16"/>
      <c r="D636" s="16"/>
    </row>
    <row r="637" spans="1:4" x14ac:dyDescent="0.2">
      <c r="A637" s="13"/>
      <c r="C637" s="16"/>
      <c r="D637" s="16"/>
    </row>
    <row r="638" spans="1:4" x14ac:dyDescent="0.2">
      <c r="A638" s="13"/>
      <c r="C638" s="16"/>
      <c r="D638" s="16"/>
    </row>
    <row r="639" spans="1:4" x14ac:dyDescent="0.2">
      <c r="A639" s="13"/>
      <c r="C639" s="16"/>
      <c r="D639" s="16"/>
    </row>
    <row r="640" spans="1:4" x14ac:dyDescent="0.2">
      <c r="A640" s="13"/>
      <c r="C640" s="16"/>
      <c r="D640" s="16"/>
    </row>
    <row r="641" spans="1:4" x14ac:dyDescent="0.2">
      <c r="A641" s="13"/>
      <c r="C641" s="16"/>
      <c r="D641" s="16"/>
    </row>
    <row r="642" spans="1:4" x14ac:dyDescent="0.2">
      <c r="A642" s="13"/>
      <c r="C642" s="16"/>
      <c r="D642" s="16"/>
    </row>
    <row r="643" spans="1:4" x14ac:dyDescent="0.2">
      <c r="A643" s="13"/>
      <c r="C643" s="16"/>
      <c r="D643" s="16"/>
    </row>
    <row r="644" spans="1:4" x14ac:dyDescent="0.2">
      <c r="A644" s="13"/>
      <c r="C644" s="16"/>
      <c r="D644" s="16"/>
    </row>
    <row r="645" spans="1:4" x14ac:dyDescent="0.2">
      <c r="A645" s="13"/>
      <c r="C645" s="16"/>
      <c r="D645" s="16"/>
    </row>
    <row r="646" spans="1:4" x14ac:dyDescent="0.2">
      <c r="A646" s="13"/>
      <c r="C646" s="16"/>
      <c r="D646" s="16"/>
    </row>
    <row r="647" spans="1:4" x14ac:dyDescent="0.2">
      <c r="A647" s="13"/>
      <c r="C647" s="16"/>
      <c r="D647" s="16"/>
    </row>
    <row r="648" spans="1:4" x14ac:dyDescent="0.2">
      <c r="A648" s="13"/>
      <c r="C648" s="16"/>
      <c r="D648" s="16"/>
    </row>
    <row r="649" spans="1:4" x14ac:dyDescent="0.2">
      <c r="A649" s="13"/>
      <c r="C649" s="16"/>
      <c r="D649" s="16"/>
    </row>
    <row r="650" spans="1:4" x14ac:dyDescent="0.2">
      <c r="A650" s="13"/>
      <c r="C650" s="16"/>
      <c r="D650" s="16"/>
    </row>
    <row r="651" spans="1:4" x14ac:dyDescent="0.2">
      <c r="A651" s="13"/>
      <c r="C651" s="16"/>
      <c r="D651" s="16"/>
    </row>
    <row r="652" spans="1:4" x14ac:dyDescent="0.2">
      <c r="A652" s="13"/>
      <c r="C652" s="16"/>
      <c r="D652" s="16"/>
    </row>
    <row r="653" spans="1:4" x14ac:dyDescent="0.2">
      <c r="A653" s="13"/>
      <c r="C653" s="16"/>
      <c r="D653" s="16"/>
    </row>
    <row r="654" spans="1:4" x14ac:dyDescent="0.2">
      <c r="A654" s="13"/>
      <c r="C654" s="16"/>
      <c r="D654" s="16"/>
    </row>
    <row r="655" spans="1:4" x14ac:dyDescent="0.2">
      <c r="A655" s="13"/>
      <c r="C655" s="16"/>
      <c r="D655" s="16"/>
    </row>
    <row r="656" spans="1:4" x14ac:dyDescent="0.2">
      <c r="A656" s="13"/>
      <c r="C656" s="16"/>
      <c r="D656" s="16"/>
    </row>
    <row r="657" spans="1:4" x14ac:dyDescent="0.2">
      <c r="A657" s="13"/>
      <c r="C657" s="16"/>
      <c r="D657" s="16"/>
    </row>
    <row r="658" spans="1:4" x14ac:dyDescent="0.2">
      <c r="A658" s="13"/>
      <c r="C658" s="16"/>
      <c r="D658" s="16"/>
    </row>
    <row r="659" spans="1:4" x14ac:dyDescent="0.2">
      <c r="A659" s="13"/>
      <c r="C659" s="16"/>
      <c r="D659" s="16"/>
    </row>
    <row r="660" spans="1:4" x14ac:dyDescent="0.2">
      <c r="A660" s="13"/>
      <c r="C660" s="16"/>
      <c r="D660" s="16"/>
    </row>
    <row r="661" spans="1:4" x14ac:dyDescent="0.2">
      <c r="A661" s="13"/>
      <c r="C661" s="16"/>
      <c r="D661" s="16"/>
    </row>
    <row r="662" spans="1:4" x14ac:dyDescent="0.2">
      <c r="A662" s="13"/>
      <c r="C662" s="16"/>
      <c r="D662" s="16"/>
    </row>
    <row r="663" spans="1:4" x14ac:dyDescent="0.2">
      <c r="A663" s="13"/>
      <c r="C663" s="16"/>
      <c r="D663" s="16"/>
    </row>
    <row r="664" spans="1:4" x14ac:dyDescent="0.2">
      <c r="A664" s="13"/>
      <c r="C664" s="16"/>
      <c r="D664" s="16"/>
    </row>
    <row r="665" spans="1:4" x14ac:dyDescent="0.2">
      <c r="A665" s="13"/>
      <c r="C665" s="16"/>
      <c r="D665" s="16"/>
    </row>
    <row r="666" spans="1:4" x14ac:dyDescent="0.2">
      <c r="A666" s="13"/>
      <c r="C666" s="16"/>
      <c r="D666" s="16"/>
    </row>
    <row r="667" spans="1:4" x14ac:dyDescent="0.2">
      <c r="A667" s="13"/>
      <c r="C667" s="16"/>
      <c r="D667" s="16"/>
    </row>
    <row r="668" spans="1:4" x14ac:dyDescent="0.2">
      <c r="A668" s="13"/>
      <c r="C668" s="16"/>
      <c r="D668" s="16"/>
    </row>
    <row r="669" spans="1:4" x14ac:dyDescent="0.2">
      <c r="A669" s="13"/>
      <c r="C669" s="16"/>
      <c r="D669" s="16"/>
    </row>
    <row r="670" spans="1:4" x14ac:dyDescent="0.2">
      <c r="A670" s="13"/>
      <c r="C670" s="16"/>
      <c r="D670" s="16"/>
    </row>
    <row r="671" spans="1:4" x14ac:dyDescent="0.2">
      <c r="A671" s="13"/>
      <c r="C671" s="16"/>
      <c r="D671" s="16"/>
    </row>
    <row r="672" spans="1:4" x14ac:dyDescent="0.2">
      <c r="A672" s="13"/>
      <c r="C672" s="16"/>
      <c r="D672" s="16"/>
    </row>
    <row r="673" spans="1:4" x14ac:dyDescent="0.2">
      <c r="A673" s="13"/>
      <c r="C673" s="16"/>
      <c r="D673" s="16"/>
    </row>
    <row r="674" spans="1:4" x14ac:dyDescent="0.2">
      <c r="A674" s="13"/>
      <c r="C674" s="16"/>
      <c r="D674" s="16"/>
    </row>
    <row r="675" spans="1:4" x14ac:dyDescent="0.2">
      <c r="A675" s="13"/>
      <c r="C675" s="16"/>
      <c r="D675" s="16"/>
    </row>
    <row r="676" spans="1:4" x14ac:dyDescent="0.2">
      <c r="A676" s="13"/>
      <c r="C676" s="16"/>
      <c r="D676" s="16"/>
    </row>
    <row r="677" spans="1:4" x14ac:dyDescent="0.2">
      <c r="A677" s="13"/>
      <c r="C677" s="16"/>
      <c r="D677" s="16"/>
    </row>
    <row r="678" spans="1:4" x14ac:dyDescent="0.2">
      <c r="A678" s="13"/>
      <c r="C678" s="16"/>
      <c r="D678" s="16"/>
    </row>
    <row r="679" spans="1:4" x14ac:dyDescent="0.2">
      <c r="A679" s="13"/>
      <c r="C679" s="16"/>
      <c r="D679" s="16"/>
    </row>
    <row r="680" spans="1:4" x14ac:dyDescent="0.2">
      <c r="A680" s="13"/>
      <c r="C680" s="16"/>
      <c r="D680" s="16"/>
    </row>
    <row r="681" spans="1:4" x14ac:dyDescent="0.2">
      <c r="A681" s="13"/>
      <c r="C681" s="16"/>
      <c r="D681" s="16"/>
    </row>
    <row r="682" spans="1:4" x14ac:dyDescent="0.2">
      <c r="A682" s="13"/>
      <c r="C682" s="16"/>
      <c r="D682" s="16"/>
    </row>
    <row r="683" spans="1:4" x14ac:dyDescent="0.2">
      <c r="A683" s="13"/>
      <c r="C683" s="16"/>
      <c r="D683" s="16"/>
    </row>
    <row r="684" spans="1:4" x14ac:dyDescent="0.2">
      <c r="A684" s="13"/>
      <c r="C684" s="16"/>
      <c r="D684" s="16"/>
    </row>
    <row r="685" spans="1:4" x14ac:dyDescent="0.2">
      <c r="A685" s="13"/>
      <c r="C685" s="16"/>
      <c r="D685" s="16"/>
    </row>
    <row r="686" spans="1:4" x14ac:dyDescent="0.2">
      <c r="A686" s="13"/>
      <c r="C686" s="16"/>
      <c r="D686" s="16"/>
    </row>
    <row r="687" spans="1:4" x14ac:dyDescent="0.2">
      <c r="A687" s="13"/>
      <c r="C687" s="16"/>
      <c r="D687" s="16"/>
    </row>
    <row r="688" spans="1:4" x14ac:dyDescent="0.2">
      <c r="A688" s="13"/>
      <c r="C688" s="16"/>
      <c r="D688" s="16"/>
    </row>
    <row r="689" spans="1:4" x14ac:dyDescent="0.2">
      <c r="A689" s="13"/>
      <c r="C689" s="16"/>
      <c r="D689" s="16"/>
    </row>
    <row r="690" spans="1:4" x14ac:dyDescent="0.2">
      <c r="A690" s="13"/>
      <c r="C690" s="16"/>
      <c r="D690" s="16"/>
    </row>
    <row r="691" spans="1:4" x14ac:dyDescent="0.2">
      <c r="A691" s="13"/>
      <c r="C691" s="16"/>
      <c r="D691" s="16"/>
    </row>
    <row r="692" spans="1:4" x14ac:dyDescent="0.2">
      <c r="A692" s="13"/>
      <c r="C692" s="16"/>
      <c r="D692" s="16"/>
    </row>
    <row r="693" spans="1:4" x14ac:dyDescent="0.2">
      <c r="A693" s="13"/>
      <c r="C693" s="16"/>
      <c r="D693" s="16"/>
    </row>
    <row r="694" spans="1:4" x14ac:dyDescent="0.2">
      <c r="A694" s="13"/>
      <c r="C694" s="16"/>
      <c r="D694" s="16"/>
    </row>
    <row r="695" spans="1:4" x14ac:dyDescent="0.2">
      <c r="A695" s="13"/>
      <c r="C695" s="16"/>
      <c r="D695" s="16"/>
    </row>
    <row r="696" spans="1:4" x14ac:dyDescent="0.2">
      <c r="A696" s="13"/>
      <c r="C696" s="16"/>
      <c r="D696" s="16"/>
    </row>
    <row r="697" spans="1:4" x14ac:dyDescent="0.2">
      <c r="A697" s="13"/>
      <c r="C697" s="16"/>
      <c r="D697" s="16"/>
    </row>
    <row r="698" spans="1:4" x14ac:dyDescent="0.2">
      <c r="A698" s="13"/>
      <c r="C698" s="16"/>
      <c r="D698" s="16"/>
    </row>
    <row r="699" spans="1:4" x14ac:dyDescent="0.2">
      <c r="A699" s="13"/>
      <c r="C699" s="16"/>
      <c r="D699" s="16"/>
    </row>
    <row r="700" spans="1:4" x14ac:dyDescent="0.2">
      <c r="A700" s="13"/>
      <c r="C700" s="16"/>
      <c r="D700" s="16"/>
    </row>
    <row r="701" spans="1:4" x14ac:dyDescent="0.2">
      <c r="A701" s="13"/>
      <c r="C701" s="16"/>
      <c r="D701" s="16"/>
    </row>
    <row r="702" spans="1:4" x14ac:dyDescent="0.2">
      <c r="A702" s="13"/>
      <c r="C702" s="16"/>
      <c r="D702" s="16"/>
    </row>
    <row r="703" spans="1:4" x14ac:dyDescent="0.2">
      <c r="A703" s="13"/>
      <c r="C703" s="16"/>
      <c r="D703" s="16"/>
    </row>
    <row r="704" spans="1:4" x14ac:dyDescent="0.2">
      <c r="A704" s="13"/>
      <c r="C704" s="16"/>
      <c r="D704" s="16"/>
    </row>
    <row r="705" spans="1:4" x14ac:dyDescent="0.2">
      <c r="A705" s="13"/>
      <c r="C705" s="16"/>
      <c r="D705" s="16"/>
    </row>
    <row r="706" spans="1:4" x14ac:dyDescent="0.2">
      <c r="A706" s="13"/>
      <c r="C706" s="16"/>
      <c r="D706" s="16"/>
    </row>
    <row r="707" spans="1:4" x14ac:dyDescent="0.2">
      <c r="A707" s="13"/>
      <c r="C707" s="16"/>
      <c r="D707" s="16"/>
    </row>
    <row r="708" spans="1:4" x14ac:dyDescent="0.2">
      <c r="A708" s="13"/>
      <c r="C708" s="16"/>
      <c r="D708" s="16"/>
    </row>
    <row r="709" spans="1:4" x14ac:dyDescent="0.2">
      <c r="A709" s="13"/>
      <c r="C709" s="16"/>
      <c r="D709" s="16"/>
    </row>
    <row r="710" spans="1:4" x14ac:dyDescent="0.2">
      <c r="A710" s="13"/>
      <c r="C710" s="16"/>
      <c r="D710" s="16"/>
    </row>
    <row r="711" spans="1:4" x14ac:dyDescent="0.2">
      <c r="A711" s="13"/>
      <c r="C711" s="16"/>
      <c r="D711" s="16"/>
    </row>
    <row r="712" spans="1:4" x14ac:dyDescent="0.2">
      <c r="A712" s="13"/>
      <c r="C712" s="16"/>
      <c r="D712" s="16"/>
    </row>
    <row r="713" spans="1:4" x14ac:dyDescent="0.2">
      <c r="A713" s="13"/>
      <c r="C713" s="16"/>
      <c r="D713" s="16"/>
    </row>
    <row r="714" spans="1:4" x14ac:dyDescent="0.2">
      <c r="A714" s="13"/>
      <c r="C714" s="16"/>
      <c r="D714" s="16"/>
    </row>
    <row r="715" spans="1:4" x14ac:dyDescent="0.2">
      <c r="A715" s="13"/>
      <c r="C715" s="16"/>
      <c r="D715" s="16"/>
    </row>
    <row r="716" spans="1:4" x14ac:dyDescent="0.2">
      <c r="A716" s="13"/>
      <c r="C716" s="16"/>
      <c r="D716" s="16"/>
    </row>
    <row r="717" spans="1:4" x14ac:dyDescent="0.2">
      <c r="A717" s="13"/>
      <c r="C717" s="16"/>
      <c r="D717" s="16"/>
    </row>
    <row r="718" spans="1:4" x14ac:dyDescent="0.2">
      <c r="A718" s="13"/>
      <c r="C718" s="16"/>
      <c r="D718" s="16"/>
    </row>
    <row r="719" spans="1:4" x14ac:dyDescent="0.2">
      <c r="A719" s="13"/>
      <c r="C719" s="16"/>
      <c r="D719" s="16"/>
    </row>
    <row r="720" spans="1:4" x14ac:dyDescent="0.2">
      <c r="A720" s="13"/>
      <c r="C720" s="16"/>
      <c r="D720" s="16"/>
    </row>
    <row r="721" spans="1:4" x14ac:dyDescent="0.2">
      <c r="A721" s="13"/>
      <c r="C721" s="16"/>
      <c r="D721" s="16"/>
    </row>
    <row r="722" spans="1:4" x14ac:dyDescent="0.2">
      <c r="A722" s="13"/>
      <c r="C722" s="16"/>
      <c r="D722" s="16"/>
    </row>
    <row r="723" spans="1:4" x14ac:dyDescent="0.2">
      <c r="A723" s="13"/>
      <c r="C723" s="16"/>
      <c r="D723" s="16"/>
    </row>
    <row r="724" spans="1:4" x14ac:dyDescent="0.2">
      <c r="A724" s="13"/>
      <c r="C724" s="16"/>
      <c r="D724" s="16"/>
    </row>
    <row r="725" spans="1:4" x14ac:dyDescent="0.2">
      <c r="A725" s="13"/>
      <c r="C725" s="16"/>
      <c r="D725" s="16"/>
    </row>
    <row r="726" spans="1:4" x14ac:dyDescent="0.2">
      <c r="A726" s="13"/>
      <c r="C726" s="16"/>
      <c r="D726" s="16"/>
    </row>
    <row r="727" spans="1:4" x14ac:dyDescent="0.2">
      <c r="A727" s="13"/>
      <c r="C727" s="16"/>
      <c r="D727" s="16"/>
    </row>
    <row r="728" spans="1:4" x14ac:dyDescent="0.2">
      <c r="A728" s="13"/>
      <c r="C728" s="16"/>
      <c r="D728" s="16"/>
    </row>
    <row r="729" spans="1:4" x14ac:dyDescent="0.2">
      <c r="A729" s="13"/>
      <c r="C729" s="16"/>
      <c r="D729" s="16"/>
    </row>
    <row r="730" spans="1:4" x14ac:dyDescent="0.2">
      <c r="A730" s="13"/>
      <c r="C730" s="16"/>
      <c r="D730" s="16"/>
    </row>
    <row r="731" spans="1:4" x14ac:dyDescent="0.2">
      <c r="A731" s="13"/>
      <c r="C731" s="16"/>
      <c r="D731" s="16"/>
    </row>
    <row r="732" spans="1:4" x14ac:dyDescent="0.2">
      <c r="A732" s="13"/>
      <c r="C732" s="16"/>
      <c r="D732" s="16"/>
    </row>
    <row r="733" spans="1:4" x14ac:dyDescent="0.2">
      <c r="A733" s="13"/>
      <c r="C733" s="16"/>
      <c r="D733" s="16"/>
    </row>
    <row r="734" spans="1:4" x14ac:dyDescent="0.2">
      <c r="A734" s="13"/>
      <c r="C734" s="16"/>
      <c r="D734" s="16"/>
    </row>
    <row r="735" spans="1:4" x14ac:dyDescent="0.2">
      <c r="A735" s="13"/>
      <c r="C735" s="16"/>
      <c r="D735" s="16"/>
    </row>
    <row r="736" spans="1:4" x14ac:dyDescent="0.2">
      <c r="A736" s="13"/>
      <c r="C736" s="16"/>
      <c r="D736" s="16"/>
    </row>
    <row r="737" spans="3:4" x14ac:dyDescent="0.2">
      <c r="C737" s="16"/>
      <c r="D737" s="16"/>
    </row>
    <row r="738" spans="3:4" x14ac:dyDescent="0.2">
      <c r="C738" s="16"/>
      <c r="D738" s="16"/>
    </row>
    <row r="739" spans="3:4" x14ac:dyDescent="0.2">
      <c r="C739" s="16"/>
      <c r="D739" s="16"/>
    </row>
    <row r="740" spans="3:4" x14ac:dyDescent="0.2">
      <c r="C740" s="16"/>
      <c r="D740" s="16"/>
    </row>
    <row r="741" spans="3:4" x14ac:dyDescent="0.2">
      <c r="C741" s="16"/>
      <c r="D741" s="16"/>
    </row>
    <row r="742" spans="3:4" x14ac:dyDescent="0.2">
      <c r="C742" s="16"/>
      <c r="D742" s="16"/>
    </row>
    <row r="743" spans="3:4" x14ac:dyDescent="0.2">
      <c r="C743" s="16"/>
      <c r="D743" s="16"/>
    </row>
    <row r="744" spans="3:4" x14ac:dyDescent="0.2">
      <c r="C744" s="16"/>
      <c r="D744" s="16"/>
    </row>
    <row r="745" spans="3:4" x14ac:dyDescent="0.2">
      <c r="C745" s="16"/>
      <c r="D745" s="16"/>
    </row>
    <row r="746" spans="3:4" x14ac:dyDescent="0.2">
      <c r="C746" s="16"/>
      <c r="D746" s="16"/>
    </row>
    <row r="747" spans="3:4" x14ac:dyDescent="0.2">
      <c r="C747" s="16"/>
      <c r="D747" s="16"/>
    </row>
    <row r="748" spans="3:4" x14ac:dyDescent="0.2">
      <c r="C748" s="16"/>
      <c r="D748" s="16"/>
    </row>
    <row r="749" spans="3:4" x14ac:dyDescent="0.2">
      <c r="C749" s="16"/>
      <c r="D749" s="16"/>
    </row>
    <row r="750" spans="3:4" x14ac:dyDescent="0.2">
      <c r="C750" s="16"/>
      <c r="D750" s="16"/>
    </row>
    <row r="751" spans="3:4" x14ac:dyDescent="0.2">
      <c r="C751" s="16"/>
      <c r="D751" s="16"/>
    </row>
    <row r="752" spans="3:4" x14ac:dyDescent="0.2">
      <c r="C752" s="16"/>
      <c r="D752" s="16"/>
    </row>
    <row r="753" spans="3:4" x14ac:dyDescent="0.2">
      <c r="C753" s="16"/>
      <c r="D753" s="16"/>
    </row>
    <row r="754" spans="3:4" x14ac:dyDescent="0.2">
      <c r="C754" s="16"/>
      <c r="D754" s="16"/>
    </row>
    <row r="755" spans="3:4" x14ac:dyDescent="0.2">
      <c r="C755" s="16"/>
      <c r="D755" s="16"/>
    </row>
    <row r="756" spans="3:4" x14ac:dyDescent="0.2">
      <c r="C756" s="16"/>
      <c r="D756" s="16"/>
    </row>
    <row r="757" spans="3:4" x14ac:dyDescent="0.2">
      <c r="C757" s="16"/>
      <c r="D757" s="16"/>
    </row>
    <row r="758" spans="3:4" x14ac:dyDescent="0.2">
      <c r="C758" s="16"/>
      <c r="D758" s="16"/>
    </row>
    <row r="759" spans="3:4" x14ac:dyDescent="0.2">
      <c r="C759" s="16"/>
      <c r="D759" s="16"/>
    </row>
    <row r="760" spans="3:4" x14ac:dyDescent="0.2">
      <c r="C760" s="16"/>
      <c r="D760" s="16"/>
    </row>
    <row r="761" spans="3:4" x14ac:dyDescent="0.2">
      <c r="C761" s="16"/>
      <c r="D761" s="16"/>
    </row>
    <row r="762" spans="3:4" x14ac:dyDescent="0.2">
      <c r="C762" s="16"/>
      <c r="D762" s="16"/>
    </row>
    <row r="763" spans="3:4" x14ac:dyDescent="0.2">
      <c r="C763" s="16"/>
      <c r="D763" s="16"/>
    </row>
    <row r="764" spans="3:4" x14ac:dyDescent="0.2">
      <c r="C764" s="16"/>
      <c r="D764" s="16"/>
    </row>
    <row r="765" spans="3:4" x14ac:dyDescent="0.2">
      <c r="C765" s="16"/>
      <c r="D765" s="16"/>
    </row>
    <row r="766" spans="3:4" x14ac:dyDescent="0.2">
      <c r="C766" s="16"/>
      <c r="D766" s="16"/>
    </row>
    <row r="767" spans="3:4" x14ac:dyDescent="0.2">
      <c r="C767" s="16"/>
      <c r="D767" s="16"/>
    </row>
    <row r="768" spans="3:4" x14ac:dyDescent="0.2">
      <c r="C768" s="16"/>
      <c r="D768" s="16"/>
    </row>
    <row r="769" spans="3:4" x14ac:dyDescent="0.2">
      <c r="C769" s="16"/>
      <c r="D769" s="16"/>
    </row>
    <row r="770" spans="3:4" x14ac:dyDescent="0.2">
      <c r="C770" s="16"/>
      <c r="D770" s="16"/>
    </row>
    <row r="771" spans="3:4" x14ac:dyDescent="0.2">
      <c r="C771" s="16"/>
      <c r="D771" s="16"/>
    </row>
    <row r="772" spans="3:4" x14ac:dyDescent="0.2">
      <c r="C772" s="16"/>
      <c r="D772" s="16"/>
    </row>
    <row r="773" spans="3:4" x14ac:dyDescent="0.2">
      <c r="C773" s="16"/>
      <c r="D773" s="16"/>
    </row>
    <row r="774" spans="3:4" x14ac:dyDescent="0.2">
      <c r="C774" s="16"/>
      <c r="D774" s="16"/>
    </row>
    <row r="775" spans="3:4" x14ac:dyDescent="0.2">
      <c r="C775" s="16"/>
      <c r="D775" s="16"/>
    </row>
    <row r="776" spans="3:4" x14ac:dyDescent="0.2">
      <c r="C776" s="16"/>
      <c r="D776" s="16"/>
    </row>
    <row r="777" spans="3:4" x14ac:dyDescent="0.2">
      <c r="C777" s="16"/>
      <c r="D777" s="16"/>
    </row>
    <row r="778" spans="3:4" x14ac:dyDescent="0.2">
      <c r="C778" s="16"/>
      <c r="D778" s="16"/>
    </row>
    <row r="779" spans="3:4" x14ac:dyDescent="0.2">
      <c r="C779" s="16"/>
      <c r="D779" s="16"/>
    </row>
    <row r="780" spans="3:4" x14ac:dyDescent="0.2">
      <c r="C780" s="16"/>
      <c r="D780" s="16"/>
    </row>
    <row r="781" spans="3:4" x14ac:dyDescent="0.2">
      <c r="C781" s="16"/>
      <c r="D781" s="16"/>
    </row>
    <row r="782" spans="3:4" x14ac:dyDescent="0.2">
      <c r="C782" s="16"/>
      <c r="D782" s="16"/>
    </row>
    <row r="783" spans="3:4" x14ac:dyDescent="0.2">
      <c r="C783" s="16"/>
      <c r="D783" s="16"/>
    </row>
    <row r="784" spans="3:4" x14ac:dyDescent="0.2">
      <c r="C784" s="16"/>
      <c r="D784" s="16"/>
    </row>
    <row r="785" spans="3:4" x14ac:dyDescent="0.2">
      <c r="C785" s="16"/>
      <c r="D785" s="16"/>
    </row>
    <row r="786" spans="3:4" x14ac:dyDescent="0.2">
      <c r="C786" s="16"/>
      <c r="D786" s="16"/>
    </row>
    <row r="787" spans="3:4" x14ac:dyDescent="0.2">
      <c r="C787" s="16"/>
      <c r="D787" s="16"/>
    </row>
    <row r="788" spans="3:4" x14ac:dyDescent="0.2">
      <c r="C788" s="16"/>
      <c r="D788" s="16"/>
    </row>
    <row r="789" spans="3:4" x14ac:dyDescent="0.2">
      <c r="C789" s="16"/>
      <c r="D789" s="16"/>
    </row>
    <row r="790" spans="3:4" x14ac:dyDescent="0.2">
      <c r="C790" s="16"/>
      <c r="D790" s="16"/>
    </row>
    <row r="791" spans="3:4" x14ac:dyDescent="0.2">
      <c r="C791" s="16"/>
      <c r="D791" s="16"/>
    </row>
    <row r="792" spans="3:4" x14ac:dyDescent="0.2">
      <c r="C792" s="16"/>
      <c r="D792" s="16"/>
    </row>
    <row r="793" spans="3:4" x14ac:dyDescent="0.2">
      <c r="C793" s="16"/>
      <c r="D793" s="16"/>
    </row>
    <row r="794" spans="3:4" x14ac:dyDescent="0.2">
      <c r="C794" s="16"/>
      <c r="D794" s="16"/>
    </row>
    <row r="795" spans="3:4" x14ac:dyDescent="0.2">
      <c r="C795" s="16"/>
      <c r="D795" s="16"/>
    </row>
    <row r="796" spans="3:4" x14ac:dyDescent="0.2">
      <c r="C796" s="16"/>
      <c r="D796" s="16"/>
    </row>
    <row r="797" spans="3:4" x14ac:dyDescent="0.2">
      <c r="C797" s="16"/>
      <c r="D797" s="16"/>
    </row>
    <row r="798" spans="3:4" x14ac:dyDescent="0.2">
      <c r="C798" s="16"/>
      <c r="D798" s="16"/>
    </row>
    <row r="799" spans="3:4" x14ac:dyDescent="0.2">
      <c r="C799" s="16"/>
      <c r="D799" s="16"/>
    </row>
    <row r="800" spans="3:4" x14ac:dyDescent="0.2">
      <c r="C800" s="16"/>
      <c r="D800" s="16"/>
    </row>
    <row r="801" spans="3:4" x14ac:dyDescent="0.2">
      <c r="C801" s="16"/>
      <c r="D801" s="16"/>
    </row>
    <row r="802" spans="3:4" x14ac:dyDescent="0.2">
      <c r="C802" s="16"/>
      <c r="D802" s="16"/>
    </row>
    <row r="803" spans="3:4" x14ac:dyDescent="0.2">
      <c r="C803" s="16"/>
      <c r="D803" s="16"/>
    </row>
    <row r="804" spans="3:4" x14ac:dyDescent="0.2">
      <c r="C804" s="16"/>
      <c r="D804" s="16"/>
    </row>
    <row r="805" spans="3:4" x14ac:dyDescent="0.2">
      <c r="C805" s="16"/>
      <c r="D805" s="16"/>
    </row>
    <row r="806" spans="3:4" x14ac:dyDescent="0.2">
      <c r="C806" s="16"/>
      <c r="D806" s="16"/>
    </row>
    <row r="807" spans="3:4" x14ac:dyDescent="0.2">
      <c r="C807" s="16"/>
      <c r="D807" s="16"/>
    </row>
    <row r="808" spans="3:4" x14ac:dyDescent="0.2">
      <c r="C808" s="16"/>
      <c r="D808" s="16"/>
    </row>
    <row r="809" spans="3:4" x14ac:dyDescent="0.2">
      <c r="C809" s="16"/>
      <c r="D809" s="16"/>
    </row>
    <row r="810" spans="3:4" x14ac:dyDescent="0.2">
      <c r="C810" s="16"/>
      <c r="D810" s="16"/>
    </row>
    <row r="811" spans="3:4" x14ac:dyDescent="0.2">
      <c r="C811" s="16"/>
      <c r="D811" s="16"/>
    </row>
    <row r="812" spans="3:4" x14ac:dyDescent="0.2">
      <c r="C812" s="16"/>
      <c r="D812" s="16"/>
    </row>
    <row r="813" spans="3:4" x14ac:dyDescent="0.2">
      <c r="C813" s="16"/>
      <c r="D813" s="16"/>
    </row>
    <row r="814" spans="3:4" x14ac:dyDescent="0.2">
      <c r="C814" s="16"/>
      <c r="D814" s="16"/>
    </row>
    <row r="815" spans="3:4" x14ac:dyDescent="0.2">
      <c r="C815" s="16"/>
      <c r="D815" s="16"/>
    </row>
    <row r="816" spans="3:4" x14ac:dyDescent="0.2">
      <c r="C816" s="16"/>
      <c r="D816" s="16"/>
    </row>
    <row r="817" spans="3:4" x14ac:dyDescent="0.2">
      <c r="C817" s="16"/>
      <c r="D817" s="16"/>
    </row>
    <row r="818" spans="3:4" x14ac:dyDescent="0.2">
      <c r="C818" s="16"/>
      <c r="D818" s="16"/>
    </row>
    <row r="819" spans="3:4" x14ac:dyDescent="0.2">
      <c r="C819" s="16"/>
      <c r="D819" s="16"/>
    </row>
    <row r="820" spans="3:4" x14ac:dyDescent="0.2">
      <c r="C820" s="16"/>
      <c r="D820" s="16"/>
    </row>
    <row r="821" spans="3:4" x14ac:dyDescent="0.2">
      <c r="C821" s="16"/>
      <c r="D821" s="16"/>
    </row>
    <row r="822" spans="3:4" x14ac:dyDescent="0.2">
      <c r="C822" s="16"/>
      <c r="D822" s="16"/>
    </row>
    <row r="823" spans="3:4" x14ac:dyDescent="0.2">
      <c r="C823" s="16"/>
      <c r="D823" s="16"/>
    </row>
    <row r="824" spans="3:4" x14ac:dyDescent="0.2">
      <c r="C824" s="16"/>
      <c r="D824" s="16"/>
    </row>
    <row r="825" spans="3:4" x14ac:dyDescent="0.2">
      <c r="C825" s="16"/>
      <c r="D825" s="16"/>
    </row>
    <row r="826" spans="3:4" x14ac:dyDescent="0.2">
      <c r="C826" s="16"/>
      <c r="D826" s="16"/>
    </row>
    <row r="827" spans="3:4" x14ac:dyDescent="0.2">
      <c r="C827" s="16"/>
      <c r="D827" s="16"/>
    </row>
    <row r="828" spans="3:4" x14ac:dyDescent="0.2">
      <c r="C828" s="16"/>
      <c r="D828" s="16"/>
    </row>
    <row r="829" spans="3:4" x14ac:dyDescent="0.2">
      <c r="C829" s="16"/>
      <c r="D829" s="16"/>
    </row>
    <row r="830" spans="3:4" x14ac:dyDescent="0.2">
      <c r="C830" s="16"/>
      <c r="D830" s="16"/>
    </row>
    <row r="831" spans="3:4" x14ac:dyDescent="0.2">
      <c r="C831" s="16"/>
      <c r="D831" s="16"/>
    </row>
    <row r="832" spans="3:4" x14ac:dyDescent="0.2">
      <c r="C832" s="16"/>
      <c r="D832" s="16"/>
    </row>
    <row r="833" spans="3:4" x14ac:dyDescent="0.2">
      <c r="C833" s="16"/>
      <c r="D833" s="16"/>
    </row>
    <row r="834" spans="3:4" x14ac:dyDescent="0.2">
      <c r="C834" s="16"/>
      <c r="D834" s="16"/>
    </row>
    <row r="835" spans="3:4" x14ac:dyDescent="0.2">
      <c r="C835" s="16"/>
      <c r="D835" s="16"/>
    </row>
    <row r="836" spans="3:4" x14ac:dyDescent="0.2">
      <c r="C836" s="16"/>
      <c r="D836" s="16"/>
    </row>
    <row r="837" spans="3:4" x14ac:dyDescent="0.2">
      <c r="C837" s="16"/>
      <c r="D837" s="16"/>
    </row>
    <row r="838" spans="3:4" x14ac:dyDescent="0.2">
      <c r="C838" s="16"/>
      <c r="D838" s="16"/>
    </row>
    <row r="839" spans="3:4" x14ac:dyDescent="0.2">
      <c r="C839" s="16"/>
      <c r="D839" s="16"/>
    </row>
    <row r="840" spans="3:4" x14ac:dyDescent="0.2">
      <c r="C840" s="16"/>
      <c r="D840" s="16"/>
    </row>
    <row r="841" spans="3:4" x14ac:dyDescent="0.2">
      <c r="C841" s="16"/>
      <c r="D841" s="16"/>
    </row>
    <row r="842" spans="3:4" x14ac:dyDescent="0.2">
      <c r="C842" s="16"/>
      <c r="D842" s="16"/>
    </row>
    <row r="843" spans="3:4" x14ac:dyDescent="0.2">
      <c r="C843" s="16"/>
      <c r="D843" s="16"/>
    </row>
    <row r="844" spans="3:4" x14ac:dyDescent="0.2">
      <c r="C844" s="16"/>
      <c r="D844" s="16"/>
    </row>
    <row r="845" spans="3:4" x14ac:dyDescent="0.2">
      <c r="C845" s="16"/>
      <c r="D845" s="16"/>
    </row>
    <row r="846" spans="3:4" x14ac:dyDescent="0.2">
      <c r="C846" s="16"/>
      <c r="D846" s="16"/>
    </row>
    <row r="847" spans="3:4" x14ac:dyDescent="0.2">
      <c r="C847" s="16"/>
      <c r="D847" s="16"/>
    </row>
    <row r="848" spans="3:4" x14ac:dyDescent="0.2">
      <c r="C848" s="16"/>
      <c r="D848" s="16"/>
    </row>
    <row r="849" spans="3:4" x14ac:dyDescent="0.2">
      <c r="C849" s="16"/>
      <c r="D849" s="16"/>
    </row>
    <row r="850" spans="3:4" x14ac:dyDescent="0.2">
      <c r="C850" s="16"/>
      <c r="D850" s="16"/>
    </row>
    <row r="851" spans="3:4" x14ac:dyDescent="0.2">
      <c r="C851" s="16"/>
      <c r="D851" s="16"/>
    </row>
    <row r="852" spans="3:4" x14ac:dyDescent="0.2">
      <c r="C852" s="16"/>
      <c r="D852" s="16"/>
    </row>
    <row r="853" spans="3:4" x14ac:dyDescent="0.2">
      <c r="C853" s="16"/>
      <c r="D853" s="16"/>
    </row>
    <row r="854" spans="3:4" x14ac:dyDescent="0.2">
      <c r="C854" s="16"/>
      <c r="D854" s="16"/>
    </row>
    <row r="855" spans="3:4" x14ac:dyDescent="0.2">
      <c r="C855" s="16"/>
      <c r="D855" s="16"/>
    </row>
    <row r="856" spans="3:4" x14ac:dyDescent="0.2">
      <c r="C856" s="16"/>
      <c r="D856" s="16"/>
    </row>
    <row r="857" spans="3:4" x14ac:dyDescent="0.2">
      <c r="C857" s="16"/>
      <c r="D857" s="16"/>
    </row>
    <row r="858" spans="3:4" x14ac:dyDescent="0.2">
      <c r="C858" s="16"/>
      <c r="D858" s="16"/>
    </row>
    <row r="859" spans="3:4" x14ac:dyDescent="0.2">
      <c r="C859" s="16"/>
      <c r="D859" s="16"/>
    </row>
    <row r="860" spans="3:4" x14ac:dyDescent="0.2">
      <c r="C860" s="16"/>
      <c r="D860" s="16"/>
    </row>
    <row r="861" spans="3:4" x14ac:dyDescent="0.2">
      <c r="C861" s="16"/>
      <c r="D861" s="16"/>
    </row>
    <row r="862" spans="3:4" x14ac:dyDescent="0.2">
      <c r="C862" s="16"/>
      <c r="D862" s="16"/>
    </row>
    <row r="863" spans="3:4" x14ac:dyDescent="0.2">
      <c r="C863" s="16"/>
      <c r="D863" s="16"/>
    </row>
    <row r="864" spans="3:4" x14ac:dyDescent="0.2">
      <c r="C864" s="16"/>
      <c r="D864" s="16"/>
    </row>
    <row r="865" spans="3:4" x14ac:dyDescent="0.2">
      <c r="C865" s="16"/>
      <c r="D865" s="16"/>
    </row>
    <row r="866" spans="3:4" x14ac:dyDescent="0.2">
      <c r="C866" s="16"/>
      <c r="D866" s="16"/>
    </row>
    <row r="867" spans="3:4" x14ac:dyDescent="0.2">
      <c r="C867" s="16"/>
      <c r="D867" s="16"/>
    </row>
    <row r="868" spans="3:4" x14ac:dyDescent="0.2">
      <c r="C868" s="16"/>
      <c r="D868" s="16"/>
    </row>
    <row r="869" spans="3:4" x14ac:dyDescent="0.2">
      <c r="C869" s="16"/>
      <c r="D869" s="16"/>
    </row>
    <row r="870" spans="3:4" x14ac:dyDescent="0.2">
      <c r="C870" s="16"/>
      <c r="D870" s="16"/>
    </row>
    <row r="871" spans="3:4" x14ac:dyDescent="0.2">
      <c r="C871" s="16"/>
      <c r="D871" s="16"/>
    </row>
    <row r="872" spans="3:4" x14ac:dyDescent="0.2">
      <c r="C872" s="16"/>
      <c r="D872" s="16"/>
    </row>
    <row r="873" spans="3:4" x14ac:dyDescent="0.2">
      <c r="C873" s="16"/>
      <c r="D873" s="16"/>
    </row>
    <row r="874" spans="3:4" x14ac:dyDescent="0.2">
      <c r="C874" s="16"/>
      <c r="D874" s="16"/>
    </row>
    <row r="875" spans="3:4" x14ac:dyDescent="0.2">
      <c r="C875" s="16"/>
      <c r="D875" s="16"/>
    </row>
    <row r="876" spans="3:4" x14ac:dyDescent="0.2">
      <c r="C876" s="16"/>
      <c r="D876" s="16"/>
    </row>
    <row r="877" spans="3:4" x14ac:dyDescent="0.2">
      <c r="C877" s="16"/>
      <c r="D877" s="16"/>
    </row>
    <row r="878" spans="3:4" x14ac:dyDescent="0.2">
      <c r="C878" s="16"/>
      <c r="D878" s="16"/>
    </row>
    <row r="879" spans="3:4" x14ac:dyDescent="0.2">
      <c r="C879" s="16"/>
      <c r="D879" s="16"/>
    </row>
    <row r="880" spans="3:4" x14ac:dyDescent="0.2">
      <c r="C880" s="16"/>
      <c r="D880" s="16"/>
    </row>
    <row r="881" spans="3:4" x14ac:dyDescent="0.2">
      <c r="C881" s="16"/>
      <c r="D881" s="16"/>
    </row>
    <row r="882" spans="3:4" x14ac:dyDescent="0.2">
      <c r="C882" s="16"/>
      <c r="D882" s="16"/>
    </row>
    <row r="883" spans="3:4" x14ac:dyDescent="0.2">
      <c r="C883" s="16"/>
      <c r="D883" s="16"/>
    </row>
    <row r="884" spans="3:4" x14ac:dyDescent="0.2">
      <c r="C884" s="16"/>
      <c r="D884" s="16"/>
    </row>
    <row r="885" spans="3:4" x14ac:dyDescent="0.2">
      <c r="C885" s="16"/>
      <c r="D885" s="16"/>
    </row>
    <row r="886" spans="3:4" x14ac:dyDescent="0.2">
      <c r="C886" s="16"/>
      <c r="D886" s="16"/>
    </row>
    <row r="887" spans="3:4" x14ac:dyDescent="0.2">
      <c r="C887" s="16"/>
      <c r="D887" s="16"/>
    </row>
    <row r="888" spans="3:4" x14ac:dyDescent="0.2">
      <c r="C888" s="16"/>
      <c r="D888" s="16"/>
    </row>
    <row r="889" spans="3:4" x14ac:dyDescent="0.2">
      <c r="C889" s="16"/>
      <c r="D889" s="16"/>
    </row>
    <row r="890" spans="3:4" x14ac:dyDescent="0.2">
      <c r="C890" s="16"/>
      <c r="D890" s="16"/>
    </row>
    <row r="891" spans="3:4" x14ac:dyDescent="0.2">
      <c r="C891" s="16"/>
      <c r="D891" s="16"/>
    </row>
    <row r="892" spans="3:4" x14ac:dyDescent="0.2">
      <c r="C892" s="16"/>
      <c r="D892" s="16"/>
    </row>
    <row r="893" spans="3:4" x14ac:dyDescent="0.2">
      <c r="C893" s="16"/>
      <c r="D893" s="16"/>
    </row>
    <row r="894" spans="3:4" x14ac:dyDescent="0.2">
      <c r="C894" s="16"/>
      <c r="D894" s="16"/>
    </row>
    <row r="895" spans="3:4" x14ac:dyDescent="0.2">
      <c r="C895" s="16"/>
      <c r="D895" s="16"/>
    </row>
    <row r="896" spans="3:4" x14ac:dyDescent="0.2">
      <c r="C896" s="16"/>
      <c r="D896" s="16"/>
    </row>
    <row r="897" spans="3:4" x14ac:dyDescent="0.2">
      <c r="C897" s="16"/>
      <c r="D897" s="16"/>
    </row>
    <row r="898" spans="3:4" x14ac:dyDescent="0.2">
      <c r="C898" s="16"/>
      <c r="D898" s="16"/>
    </row>
    <row r="899" spans="3:4" x14ac:dyDescent="0.2">
      <c r="C899" s="16"/>
      <c r="D899" s="16"/>
    </row>
    <row r="900" spans="3:4" x14ac:dyDescent="0.2">
      <c r="C900" s="16"/>
      <c r="D900" s="16"/>
    </row>
    <row r="901" spans="3:4" x14ac:dyDescent="0.2">
      <c r="C901" s="16"/>
      <c r="D901" s="16"/>
    </row>
    <row r="902" spans="3:4" x14ac:dyDescent="0.2">
      <c r="C902" s="16"/>
      <c r="D902" s="16"/>
    </row>
    <row r="903" spans="3:4" x14ac:dyDescent="0.2">
      <c r="C903" s="16"/>
      <c r="D903" s="16"/>
    </row>
    <row r="904" spans="3:4" x14ac:dyDescent="0.2">
      <c r="C904" s="16"/>
      <c r="D904" s="16"/>
    </row>
    <row r="905" spans="3:4" x14ac:dyDescent="0.2">
      <c r="C905" s="16"/>
      <c r="D905" s="16"/>
    </row>
    <row r="906" spans="3:4" x14ac:dyDescent="0.2">
      <c r="C906" s="16"/>
      <c r="D906" s="16"/>
    </row>
    <row r="907" spans="3:4" x14ac:dyDescent="0.2">
      <c r="C907" s="16"/>
      <c r="D907" s="16"/>
    </row>
    <row r="908" spans="3:4" x14ac:dyDescent="0.2">
      <c r="C908" s="16"/>
      <c r="D908" s="16"/>
    </row>
    <row r="909" spans="3:4" x14ac:dyDescent="0.2">
      <c r="C909" s="16"/>
      <c r="D909" s="16"/>
    </row>
    <row r="910" spans="3:4" x14ac:dyDescent="0.2">
      <c r="C910" s="16"/>
      <c r="D910" s="16"/>
    </row>
    <row r="911" spans="3:4" x14ac:dyDescent="0.2">
      <c r="C911" s="16"/>
      <c r="D911" s="16"/>
    </row>
    <row r="912" spans="3:4" x14ac:dyDescent="0.2">
      <c r="C912" s="16"/>
      <c r="D912" s="16"/>
    </row>
    <row r="913" spans="3:4" x14ac:dyDescent="0.2">
      <c r="C913" s="16"/>
      <c r="D913" s="16"/>
    </row>
    <row r="914" spans="3:4" x14ac:dyDescent="0.2">
      <c r="C914" s="16"/>
      <c r="D914" s="16"/>
    </row>
    <row r="915" spans="3:4" x14ac:dyDescent="0.2">
      <c r="C915" s="16"/>
      <c r="D915" s="16"/>
    </row>
    <row r="916" spans="3:4" x14ac:dyDescent="0.2">
      <c r="C916" s="16"/>
      <c r="D916" s="16"/>
    </row>
    <row r="917" spans="3:4" x14ac:dyDescent="0.2">
      <c r="C917" s="16"/>
      <c r="D917" s="16"/>
    </row>
    <row r="918" spans="3:4" x14ac:dyDescent="0.2">
      <c r="C918" s="16"/>
      <c r="D918" s="16"/>
    </row>
    <row r="919" spans="3:4" x14ac:dyDescent="0.2">
      <c r="C919" s="16"/>
      <c r="D919" s="16"/>
    </row>
    <row r="920" spans="3:4" x14ac:dyDescent="0.2">
      <c r="C920" s="16"/>
      <c r="D920" s="16"/>
    </row>
    <row r="921" spans="3:4" x14ac:dyDescent="0.2">
      <c r="C921" s="16"/>
      <c r="D921" s="16"/>
    </row>
    <row r="922" spans="3:4" x14ac:dyDescent="0.2">
      <c r="C922" s="16"/>
      <c r="D922" s="16"/>
    </row>
    <row r="923" spans="3:4" x14ac:dyDescent="0.2">
      <c r="C923" s="16"/>
      <c r="D923" s="16"/>
    </row>
    <row r="924" spans="3:4" x14ac:dyDescent="0.2">
      <c r="C924" s="16"/>
      <c r="D924" s="16"/>
    </row>
    <row r="925" spans="3:4" x14ac:dyDescent="0.2">
      <c r="C925" s="16"/>
      <c r="D925" s="16"/>
    </row>
    <row r="926" spans="3:4" x14ac:dyDescent="0.2">
      <c r="C926" s="16"/>
      <c r="D926" s="16"/>
    </row>
    <row r="927" spans="3:4" x14ac:dyDescent="0.2">
      <c r="C927" s="16"/>
      <c r="D927" s="16"/>
    </row>
    <row r="928" spans="3:4" x14ac:dyDescent="0.2">
      <c r="C928" s="16"/>
      <c r="D928" s="16"/>
    </row>
    <row r="929" spans="3:4" x14ac:dyDescent="0.2">
      <c r="C929" s="16"/>
      <c r="D929" s="16"/>
    </row>
    <row r="930" spans="3:4" x14ac:dyDescent="0.2">
      <c r="C930" s="16"/>
      <c r="D930" s="16"/>
    </row>
    <row r="931" spans="3:4" x14ac:dyDescent="0.2">
      <c r="C931" s="16"/>
      <c r="D931" s="16"/>
    </row>
    <row r="932" spans="3:4" x14ac:dyDescent="0.2">
      <c r="C932" s="16"/>
      <c r="D932" s="16"/>
    </row>
    <row r="933" spans="3:4" x14ac:dyDescent="0.2">
      <c r="C933" s="16"/>
      <c r="D933" s="16"/>
    </row>
    <row r="934" spans="3:4" x14ac:dyDescent="0.2">
      <c r="C934" s="16"/>
      <c r="D934" s="16"/>
    </row>
    <row r="935" spans="3:4" x14ac:dyDescent="0.2">
      <c r="C935" s="16"/>
      <c r="D935" s="16"/>
    </row>
    <row r="936" spans="3:4" x14ac:dyDescent="0.2">
      <c r="C936" s="16"/>
      <c r="D936" s="16"/>
    </row>
    <row r="937" spans="3:4" x14ac:dyDescent="0.2">
      <c r="C937" s="16"/>
      <c r="D937" s="16"/>
    </row>
    <row r="938" spans="3:4" x14ac:dyDescent="0.2">
      <c r="C938" s="16"/>
      <c r="D938" s="16"/>
    </row>
    <row r="939" spans="3:4" x14ac:dyDescent="0.2">
      <c r="C939" s="16"/>
      <c r="D939" s="16"/>
    </row>
    <row r="940" spans="3:4" x14ac:dyDescent="0.2">
      <c r="C940" s="16"/>
      <c r="D940" s="16"/>
    </row>
    <row r="941" spans="3:4" x14ac:dyDescent="0.2">
      <c r="C941" s="16"/>
      <c r="D941" s="16"/>
    </row>
    <row r="942" spans="3:4" x14ac:dyDescent="0.2">
      <c r="C942" s="16"/>
      <c r="D942" s="16"/>
    </row>
    <row r="943" spans="3:4" x14ac:dyDescent="0.2">
      <c r="C943" s="16"/>
      <c r="D943" s="16"/>
    </row>
    <row r="944" spans="3:4" x14ac:dyDescent="0.2">
      <c r="C944" s="16"/>
      <c r="D944" s="16"/>
    </row>
    <row r="945" spans="3:4" x14ac:dyDescent="0.2">
      <c r="C945" s="16"/>
      <c r="D945" s="16"/>
    </row>
    <row r="946" spans="3:4" x14ac:dyDescent="0.2">
      <c r="C946" s="16"/>
      <c r="D946" s="16"/>
    </row>
    <row r="947" spans="3:4" x14ac:dyDescent="0.2">
      <c r="C947" s="16"/>
      <c r="D947" s="16"/>
    </row>
    <row r="948" spans="3:4" x14ac:dyDescent="0.2">
      <c r="C948" s="16"/>
      <c r="D948" s="16"/>
    </row>
    <row r="949" spans="3:4" x14ac:dyDescent="0.2">
      <c r="C949" s="16"/>
      <c r="D949" s="16"/>
    </row>
    <row r="950" spans="3:4" x14ac:dyDescent="0.2">
      <c r="C950" s="16"/>
      <c r="D950" s="16"/>
    </row>
    <row r="951" spans="3:4" x14ac:dyDescent="0.2">
      <c r="C951" s="16"/>
      <c r="D951" s="16"/>
    </row>
    <row r="952" spans="3:4" x14ac:dyDescent="0.2">
      <c r="C952" s="16"/>
      <c r="D952" s="16"/>
    </row>
    <row r="953" spans="3:4" x14ac:dyDescent="0.2">
      <c r="C953" s="16"/>
      <c r="D953" s="16"/>
    </row>
    <row r="954" spans="3:4" x14ac:dyDescent="0.2">
      <c r="C954" s="16"/>
      <c r="D954" s="16"/>
    </row>
    <row r="955" spans="3:4" x14ac:dyDescent="0.2">
      <c r="C955" s="16"/>
      <c r="D955" s="16"/>
    </row>
    <row r="956" spans="3:4" x14ac:dyDescent="0.2">
      <c r="C956" s="16"/>
      <c r="D956" s="16"/>
    </row>
    <row r="957" spans="3:4" x14ac:dyDescent="0.2">
      <c r="C957" s="16"/>
      <c r="D957" s="16"/>
    </row>
    <row r="958" spans="3:4" x14ac:dyDescent="0.2">
      <c r="C958" s="16"/>
      <c r="D958" s="16"/>
    </row>
    <row r="959" spans="3:4" x14ac:dyDescent="0.2">
      <c r="C959" s="16"/>
      <c r="D959" s="16"/>
    </row>
    <row r="960" spans="3:4" x14ac:dyDescent="0.2">
      <c r="C960" s="16"/>
      <c r="D960" s="16"/>
    </row>
    <row r="961" spans="3:4" x14ac:dyDescent="0.2">
      <c r="C961" s="16"/>
      <c r="D961" s="16"/>
    </row>
    <row r="962" spans="3:4" x14ac:dyDescent="0.2">
      <c r="C962" s="16"/>
      <c r="D962" s="16"/>
    </row>
    <row r="963" spans="3:4" x14ac:dyDescent="0.2">
      <c r="C963" s="16"/>
      <c r="D963" s="16"/>
    </row>
    <row r="964" spans="3:4" x14ac:dyDescent="0.2">
      <c r="C964" s="16"/>
      <c r="D964" s="16"/>
    </row>
    <row r="965" spans="3:4" x14ac:dyDescent="0.2">
      <c r="C965" s="16"/>
      <c r="D965" s="16"/>
    </row>
    <row r="966" spans="3:4" x14ac:dyDescent="0.2">
      <c r="C966" s="16"/>
      <c r="D966" s="16"/>
    </row>
    <row r="967" spans="3:4" x14ac:dyDescent="0.2">
      <c r="C967" s="16"/>
      <c r="D967" s="16"/>
    </row>
    <row r="968" spans="3:4" x14ac:dyDescent="0.2">
      <c r="C968" s="16"/>
      <c r="D968" s="16"/>
    </row>
    <row r="969" spans="3:4" x14ac:dyDescent="0.2">
      <c r="C969" s="16"/>
      <c r="D969" s="16"/>
    </row>
    <row r="970" spans="3:4" x14ac:dyDescent="0.2">
      <c r="C970" s="16"/>
      <c r="D970" s="16"/>
    </row>
    <row r="971" spans="3:4" x14ac:dyDescent="0.2">
      <c r="C971" s="16"/>
      <c r="D971" s="16"/>
    </row>
    <row r="972" spans="3:4" x14ac:dyDescent="0.2">
      <c r="C972" s="16"/>
      <c r="D972" s="16"/>
    </row>
    <row r="973" spans="3:4" x14ac:dyDescent="0.2">
      <c r="C973" s="16"/>
      <c r="D973" s="16"/>
    </row>
    <row r="974" spans="3:4" x14ac:dyDescent="0.2">
      <c r="C974" s="16"/>
      <c r="D974" s="16"/>
    </row>
    <row r="975" spans="3:4" x14ac:dyDescent="0.2">
      <c r="C975" s="16"/>
      <c r="D975" s="16"/>
    </row>
    <row r="976" spans="3:4" x14ac:dyDescent="0.2">
      <c r="C976" s="16"/>
      <c r="D976" s="16"/>
    </row>
    <row r="977" spans="3:4" x14ac:dyDescent="0.2">
      <c r="C977" s="16"/>
      <c r="D977" s="16"/>
    </row>
    <row r="978" spans="3:4" x14ac:dyDescent="0.2">
      <c r="C978" s="16"/>
      <c r="D978" s="16"/>
    </row>
    <row r="979" spans="3:4" x14ac:dyDescent="0.2">
      <c r="C979" s="16"/>
      <c r="D979" s="16"/>
    </row>
    <row r="980" spans="3:4" x14ac:dyDescent="0.2">
      <c r="C980" s="16"/>
      <c r="D980" s="16"/>
    </row>
    <row r="981" spans="3:4" x14ac:dyDescent="0.2">
      <c r="C981" s="16"/>
      <c r="D981" s="16"/>
    </row>
    <row r="982" spans="3:4" x14ac:dyDescent="0.2">
      <c r="C982" s="16"/>
      <c r="D982" s="16"/>
    </row>
    <row r="983" spans="3:4" x14ac:dyDescent="0.2">
      <c r="C983" s="16"/>
      <c r="D983" s="16"/>
    </row>
    <row r="984" spans="3:4" x14ac:dyDescent="0.2">
      <c r="C984" s="16"/>
      <c r="D984" s="16"/>
    </row>
    <row r="985" spans="3:4" x14ac:dyDescent="0.2">
      <c r="C985" s="16"/>
      <c r="D985" s="16"/>
    </row>
    <row r="986" spans="3:4" x14ac:dyDescent="0.2">
      <c r="C986" s="16"/>
      <c r="D986" s="16"/>
    </row>
    <row r="987" spans="3:4" x14ac:dyDescent="0.2">
      <c r="C987" s="16"/>
      <c r="D987" s="16"/>
    </row>
    <row r="988" spans="3:4" x14ac:dyDescent="0.2">
      <c r="C988" s="16"/>
      <c r="D988" s="16"/>
    </row>
    <row r="989" spans="3:4" x14ac:dyDescent="0.2">
      <c r="C989" s="16"/>
      <c r="D989" s="16"/>
    </row>
    <row r="990" spans="3:4" x14ac:dyDescent="0.2">
      <c r="C990" s="16"/>
      <c r="D990" s="16"/>
    </row>
    <row r="991" spans="3:4" x14ac:dyDescent="0.2">
      <c r="C991" s="16"/>
      <c r="D991" s="16"/>
    </row>
    <row r="992" spans="3:4" x14ac:dyDescent="0.2">
      <c r="C992" s="16"/>
      <c r="D992" s="16"/>
    </row>
    <row r="993" spans="3:4" x14ac:dyDescent="0.2">
      <c r="C993" s="16"/>
      <c r="D993" s="16"/>
    </row>
    <row r="994" spans="3:4" x14ac:dyDescent="0.2">
      <c r="C994" s="16"/>
      <c r="D994" s="16"/>
    </row>
    <row r="995" spans="3:4" x14ac:dyDescent="0.2">
      <c r="C995" s="16"/>
      <c r="D995" s="16"/>
    </row>
    <row r="996" spans="3:4" x14ac:dyDescent="0.2">
      <c r="C996" s="16"/>
      <c r="D996" s="16"/>
    </row>
    <row r="997" spans="3:4" x14ac:dyDescent="0.2">
      <c r="C997" s="16"/>
      <c r="D997" s="16"/>
    </row>
    <row r="998" spans="3:4" x14ac:dyDescent="0.2">
      <c r="C998" s="16"/>
      <c r="D998" s="16"/>
    </row>
    <row r="999" spans="3:4" x14ac:dyDescent="0.2">
      <c r="C999" s="16"/>
      <c r="D999" s="16"/>
    </row>
    <row r="1000" spans="3:4" x14ac:dyDescent="0.2">
      <c r="C1000" s="16"/>
      <c r="D1000" s="16"/>
    </row>
    <row r="1001" spans="3:4" x14ac:dyDescent="0.2">
      <c r="C1001" s="16"/>
      <c r="D1001" s="16"/>
    </row>
    <row r="1002" spans="3:4" x14ac:dyDescent="0.2">
      <c r="C1002" s="16"/>
      <c r="D1002" s="16"/>
    </row>
    <row r="1003" spans="3:4" x14ac:dyDescent="0.2">
      <c r="C1003" s="16"/>
      <c r="D1003" s="16"/>
    </row>
    <row r="1004" spans="3:4" x14ac:dyDescent="0.2">
      <c r="C1004" s="16"/>
      <c r="D1004" s="16"/>
    </row>
    <row r="1005" spans="3:4" x14ac:dyDescent="0.2">
      <c r="C1005" s="16"/>
      <c r="D1005" s="16"/>
    </row>
    <row r="1006" spans="3:4" x14ac:dyDescent="0.2">
      <c r="C1006" s="16"/>
      <c r="D1006" s="16"/>
    </row>
    <row r="1007" spans="3:4" x14ac:dyDescent="0.2">
      <c r="C1007" s="16"/>
      <c r="D1007" s="16"/>
    </row>
    <row r="1008" spans="3:4" x14ac:dyDescent="0.2">
      <c r="C1008" s="16"/>
      <c r="D1008" s="16"/>
    </row>
    <row r="1009" spans="3:4" x14ac:dyDescent="0.2">
      <c r="C1009" s="16"/>
      <c r="D1009" s="16"/>
    </row>
    <row r="1010" spans="3:4" x14ac:dyDescent="0.2">
      <c r="C1010" s="16"/>
      <c r="D1010" s="16"/>
    </row>
    <row r="1011" spans="3:4" x14ac:dyDescent="0.2">
      <c r="C1011" s="16"/>
      <c r="D1011" s="16"/>
    </row>
    <row r="1012" spans="3:4" x14ac:dyDescent="0.2">
      <c r="C1012" s="16"/>
      <c r="D1012" s="16"/>
    </row>
    <row r="1013" spans="3:4" x14ac:dyDescent="0.2">
      <c r="C1013" s="16"/>
      <c r="D1013" s="16"/>
    </row>
    <row r="1014" spans="3:4" x14ac:dyDescent="0.2">
      <c r="C1014" s="16"/>
      <c r="D1014" s="16"/>
    </row>
    <row r="1015" spans="3:4" x14ac:dyDescent="0.2">
      <c r="C1015" s="16"/>
      <c r="D1015" s="16"/>
    </row>
    <row r="1016" spans="3:4" x14ac:dyDescent="0.2">
      <c r="C1016" s="16"/>
      <c r="D1016" s="16"/>
    </row>
    <row r="1017" spans="3:4" x14ac:dyDescent="0.2">
      <c r="C1017" s="16"/>
      <c r="D1017" s="16"/>
    </row>
    <row r="1018" spans="3:4" x14ac:dyDescent="0.2">
      <c r="C1018" s="16"/>
      <c r="D1018" s="16"/>
    </row>
    <row r="1019" spans="3:4" x14ac:dyDescent="0.2">
      <c r="C1019" s="16"/>
      <c r="D1019" s="16"/>
    </row>
    <row r="1020" spans="3:4" x14ac:dyDescent="0.2">
      <c r="C1020" s="16"/>
      <c r="D1020" s="16"/>
    </row>
    <row r="1021" spans="3:4" x14ac:dyDescent="0.2">
      <c r="C1021" s="16"/>
      <c r="D1021" s="16"/>
    </row>
    <row r="1022" spans="3:4" x14ac:dyDescent="0.2">
      <c r="C1022" s="16"/>
      <c r="D1022" s="16"/>
    </row>
    <row r="1023" spans="3:4" x14ac:dyDescent="0.2">
      <c r="C1023" s="16"/>
      <c r="D1023" s="16"/>
    </row>
    <row r="1024" spans="3:4" x14ac:dyDescent="0.2">
      <c r="C1024" s="16"/>
      <c r="D1024" s="16"/>
    </row>
    <row r="1025" spans="3:4" x14ac:dyDescent="0.2">
      <c r="C1025" s="16"/>
      <c r="D1025" s="16"/>
    </row>
    <row r="1026" spans="3:4" x14ac:dyDescent="0.2">
      <c r="C1026" s="16"/>
      <c r="D1026" s="16"/>
    </row>
    <row r="1027" spans="3:4" x14ac:dyDescent="0.2">
      <c r="C1027" s="16"/>
      <c r="D1027" s="16"/>
    </row>
    <row r="1028" spans="3:4" x14ac:dyDescent="0.2">
      <c r="C1028" s="16"/>
      <c r="D1028" s="16"/>
    </row>
    <row r="1029" spans="3:4" x14ac:dyDescent="0.2">
      <c r="C1029" s="16"/>
      <c r="D1029" s="16"/>
    </row>
    <row r="1030" spans="3:4" x14ac:dyDescent="0.2">
      <c r="C1030" s="16"/>
      <c r="D1030" s="16"/>
    </row>
    <row r="1031" spans="3:4" x14ac:dyDescent="0.2">
      <c r="C1031" s="16"/>
      <c r="D1031" s="16"/>
    </row>
    <row r="1032" spans="3:4" x14ac:dyDescent="0.2">
      <c r="C1032" s="16"/>
      <c r="D1032" s="16"/>
    </row>
    <row r="1033" spans="3:4" x14ac:dyDescent="0.2">
      <c r="C1033" s="16"/>
      <c r="D1033" s="16"/>
    </row>
    <row r="1034" spans="3:4" x14ac:dyDescent="0.2">
      <c r="C1034" s="16"/>
      <c r="D1034" s="16"/>
    </row>
    <row r="1035" spans="3:4" x14ac:dyDescent="0.2">
      <c r="C1035" s="16"/>
      <c r="D1035" s="16"/>
    </row>
    <row r="1036" spans="3:4" x14ac:dyDescent="0.2">
      <c r="C1036" s="16"/>
      <c r="D1036" s="16"/>
    </row>
    <row r="1037" spans="3:4" x14ac:dyDescent="0.2">
      <c r="C1037" s="16"/>
      <c r="D1037" s="16"/>
    </row>
    <row r="1038" spans="3:4" x14ac:dyDescent="0.2">
      <c r="C1038" s="16"/>
      <c r="D1038" s="16"/>
    </row>
    <row r="1039" spans="3:4" x14ac:dyDescent="0.2">
      <c r="C1039" s="16"/>
      <c r="D1039" s="16"/>
    </row>
    <row r="1040" spans="3:4" x14ac:dyDescent="0.2">
      <c r="C1040" s="16"/>
      <c r="D1040" s="16"/>
    </row>
    <row r="1041" spans="3:4" x14ac:dyDescent="0.2">
      <c r="C1041" s="16"/>
      <c r="D1041" s="16"/>
    </row>
    <row r="1042" spans="3:4" x14ac:dyDescent="0.2">
      <c r="C1042" s="16"/>
      <c r="D1042" s="16"/>
    </row>
    <row r="1043" spans="3:4" x14ac:dyDescent="0.2">
      <c r="C1043" s="16"/>
      <c r="D1043" s="16"/>
    </row>
    <row r="1044" spans="3:4" x14ac:dyDescent="0.2">
      <c r="C1044" s="16"/>
      <c r="D1044" s="16"/>
    </row>
    <row r="1045" spans="3:4" x14ac:dyDescent="0.2">
      <c r="C1045" s="16"/>
      <c r="D1045" s="16"/>
    </row>
    <row r="1046" spans="3:4" x14ac:dyDescent="0.2">
      <c r="C1046" s="16"/>
      <c r="D1046" s="16"/>
    </row>
    <row r="1047" spans="3:4" x14ac:dyDescent="0.2">
      <c r="C1047" s="16"/>
      <c r="D1047" s="16"/>
    </row>
    <row r="1048" spans="3:4" x14ac:dyDescent="0.2">
      <c r="C1048" s="16"/>
      <c r="D1048" s="16"/>
    </row>
    <row r="1049" spans="3:4" x14ac:dyDescent="0.2">
      <c r="C1049" s="16"/>
      <c r="D1049" s="16"/>
    </row>
    <row r="1050" spans="3:4" x14ac:dyDescent="0.2">
      <c r="C1050" s="16"/>
      <c r="D1050" s="16"/>
    </row>
    <row r="1051" spans="3:4" x14ac:dyDescent="0.2">
      <c r="C1051" s="16"/>
      <c r="D1051" s="16"/>
    </row>
    <row r="1052" spans="3:4" x14ac:dyDescent="0.2">
      <c r="C1052" s="16"/>
      <c r="D1052" s="16"/>
    </row>
    <row r="1053" spans="3:4" x14ac:dyDescent="0.2">
      <c r="C1053" s="16"/>
      <c r="D1053" s="16"/>
    </row>
    <row r="1054" spans="3:4" x14ac:dyDescent="0.2">
      <c r="C1054" s="16"/>
      <c r="D1054" s="16"/>
    </row>
    <row r="1055" spans="3:4" x14ac:dyDescent="0.2">
      <c r="C1055" s="16"/>
      <c r="D1055" s="16"/>
    </row>
    <row r="1056" spans="3:4" x14ac:dyDescent="0.2">
      <c r="C1056" s="16"/>
      <c r="D1056" s="16"/>
    </row>
    <row r="1057" spans="3:4" x14ac:dyDescent="0.2">
      <c r="C1057" s="16"/>
      <c r="D1057" s="16"/>
    </row>
    <row r="1058" spans="3:4" x14ac:dyDescent="0.2">
      <c r="C1058" s="16"/>
      <c r="D1058" s="16"/>
    </row>
    <row r="1059" spans="3:4" x14ac:dyDescent="0.2">
      <c r="C1059" s="16"/>
      <c r="D1059" s="16"/>
    </row>
    <row r="1060" spans="3:4" x14ac:dyDescent="0.2">
      <c r="C1060" s="16"/>
      <c r="D1060" s="16"/>
    </row>
    <row r="1061" spans="3:4" x14ac:dyDescent="0.2">
      <c r="C1061" s="16"/>
      <c r="D1061" s="16"/>
    </row>
    <row r="1062" spans="3:4" x14ac:dyDescent="0.2">
      <c r="C1062" s="16"/>
      <c r="D1062" s="16"/>
    </row>
    <row r="1063" spans="3:4" x14ac:dyDescent="0.2">
      <c r="C1063" s="16"/>
      <c r="D1063" s="16"/>
    </row>
    <row r="1064" spans="3:4" x14ac:dyDescent="0.2">
      <c r="C1064" s="16"/>
      <c r="D1064" s="16"/>
    </row>
    <row r="1065" spans="3:4" x14ac:dyDescent="0.2">
      <c r="C1065" s="16"/>
      <c r="D1065" s="16"/>
    </row>
    <row r="1066" spans="3:4" x14ac:dyDescent="0.2">
      <c r="C1066" s="16"/>
      <c r="D1066" s="16"/>
    </row>
    <row r="1067" spans="3:4" x14ac:dyDescent="0.2">
      <c r="C1067" s="16"/>
      <c r="D1067" s="16"/>
    </row>
    <row r="1068" spans="3:4" x14ac:dyDescent="0.2">
      <c r="C1068" s="16"/>
      <c r="D1068" s="16"/>
    </row>
    <row r="1069" spans="3:4" x14ac:dyDescent="0.2">
      <c r="C1069" s="16"/>
      <c r="D1069" s="16"/>
    </row>
    <row r="1070" spans="3:4" x14ac:dyDescent="0.2">
      <c r="C1070" s="16"/>
      <c r="D1070" s="16"/>
    </row>
    <row r="1071" spans="3:4" x14ac:dyDescent="0.2">
      <c r="C1071" s="16"/>
      <c r="D1071" s="16"/>
    </row>
    <row r="1072" spans="3:4" x14ac:dyDescent="0.2">
      <c r="C1072" s="16"/>
      <c r="D1072" s="16"/>
    </row>
    <row r="1073" spans="3:4" x14ac:dyDescent="0.2">
      <c r="C1073" s="16"/>
      <c r="D1073" s="16"/>
    </row>
    <row r="1074" spans="3:4" x14ac:dyDescent="0.2">
      <c r="C1074" s="16"/>
      <c r="D1074" s="16"/>
    </row>
    <row r="1075" spans="3:4" x14ac:dyDescent="0.2">
      <c r="C1075" s="16"/>
      <c r="D1075" s="16"/>
    </row>
    <row r="1076" spans="3:4" x14ac:dyDescent="0.2">
      <c r="C1076" s="16"/>
      <c r="D1076" s="16"/>
    </row>
    <row r="1077" spans="3:4" x14ac:dyDescent="0.2">
      <c r="C1077" s="16"/>
      <c r="D1077" s="16"/>
    </row>
    <row r="1078" spans="3:4" x14ac:dyDescent="0.2">
      <c r="C1078" s="16"/>
      <c r="D1078" s="16"/>
    </row>
    <row r="1079" spans="3:4" x14ac:dyDescent="0.2">
      <c r="C1079" s="16"/>
      <c r="D1079" s="16"/>
    </row>
    <row r="1080" spans="3:4" x14ac:dyDescent="0.2">
      <c r="C1080" s="16"/>
      <c r="D1080" s="16"/>
    </row>
    <row r="1081" spans="3:4" x14ac:dyDescent="0.2">
      <c r="C1081" s="16"/>
      <c r="D1081" s="16"/>
    </row>
    <row r="1082" spans="3:4" x14ac:dyDescent="0.2">
      <c r="C1082" s="16"/>
      <c r="D1082" s="16"/>
    </row>
    <row r="1083" spans="3:4" x14ac:dyDescent="0.2">
      <c r="C1083" s="16"/>
      <c r="D1083" s="16"/>
    </row>
    <row r="1084" spans="3:4" x14ac:dyDescent="0.2">
      <c r="C1084" s="16"/>
      <c r="D1084" s="16"/>
    </row>
    <row r="1085" spans="3:4" x14ac:dyDescent="0.2">
      <c r="C1085" s="16"/>
      <c r="D1085" s="16"/>
    </row>
    <row r="1086" spans="3:4" x14ac:dyDescent="0.2">
      <c r="C1086" s="16"/>
      <c r="D1086" s="16"/>
    </row>
    <row r="1087" spans="3:4" x14ac:dyDescent="0.2">
      <c r="C1087" s="16"/>
      <c r="D1087" s="16"/>
    </row>
    <row r="1088" spans="3:4" x14ac:dyDescent="0.2">
      <c r="C1088" s="16"/>
      <c r="D1088" s="16"/>
    </row>
    <row r="1089" spans="3:4" x14ac:dyDescent="0.2">
      <c r="C1089" s="16"/>
      <c r="D1089" s="16"/>
    </row>
    <row r="1090" spans="3:4" x14ac:dyDescent="0.2">
      <c r="C1090" s="16"/>
      <c r="D1090" s="16"/>
    </row>
    <row r="1091" spans="3:4" x14ac:dyDescent="0.2">
      <c r="C1091" s="16"/>
      <c r="D1091" s="16"/>
    </row>
    <row r="1092" spans="3:4" x14ac:dyDescent="0.2">
      <c r="C1092" s="16"/>
      <c r="D1092" s="16"/>
    </row>
    <row r="1093" spans="3:4" x14ac:dyDescent="0.2">
      <c r="C1093" s="16"/>
      <c r="D1093" s="16"/>
    </row>
    <row r="1094" spans="3:4" x14ac:dyDescent="0.2">
      <c r="C1094" s="16"/>
      <c r="D1094" s="16"/>
    </row>
    <row r="1095" spans="3:4" x14ac:dyDescent="0.2">
      <c r="C1095" s="16"/>
      <c r="D1095" s="16"/>
    </row>
    <row r="1096" spans="3:4" x14ac:dyDescent="0.2">
      <c r="C1096" s="16"/>
      <c r="D1096" s="16"/>
    </row>
    <row r="1097" spans="3:4" x14ac:dyDescent="0.2">
      <c r="C1097" s="16"/>
      <c r="D1097" s="16"/>
    </row>
    <row r="1098" spans="3:4" x14ac:dyDescent="0.2">
      <c r="C1098" s="16"/>
      <c r="D1098" s="16"/>
    </row>
    <row r="1099" spans="3:4" x14ac:dyDescent="0.2">
      <c r="C1099" s="16"/>
      <c r="D1099" s="16"/>
    </row>
    <row r="1100" spans="3:4" x14ac:dyDescent="0.2">
      <c r="C1100" s="16"/>
      <c r="D1100" s="16"/>
    </row>
    <row r="1101" spans="3:4" x14ac:dyDescent="0.2">
      <c r="C1101" s="16"/>
      <c r="D1101" s="16"/>
    </row>
    <row r="1102" spans="3:4" x14ac:dyDescent="0.2">
      <c r="C1102" s="16"/>
      <c r="D1102" s="16"/>
    </row>
    <row r="1103" spans="3:4" x14ac:dyDescent="0.2">
      <c r="C1103" s="16"/>
      <c r="D1103" s="16"/>
    </row>
    <row r="1104" spans="3:4" x14ac:dyDescent="0.2">
      <c r="C1104" s="16"/>
      <c r="D1104" s="16"/>
    </row>
    <row r="1105" spans="3:4" x14ac:dyDescent="0.2">
      <c r="C1105" s="16"/>
      <c r="D1105" s="16"/>
    </row>
    <row r="1106" spans="3:4" x14ac:dyDescent="0.2">
      <c r="C1106" s="16"/>
      <c r="D1106" s="16"/>
    </row>
    <row r="1107" spans="3:4" x14ac:dyDescent="0.2">
      <c r="C1107" s="16"/>
      <c r="D1107" s="16"/>
    </row>
    <row r="1108" spans="3:4" x14ac:dyDescent="0.2">
      <c r="C1108" s="16"/>
      <c r="D1108" s="16"/>
    </row>
    <row r="1109" spans="3:4" x14ac:dyDescent="0.2">
      <c r="C1109" s="16"/>
      <c r="D1109" s="16"/>
    </row>
    <row r="1110" spans="3:4" x14ac:dyDescent="0.2">
      <c r="C1110" s="16"/>
      <c r="D1110" s="16"/>
    </row>
    <row r="1111" spans="3:4" x14ac:dyDescent="0.2">
      <c r="C1111" s="16"/>
      <c r="D1111" s="16"/>
    </row>
    <row r="1112" spans="3:4" x14ac:dyDescent="0.2">
      <c r="C1112" s="16"/>
      <c r="D1112" s="16"/>
    </row>
    <row r="1113" spans="3:4" x14ac:dyDescent="0.2">
      <c r="C1113" s="16"/>
      <c r="D1113" s="16"/>
    </row>
    <row r="1114" spans="3:4" x14ac:dyDescent="0.2">
      <c r="C1114" s="16"/>
      <c r="D1114" s="16"/>
    </row>
    <row r="1115" spans="3:4" x14ac:dyDescent="0.2">
      <c r="C1115" s="16"/>
      <c r="D1115" s="16"/>
    </row>
    <row r="1116" spans="3:4" x14ac:dyDescent="0.2">
      <c r="C1116" s="16"/>
      <c r="D1116" s="16"/>
    </row>
    <row r="1117" spans="3:4" x14ac:dyDescent="0.2">
      <c r="C1117" s="16"/>
      <c r="D1117" s="16"/>
    </row>
    <row r="1118" spans="3:4" x14ac:dyDescent="0.2">
      <c r="C1118" s="16"/>
      <c r="D1118" s="16"/>
    </row>
    <row r="1119" spans="3:4" x14ac:dyDescent="0.2">
      <c r="C1119" s="16"/>
      <c r="D1119" s="16"/>
    </row>
    <row r="1120" spans="3:4" x14ac:dyDescent="0.2">
      <c r="C1120" s="16"/>
      <c r="D1120" s="16"/>
    </row>
    <row r="1121" spans="3:4" x14ac:dyDescent="0.2">
      <c r="C1121" s="16"/>
      <c r="D1121" s="16"/>
    </row>
    <row r="1122" spans="3:4" x14ac:dyDescent="0.2">
      <c r="C1122" s="16"/>
      <c r="D1122" s="16"/>
    </row>
    <row r="1123" spans="3:4" x14ac:dyDescent="0.2">
      <c r="C1123" s="16"/>
      <c r="D1123" s="16"/>
    </row>
    <row r="1124" spans="3:4" x14ac:dyDescent="0.2">
      <c r="C1124" s="16"/>
      <c r="D1124" s="16"/>
    </row>
    <row r="1125" spans="3:4" x14ac:dyDescent="0.2">
      <c r="C1125" s="16"/>
      <c r="D1125" s="16"/>
    </row>
    <row r="1126" spans="3:4" x14ac:dyDescent="0.2">
      <c r="C1126" s="16"/>
      <c r="D1126" s="16"/>
    </row>
    <row r="1127" spans="3:4" x14ac:dyDescent="0.2">
      <c r="C1127" s="16"/>
      <c r="D1127" s="16"/>
    </row>
    <row r="1128" spans="3:4" x14ac:dyDescent="0.2">
      <c r="C1128" s="16"/>
      <c r="D1128" s="16"/>
    </row>
    <row r="1129" spans="3:4" x14ac:dyDescent="0.2">
      <c r="C1129" s="16"/>
      <c r="D1129" s="16"/>
    </row>
    <row r="1130" spans="3:4" x14ac:dyDescent="0.2">
      <c r="C1130" s="16"/>
      <c r="D1130" s="16"/>
    </row>
    <row r="1131" spans="3:4" x14ac:dyDescent="0.2">
      <c r="C1131" s="16"/>
      <c r="D1131" s="16"/>
    </row>
    <row r="1132" spans="3:4" x14ac:dyDescent="0.2">
      <c r="C1132" s="16"/>
      <c r="D1132" s="16"/>
    </row>
    <row r="1133" spans="3:4" x14ac:dyDescent="0.2">
      <c r="C1133" s="16"/>
      <c r="D1133" s="16"/>
    </row>
    <row r="1134" spans="3:4" x14ac:dyDescent="0.2">
      <c r="C1134" s="16"/>
      <c r="D1134" s="16"/>
    </row>
    <row r="1135" spans="3:4" x14ac:dyDescent="0.2">
      <c r="C1135" s="16"/>
      <c r="D1135" s="16"/>
    </row>
    <row r="1136" spans="3:4" x14ac:dyDescent="0.2">
      <c r="C1136" s="16"/>
      <c r="D1136" s="16"/>
    </row>
    <row r="1137" spans="3:4" x14ac:dyDescent="0.2">
      <c r="C1137" s="16"/>
      <c r="D1137" s="16"/>
    </row>
    <row r="1138" spans="3:4" x14ac:dyDescent="0.2">
      <c r="C1138" s="16"/>
      <c r="D1138" s="16"/>
    </row>
    <row r="1139" spans="3:4" x14ac:dyDescent="0.2">
      <c r="C1139" s="16"/>
      <c r="D1139" s="16"/>
    </row>
    <row r="1140" spans="3:4" x14ac:dyDescent="0.2">
      <c r="C1140" s="16"/>
      <c r="D1140" s="16"/>
    </row>
    <row r="1141" spans="3:4" x14ac:dyDescent="0.2">
      <c r="C1141" s="16"/>
      <c r="D1141" s="16"/>
    </row>
    <row r="1142" spans="3:4" x14ac:dyDescent="0.2">
      <c r="C1142" s="16"/>
      <c r="D1142" s="16"/>
    </row>
    <row r="1143" spans="3:4" x14ac:dyDescent="0.2">
      <c r="C1143" s="16"/>
      <c r="D1143" s="16"/>
    </row>
    <row r="1144" spans="3:4" x14ac:dyDescent="0.2">
      <c r="C1144" s="16"/>
      <c r="D1144" s="16"/>
    </row>
    <row r="1145" spans="3:4" x14ac:dyDescent="0.2">
      <c r="C1145" s="16"/>
      <c r="D1145" s="16"/>
    </row>
    <row r="1146" spans="3:4" x14ac:dyDescent="0.2">
      <c r="C1146" s="16"/>
      <c r="D1146" s="16"/>
    </row>
    <row r="1147" spans="3:4" x14ac:dyDescent="0.2">
      <c r="C1147" s="16"/>
      <c r="D1147" s="16"/>
    </row>
    <row r="1148" spans="3:4" x14ac:dyDescent="0.2">
      <c r="C1148" s="16"/>
      <c r="D1148" s="16"/>
    </row>
    <row r="1149" spans="3:4" x14ac:dyDescent="0.2">
      <c r="C1149" s="16"/>
      <c r="D1149" s="16"/>
    </row>
    <row r="1150" spans="3:4" x14ac:dyDescent="0.2">
      <c r="C1150" s="16"/>
      <c r="D1150" s="16"/>
    </row>
    <row r="1151" spans="3:4" x14ac:dyDescent="0.2">
      <c r="C1151" s="16"/>
      <c r="D1151" s="16"/>
    </row>
    <row r="1152" spans="3:4" x14ac:dyDescent="0.2">
      <c r="C1152" s="16"/>
      <c r="D1152" s="16"/>
    </row>
    <row r="1153" spans="3:4" x14ac:dyDescent="0.2">
      <c r="C1153" s="16"/>
      <c r="D1153" s="16"/>
    </row>
    <row r="1154" spans="3:4" x14ac:dyDescent="0.2">
      <c r="C1154" s="16"/>
      <c r="D1154" s="16"/>
    </row>
    <row r="1155" spans="3:4" x14ac:dyDescent="0.2">
      <c r="C1155" s="16"/>
      <c r="D1155" s="16"/>
    </row>
    <row r="1156" spans="3:4" x14ac:dyDescent="0.2">
      <c r="C1156" s="16"/>
      <c r="D1156" s="16"/>
    </row>
    <row r="1157" spans="3:4" x14ac:dyDescent="0.2">
      <c r="C1157" s="16"/>
      <c r="D1157" s="16"/>
    </row>
    <row r="1158" spans="3:4" x14ac:dyDescent="0.2">
      <c r="C1158" s="16"/>
      <c r="D1158" s="16"/>
    </row>
    <row r="1159" spans="3:4" x14ac:dyDescent="0.2">
      <c r="C1159" s="16"/>
      <c r="D1159" s="16"/>
    </row>
    <row r="1160" spans="3:4" x14ac:dyDescent="0.2">
      <c r="C1160" s="16"/>
      <c r="D1160" s="16"/>
    </row>
    <row r="1161" spans="3:4" x14ac:dyDescent="0.2">
      <c r="C1161" s="16"/>
      <c r="D1161" s="16"/>
    </row>
    <row r="1162" spans="3:4" x14ac:dyDescent="0.2">
      <c r="C1162" s="16"/>
      <c r="D1162" s="16"/>
    </row>
    <row r="1163" spans="3:4" x14ac:dyDescent="0.2">
      <c r="C1163" s="16"/>
      <c r="D1163" s="16"/>
    </row>
    <row r="1164" spans="3:4" x14ac:dyDescent="0.2">
      <c r="C1164" s="16"/>
      <c r="D1164" s="16"/>
    </row>
    <row r="1165" spans="3:4" x14ac:dyDescent="0.2">
      <c r="C1165" s="16"/>
      <c r="D1165" s="16"/>
    </row>
    <row r="1166" spans="3:4" x14ac:dyDescent="0.2">
      <c r="C1166" s="16"/>
      <c r="D1166" s="16"/>
    </row>
    <row r="1167" spans="3:4" x14ac:dyDescent="0.2">
      <c r="C1167" s="16"/>
      <c r="D1167" s="16"/>
    </row>
    <row r="1168" spans="3:4" x14ac:dyDescent="0.2">
      <c r="C1168" s="16"/>
      <c r="D1168" s="16"/>
    </row>
    <row r="1169" spans="3:4" x14ac:dyDescent="0.2">
      <c r="C1169" s="16"/>
      <c r="D1169" s="16"/>
    </row>
    <row r="1170" spans="3:4" x14ac:dyDescent="0.2">
      <c r="C1170" s="16"/>
      <c r="D1170" s="16"/>
    </row>
    <row r="1171" spans="3:4" x14ac:dyDescent="0.2">
      <c r="C1171" s="16"/>
      <c r="D1171" s="16"/>
    </row>
    <row r="1172" spans="3:4" x14ac:dyDescent="0.2">
      <c r="C1172" s="16"/>
      <c r="D1172" s="16"/>
    </row>
    <row r="1173" spans="3:4" x14ac:dyDescent="0.2">
      <c r="C1173" s="16"/>
      <c r="D1173" s="16"/>
    </row>
    <row r="1174" spans="3:4" x14ac:dyDescent="0.2">
      <c r="C1174" s="16"/>
      <c r="D1174" s="16"/>
    </row>
    <row r="1175" spans="3:4" x14ac:dyDescent="0.2">
      <c r="C1175" s="16"/>
      <c r="D1175" s="16"/>
    </row>
    <row r="1176" spans="3:4" x14ac:dyDescent="0.2">
      <c r="C1176" s="16"/>
      <c r="D1176" s="16"/>
    </row>
    <row r="1177" spans="3:4" x14ac:dyDescent="0.2">
      <c r="C1177" s="16"/>
      <c r="D1177" s="16"/>
    </row>
    <row r="1178" spans="3:4" x14ac:dyDescent="0.2">
      <c r="C1178" s="16"/>
      <c r="D1178" s="16"/>
    </row>
    <row r="1179" spans="3:4" x14ac:dyDescent="0.2">
      <c r="C1179" s="16"/>
      <c r="D1179" s="16"/>
    </row>
    <row r="1180" spans="3:4" x14ac:dyDescent="0.2">
      <c r="C1180" s="16"/>
      <c r="D1180" s="16"/>
    </row>
    <row r="1181" spans="3:4" x14ac:dyDescent="0.2">
      <c r="C1181" s="16"/>
      <c r="D1181" s="16"/>
    </row>
    <row r="1182" spans="3:4" x14ac:dyDescent="0.2">
      <c r="C1182" s="16"/>
      <c r="D1182" s="16"/>
    </row>
    <row r="1183" spans="3:4" x14ac:dyDescent="0.2">
      <c r="C1183" s="16"/>
      <c r="D1183" s="16"/>
    </row>
    <row r="1184" spans="3:4" x14ac:dyDescent="0.2">
      <c r="C1184" s="16"/>
      <c r="D1184" s="16"/>
    </row>
    <row r="1185" spans="3:4" x14ac:dyDescent="0.2">
      <c r="C1185" s="16"/>
      <c r="D1185" s="16"/>
    </row>
    <row r="1186" spans="3:4" x14ac:dyDescent="0.2">
      <c r="C1186" s="16"/>
      <c r="D1186" s="16"/>
    </row>
    <row r="1187" spans="3:4" x14ac:dyDescent="0.2">
      <c r="C1187" s="16"/>
      <c r="D1187" s="16"/>
    </row>
    <row r="1188" spans="3:4" x14ac:dyDescent="0.2">
      <c r="C1188" s="16"/>
      <c r="D1188" s="16"/>
    </row>
    <row r="1189" spans="3:4" x14ac:dyDescent="0.2">
      <c r="C1189" s="16"/>
      <c r="D1189" s="16"/>
    </row>
    <row r="1190" spans="3:4" x14ac:dyDescent="0.2">
      <c r="C1190" s="16"/>
      <c r="D1190" s="16"/>
    </row>
    <row r="1191" spans="3:4" x14ac:dyDescent="0.2">
      <c r="C1191" s="16"/>
      <c r="D1191" s="16"/>
    </row>
    <row r="1192" spans="3:4" x14ac:dyDescent="0.2">
      <c r="C1192" s="16"/>
      <c r="D1192" s="16"/>
    </row>
    <row r="1193" spans="3:4" x14ac:dyDescent="0.2">
      <c r="C1193" s="16"/>
      <c r="D1193" s="16"/>
    </row>
    <row r="1194" spans="3:4" x14ac:dyDescent="0.2">
      <c r="C1194" s="16"/>
      <c r="D1194" s="16"/>
    </row>
    <row r="1195" spans="3:4" x14ac:dyDescent="0.2">
      <c r="C1195" s="16"/>
      <c r="D1195" s="16"/>
    </row>
    <row r="1196" spans="3:4" x14ac:dyDescent="0.2">
      <c r="C1196" s="16"/>
      <c r="D1196" s="16"/>
    </row>
    <row r="1197" spans="3:4" x14ac:dyDescent="0.2">
      <c r="C1197" s="16"/>
      <c r="D1197" s="16"/>
    </row>
    <row r="1198" spans="3:4" x14ac:dyDescent="0.2">
      <c r="C1198" s="16"/>
      <c r="D1198" s="16"/>
    </row>
    <row r="1199" spans="3:4" x14ac:dyDescent="0.2">
      <c r="C1199" s="16"/>
      <c r="D1199" s="16"/>
    </row>
    <row r="1200" spans="3:4" x14ac:dyDescent="0.2">
      <c r="C1200" s="16"/>
      <c r="D1200" s="16"/>
    </row>
    <row r="1201" spans="3:4" x14ac:dyDescent="0.2">
      <c r="C1201" s="16"/>
      <c r="D1201" s="16"/>
    </row>
    <row r="1202" spans="3:4" x14ac:dyDescent="0.2">
      <c r="C1202" s="16"/>
      <c r="D1202" s="16"/>
    </row>
    <row r="1203" spans="3:4" x14ac:dyDescent="0.2">
      <c r="C1203" s="16"/>
      <c r="D1203" s="16"/>
    </row>
    <row r="1204" spans="3:4" x14ac:dyDescent="0.2">
      <c r="C1204" s="16"/>
      <c r="D1204" s="16"/>
    </row>
    <row r="1205" spans="3:4" x14ac:dyDescent="0.2">
      <c r="C1205" s="16"/>
      <c r="D1205" s="16"/>
    </row>
    <row r="1206" spans="3:4" x14ac:dyDescent="0.2">
      <c r="C1206" s="16"/>
      <c r="D1206" s="16"/>
    </row>
    <row r="1207" spans="3:4" x14ac:dyDescent="0.2">
      <c r="C1207" s="16"/>
      <c r="D1207" s="16"/>
    </row>
    <row r="1208" spans="3:4" x14ac:dyDescent="0.2">
      <c r="C1208" s="16"/>
      <c r="D1208" s="16"/>
    </row>
    <row r="1209" spans="3:4" x14ac:dyDescent="0.2">
      <c r="C1209" s="16"/>
      <c r="D1209" s="16"/>
    </row>
    <row r="1210" spans="3:4" x14ac:dyDescent="0.2">
      <c r="C1210" s="16"/>
      <c r="D1210" s="16"/>
    </row>
    <row r="1211" spans="3:4" x14ac:dyDescent="0.2">
      <c r="C1211" s="16"/>
      <c r="D1211" s="16"/>
    </row>
    <row r="1212" spans="3:4" x14ac:dyDescent="0.2">
      <c r="C1212" s="16"/>
      <c r="D1212" s="16"/>
    </row>
    <row r="1213" spans="3:4" x14ac:dyDescent="0.2">
      <c r="C1213" s="16"/>
      <c r="D1213" s="16"/>
    </row>
    <row r="1214" spans="3:4" x14ac:dyDescent="0.2">
      <c r="C1214" s="16"/>
      <c r="D1214" s="16"/>
    </row>
    <row r="1215" spans="3:4" x14ac:dyDescent="0.2">
      <c r="C1215" s="16"/>
      <c r="D1215" s="16"/>
    </row>
    <row r="1216" spans="3:4" x14ac:dyDescent="0.2">
      <c r="C1216" s="16"/>
      <c r="D1216" s="16"/>
    </row>
    <row r="1217" spans="3:4" x14ac:dyDescent="0.2">
      <c r="C1217" s="16"/>
      <c r="D1217" s="16"/>
    </row>
    <row r="1218" spans="3:4" x14ac:dyDescent="0.2">
      <c r="C1218" s="16"/>
      <c r="D1218" s="16"/>
    </row>
    <row r="1219" spans="3:4" x14ac:dyDescent="0.2">
      <c r="C1219" s="16"/>
      <c r="D1219" s="16"/>
    </row>
    <row r="1220" spans="3:4" x14ac:dyDescent="0.2">
      <c r="C1220" s="16"/>
      <c r="D1220" s="16"/>
    </row>
    <row r="1221" spans="3:4" x14ac:dyDescent="0.2">
      <c r="C1221" s="16"/>
      <c r="D1221" s="16"/>
    </row>
    <row r="1222" spans="3:4" x14ac:dyDescent="0.2">
      <c r="C1222" s="16"/>
      <c r="D1222" s="16"/>
    </row>
    <row r="1223" spans="3:4" x14ac:dyDescent="0.2">
      <c r="C1223" s="16"/>
      <c r="D1223" s="16"/>
    </row>
    <row r="1224" spans="3:4" x14ac:dyDescent="0.2">
      <c r="C1224" s="16"/>
      <c r="D1224" s="16"/>
    </row>
    <row r="1225" spans="3:4" x14ac:dyDescent="0.2">
      <c r="C1225" s="16"/>
      <c r="D1225" s="16"/>
    </row>
    <row r="1226" spans="3:4" x14ac:dyDescent="0.2">
      <c r="C1226" s="16"/>
      <c r="D1226" s="16"/>
    </row>
    <row r="1227" spans="3:4" x14ac:dyDescent="0.2">
      <c r="C1227" s="16"/>
      <c r="D1227" s="16"/>
    </row>
    <row r="1228" spans="3:4" x14ac:dyDescent="0.2">
      <c r="C1228" s="16"/>
      <c r="D1228" s="16"/>
    </row>
    <row r="1229" spans="3:4" x14ac:dyDescent="0.2">
      <c r="C1229" s="16"/>
      <c r="D1229" s="16"/>
    </row>
    <row r="1230" spans="3:4" x14ac:dyDescent="0.2">
      <c r="C1230" s="16"/>
      <c r="D1230" s="16"/>
    </row>
    <row r="1231" spans="3:4" x14ac:dyDescent="0.2">
      <c r="C1231" s="16"/>
      <c r="D1231" s="16"/>
    </row>
    <row r="1232" spans="3:4" x14ac:dyDescent="0.2">
      <c r="C1232" s="16"/>
      <c r="D1232" s="16"/>
    </row>
    <row r="1233" spans="3:4" x14ac:dyDescent="0.2">
      <c r="C1233" s="16"/>
      <c r="D1233" s="16"/>
    </row>
    <row r="1234" spans="3:4" x14ac:dyDescent="0.2">
      <c r="C1234" s="16"/>
      <c r="D1234" s="16"/>
    </row>
    <row r="1235" spans="3:4" x14ac:dyDescent="0.2">
      <c r="C1235" s="16"/>
      <c r="D1235" s="16"/>
    </row>
    <row r="1236" spans="3:4" x14ac:dyDescent="0.2">
      <c r="C1236" s="16"/>
      <c r="D1236" s="16"/>
    </row>
    <row r="1237" spans="3:4" x14ac:dyDescent="0.2">
      <c r="C1237" s="16"/>
      <c r="D1237" s="16"/>
    </row>
    <row r="1238" spans="3:4" x14ac:dyDescent="0.2">
      <c r="C1238" s="16"/>
      <c r="D1238" s="16"/>
    </row>
    <row r="1239" spans="3:4" x14ac:dyDescent="0.2">
      <c r="C1239" s="16"/>
      <c r="D1239" s="16"/>
    </row>
    <row r="1240" spans="3:4" x14ac:dyDescent="0.2">
      <c r="C1240" s="16"/>
      <c r="D1240" s="16"/>
    </row>
    <row r="1241" spans="3:4" x14ac:dyDescent="0.2">
      <c r="C1241" s="16"/>
      <c r="D1241" s="16"/>
    </row>
    <row r="1242" spans="3:4" x14ac:dyDescent="0.2">
      <c r="C1242" s="16"/>
      <c r="D1242" s="16"/>
    </row>
    <row r="1243" spans="3:4" x14ac:dyDescent="0.2">
      <c r="C1243" s="16"/>
      <c r="D1243" s="16"/>
    </row>
    <row r="1244" spans="3:4" x14ac:dyDescent="0.2">
      <c r="C1244" s="16"/>
      <c r="D1244" s="16"/>
    </row>
    <row r="1245" spans="3:4" x14ac:dyDescent="0.2">
      <c r="C1245" s="16"/>
      <c r="D1245" s="16"/>
    </row>
    <row r="1246" spans="3:4" x14ac:dyDescent="0.2">
      <c r="C1246" s="16"/>
      <c r="D1246" s="16"/>
    </row>
    <row r="1247" spans="3:4" x14ac:dyDescent="0.2">
      <c r="C1247" s="16"/>
      <c r="D1247" s="16"/>
    </row>
    <row r="1248" spans="3:4" x14ac:dyDescent="0.2">
      <c r="C1248" s="16"/>
      <c r="D1248" s="16"/>
    </row>
    <row r="1249" spans="3:4" x14ac:dyDescent="0.2">
      <c r="C1249" s="16"/>
      <c r="D1249" s="16"/>
    </row>
    <row r="1250" spans="3:4" x14ac:dyDescent="0.2">
      <c r="C1250" s="16"/>
      <c r="D1250" s="16"/>
    </row>
    <row r="1251" spans="3:4" x14ac:dyDescent="0.2">
      <c r="C1251" s="16"/>
      <c r="D1251" s="16"/>
    </row>
    <row r="1252" spans="3:4" x14ac:dyDescent="0.2">
      <c r="C1252" s="16"/>
      <c r="D1252" s="16"/>
    </row>
    <row r="1253" spans="3:4" x14ac:dyDescent="0.2">
      <c r="C1253" s="16"/>
      <c r="D1253" s="16"/>
    </row>
    <row r="1254" spans="3:4" x14ac:dyDescent="0.2">
      <c r="C1254" s="16"/>
      <c r="D1254" s="16"/>
    </row>
    <row r="1255" spans="3:4" x14ac:dyDescent="0.2">
      <c r="C1255" s="16"/>
      <c r="D1255" s="16"/>
    </row>
    <row r="1256" spans="3:4" x14ac:dyDescent="0.2">
      <c r="C1256" s="16"/>
      <c r="D1256" s="16"/>
    </row>
    <row r="1257" spans="3:4" x14ac:dyDescent="0.2">
      <c r="C1257" s="16"/>
      <c r="D1257" s="16"/>
    </row>
    <row r="1258" spans="3:4" x14ac:dyDescent="0.2">
      <c r="C1258" s="16"/>
      <c r="D1258" s="16"/>
    </row>
    <row r="1259" spans="3:4" x14ac:dyDescent="0.2">
      <c r="C1259" s="16"/>
      <c r="D1259" s="16"/>
    </row>
    <row r="1260" spans="3:4" x14ac:dyDescent="0.2">
      <c r="C1260" s="16"/>
      <c r="D1260" s="16"/>
    </row>
    <row r="1261" spans="3:4" x14ac:dyDescent="0.2">
      <c r="C1261" s="16"/>
      <c r="D1261" s="16"/>
    </row>
    <row r="1262" spans="3:4" x14ac:dyDescent="0.2">
      <c r="C1262" s="16"/>
      <c r="D1262" s="16"/>
    </row>
    <row r="1263" spans="3:4" x14ac:dyDescent="0.2">
      <c r="C1263" s="16"/>
      <c r="D1263" s="16"/>
    </row>
    <row r="1264" spans="3:4" x14ac:dyDescent="0.2">
      <c r="C1264" s="16"/>
      <c r="D1264" s="16"/>
    </row>
    <row r="1265" spans="3:4" x14ac:dyDescent="0.2">
      <c r="C1265" s="16"/>
      <c r="D1265" s="16"/>
    </row>
    <row r="1266" spans="3:4" x14ac:dyDescent="0.2">
      <c r="C1266" s="16"/>
      <c r="D1266" s="16"/>
    </row>
    <row r="1267" spans="3:4" x14ac:dyDescent="0.2">
      <c r="C1267" s="16"/>
      <c r="D1267" s="16"/>
    </row>
    <row r="1268" spans="3:4" x14ac:dyDescent="0.2">
      <c r="C1268" s="16"/>
      <c r="D1268" s="16"/>
    </row>
    <row r="1269" spans="3:4" x14ac:dyDescent="0.2">
      <c r="C1269" s="16"/>
      <c r="D1269" s="16"/>
    </row>
    <row r="1270" spans="3:4" x14ac:dyDescent="0.2">
      <c r="C1270" s="16"/>
      <c r="D1270" s="16"/>
    </row>
    <row r="1271" spans="3:4" x14ac:dyDescent="0.2">
      <c r="C1271" s="16"/>
      <c r="D1271" s="16"/>
    </row>
    <row r="1272" spans="3:4" x14ac:dyDescent="0.2">
      <c r="C1272" s="16"/>
      <c r="D1272" s="16"/>
    </row>
    <row r="1273" spans="3:4" x14ac:dyDescent="0.2">
      <c r="C1273" s="16"/>
      <c r="D1273" s="16"/>
    </row>
    <row r="1274" spans="3:4" x14ac:dyDescent="0.2">
      <c r="C1274" s="16"/>
      <c r="D1274" s="16"/>
    </row>
    <row r="1275" spans="3:4" x14ac:dyDescent="0.2">
      <c r="C1275" s="16"/>
      <c r="D1275" s="16"/>
    </row>
    <row r="1276" spans="3:4" x14ac:dyDescent="0.2">
      <c r="C1276" s="16"/>
      <c r="D1276" s="16"/>
    </row>
    <row r="1277" spans="3:4" x14ac:dyDescent="0.2">
      <c r="C1277" s="16"/>
      <c r="D1277" s="16"/>
    </row>
    <row r="1278" spans="3:4" x14ac:dyDescent="0.2">
      <c r="C1278" s="16"/>
      <c r="D1278" s="16"/>
    </row>
    <row r="1279" spans="3:4" x14ac:dyDescent="0.2">
      <c r="C1279" s="16"/>
      <c r="D1279" s="16"/>
    </row>
    <row r="1280" spans="3:4" x14ac:dyDescent="0.2">
      <c r="C1280" s="16"/>
      <c r="D1280" s="16"/>
    </row>
    <row r="1281" spans="3:4" x14ac:dyDescent="0.2">
      <c r="C1281" s="16"/>
      <c r="D1281" s="16"/>
    </row>
    <row r="1282" spans="3:4" x14ac:dyDescent="0.2">
      <c r="C1282" s="16"/>
      <c r="D1282" s="16"/>
    </row>
    <row r="1283" spans="3:4" x14ac:dyDescent="0.2">
      <c r="C1283" s="16"/>
      <c r="D1283" s="16"/>
    </row>
    <row r="1284" spans="3:4" x14ac:dyDescent="0.2">
      <c r="C1284" s="16"/>
      <c r="D1284" s="16"/>
    </row>
    <row r="1285" spans="3:4" x14ac:dyDescent="0.2">
      <c r="C1285" s="16"/>
      <c r="D1285" s="16"/>
    </row>
    <row r="1286" spans="3:4" x14ac:dyDescent="0.2">
      <c r="C1286" s="16"/>
      <c r="D1286" s="16"/>
    </row>
    <row r="1287" spans="3:4" x14ac:dyDescent="0.2">
      <c r="C1287" s="16"/>
      <c r="D1287" s="16"/>
    </row>
    <row r="1288" spans="3:4" x14ac:dyDescent="0.2">
      <c r="C1288" s="16"/>
      <c r="D1288" s="16"/>
    </row>
    <row r="1289" spans="3:4" x14ac:dyDescent="0.2">
      <c r="C1289" s="16"/>
      <c r="D1289" s="16"/>
    </row>
    <row r="1290" spans="3:4" x14ac:dyDescent="0.2">
      <c r="C1290" s="16"/>
      <c r="D1290" s="16"/>
    </row>
    <row r="1291" spans="3:4" x14ac:dyDescent="0.2">
      <c r="C1291" s="16"/>
      <c r="D1291" s="16"/>
    </row>
    <row r="1292" spans="3:4" x14ac:dyDescent="0.2">
      <c r="C1292" s="16"/>
      <c r="D1292" s="16"/>
    </row>
    <row r="1293" spans="3:4" x14ac:dyDescent="0.2">
      <c r="C1293" s="16"/>
      <c r="D1293" s="16"/>
    </row>
    <row r="1294" spans="3:4" x14ac:dyDescent="0.2">
      <c r="C1294" s="16"/>
      <c r="D1294" s="16"/>
    </row>
    <row r="1295" spans="3:4" x14ac:dyDescent="0.2">
      <c r="C1295" s="16"/>
      <c r="D1295" s="16"/>
    </row>
    <row r="1296" spans="3:4" x14ac:dyDescent="0.2">
      <c r="C1296" s="16"/>
      <c r="D1296" s="16"/>
    </row>
    <row r="1297" spans="3:4" x14ac:dyDescent="0.2">
      <c r="C1297" s="16"/>
      <c r="D1297" s="16"/>
    </row>
    <row r="1298" spans="3:4" x14ac:dyDescent="0.2">
      <c r="C1298" s="16"/>
      <c r="D1298" s="16"/>
    </row>
    <row r="1299" spans="3:4" x14ac:dyDescent="0.2">
      <c r="C1299" s="16"/>
      <c r="D1299" s="16"/>
    </row>
    <row r="1300" spans="3:4" x14ac:dyDescent="0.2">
      <c r="C1300" s="16"/>
      <c r="D1300" s="16"/>
    </row>
    <row r="1301" spans="3:4" x14ac:dyDescent="0.2">
      <c r="C1301" s="16"/>
      <c r="D1301" s="16"/>
    </row>
    <row r="1302" spans="3:4" x14ac:dyDescent="0.2">
      <c r="C1302" s="16"/>
      <c r="D1302" s="16"/>
    </row>
    <row r="1303" spans="3:4" x14ac:dyDescent="0.2">
      <c r="C1303" s="16"/>
      <c r="D1303" s="16"/>
    </row>
    <row r="1304" spans="3:4" x14ac:dyDescent="0.2">
      <c r="C1304" s="16"/>
      <c r="D1304" s="16"/>
    </row>
    <row r="1305" spans="3:4" x14ac:dyDescent="0.2">
      <c r="C1305" s="16"/>
      <c r="D1305" s="16"/>
    </row>
    <row r="1306" spans="3:4" x14ac:dyDescent="0.2">
      <c r="C1306" s="16"/>
      <c r="D1306" s="16"/>
    </row>
    <row r="1307" spans="3:4" x14ac:dyDescent="0.2">
      <c r="C1307" s="16"/>
      <c r="D1307" s="16"/>
    </row>
    <row r="1308" spans="3:4" x14ac:dyDescent="0.2">
      <c r="C1308" s="16"/>
      <c r="D1308" s="16"/>
    </row>
    <row r="1309" spans="3:4" x14ac:dyDescent="0.2">
      <c r="C1309" s="16"/>
      <c r="D1309" s="16"/>
    </row>
    <row r="1310" spans="3:4" x14ac:dyDescent="0.2">
      <c r="C1310" s="16"/>
      <c r="D1310" s="16"/>
    </row>
    <row r="1311" spans="3:4" x14ac:dyDescent="0.2">
      <c r="C1311" s="16"/>
      <c r="D1311" s="16"/>
    </row>
    <row r="1312" spans="3:4" x14ac:dyDescent="0.2">
      <c r="C1312" s="16"/>
      <c r="D1312" s="16"/>
    </row>
    <row r="1313" spans="3:4" x14ac:dyDescent="0.2">
      <c r="C1313" s="16"/>
      <c r="D1313" s="16"/>
    </row>
    <row r="1314" spans="3:4" x14ac:dyDescent="0.2">
      <c r="C1314" s="16"/>
      <c r="D1314" s="16"/>
    </row>
    <row r="1315" spans="3:4" x14ac:dyDescent="0.2">
      <c r="C1315" s="16"/>
      <c r="D1315" s="16"/>
    </row>
    <row r="1316" spans="3:4" x14ac:dyDescent="0.2">
      <c r="C1316" s="16"/>
      <c r="D1316" s="16"/>
    </row>
    <row r="1317" spans="3:4" x14ac:dyDescent="0.2">
      <c r="C1317" s="16"/>
      <c r="D1317" s="16"/>
    </row>
    <row r="1318" spans="3:4" x14ac:dyDescent="0.2">
      <c r="C1318" s="16"/>
      <c r="D1318" s="16"/>
    </row>
    <row r="1319" spans="3:4" x14ac:dyDescent="0.2">
      <c r="C1319" s="16"/>
      <c r="D1319" s="16"/>
    </row>
    <row r="1320" spans="3:4" x14ac:dyDescent="0.2">
      <c r="C1320" s="16"/>
      <c r="D1320" s="16"/>
    </row>
    <row r="1321" spans="3:4" x14ac:dyDescent="0.2">
      <c r="C1321" s="16"/>
      <c r="D1321" s="16"/>
    </row>
    <row r="1322" spans="3:4" x14ac:dyDescent="0.2">
      <c r="C1322" s="16"/>
      <c r="D1322" s="16"/>
    </row>
    <row r="1323" spans="3:4" x14ac:dyDescent="0.2">
      <c r="C1323" s="16"/>
      <c r="D1323" s="16"/>
    </row>
    <row r="1324" spans="3:4" x14ac:dyDescent="0.2">
      <c r="C1324" s="16"/>
      <c r="D1324" s="16"/>
    </row>
    <row r="1325" spans="3:4" x14ac:dyDescent="0.2">
      <c r="C1325" s="16"/>
      <c r="D1325" s="16"/>
    </row>
    <row r="1326" spans="3:4" x14ac:dyDescent="0.2">
      <c r="C1326" s="16"/>
      <c r="D1326" s="16"/>
    </row>
    <row r="1327" spans="3:4" x14ac:dyDescent="0.2">
      <c r="C1327" s="16"/>
      <c r="D1327" s="16"/>
    </row>
    <row r="1328" spans="3:4" x14ac:dyDescent="0.2">
      <c r="C1328" s="16"/>
      <c r="D1328" s="16"/>
    </row>
    <row r="1329" spans="3:4" x14ac:dyDescent="0.2">
      <c r="C1329" s="16"/>
      <c r="D1329" s="16"/>
    </row>
    <row r="1330" spans="3:4" x14ac:dyDescent="0.2">
      <c r="C1330" s="16"/>
      <c r="D1330" s="16"/>
    </row>
    <row r="1331" spans="3:4" x14ac:dyDescent="0.2">
      <c r="C1331" s="16"/>
      <c r="D1331" s="16"/>
    </row>
    <row r="1332" spans="3:4" x14ac:dyDescent="0.2">
      <c r="C1332" s="16"/>
      <c r="D1332" s="16"/>
    </row>
    <row r="1333" spans="3:4" x14ac:dyDescent="0.2">
      <c r="C1333" s="16"/>
      <c r="D1333" s="16"/>
    </row>
    <row r="1334" spans="3:4" x14ac:dyDescent="0.2">
      <c r="C1334" s="16"/>
      <c r="D1334" s="16"/>
    </row>
    <row r="1335" spans="3:4" x14ac:dyDescent="0.2">
      <c r="C1335" s="16"/>
      <c r="D1335" s="16"/>
    </row>
    <row r="1336" spans="3:4" x14ac:dyDescent="0.2">
      <c r="C1336" s="16"/>
      <c r="D1336" s="16"/>
    </row>
    <row r="1337" spans="3:4" x14ac:dyDescent="0.2">
      <c r="C1337" s="16"/>
      <c r="D1337" s="16"/>
    </row>
    <row r="1338" spans="3:4" x14ac:dyDescent="0.2">
      <c r="C1338" s="16"/>
      <c r="D1338" s="16"/>
    </row>
    <row r="1339" spans="3:4" x14ac:dyDescent="0.2">
      <c r="C1339" s="16"/>
      <c r="D1339" s="16"/>
    </row>
    <row r="1340" spans="3:4" x14ac:dyDescent="0.2">
      <c r="C1340" s="16"/>
      <c r="D1340" s="16"/>
    </row>
    <row r="1341" spans="3:4" x14ac:dyDescent="0.2">
      <c r="C1341" s="16"/>
      <c r="D1341" s="16"/>
    </row>
    <row r="1342" spans="3:4" x14ac:dyDescent="0.2">
      <c r="C1342" s="16"/>
      <c r="D1342" s="16"/>
    </row>
    <row r="1343" spans="3:4" x14ac:dyDescent="0.2">
      <c r="C1343" s="16"/>
      <c r="D1343" s="16"/>
    </row>
    <row r="1344" spans="3:4" x14ac:dyDescent="0.2">
      <c r="C1344" s="16"/>
      <c r="D1344" s="16"/>
    </row>
    <row r="1345" spans="3:4" x14ac:dyDescent="0.2">
      <c r="C1345" s="16"/>
      <c r="D1345" s="16"/>
    </row>
    <row r="1346" spans="3:4" x14ac:dyDescent="0.2">
      <c r="C1346" s="16"/>
      <c r="D1346" s="16"/>
    </row>
    <row r="1347" spans="3:4" x14ac:dyDescent="0.2">
      <c r="C1347" s="16"/>
      <c r="D1347" s="16"/>
    </row>
    <row r="1348" spans="3:4" x14ac:dyDescent="0.2">
      <c r="C1348" s="16"/>
      <c r="D1348" s="16"/>
    </row>
    <row r="1349" spans="3:4" x14ac:dyDescent="0.2">
      <c r="C1349" s="16"/>
      <c r="D1349" s="16"/>
    </row>
    <row r="1350" spans="3:4" x14ac:dyDescent="0.2">
      <c r="C1350" s="16"/>
      <c r="D1350" s="16"/>
    </row>
    <row r="1351" spans="3:4" x14ac:dyDescent="0.2">
      <c r="C1351" s="16"/>
      <c r="D1351" s="16"/>
    </row>
    <row r="1352" spans="3:4" x14ac:dyDescent="0.2">
      <c r="C1352" s="16"/>
      <c r="D1352" s="16"/>
    </row>
    <row r="1353" spans="3:4" x14ac:dyDescent="0.2">
      <c r="C1353" s="16"/>
      <c r="D1353" s="16"/>
    </row>
    <row r="1354" spans="3:4" x14ac:dyDescent="0.2">
      <c r="C1354" s="16"/>
      <c r="D1354" s="16"/>
    </row>
    <row r="1355" spans="3:4" x14ac:dyDescent="0.2">
      <c r="C1355" s="16"/>
      <c r="D1355" s="16"/>
    </row>
    <row r="1356" spans="3:4" x14ac:dyDescent="0.2">
      <c r="C1356" s="16"/>
      <c r="D1356" s="16"/>
    </row>
    <row r="1357" spans="3:4" x14ac:dyDescent="0.2">
      <c r="C1357" s="16"/>
      <c r="D1357" s="16"/>
    </row>
    <row r="1358" spans="3:4" x14ac:dyDescent="0.2">
      <c r="C1358" s="16"/>
      <c r="D1358" s="16"/>
    </row>
    <row r="1359" spans="3:4" x14ac:dyDescent="0.2">
      <c r="C1359" s="16"/>
      <c r="D1359" s="16"/>
    </row>
    <row r="1360" spans="3:4" x14ac:dyDescent="0.2">
      <c r="C1360" s="16"/>
      <c r="D1360" s="16"/>
    </row>
    <row r="1361" spans="3:4" x14ac:dyDescent="0.2">
      <c r="C1361" s="16"/>
      <c r="D1361" s="16"/>
    </row>
    <row r="1362" spans="3:4" x14ac:dyDescent="0.2">
      <c r="C1362" s="16"/>
      <c r="D1362" s="16"/>
    </row>
    <row r="1363" spans="3:4" x14ac:dyDescent="0.2">
      <c r="C1363" s="16"/>
      <c r="D1363" s="16"/>
    </row>
    <row r="1364" spans="3:4" x14ac:dyDescent="0.2">
      <c r="C1364" s="16"/>
      <c r="D1364" s="16"/>
    </row>
    <row r="1365" spans="3:4" x14ac:dyDescent="0.2">
      <c r="C1365" s="16"/>
      <c r="D1365" s="16"/>
    </row>
    <row r="1366" spans="3:4" x14ac:dyDescent="0.2">
      <c r="C1366" s="16"/>
      <c r="D1366" s="16"/>
    </row>
    <row r="1367" spans="3:4" x14ac:dyDescent="0.2">
      <c r="C1367" s="16"/>
      <c r="D1367" s="16"/>
    </row>
    <row r="1368" spans="3:4" x14ac:dyDescent="0.2">
      <c r="C1368" s="16"/>
      <c r="D1368" s="16"/>
    </row>
    <row r="1369" spans="3:4" x14ac:dyDescent="0.2">
      <c r="C1369" s="16"/>
      <c r="D1369" s="16"/>
    </row>
    <row r="1370" spans="3:4" x14ac:dyDescent="0.2">
      <c r="C1370" s="16"/>
      <c r="D1370" s="16"/>
    </row>
    <row r="1371" spans="3:4" x14ac:dyDescent="0.2">
      <c r="C1371" s="16"/>
      <c r="D1371" s="16"/>
    </row>
    <row r="1372" spans="3:4" x14ac:dyDescent="0.2">
      <c r="C1372" s="16"/>
      <c r="D1372" s="16"/>
    </row>
    <row r="1373" spans="3:4" x14ac:dyDescent="0.2">
      <c r="C1373" s="16"/>
      <c r="D1373" s="16"/>
    </row>
    <row r="1374" spans="3:4" x14ac:dyDescent="0.2">
      <c r="C1374" s="16"/>
      <c r="D1374" s="16"/>
    </row>
    <row r="1375" spans="3:4" x14ac:dyDescent="0.2">
      <c r="C1375" s="16"/>
      <c r="D1375" s="16"/>
    </row>
    <row r="1376" spans="3:4" x14ac:dyDescent="0.2">
      <c r="C1376" s="16"/>
      <c r="D1376" s="16"/>
    </row>
    <row r="1377" spans="3:4" x14ac:dyDescent="0.2">
      <c r="C1377" s="16"/>
      <c r="D1377" s="16"/>
    </row>
    <row r="1378" spans="3:4" x14ac:dyDescent="0.2">
      <c r="C1378" s="16"/>
      <c r="D1378" s="16"/>
    </row>
    <row r="1379" spans="3:4" x14ac:dyDescent="0.2">
      <c r="C1379" s="16"/>
      <c r="D1379" s="16"/>
    </row>
    <row r="1380" spans="3:4" x14ac:dyDescent="0.2">
      <c r="C1380" s="16"/>
      <c r="D1380" s="16"/>
    </row>
    <row r="1381" spans="3:4" x14ac:dyDescent="0.2">
      <c r="C1381" s="16"/>
      <c r="D1381" s="16"/>
    </row>
    <row r="1382" spans="3:4" x14ac:dyDescent="0.2">
      <c r="C1382" s="16"/>
      <c r="D1382" s="16"/>
    </row>
    <row r="1383" spans="3:4" x14ac:dyDescent="0.2">
      <c r="C1383" s="16"/>
      <c r="D1383" s="16"/>
    </row>
    <row r="1384" spans="3:4" x14ac:dyDescent="0.2">
      <c r="C1384" s="16"/>
      <c r="D1384" s="16"/>
    </row>
    <row r="1385" spans="3:4" x14ac:dyDescent="0.2">
      <c r="C1385" s="16"/>
      <c r="D1385" s="16"/>
    </row>
    <row r="1386" spans="3:4" x14ac:dyDescent="0.2">
      <c r="C1386" s="16"/>
      <c r="D1386" s="16"/>
    </row>
    <row r="1387" spans="3:4" x14ac:dyDescent="0.2">
      <c r="C1387" s="16"/>
      <c r="D1387" s="16"/>
    </row>
    <row r="1388" spans="3:4" x14ac:dyDescent="0.2">
      <c r="C1388" s="16"/>
      <c r="D1388" s="16"/>
    </row>
    <row r="1389" spans="3:4" x14ac:dyDescent="0.2">
      <c r="C1389" s="16"/>
      <c r="D1389" s="16"/>
    </row>
    <row r="1390" spans="3:4" x14ac:dyDescent="0.2">
      <c r="C1390" s="16"/>
      <c r="D1390" s="16"/>
    </row>
    <row r="1391" spans="3:4" x14ac:dyDescent="0.2">
      <c r="C1391" s="16"/>
      <c r="D1391" s="16"/>
    </row>
    <row r="1392" spans="3:4" x14ac:dyDescent="0.2">
      <c r="C1392" s="16"/>
      <c r="D1392" s="16"/>
    </row>
    <row r="1393" spans="3:4" x14ac:dyDescent="0.2">
      <c r="C1393" s="16"/>
      <c r="D1393" s="16"/>
    </row>
    <row r="1394" spans="3:4" x14ac:dyDescent="0.2">
      <c r="C1394" s="16"/>
      <c r="D1394" s="16"/>
    </row>
    <row r="1395" spans="3:4" x14ac:dyDescent="0.2">
      <c r="C1395" s="16"/>
      <c r="D1395" s="16"/>
    </row>
    <row r="1396" spans="3:4" x14ac:dyDescent="0.2">
      <c r="C1396" s="16"/>
      <c r="D1396" s="16"/>
    </row>
    <row r="1397" spans="3:4" x14ac:dyDescent="0.2">
      <c r="C1397" s="16"/>
      <c r="D1397" s="16"/>
    </row>
    <row r="1398" spans="3:4" x14ac:dyDescent="0.2">
      <c r="C1398" s="16"/>
      <c r="D1398" s="16"/>
    </row>
    <row r="1399" spans="3:4" x14ac:dyDescent="0.2">
      <c r="C1399" s="16"/>
      <c r="D1399" s="16"/>
    </row>
    <row r="1400" spans="3:4" x14ac:dyDescent="0.2">
      <c r="C1400" s="16"/>
      <c r="D1400" s="16"/>
    </row>
    <row r="1401" spans="3:4" x14ac:dyDescent="0.2">
      <c r="C1401" s="16"/>
      <c r="D1401" s="16"/>
    </row>
    <row r="1402" spans="3:4" x14ac:dyDescent="0.2">
      <c r="C1402" s="16"/>
      <c r="D1402" s="16"/>
    </row>
    <row r="1403" spans="3:4" x14ac:dyDescent="0.2">
      <c r="C1403" s="16"/>
      <c r="D1403" s="16"/>
    </row>
    <row r="1404" spans="3:4" x14ac:dyDescent="0.2">
      <c r="C1404" s="16"/>
      <c r="D1404" s="16"/>
    </row>
    <row r="1405" spans="3:4" x14ac:dyDescent="0.2">
      <c r="C1405" s="16"/>
      <c r="D1405" s="16"/>
    </row>
    <row r="1406" spans="3:4" x14ac:dyDescent="0.2">
      <c r="C1406" s="16"/>
      <c r="D1406" s="16"/>
    </row>
    <row r="1407" spans="3:4" x14ac:dyDescent="0.2">
      <c r="C1407" s="16"/>
      <c r="D1407" s="16"/>
    </row>
    <row r="1408" spans="3:4" x14ac:dyDescent="0.2">
      <c r="C1408" s="16"/>
      <c r="D1408" s="16"/>
    </row>
    <row r="1409" spans="3:4" x14ac:dyDescent="0.2">
      <c r="C1409" s="16"/>
      <c r="D1409" s="16"/>
    </row>
    <row r="1410" spans="3:4" x14ac:dyDescent="0.2">
      <c r="C1410" s="16"/>
      <c r="D1410" s="16"/>
    </row>
    <row r="1411" spans="3:4" x14ac:dyDescent="0.2">
      <c r="C1411" s="16"/>
      <c r="D1411" s="16"/>
    </row>
    <row r="1412" spans="3:4" x14ac:dyDescent="0.2">
      <c r="C1412" s="16"/>
      <c r="D1412" s="16"/>
    </row>
    <row r="1413" spans="3:4" x14ac:dyDescent="0.2">
      <c r="C1413" s="16"/>
      <c r="D1413" s="16"/>
    </row>
    <row r="1414" spans="3:4" x14ac:dyDescent="0.2">
      <c r="C1414" s="16"/>
      <c r="D1414" s="16"/>
    </row>
    <row r="1415" spans="3:4" x14ac:dyDescent="0.2">
      <c r="C1415" s="16"/>
      <c r="D1415" s="16"/>
    </row>
    <row r="1416" spans="3:4" x14ac:dyDescent="0.2">
      <c r="C1416" s="16"/>
      <c r="D1416" s="16"/>
    </row>
    <row r="1417" spans="3:4" x14ac:dyDescent="0.2">
      <c r="C1417" s="16"/>
      <c r="D1417" s="16"/>
    </row>
    <row r="1418" spans="3:4" x14ac:dyDescent="0.2">
      <c r="C1418" s="16"/>
      <c r="D1418" s="16"/>
    </row>
    <row r="1419" spans="3:4" x14ac:dyDescent="0.2">
      <c r="C1419" s="16"/>
      <c r="D1419" s="16"/>
    </row>
    <row r="1420" spans="3:4" x14ac:dyDescent="0.2">
      <c r="C1420" s="16"/>
      <c r="D1420" s="16"/>
    </row>
    <row r="1421" spans="3:4" x14ac:dyDescent="0.2">
      <c r="C1421" s="16"/>
      <c r="D1421" s="16"/>
    </row>
    <row r="1422" spans="3:4" x14ac:dyDescent="0.2">
      <c r="C1422" s="16"/>
      <c r="D1422" s="16"/>
    </row>
    <row r="1423" spans="3:4" x14ac:dyDescent="0.2">
      <c r="C1423" s="16"/>
      <c r="D1423" s="16"/>
    </row>
    <row r="1424" spans="3:4" x14ac:dyDescent="0.2">
      <c r="C1424" s="16"/>
      <c r="D1424" s="16"/>
    </row>
    <row r="1425" spans="3:4" x14ac:dyDescent="0.2">
      <c r="C1425" s="16"/>
      <c r="D1425" s="16"/>
    </row>
    <row r="1426" spans="3:4" x14ac:dyDescent="0.2">
      <c r="C1426" s="16"/>
      <c r="D1426" s="16"/>
    </row>
    <row r="1427" spans="3:4" x14ac:dyDescent="0.2">
      <c r="C1427" s="16"/>
      <c r="D1427" s="16"/>
    </row>
    <row r="1428" spans="3:4" x14ac:dyDescent="0.2">
      <c r="C1428" s="16"/>
      <c r="D1428" s="16"/>
    </row>
    <row r="1429" spans="3:4" x14ac:dyDescent="0.2">
      <c r="C1429" s="16"/>
      <c r="D1429" s="16"/>
    </row>
    <row r="1430" spans="3:4" x14ac:dyDescent="0.2">
      <c r="C1430" s="16"/>
      <c r="D1430" s="16"/>
    </row>
    <row r="1431" spans="3:4" x14ac:dyDescent="0.2">
      <c r="C1431" s="16"/>
      <c r="D1431" s="16"/>
    </row>
    <row r="1432" spans="3:4" x14ac:dyDescent="0.2">
      <c r="C1432" s="16"/>
      <c r="D1432" s="16"/>
    </row>
    <row r="1433" spans="3:4" x14ac:dyDescent="0.2">
      <c r="C1433" s="16"/>
      <c r="D1433" s="16"/>
    </row>
    <row r="1434" spans="3:4" x14ac:dyDescent="0.2">
      <c r="C1434" s="16"/>
      <c r="D1434" s="16"/>
    </row>
    <row r="1435" spans="3:4" x14ac:dyDescent="0.2">
      <c r="C1435" s="16"/>
      <c r="D1435" s="16"/>
    </row>
    <row r="1436" spans="3:4" x14ac:dyDescent="0.2">
      <c r="C1436" s="16"/>
      <c r="D1436" s="16"/>
    </row>
    <row r="1437" spans="3:4" x14ac:dyDescent="0.2">
      <c r="C1437" s="16"/>
      <c r="D1437" s="16"/>
    </row>
    <row r="1438" spans="3:4" x14ac:dyDescent="0.2">
      <c r="C1438" s="16"/>
      <c r="D1438" s="16"/>
    </row>
    <row r="1439" spans="3:4" x14ac:dyDescent="0.2">
      <c r="C1439" s="16"/>
      <c r="D1439" s="16"/>
    </row>
    <row r="1440" spans="3:4" x14ac:dyDescent="0.2">
      <c r="C1440" s="16"/>
      <c r="D1440" s="16"/>
    </row>
    <row r="1441" spans="3:4" x14ac:dyDescent="0.2">
      <c r="C1441" s="16"/>
      <c r="D1441" s="16"/>
    </row>
    <row r="1442" spans="3:4" x14ac:dyDescent="0.2">
      <c r="C1442" s="16"/>
      <c r="D1442" s="16"/>
    </row>
    <row r="1443" spans="3:4" x14ac:dyDescent="0.2">
      <c r="C1443" s="16"/>
      <c r="D1443" s="16"/>
    </row>
    <row r="1444" spans="3:4" x14ac:dyDescent="0.2">
      <c r="C1444" s="16"/>
      <c r="D1444" s="16"/>
    </row>
    <row r="1445" spans="3:4" x14ac:dyDescent="0.2">
      <c r="C1445" s="16"/>
      <c r="D1445" s="16"/>
    </row>
    <row r="1446" spans="3:4" x14ac:dyDescent="0.2">
      <c r="C1446" s="16"/>
      <c r="D1446" s="16"/>
    </row>
    <row r="1447" spans="3:4" x14ac:dyDescent="0.2">
      <c r="C1447" s="16"/>
      <c r="D1447" s="16"/>
    </row>
    <row r="1448" spans="3:4" x14ac:dyDescent="0.2">
      <c r="C1448" s="16"/>
      <c r="D1448" s="16"/>
    </row>
    <row r="1449" spans="3:4" x14ac:dyDescent="0.2">
      <c r="C1449" s="16"/>
      <c r="D1449" s="16"/>
    </row>
    <row r="1450" spans="3:4" x14ac:dyDescent="0.2">
      <c r="C1450" s="16"/>
      <c r="D1450" s="16"/>
    </row>
    <row r="1451" spans="3:4" x14ac:dyDescent="0.2">
      <c r="C1451" s="16"/>
      <c r="D1451" s="16"/>
    </row>
    <row r="1452" spans="3:4" x14ac:dyDescent="0.2">
      <c r="C1452" s="16"/>
      <c r="D1452" s="16"/>
    </row>
    <row r="1453" spans="3:4" x14ac:dyDescent="0.2">
      <c r="C1453" s="16"/>
      <c r="D1453" s="16"/>
    </row>
    <row r="1454" spans="3:4" x14ac:dyDescent="0.2">
      <c r="C1454" s="16"/>
      <c r="D1454" s="16"/>
    </row>
    <row r="1455" spans="3:4" x14ac:dyDescent="0.2">
      <c r="C1455" s="16"/>
      <c r="D1455" s="16"/>
    </row>
    <row r="1456" spans="3:4" x14ac:dyDescent="0.2">
      <c r="C1456" s="16"/>
      <c r="D1456" s="16"/>
    </row>
    <row r="1457" spans="3:4" x14ac:dyDescent="0.2">
      <c r="C1457" s="16"/>
      <c r="D1457" s="16"/>
    </row>
    <row r="1458" spans="3:4" x14ac:dyDescent="0.2">
      <c r="C1458" s="16"/>
      <c r="D1458" s="16"/>
    </row>
    <row r="1459" spans="3:4" x14ac:dyDescent="0.2">
      <c r="C1459" s="16"/>
      <c r="D1459" s="16"/>
    </row>
    <row r="1460" spans="3:4" x14ac:dyDescent="0.2">
      <c r="C1460" s="16"/>
      <c r="D1460" s="16"/>
    </row>
    <row r="1461" spans="3:4" x14ac:dyDescent="0.2">
      <c r="C1461" s="16"/>
      <c r="D1461" s="16"/>
    </row>
    <row r="1462" spans="3:4" x14ac:dyDescent="0.2">
      <c r="C1462" s="16"/>
      <c r="D1462" s="16"/>
    </row>
    <row r="1463" spans="3:4" x14ac:dyDescent="0.2">
      <c r="C1463" s="16"/>
      <c r="D1463" s="16"/>
    </row>
    <row r="1464" spans="3:4" x14ac:dyDescent="0.2">
      <c r="C1464" s="16"/>
      <c r="D1464" s="16"/>
    </row>
    <row r="1465" spans="3:4" x14ac:dyDescent="0.2">
      <c r="C1465" s="16"/>
      <c r="D1465" s="16"/>
    </row>
    <row r="1466" spans="3:4" x14ac:dyDescent="0.2">
      <c r="C1466" s="16"/>
      <c r="D1466" s="16"/>
    </row>
    <row r="1467" spans="3:4" x14ac:dyDescent="0.2">
      <c r="C1467" s="16"/>
      <c r="D1467" s="16"/>
    </row>
    <row r="1468" spans="3:4" x14ac:dyDescent="0.2">
      <c r="C1468" s="16"/>
      <c r="D1468" s="16"/>
    </row>
    <row r="1469" spans="3:4" x14ac:dyDescent="0.2">
      <c r="C1469" s="16"/>
      <c r="D1469" s="16"/>
    </row>
    <row r="1470" spans="3:4" x14ac:dyDescent="0.2">
      <c r="C1470" s="16"/>
      <c r="D1470" s="16"/>
    </row>
    <row r="1471" spans="3:4" x14ac:dyDescent="0.2">
      <c r="C1471" s="16"/>
      <c r="D1471" s="16"/>
    </row>
    <row r="1472" spans="3:4" x14ac:dyDescent="0.2">
      <c r="C1472" s="16"/>
      <c r="D1472" s="16"/>
    </row>
    <row r="1473" spans="3:4" x14ac:dyDescent="0.2">
      <c r="C1473" s="16"/>
      <c r="D1473" s="16"/>
    </row>
    <row r="1474" spans="3:4" x14ac:dyDescent="0.2">
      <c r="C1474" s="16"/>
      <c r="D1474" s="16"/>
    </row>
    <row r="1475" spans="3:4" x14ac:dyDescent="0.2">
      <c r="C1475" s="16"/>
      <c r="D1475" s="16"/>
    </row>
    <row r="1476" spans="3:4" x14ac:dyDescent="0.2">
      <c r="C1476" s="16"/>
      <c r="D1476" s="16"/>
    </row>
    <row r="1477" spans="3:4" x14ac:dyDescent="0.2">
      <c r="C1477" s="16"/>
      <c r="D1477" s="16"/>
    </row>
    <row r="1478" spans="3:4" x14ac:dyDescent="0.2">
      <c r="C1478" s="16"/>
      <c r="D1478" s="16"/>
    </row>
    <row r="1479" spans="3:4" x14ac:dyDescent="0.2">
      <c r="C1479" s="16"/>
      <c r="D1479" s="16"/>
    </row>
    <row r="1480" spans="3:4" x14ac:dyDescent="0.2">
      <c r="C1480" s="16"/>
      <c r="D1480" s="16"/>
    </row>
    <row r="1481" spans="3:4" x14ac:dyDescent="0.2">
      <c r="C1481" s="16"/>
      <c r="D1481" s="16"/>
    </row>
    <row r="1482" spans="3:4" x14ac:dyDescent="0.2">
      <c r="C1482" s="16"/>
      <c r="D1482" s="16"/>
    </row>
    <row r="1483" spans="3:4" x14ac:dyDescent="0.2">
      <c r="C1483" s="16"/>
      <c r="D1483" s="16"/>
    </row>
    <row r="1484" spans="3:4" x14ac:dyDescent="0.2">
      <c r="C1484" s="16"/>
      <c r="D1484" s="16"/>
    </row>
    <row r="1485" spans="3:4" x14ac:dyDescent="0.2">
      <c r="C1485" s="16"/>
      <c r="D1485" s="16"/>
    </row>
    <row r="1486" spans="3:4" x14ac:dyDescent="0.2">
      <c r="C1486" s="16"/>
      <c r="D1486" s="16"/>
    </row>
    <row r="1487" spans="3:4" x14ac:dyDescent="0.2">
      <c r="C1487" s="16"/>
      <c r="D1487" s="16"/>
    </row>
    <row r="1488" spans="3:4" x14ac:dyDescent="0.2">
      <c r="C1488" s="16"/>
      <c r="D1488" s="16"/>
    </row>
    <row r="1489" spans="3:4" x14ac:dyDescent="0.2">
      <c r="C1489" s="16"/>
      <c r="D1489" s="16"/>
    </row>
    <row r="1490" spans="3:4" x14ac:dyDescent="0.2">
      <c r="C1490" s="16"/>
      <c r="D1490" s="16"/>
    </row>
    <row r="1491" spans="3:4" x14ac:dyDescent="0.2">
      <c r="C1491" s="16"/>
      <c r="D1491" s="16"/>
    </row>
    <row r="1492" spans="3:4" x14ac:dyDescent="0.2">
      <c r="C1492" s="16"/>
      <c r="D1492" s="16"/>
    </row>
    <row r="1493" spans="3:4" x14ac:dyDescent="0.2">
      <c r="C1493" s="16"/>
      <c r="D1493" s="16"/>
    </row>
    <row r="1494" spans="3:4" x14ac:dyDescent="0.2">
      <c r="C1494" s="16"/>
      <c r="D1494" s="16"/>
    </row>
    <row r="1495" spans="3:4" x14ac:dyDescent="0.2">
      <c r="C1495" s="16"/>
      <c r="D1495" s="16"/>
    </row>
    <row r="1496" spans="3:4" x14ac:dyDescent="0.2">
      <c r="C1496" s="16"/>
      <c r="D1496" s="16"/>
    </row>
    <row r="1497" spans="3:4" x14ac:dyDescent="0.2">
      <c r="C1497" s="16"/>
      <c r="D1497" s="16"/>
    </row>
    <row r="1498" spans="3:4" x14ac:dyDescent="0.2">
      <c r="C1498" s="16"/>
      <c r="D1498" s="16"/>
    </row>
    <row r="1499" spans="3:4" x14ac:dyDescent="0.2">
      <c r="C1499" s="16"/>
      <c r="D1499" s="16"/>
    </row>
    <row r="1500" spans="3:4" x14ac:dyDescent="0.2">
      <c r="C1500" s="16"/>
      <c r="D1500" s="16"/>
    </row>
    <row r="1501" spans="3:4" x14ac:dyDescent="0.2">
      <c r="C1501" s="16"/>
      <c r="D1501" s="16"/>
    </row>
    <row r="1502" spans="3:4" x14ac:dyDescent="0.2">
      <c r="C1502" s="16"/>
      <c r="D1502" s="16"/>
    </row>
    <row r="1503" spans="3:4" x14ac:dyDescent="0.2">
      <c r="C1503" s="16"/>
      <c r="D1503" s="16"/>
    </row>
    <row r="1504" spans="3:4" x14ac:dyDescent="0.2">
      <c r="C1504" s="16"/>
      <c r="D1504" s="16"/>
    </row>
    <row r="1505" spans="3:4" x14ac:dyDescent="0.2">
      <c r="C1505" s="16"/>
      <c r="D1505" s="16"/>
    </row>
    <row r="1506" spans="3:4" x14ac:dyDescent="0.2">
      <c r="C1506" s="16"/>
      <c r="D1506" s="16"/>
    </row>
    <row r="1507" spans="3:4" x14ac:dyDescent="0.2">
      <c r="C1507" s="16"/>
      <c r="D1507" s="16"/>
    </row>
    <row r="1508" spans="3:4" x14ac:dyDescent="0.2">
      <c r="C1508" s="16"/>
      <c r="D1508" s="16"/>
    </row>
    <row r="1509" spans="3:4" x14ac:dyDescent="0.2">
      <c r="C1509" s="16"/>
      <c r="D1509" s="16"/>
    </row>
    <row r="1510" spans="3:4" x14ac:dyDescent="0.2">
      <c r="C1510" s="16"/>
      <c r="D1510" s="16"/>
    </row>
    <row r="1511" spans="3:4" x14ac:dyDescent="0.2">
      <c r="C1511" s="16"/>
      <c r="D1511" s="16"/>
    </row>
    <row r="1512" spans="3:4" x14ac:dyDescent="0.2">
      <c r="C1512" s="16"/>
      <c r="D1512" s="16"/>
    </row>
    <row r="1513" spans="3:4" x14ac:dyDescent="0.2">
      <c r="C1513" s="16"/>
      <c r="D1513" s="16"/>
    </row>
    <row r="1514" spans="3:4" x14ac:dyDescent="0.2">
      <c r="C1514" s="16"/>
      <c r="D1514" s="16"/>
    </row>
    <row r="1515" spans="3:4" x14ac:dyDescent="0.2">
      <c r="C1515" s="16"/>
      <c r="D1515" s="16"/>
    </row>
    <row r="1516" spans="3:4" x14ac:dyDescent="0.2">
      <c r="C1516" s="16"/>
      <c r="D1516" s="16"/>
    </row>
    <row r="1517" spans="3:4" x14ac:dyDescent="0.2">
      <c r="C1517" s="16"/>
      <c r="D1517" s="16"/>
    </row>
    <row r="1518" spans="3:4" x14ac:dyDescent="0.2">
      <c r="C1518" s="16"/>
      <c r="D1518" s="16"/>
    </row>
    <row r="1519" spans="3:4" x14ac:dyDescent="0.2">
      <c r="C1519" s="16"/>
      <c r="D1519" s="16"/>
    </row>
    <row r="1520" spans="3:4" x14ac:dyDescent="0.2">
      <c r="C1520" s="16"/>
      <c r="D1520" s="16"/>
    </row>
    <row r="1521" spans="3:4" x14ac:dyDescent="0.2">
      <c r="C1521" s="16"/>
      <c r="D1521" s="16"/>
    </row>
    <row r="1522" spans="3:4" x14ac:dyDescent="0.2">
      <c r="C1522" s="16"/>
      <c r="D1522" s="16"/>
    </row>
    <row r="1523" spans="3:4" x14ac:dyDescent="0.2">
      <c r="C1523" s="16"/>
      <c r="D1523" s="16"/>
    </row>
    <row r="1524" spans="3:4" x14ac:dyDescent="0.2">
      <c r="C1524" s="16"/>
      <c r="D1524" s="16"/>
    </row>
    <row r="1525" spans="3:4" x14ac:dyDescent="0.2">
      <c r="C1525" s="16"/>
      <c r="D1525" s="16"/>
    </row>
    <row r="1526" spans="3:4" x14ac:dyDescent="0.2">
      <c r="C1526" s="16"/>
      <c r="D1526" s="16"/>
    </row>
    <row r="1527" spans="3:4" x14ac:dyDescent="0.2">
      <c r="C1527" s="16"/>
      <c r="D1527" s="16"/>
    </row>
    <row r="1528" spans="3:4" x14ac:dyDescent="0.2">
      <c r="C1528" s="16"/>
      <c r="D1528" s="16"/>
    </row>
    <row r="1529" spans="3:4" x14ac:dyDescent="0.2">
      <c r="C1529" s="16"/>
      <c r="D1529" s="16"/>
    </row>
    <row r="1530" spans="3:4" x14ac:dyDescent="0.2">
      <c r="C1530" s="16"/>
      <c r="D1530" s="16"/>
    </row>
    <row r="1531" spans="3:4" x14ac:dyDescent="0.2">
      <c r="C1531" s="16"/>
      <c r="D1531" s="16"/>
    </row>
    <row r="1532" spans="3:4" x14ac:dyDescent="0.2">
      <c r="C1532" s="16"/>
      <c r="D1532" s="16"/>
    </row>
    <row r="1533" spans="3:4" x14ac:dyDescent="0.2">
      <c r="C1533" s="16"/>
      <c r="D1533" s="16"/>
    </row>
    <row r="1534" spans="3:4" x14ac:dyDescent="0.2">
      <c r="C1534" s="16"/>
      <c r="D1534" s="16"/>
    </row>
    <row r="1535" spans="3:4" x14ac:dyDescent="0.2">
      <c r="C1535" s="16"/>
      <c r="D1535" s="16"/>
    </row>
    <row r="1536" spans="3:4" x14ac:dyDescent="0.2">
      <c r="C1536" s="16"/>
      <c r="D1536" s="16"/>
    </row>
    <row r="1537" spans="3:4" x14ac:dyDescent="0.2">
      <c r="C1537" s="16"/>
      <c r="D1537" s="16"/>
    </row>
    <row r="1538" spans="3:4" x14ac:dyDescent="0.2">
      <c r="C1538" s="16"/>
      <c r="D1538" s="16"/>
    </row>
    <row r="1539" spans="3:4" x14ac:dyDescent="0.2">
      <c r="C1539" s="16"/>
      <c r="D1539" s="16"/>
    </row>
    <row r="1540" spans="3:4" x14ac:dyDescent="0.2">
      <c r="C1540" s="16"/>
      <c r="D1540" s="16"/>
    </row>
    <row r="1541" spans="3:4" x14ac:dyDescent="0.2">
      <c r="C1541" s="16"/>
      <c r="D1541" s="16"/>
    </row>
    <row r="1542" spans="3:4" x14ac:dyDescent="0.2">
      <c r="C1542" s="16"/>
      <c r="D1542" s="16"/>
    </row>
    <row r="1543" spans="3:4" x14ac:dyDescent="0.2">
      <c r="C1543" s="16"/>
      <c r="D1543" s="16"/>
    </row>
    <row r="1544" spans="3:4" x14ac:dyDescent="0.2">
      <c r="C1544" s="16"/>
      <c r="D1544" s="16"/>
    </row>
    <row r="1545" spans="3:4" x14ac:dyDescent="0.2">
      <c r="C1545" s="16"/>
      <c r="D1545" s="16"/>
    </row>
    <row r="1546" spans="3:4" x14ac:dyDescent="0.2">
      <c r="C1546" s="16"/>
      <c r="D1546" s="16"/>
    </row>
    <row r="1547" spans="3:4" x14ac:dyDescent="0.2">
      <c r="C1547" s="16"/>
      <c r="D1547" s="16"/>
    </row>
    <row r="1548" spans="3:4" x14ac:dyDescent="0.2">
      <c r="C1548" s="16"/>
      <c r="D1548" s="16"/>
    </row>
    <row r="1549" spans="3:4" x14ac:dyDescent="0.2">
      <c r="C1549" s="16"/>
      <c r="D1549" s="16"/>
    </row>
    <row r="1550" spans="3:4" x14ac:dyDescent="0.2">
      <c r="C1550" s="16"/>
      <c r="D1550" s="16"/>
    </row>
    <row r="1551" spans="3:4" x14ac:dyDescent="0.2">
      <c r="C1551" s="16"/>
      <c r="D1551" s="16"/>
    </row>
    <row r="1552" spans="3:4" x14ac:dyDescent="0.2">
      <c r="C1552" s="16"/>
      <c r="D1552" s="16"/>
    </row>
    <row r="1553" spans="3:4" x14ac:dyDescent="0.2">
      <c r="C1553" s="16"/>
      <c r="D1553" s="16"/>
    </row>
    <row r="1554" spans="3:4" x14ac:dyDescent="0.2">
      <c r="C1554" s="16"/>
      <c r="D1554" s="16"/>
    </row>
    <row r="1555" spans="3:4" x14ac:dyDescent="0.2">
      <c r="C1555" s="16"/>
      <c r="D1555" s="16"/>
    </row>
    <row r="1556" spans="3:4" x14ac:dyDescent="0.2">
      <c r="C1556" s="16"/>
      <c r="D1556" s="16"/>
    </row>
    <row r="1557" spans="3:4" x14ac:dyDescent="0.2">
      <c r="C1557" s="16"/>
      <c r="D1557" s="16"/>
    </row>
    <row r="1558" spans="3:4" x14ac:dyDescent="0.2">
      <c r="C1558" s="16"/>
      <c r="D1558" s="16"/>
    </row>
    <row r="1559" spans="3:4" x14ac:dyDescent="0.2">
      <c r="C1559" s="16"/>
      <c r="D1559" s="16"/>
    </row>
    <row r="1560" spans="3:4" x14ac:dyDescent="0.2">
      <c r="C1560" s="16"/>
      <c r="D1560" s="16"/>
    </row>
    <row r="1561" spans="3:4" x14ac:dyDescent="0.2">
      <c r="C1561" s="16"/>
      <c r="D1561" s="16"/>
    </row>
    <row r="1562" spans="3:4" x14ac:dyDescent="0.2">
      <c r="C1562" s="16"/>
      <c r="D1562" s="16"/>
    </row>
    <row r="1563" spans="3:4" x14ac:dyDescent="0.2">
      <c r="C1563" s="16"/>
      <c r="D1563" s="16"/>
    </row>
    <row r="1564" spans="3:4" x14ac:dyDescent="0.2">
      <c r="C1564" s="16"/>
      <c r="D1564" s="16"/>
    </row>
    <row r="1565" spans="3:4" x14ac:dyDescent="0.2">
      <c r="C1565" s="16"/>
      <c r="D1565" s="16"/>
    </row>
    <row r="1566" spans="3:4" x14ac:dyDescent="0.2">
      <c r="C1566" s="16"/>
      <c r="D1566" s="16"/>
    </row>
    <row r="1567" spans="3:4" x14ac:dyDescent="0.2">
      <c r="C1567" s="16"/>
      <c r="D1567" s="16"/>
    </row>
    <row r="1568" spans="3:4" x14ac:dyDescent="0.2">
      <c r="C1568" s="16"/>
      <c r="D1568" s="16"/>
    </row>
    <row r="1569" spans="3:4" x14ac:dyDescent="0.2">
      <c r="C1569" s="16"/>
      <c r="D1569" s="16"/>
    </row>
    <row r="1570" spans="3:4" x14ac:dyDescent="0.2">
      <c r="C1570" s="16"/>
      <c r="D1570" s="16"/>
    </row>
    <row r="1571" spans="3:4" x14ac:dyDescent="0.2">
      <c r="C1571" s="16"/>
      <c r="D1571" s="16"/>
    </row>
    <row r="1572" spans="3:4" x14ac:dyDescent="0.2">
      <c r="C1572" s="16"/>
      <c r="D1572" s="16"/>
    </row>
    <row r="1573" spans="3:4" x14ac:dyDescent="0.2">
      <c r="C1573" s="16"/>
      <c r="D1573" s="16"/>
    </row>
    <row r="1574" spans="3:4" x14ac:dyDescent="0.2">
      <c r="C1574" s="16"/>
      <c r="D1574" s="16"/>
    </row>
    <row r="1575" spans="3:4" x14ac:dyDescent="0.2">
      <c r="C1575" s="16"/>
      <c r="D1575" s="16"/>
    </row>
    <row r="1576" spans="3:4" x14ac:dyDescent="0.2">
      <c r="C1576" s="16"/>
      <c r="D1576" s="16"/>
    </row>
    <row r="1577" spans="3:4" x14ac:dyDescent="0.2">
      <c r="C1577" s="16"/>
      <c r="D1577" s="16"/>
    </row>
    <row r="1578" spans="3:4" x14ac:dyDescent="0.2">
      <c r="C1578" s="16"/>
      <c r="D1578" s="16"/>
    </row>
    <row r="1579" spans="3:4" x14ac:dyDescent="0.2">
      <c r="C1579" s="16"/>
      <c r="D1579" s="16"/>
    </row>
    <row r="1580" spans="3:4" x14ac:dyDescent="0.2">
      <c r="C1580" s="16"/>
      <c r="D1580" s="16"/>
    </row>
    <row r="1581" spans="3:4" x14ac:dyDescent="0.2">
      <c r="C1581" s="16"/>
      <c r="D1581" s="16"/>
    </row>
    <row r="1582" spans="3:4" x14ac:dyDescent="0.2">
      <c r="C1582" s="16"/>
      <c r="D1582" s="16"/>
    </row>
    <row r="1583" spans="3:4" x14ac:dyDescent="0.2">
      <c r="C1583" s="16"/>
      <c r="D1583" s="16"/>
    </row>
    <row r="1584" spans="3:4" x14ac:dyDescent="0.2">
      <c r="C1584" s="16"/>
      <c r="D1584" s="16"/>
    </row>
    <row r="1585" spans="3:4" x14ac:dyDescent="0.2">
      <c r="C1585" s="16"/>
      <c r="D1585" s="16"/>
    </row>
    <row r="1586" spans="3:4" x14ac:dyDescent="0.2">
      <c r="C1586" s="16"/>
      <c r="D1586" s="16"/>
    </row>
    <row r="1587" spans="3:4" x14ac:dyDescent="0.2">
      <c r="C1587" s="16"/>
      <c r="D1587" s="16"/>
    </row>
    <row r="1588" spans="3:4" x14ac:dyDescent="0.2">
      <c r="C1588" s="16"/>
      <c r="D1588" s="16"/>
    </row>
    <row r="1589" spans="3:4" x14ac:dyDescent="0.2">
      <c r="C1589" s="16"/>
      <c r="D1589" s="16"/>
    </row>
    <row r="1590" spans="3:4" x14ac:dyDescent="0.2">
      <c r="C1590" s="16"/>
      <c r="D1590" s="16"/>
    </row>
    <row r="1591" spans="3:4" x14ac:dyDescent="0.2">
      <c r="C1591" s="16"/>
      <c r="D1591" s="16"/>
    </row>
    <row r="1592" spans="3:4" x14ac:dyDescent="0.2">
      <c r="C1592" s="16"/>
      <c r="D1592" s="16"/>
    </row>
    <row r="1593" spans="3:4" x14ac:dyDescent="0.2">
      <c r="C1593" s="16"/>
      <c r="D1593" s="16"/>
    </row>
    <row r="1594" spans="3:4" x14ac:dyDescent="0.2">
      <c r="C1594" s="16"/>
      <c r="D1594" s="16"/>
    </row>
    <row r="1595" spans="3:4" x14ac:dyDescent="0.2">
      <c r="C1595" s="16"/>
      <c r="D1595" s="16"/>
    </row>
    <row r="1596" spans="3:4" x14ac:dyDescent="0.2">
      <c r="C1596" s="16"/>
      <c r="D1596" s="16"/>
    </row>
    <row r="1597" spans="3:4" x14ac:dyDescent="0.2">
      <c r="C1597" s="16"/>
      <c r="D1597" s="16"/>
    </row>
    <row r="1598" spans="3:4" x14ac:dyDescent="0.2">
      <c r="C1598" s="16"/>
      <c r="D1598" s="16"/>
    </row>
    <row r="1599" spans="3:4" x14ac:dyDescent="0.2">
      <c r="C1599" s="16"/>
      <c r="D1599" s="16"/>
    </row>
    <row r="1600" spans="3:4" x14ac:dyDescent="0.2">
      <c r="C1600" s="16"/>
      <c r="D1600" s="16"/>
    </row>
    <row r="1601" spans="3:4" x14ac:dyDescent="0.2">
      <c r="C1601" s="16"/>
      <c r="D1601" s="16"/>
    </row>
    <row r="1602" spans="3:4" x14ac:dyDescent="0.2">
      <c r="C1602" s="16"/>
      <c r="D1602" s="16"/>
    </row>
    <row r="1603" spans="3:4" x14ac:dyDescent="0.2">
      <c r="C1603" s="16"/>
      <c r="D1603" s="16"/>
    </row>
    <row r="1604" spans="3:4" x14ac:dyDescent="0.2">
      <c r="C1604" s="16"/>
      <c r="D1604" s="16"/>
    </row>
    <row r="1605" spans="3:4" x14ac:dyDescent="0.2">
      <c r="C1605" s="16"/>
      <c r="D1605" s="16"/>
    </row>
    <row r="1606" spans="3:4" x14ac:dyDescent="0.2">
      <c r="C1606" s="16"/>
      <c r="D1606" s="16"/>
    </row>
    <row r="1607" spans="3:4" x14ac:dyDescent="0.2">
      <c r="C1607" s="16"/>
      <c r="D1607" s="16"/>
    </row>
    <row r="1608" spans="3:4" x14ac:dyDescent="0.2">
      <c r="C1608" s="16"/>
      <c r="D1608" s="16"/>
    </row>
    <row r="1609" spans="3:4" x14ac:dyDescent="0.2">
      <c r="C1609" s="16"/>
      <c r="D1609" s="16"/>
    </row>
    <row r="1610" spans="3:4" x14ac:dyDescent="0.2">
      <c r="C1610" s="16"/>
      <c r="D1610" s="16"/>
    </row>
    <row r="1611" spans="3:4" x14ac:dyDescent="0.2">
      <c r="C1611" s="16"/>
      <c r="D1611" s="16"/>
    </row>
    <row r="1612" spans="3:4" x14ac:dyDescent="0.2">
      <c r="C1612" s="16"/>
      <c r="D1612" s="16"/>
    </row>
    <row r="1613" spans="3:4" x14ac:dyDescent="0.2">
      <c r="C1613" s="16"/>
      <c r="D1613" s="16"/>
    </row>
    <row r="1614" spans="3:4" x14ac:dyDescent="0.2">
      <c r="C1614" s="16"/>
      <c r="D1614" s="16"/>
    </row>
    <row r="1615" spans="3:4" x14ac:dyDescent="0.2">
      <c r="C1615" s="16"/>
      <c r="D1615" s="16"/>
    </row>
    <row r="1616" spans="3:4" x14ac:dyDescent="0.2">
      <c r="C1616" s="16"/>
      <c r="D1616" s="16"/>
    </row>
    <row r="1617" spans="3:4" x14ac:dyDescent="0.2">
      <c r="C1617" s="16"/>
      <c r="D1617" s="16"/>
    </row>
    <row r="1618" spans="3:4" x14ac:dyDescent="0.2">
      <c r="C1618" s="16"/>
      <c r="D1618" s="16"/>
    </row>
    <row r="1619" spans="3:4" x14ac:dyDescent="0.2">
      <c r="C1619" s="16"/>
      <c r="D1619" s="16"/>
    </row>
    <row r="1620" spans="3:4" x14ac:dyDescent="0.2">
      <c r="C1620" s="16"/>
      <c r="D1620" s="16"/>
    </row>
    <row r="1621" spans="3:4" x14ac:dyDescent="0.2">
      <c r="C1621" s="16"/>
      <c r="D1621" s="16"/>
    </row>
    <row r="1622" spans="3:4" x14ac:dyDescent="0.2">
      <c r="C1622" s="16"/>
      <c r="D1622" s="16"/>
    </row>
    <row r="1623" spans="3:4" x14ac:dyDescent="0.2">
      <c r="C1623" s="16"/>
      <c r="D1623" s="16"/>
    </row>
    <row r="1624" spans="3:4" x14ac:dyDescent="0.2">
      <c r="C1624" s="16"/>
      <c r="D1624" s="16"/>
    </row>
    <row r="1625" spans="3:4" x14ac:dyDescent="0.2">
      <c r="C1625" s="16"/>
      <c r="D1625" s="16"/>
    </row>
    <row r="1626" spans="3:4" x14ac:dyDescent="0.2">
      <c r="C1626" s="16"/>
      <c r="D1626" s="16"/>
    </row>
    <row r="1627" spans="3:4" x14ac:dyDescent="0.2">
      <c r="C1627" s="16"/>
      <c r="D1627" s="16"/>
    </row>
    <row r="1628" spans="3:4" x14ac:dyDescent="0.2">
      <c r="C1628" s="16"/>
      <c r="D1628" s="16"/>
    </row>
    <row r="1629" spans="3:4" x14ac:dyDescent="0.2">
      <c r="C1629" s="16"/>
      <c r="D1629" s="16"/>
    </row>
    <row r="1630" spans="3:4" x14ac:dyDescent="0.2">
      <c r="C1630" s="16"/>
      <c r="D1630" s="16"/>
    </row>
    <row r="1631" spans="3:4" x14ac:dyDescent="0.2">
      <c r="C1631" s="16"/>
      <c r="D1631" s="16"/>
    </row>
    <row r="1632" spans="3:4" x14ac:dyDescent="0.2">
      <c r="C1632" s="16"/>
      <c r="D1632" s="16"/>
    </row>
    <row r="1633" spans="3:4" x14ac:dyDescent="0.2">
      <c r="C1633" s="16"/>
      <c r="D1633" s="16"/>
    </row>
    <row r="1634" spans="3:4" x14ac:dyDescent="0.2">
      <c r="C1634" s="16"/>
      <c r="D1634" s="16"/>
    </row>
    <row r="1635" spans="3:4" x14ac:dyDescent="0.2">
      <c r="C1635" s="16"/>
      <c r="D1635" s="16"/>
    </row>
    <row r="1636" spans="3:4" x14ac:dyDescent="0.2">
      <c r="C1636" s="16"/>
      <c r="D1636" s="16"/>
    </row>
    <row r="1637" spans="3:4" x14ac:dyDescent="0.2">
      <c r="C1637" s="16"/>
      <c r="D1637" s="16"/>
    </row>
    <row r="1638" spans="3:4" x14ac:dyDescent="0.2">
      <c r="C1638" s="16"/>
      <c r="D1638" s="16"/>
    </row>
    <row r="1639" spans="3:4" x14ac:dyDescent="0.2">
      <c r="C1639" s="16"/>
      <c r="D1639" s="16"/>
    </row>
    <row r="1640" spans="3:4" x14ac:dyDescent="0.2">
      <c r="C1640" s="16"/>
      <c r="D1640" s="16"/>
    </row>
    <row r="1641" spans="3:4" x14ac:dyDescent="0.2">
      <c r="C1641" s="16"/>
      <c r="D1641" s="16"/>
    </row>
    <row r="1642" spans="3:4" x14ac:dyDescent="0.2">
      <c r="C1642" s="16"/>
      <c r="D1642" s="16"/>
    </row>
    <row r="1643" spans="3:4" x14ac:dyDescent="0.2">
      <c r="C1643" s="16"/>
      <c r="D1643" s="16"/>
    </row>
    <row r="1644" spans="3:4" x14ac:dyDescent="0.2">
      <c r="C1644" s="16"/>
      <c r="D1644" s="16"/>
    </row>
    <row r="1645" spans="3:4" x14ac:dyDescent="0.2">
      <c r="C1645" s="16"/>
      <c r="D1645" s="16"/>
    </row>
    <row r="1646" spans="3:4" x14ac:dyDescent="0.2">
      <c r="C1646" s="16"/>
      <c r="D1646" s="16"/>
    </row>
    <row r="1647" spans="3:4" x14ac:dyDescent="0.2">
      <c r="C1647" s="16"/>
      <c r="D1647" s="16"/>
    </row>
    <row r="1648" spans="3:4" x14ac:dyDescent="0.2">
      <c r="C1648" s="16"/>
      <c r="D1648" s="16"/>
    </row>
    <row r="1649" spans="3:4" x14ac:dyDescent="0.2">
      <c r="C1649" s="16"/>
      <c r="D1649" s="16"/>
    </row>
    <row r="1650" spans="3:4" x14ac:dyDescent="0.2">
      <c r="C1650" s="16"/>
      <c r="D1650" s="16"/>
    </row>
    <row r="1651" spans="3:4" x14ac:dyDescent="0.2">
      <c r="C1651" s="16"/>
      <c r="D1651" s="16"/>
    </row>
    <row r="1652" spans="3:4" x14ac:dyDescent="0.2">
      <c r="C1652" s="16"/>
      <c r="D1652" s="16"/>
    </row>
    <row r="1653" spans="3:4" x14ac:dyDescent="0.2">
      <c r="C1653" s="16"/>
      <c r="D1653" s="16"/>
    </row>
    <row r="1654" spans="3:4" x14ac:dyDescent="0.2">
      <c r="C1654" s="16"/>
      <c r="D1654" s="16"/>
    </row>
    <row r="1655" spans="3:4" x14ac:dyDescent="0.2">
      <c r="C1655" s="16"/>
      <c r="D1655" s="16"/>
    </row>
    <row r="1656" spans="3:4" x14ac:dyDescent="0.2">
      <c r="C1656" s="16"/>
      <c r="D1656" s="16"/>
    </row>
    <row r="1657" spans="3:4" x14ac:dyDescent="0.2">
      <c r="C1657" s="16"/>
      <c r="D1657" s="16"/>
    </row>
    <row r="1658" spans="3:4" x14ac:dyDescent="0.2">
      <c r="C1658" s="16"/>
      <c r="D1658" s="16"/>
    </row>
    <row r="1659" spans="3:4" x14ac:dyDescent="0.2">
      <c r="C1659" s="16"/>
      <c r="D1659" s="16"/>
    </row>
    <row r="1660" spans="3:4" x14ac:dyDescent="0.2">
      <c r="C1660" s="16"/>
      <c r="D1660" s="16"/>
    </row>
    <row r="1661" spans="3:4" x14ac:dyDescent="0.2">
      <c r="C1661" s="16"/>
      <c r="D1661" s="16"/>
    </row>
    <row r="1662" spans="3:4" x14ac:dyDescent="0.2">
      <c r="C1662" s="16"/>
      <c r="D1662" s="16"/>
    </row>
    <row r="1663" spans="3:4" x14ac:dyDescent="0.2">
      <c r="C1663" s="16"/>
      <c r="D1663" s="16"/>
    </row>
    <row r="1664" spans="3:4" x14ac:dyDescent="0.2">
      <c r="C1664" s="16"/>
      <c r="D1664" s="16"/>
    </row>
    <row r="1665" spans="3:4" x14ac:dyDescent="0.2">
      <c r="C1665" s="16"/>
      <c r="D1665" s="16"/>
    </row>
    <row r="1666" spans="3:4" x14ac:dyDescent="0.2">
      <c r="C1666" s="16"/>
      <c r="D1666" s="16"/>
    </row>
    <row r="1667" spans="3:4" x14ac:dyDescent="0.2">
      <c r="C1667" s="16"/>
      <c r="D1667" s="16"/>
    </row>
    <row r="1668" spans="3:4" x14ac:dyDescent="0.2">
      <c r="C1668" s="16"/>
      <c r="D1668" s="16"/>
    </row>
    <row r="1669" spans="3:4" x14ac:dyDescent="0.2">
      <c r="C1669" s="16"/>
      <c r="D1669" s="16"/>
    </row>
    <row r="1670" spans="3:4" x14ac:dyDescent="0.2">
      <c r="C1670" s="16"/>
      <c r="D1670" s="16"/>
    </row>
    <row r="1671" spans="3:4" x14ac:dyDescent="0.2">
      <c r="C1671" s="16"/>
      <c r="D1671" s="16"/>
    </row>
    <row r="1672" spans="3:4" x14ac:dyDescent="0.2">
      <c r="C1672" s="16"/>
      <c r="D1672" s="16"/>
    </row>
    <row r="1673" spans="3:4" x14ac:dyDescent="0.2">
      <c r="C1673" s="16"/>
      <c r="D1673" s="16"/>
    </row>
    <row r="1674" spans="3:4" x14ac:dyDescent="0.2">
      <c r="C1674" s="16"/>
      <c r="D1674" s="16"/>
    </row>
    <row r="1675" spans="3:4" x14ac:dyDescent="0.2">
      <c r="C1675" s="16"/>
      <c r="D1675" s="16"/>
    </row>
    <row r="1676" spans="3:4" x14ac:dyDescent="0.2">
      <c r="C1676" s="16"/>
      <c r="D1676" s="16"/>
    </row>
    <row r="1677" spans="3:4" x14ac:dyDescent="0.2">
      <c r="C1677" s="16"/>
      <c r="D1677" s="16"/>
    </row>
    <row r="1678" spans="3:4" x14ac:dyDescent="0.2">
      <c r="C1678" s="16"/>
      <c r="D1678" s="16"/>
    </row>
    <row r="1679" spans="3:4" x14ac:dyDescent="0.2">
      <c r="C1679" s="16"/>
      <c r="D1679" s="16"/>
    </row>
    <row r="1680" spans="3:4" x14ac:dyDescent="0.2">
      <c r="C1680" s="16"/>
      <c r="D1680" s="16"/>
    </row>
    <row r="1681" spans="3:4" x14ac:dyDescent="0.2">
      <c r="C1681" s="16"/>
      <c r="D1681" s="16"/>
    </row>
    <row r="1682" spans="3:4" x14ac:dyDescent="0.2">
      <c r="C1682" s="16"/>
      <c r="D1682" s="16"/>
    </row>
    <row r="1683" spans="3:4" x14ac:dyDescent="0.2">
      <c r="C1683" s="16"/>
      <c r="D1683" s="16"/>
    </row>
    <row r="1684" spans="3:4" x14ac:dyDescent="0.2">
      <c r="C1684" s="16"/>
      <c r="D1684" s="16"/>
    </row>
    <row r="1685" spans="3:4" x14ac:dyDescent="0.2">
      <c r="C1685" s="16"/>
      <c r="D1685" s="16"/>
    </row>
    <row r="1686" spans="3:4" x14ac:dyDescent="0.2">
      <c r="C1686" s="16"/>
      <c r="D1686" s="16"/>
    </row>
    <row r="1687" spans="3:4" x14ac:dyDescent="0.2">
      <c r="C1687" s="16"/>
      <c r="D1687" s="16"/>
    </row>
    <row r="1688" spans="3:4" x14ac:dyDescent="0.2">
      <c r="C1688" s="16"/>
      <c r="D1688" s="16"/>
    </row>
    <row r="1689" spans="3:4" x14ac:dyDescent="0.2">
      <c r="C1689" s="16"/>
      <c r="D1689" s="16"/>
    </row>
    <row r="1690" spans="3:4" x14ac:dyDescent="0.2">
      <c r="C1690" s="16"/>
      <c r="D1690" s="16"/>
    </row>
    <row r="1691" spans="3:4" x14ac:dyDescent="0.2">
      <c r="C1691" s="16"/>
      <c r="D1691" s="16"/>
    </row>
    <row r="1692" spans="3:4" x14ac:dyDescent="0.2">
      <c r="C1692" s="16"/>
      <c r="D1692" s="16"/>
    </row>
    <row r="1693" spans="3:4" x14ac:dyDescent="0.2">
      <c r="C1693" s="16"/>
      <c r="D1693" s="16"/>
    </row>
    <row r="1694" spans="3:4" x14ac:dyDescent="0.2">
      <c r="C1694" s="16"/>
      <c r="D1694" s="16"/>
    </row>
    <row r="1695" spans="3:4" x14ac:dyDescent="0.2">
      <c r="C1695" s="16"/>
      <c r="D1695" s="16"/>
    </row>
    <row r="1696" spans="3:4" x14ac:dyDescent="0.2">
      <c r="C1696" s="16"/>
      <c r="D1696" s="16"/>
    </row>
    <row r="1697" spans="3:4" x14ac:dyDescent="0.2">
      <c r="C1697" s="16"/>
      <c r="D1697" s="16"/>
    </row>
    <row r="1698" spans="3:4" x14ac:dyDescent="0.2">
      <c r="C1698" s="16"/>
      <c r="D1698" s="16"/>
    </row>
    <row r="1699" spans="3:4" x14ac:dyDescent="0.2">
      <c r="C1699" s="16"/>
      <c r="D1699" s="16"/>
    </row>
    <row r="1700" spans="3:4" x14ac:dyDescent="0.2">
      <c r="C1700" s="16"/>
      <c r="D1700" s="16"/>
    </row>
    <row r="1701" spans="3:4" x14ac:dyDescent="0.2">
      <c r="C1701" s="16"/>
      <c r="D1701" s="16"/>
    </row>
    <row r="1702" spans="3:4" x14ac:dyDescent="0.2">
      <c r="C1702" s="16"/>
      <c r="D1702" s="16"/>
    </row>
    <row r="1703" spans="3:4" x14ac:dyDescent="0.2">
      <c r="C1703" s="16"/>
      <c r="D1703" s="16"/>
    </row>
    <row r="1704" spans="3:4" x14ac:dyDescent="0.2">
      <c r="C1704" s="16"/>
      <c r="D1704" s="16"/>
    </row>
    <row r="1705" spans="3:4" x14ac:dyDescent="0.2">
      <c r="C1705" s="16"/>
      <c r="D1705" s="16"/>
    </row>
    <row r="1706" spans="3:4" x14ac:dyDescent="0.2">
      <c r="C1706" s="16"/>
      <c r="D1706" s="16"/>
    </row>
    <row r="1707" spans="3:4" x14ac:dyDescent="0.2">
      <c r="C1707" s="16"/>
      <c r="D1707" s="16"/>
    </row>
    <row r="1708" spans="3:4" x14ac:dyDescent="0.2">
      <c r="C1708" s="16"/>
      <c r="D1708" s="16"/>
    </row>
    <row r="1709" spans="3:4" x14ac:dyDescent="0.2">
      <c r="C1709" s="16"/>
      <c r="D1709" s="16"/>
    </row>
    <row r="1710" spans="3:4" x14ac:dyDescent="0.2">
      <c r="C1710" s="16"/>
      <c r="D1710" s="16"/>
    </row>
    <row r="1711" spans="3:4" x14ac:dyDescent="0.2">
      <c r="C1711" s="16"/>
      <c r="D1711" s="16"/>
    </row>
    <row r="1712" spans="3:4" x14ac:dyDescent="0.2">
      <c r="C1712" s="16"/>
      <c r="D1712" s="16"/>
    </row>
    <row r="1713" spans="3:4" x14ac:dyDescent="0.2">
      <c r="C1713" s="16"/>
      <c r="D1713" s="16"/>
    </row>
    <row r="1714" spans="3:4" x14ac:dyDescent="0.2">
      <c r="C1714" s="16"/>
      <c r="D1714" s="16"/>
    </row>
    <row r="1715" spans="3:4" x14ac:dyDescent="0.2">
      <c r="C1715" s="16"/>
      <c r="D1715" s="16"/>
    </row>
    <row r="1716" spans="3:4" x14ac:dyDescent="0.2">
      <c r="C1716" s="16"/>
      <c r="D1716" s="16"/>
    </row>
    <row r="1717" spans="3:4" x14ac:dyDescent="0.2">
      <c r="C1717" s="16"/>
      <c r="D1717" s="16"/>
    </row>
    <row r="1718" spans="3:4" x14ac:dyDescent="0.2">
      <c r="C1718" s="16"/>
      <c r="D1718" s="16"/>
    </row>
    <row r="1719" spans="3:4" x14ac:dyDescent="0.2">
      <c r="C1719" s="16"/>
      <c r="D1719" s="16"/>
    </row>
    <row r="1720" spans="3:4" x14ac:dyDescent="0.2">
      <c r="C1720" s="16"/>
      <c r="D1720" s="16"/>
    </row>
    <row r="1721" spans="3:4" x14ac:dyDescent="0.2">
      <c r="C1721" s="16"/>
      <c r="D1721" s="16"/>
    </row>
    <row r="1722" spans="3:4" x14ac:dyDescent="0.2">
      <c r="C1722" s="16"/>
      <c r="D1722" s="16"/>
    </row>
    <row r="1723" spans="3:4" x14ac:dyDescent="0.2">
      <c r="C1723" s="16"/>
      <c r="D1723" s="16"/>
    </row>
    <row r="1724" spans="3:4" x14ac:dyDescent="0.2">
      <c r="C1724" s="16"/>
      <c r="D1724" s="16"/>
    </row>
    <row r="1725" spans="3:4" x14ac:dyDescent="0.2">
      <c r="C1725" s="16"/>
      <c r="D1725" s="16"/>
    </row>
    <row r="1726" spans="3:4" x14ac:dyDescent="0.2">
      <c r="C1726" s="16"/>
      <c r="D1726" s="16"/>
    </row>
    <row r="1727" spans="3:4" x14ac:dyDescent="0.2">
      <c r="C1727" s="16"/>
      <c r="D1727" s="16"/>
    </row>
    <row r="1728" spans="3:4" x14ac:dyDescent="0.2">
      <c r="C1728" s="16"/>
      <c r="D1728" s="16"/>
    </row>
    <row r="1729" spans="3:4" x14ac:dyDescent="0.2">
      <c r="C1729" s="16"/>
      <c r="D1729" s="16"/>
    </row>
    <row r="1730" spans="3:4" x14ac:dyDescent="0.2">
      <c r="C1730" s="16"/>
      <c r="D1730" s="16"/>
    </row>
    <row r="1731" spans="3:4" x14ac:dyDescent="0.2">
      <c r="C1731" s="16"/>
      <c r="D1731" s="16"/>
    </row>
    <row r="1732" spans="3:4" x14ac:dyDescent="0.2">
      <c r="C1732" s="16"/>
      <c r="D1732" s="16"/>
    </row>
    <row r="1733" spans="3:4" x14ac:dyDescent="0.2">
      <c r="C1733" s="16"/>
      <c r="D1733" s="16"/>
    </row>
    <row r="1734" spans="3:4" x14ac:dyDescent="0.2">
      <c r="C1734" s="16"/>
      <c r="D1734" s="16"/>
    </row>
    <row r="1735" spans="3:4" x14ac:dyDescent="0.2">
      <c r="C1735" s="16"/>
      <c r="D1735" s="16"/>
    </row>
    <row r="1736" spans="3:4" x14ac:dyDescent="0.2">
      <c r="C1736" s="16"/>
      <c r="D1736" s="16"/>
    </row>
    <row r="1737" spans="3:4" x14ac:dyDescent="0.2">
      <c r="C1737" s="16"/>
      <c r="D1737" s="16"/>
    </row>
    <row r="1738" spans="3:4" x14ac:dyDescent="0.2">
      <c r="C1738" s="16"/>
      <c r="D1738" s="16"/>
    </row>
    <row r="1739" spans="3:4" x14ac:dyDescent="0.2">
      <c r="C1739" s="16"/>
      <c r="D1739" s="16"/>
    </row>
    <row r="1740" spans="3:4" x14ac:dyDescent="0.2">
      <c r="C1740" s="16"/>
      <c r="D1740" s="16"/>
    </row>
    <row r="1741" spans="3:4" x14ac:dyDescent="0.2">
      <c r="C1741" s="16"/>
      <c r="D1741" s="16"/>
    </row>
    <row r="1742" spans="3:4" x14ac:dyDescent="0.2">
      <c r="C1742" s="16"/>
      <c r="D1742" s="16"/>
    </row>
    <row r="1743" spans="3:4" x14ac:dyDescent="0.2">
      <c r="C1743" s="16"/>
      <c r="D1743" s="16"/>
    </row>
    <row r="1744" spans="3:4" x14ac:dyDescent="0.2">
      <c r="C1744" s="16"/>
      <c r="D1744" s="16"/>
    </row>
    <row r="1745" spans="3:4" x14ac:dyDescent="0.2">
      <c r="C1745" s="16"/>
      <c r="D1745" s="16"/>
    </row>
    <row r="1746" spans="3:4" x14ac:dyDescent="0.2">
      <c r="C1746" s="16"/>
      <c r="D1746" s="16"/>
    </row>
    <row r="1747" spans="3:4" x14ac:dyDescent="0.2">
      <c r="C1747" s="16"/>
      <c r="D1747" s="16"/>
    </row>
    <row r="1748" spans="3:4" x14ac:dyDescent="0.2">
      <c r="C1748" s="16"/>
      <c r="D1748" s="16"/>
    </row>
    <row r="1749" spans="3:4" x14ac:dyDescent="0.2">
      <c r="C1749" s="16"/>
      <c r="D1749" s="16"/>
    </row>
    <row r="1750" spans="3:4" x14ac:dyDescent="0.2">
      <c r="C1750" s="16"/>
      <c r="D1750" s="16"/>
    </row>
    <row r="1751" spans="3:4" x14ac:dyDescent="0.2">
      <c r="C1751" s="16"/>
      <c r="D1751" s="16"/>
    </row>
    <row r="1752" spans="3:4" x14ac:dyDescent="0.2">
      <c r="C1752" s="16"/>
      <c r="D1752" s="16"/>
    </row>
    <row r="1753" spans="3:4" x14ac:dyDescent="0.2">
      <c r="C1753" s="16"/>
      <c r="D1753" s="16"/>
    </row>
    <row r="1754" spans="3:4" x14ac:dyDescent="0.2">
      <c r="C1754" s="16"/>
      <c r="D1754" s="16"/>
    </row>
    <row r="1755" spans="3:4" x14ac:dyDescent="0.2">
      <c r="C1755" s="16"/>
      <c r="D1755" s="16"/>
    </row>
    <row r="1756" spans="3:4" x14ac:dyDescent="0.2">
      <c r="C1756" s="16"/>
      <c r="D1756" s="16"/>
    </row>
    <row r="1757" spans="3:4" x14ac:dyDescent="0.2">
      <c r="C1757" s="16"/>
      <c r="D1757" s="16"/>
    </row>
    <row r="1758" spans="3:4" x14ac:dyDescent="0.2">
      <c r="C1758" s="16"/>
      <c r="D1758" s="16"/>
    </row>
    <row r="1759" spans="3:4" x14ac:dyDescent="0.2">
      <c r="C1759" s="16"/>
      <c r="D1759" s="16"/>
    </row>
    <row r="1760" spans="3:4" x14ac:dyDescent="0.2">
      <c r="C1760" s="16"/>
      <c r="D1760" s="16"/>
    </row>
    <row r="1761" spans="3:4" x14ac:dyDescent="0.2">
      <c r="C1761" s="16"/>
      <c r="D1761" s="16"/>
    </row>
    <row r="1762" spans="3:4" x14ac:dyDescent="0.2">
      <c r="C1762" s="16"/>
      <c r="D1762" s="16"/>
    </row>
    <row r="1763" spans="3:4" x14ac:dyDescent="0.2">
      <c r="C1763" s="16"/>
      <c r="D1763" s="16"/>
    </row>
    <row r="1764" spans="3:4" x14ac:dyDescent="0.2">
      <c r="C1764" s="16"/>
      <c r="D1764" s="16"/>
    </row>
    <row r="1765" spans="3:4" x14ac:dyDescent="0.2">
      <c r="C1765" s="16"/>
      <c r="D1765" s="16"/>
    </row>
    <row r="1766" spans="3:4" x14ac:dyDescent="0.2">
      <c r="C1766" s="16"/>
      <c r="D1766" s="16"/>
    </row>
    <row r="1767" spans="3:4" x14ac:dyDescent="0.2">
      <c r="C1767" s="16"/>
      <c r="D1767" s="16"/>
    </row>
    <row r="1768" spans="3:4" x14ac:dyDescent="0.2">
      <c r="C1768" s="16"/>
      <c r="D1768" s="16"/>
    </row>
    <row r="1769" spans="3:4" x14ac:dyDescent="0.2">
      <c r="C1769" s="16"/>
      <c r="D1769" s="16"/>
    </row>
    <row r="1770" spans="3:4" x14ac:dyDescent="0.2">
      <c r="C1770" s="16"/>
      <c r="D1770" s="16"/>
    </row>
    <row r="1771" spans="3:4" x14ac:dyDescent="0.2">
      <c r="C1771" s="16"/>
      <c r="D1771" s="16"/>
    </row>
    <row r="1772" spans="3:4" x14ac:dyDescent="0.2">
      <c r="C1772" s="16"/>
      <c r="D1772" s="16"/>
    </row>
    <row r="1773" spans="3:4" x14ac:dyDescent="0.2">
      <c r="C1773" s="16"/>
      <c r="D1773" s="16"/>
    </row>
    <row r="1774" spans="3:4" x14ac:dyDescent="0.2">
      <c r="C1774" s="16"/>
      <c r="D1774" s="16"/>
    </row>
    <row r="1775" spans="3:4" x14ac:dyDescent="0.2">
      <c r="C1775" s="16"/>
      <c r="D1775" s="16"/>
    </row>
    <row r="1776" spans="3:4" x14ac:dyDescent="0.2">
      <c r="C1776" s="16"/>
      <c r="D1776" s="16"/>
    </row>
    <row r="1777" spans="3:4" x14ac:dyDescent="0.2">
      <c r="C1777" s="16"/>
      <c r="D1777" s="16"/>
    </row>
    <row r="1778" spans="3:4" x14ac:dyDescent="0.2">
      <c r="C1778" s="16"/>
      <c r="D1778" s="16"/>
    </row>
    <row r="1779" spans="3:4" x14ac:dyDescent="0.2">
      <c r="C1779" s="16"/>
      <c r="D1779" s="16"/>
    </row>
    <row r="1780" spans="3:4" x14ac:dyDescent="0.2">
      <c r="C1780" s="16"/>
      <c r="D1780" s="16"/>
    </row>
    <row r="1781" spans="3:4" x14ac:dyDescent="0.2">
      <c r="C1781" s="16"/>
      <c r="D1781" s="16"/>
    </row>
    <row r="1782" spans="3:4" x14ac:dyDescent="0.2">
      <c r="C1782" s="16"/>
      <c r="D1782" s="16"/>
    </row>
    <row r="1783" spans="3:4" x14ac:dyDescent="0.2">
      <c r="C1783" s="16"/>
      <c r="D1783" s="16"/>
    </row>
    <row r="1784" spans="3:4" x14ac:dyDescent="0.2">
      <c r="C1784" s="16"/>
      <c r="D1784" s="16"/>
    </row>
    <row r="1785" spans="3:4" x14ac:dyDescent="0.2">
      <c r="C1785" s="16"/>
      <c r="D1785" s="16"/>
    </row>
    <row r="1786" spans="3:4" x14ac:dyDescent="0.2">
      <c r="C1786" s="16"/>
      <c r="D1786" s="16"/>
    </row>
    <row r="1787" spans="3:4" x14ac:dyDescent="0.2">
      <c r="C1787" s="16"/>
      <c r="D1787" s="16"/>
    </row>
    <row r="1788" spans="3:4" x14ac:dyDescent="0.2">
      <c r="C1788" s="16"/>
      <c r="D1788" s="16"/>
    </row>
    <row r="1789" spans="3:4" x14ac:dyDescent="0.2">
      <c r="C1789" s="16"/>
      <c r="D1789" s="16"/>
    </row>
    <row r="1790" spans="3:4" x14ac:dyDescent="0.2">
      <c r="C1790" s="16"/>
      <c r="D1790" s="16"/>
    </row>
    <row r="1791" spans="3:4" x14ac:dyDescent="0.2">
      <c r="C1791" s="16"/>
      <c r="D1791" s="16"/>
    </row>
    <row r="1792" spans="3:4" x14ac:dyDescent="0.2">
      <c r="C1792" s="16"/>
      <c r="D1792" s="16"/>
    </row>
    <row r="1793" spans="3:4" x14ac:dyDescent="0.2">
      <c r="C1793" s="16"/>
      <c r="D1793" s="16"/>
    </row>
    <row r="1794" spans="3:4" x14ac:dyDescent="0.2">
      <c r="C1794" s="16"/>
      <c r="D1794" s="16"/>
    </row>
    <row r="1795" spans="3:4" x14ac:dyDescent="0.2">
      <c r="C1795" s="16"/>
      <c r="D1795" s="16"/>
    </row>
    <row r="1796" spans="3:4" x14ac:dyDescent="0.2">
      <c r="C1796" s="16"/>
      <c r="D1796" s="16"/>
    </row>
    <row r="1797" spans="3:4" x14ac:dyDescent="0.2">
      <c r="C1797" s="16"/>
      <c r="D1797" s="16"/>
    </row>
    <row r="1798" spans="3:4" x14ac:dyDescent="0.2">
      <c r="C1798" s="16"/>
      <c r="D1798" s="16"/>
    </row>
    <row r="1799" spans="3:4" x14ac:dyDescent="0.2">
      <c r="C1799" s="16"/>
      <c r="D1799" s="16"/>
    </row>
    <row r="1800" spans="3:4" x14ac:dyDescent="0.2">
      <c r="C1800" s="16"/>
      <c r="D1800" s="16"/>
    </row>
    <row r="1801" spans="3:4" x14ac:dyDescent="0.2">
      <c r="C1801" s="16"/>
      <c r="D1801" s="16"/>
    </row>
    <row r="1802" spans="3:4" x14ac:dyDescent="0.2">
      <c r="C1802" s="16"/>
      <c r="D1802" s="16"/>
    </row>
    <row r="1803" spans="3:4" x14ac:dyDescent="0.2">
      <c r="C1803" s="16"/>
      <c r="D1803" s="16"/>
    </row>
    <row r="1804" spans="3:4" x14ac:dyDescent="0.2">
      <c r="C1804" s="16"/>
      <c r="D1804" s="16"/>
    </row>
    <row r="1805" spans="3:4" x14ac:dyDescent="0.2">
      <c r="C1805" s="16"/>
      <c r="D1805" s="16"/>
    </row>
    <row r="1806" spans="3:4" x14ac:dyDescent="0.2">
      <c r="C1806" s="16"/>
      <c r="D1806" s="16"/>
    </row>
    <row r="1807" spans="3:4" x14ac:dyDescent="0.2">
      <c r="C1807" s="16"/>
      <c r="D1807" s="16"/>
    </row>
    <row r="1808" spans="3:4" x14ac:dyDescent="0.2">
      <c r="C1808" s="16"/>
      <c r="D1808" s="16"/>
    </row>
    <row r="1809" spans="3:4" x14ac:dyDescent="0.2">
      <c r="C1809" s="16"/>
      <c r="D1809" s="16"/>
    </row>
    <row r="1810" spans="3:4" x14ac:dyDescent="0.2">
      <c r="C1810" s="16"/>
      <c r="D1810" s="16"/>
    </row>
    <row r="1811" spans="3:4" x14ac:dyDescent="0.2">
      <c r="C1811" s="16"/>
      <c r="D1811" s="16"/>
    </row>
    <row r="1812" spans="3:4" x14ac:dyDescent="0.2">
      <c r="C1812" s="16"/>
      <c r="D1812" s="16"/>
    </row>
    <row r="1813" spans="3:4" x14ac:dyDescent="0.2">
      <c r="C1813" s="16"/>
      <c r="D1813" s="16"/>
    </row>
    <row r="1814" spans="3:4" x14ac:dyDescent="0.2">
      <c r="C1814" s="16"/>
      <c r="D1814" s="16"/>
    </row>
    <row r="1815" spans="3:4" x14ac:dyDescent="0.2">
      <c r="C1815" s="16"/>
      <c r="D1815" s="16"/>
    </row>
    <row r="1816" spans="3:4" x14ac:dyDescent="0.2">
      <c r="C1816" s="16"/>
      <c r="D1816" s="16"/>
    </row>
    <row r="1817" spans="3:4" x14ac:dyDescent="0.2">
      <c r="C1817" s="16"/>
      <c r="D1817" s="16"/>
    </row>
    <row r="1818" spans="3:4" x14ac:dyDescent="0.2">
      <c r="C1818" s="16"/>
      <c r="D1818" s="16"/>
    </row>
    <row r="1819" spans="3:4" x14ac:dyDescent="0.2">
      <c r="C1819" s="16"/>
      <c r="D1819" s="16"/>
    </row>
    <row r="1820" spans="3:4" x14ac:dyDescent="0.2">
      <c r="C1820" s="16"/>
      <c r="D1820" s="16"/>
    </row>
    <row r="1821" spans="3:4" x14ac:dyDescent="0.2">
      <c r="C1821" s="16"/>
      <c r="D1821" s="16"/>
    </row>
    <row r="1822" spans="3:4" x14ac:dyDescent="0.2">
      <c r="C1822" s="16"/>
      <c r="D1822" s="16"/>
    </row>
    <row r="1823" spans="3:4" x14ac:dyDescent="0.2">
      <c r="C1823" s="16"/>
      <c r="D1823" s="16"/>
    </row>
    <row r="1824" spans="3:4" x14ac:dyDescent="0.2">
      <c r="C1824" s="16"/>
      <c r="D1824" s="16"/>
    </row>
    <row r="1825" spans="3:4" x14ac:dyDescent="0.2">
      <c r="C1825" s="16"/>
      <c r="D1825" s="16"/>
    </row>
    <row r="1826" spans="3:4" x14ac:dyDescent="0.2">
      <c r="C1826" s="16"/>
      <c r="D1826" s="16"/>
    </row>
    <row r="1827" spans="3:4" x14ac:dyDescent="0.2">
      <c r="C1827" s="16"/>
      <c r="D1827" s="16"/>
    </row>
    <row r="1828" spans="3:4" x14ac:dyDescent="0.2">
      <c r="C1828" s="16"/>
      <c r="D1828" s="16"/>
    </row>
    <row r="1829" spans="3:4" x14ac:dyDescent="0.2">
      <c r="C1829" s="16"/>
      <c r="D1829" s="16"/>
    </row>
    <row r="1830" spans="3:4" x14ac:dyDescent="0.2">
      <c r="C1830" s="16"/>
      <c r="D1830" s="16"/>
    </row>
    <row r="1831" spans="3:4" x14ac:dyDescent="0.2">
      <c r="C1831" s="16"/>
      <c r="D1831" s="16"/>
    </row>
    <row r="1832" spans="3:4" x14ac:dyDescent="0.2">
      <c r="C1832" s="16"/>
      <c r="D1832" s="16"/>
    </row>
    <row r="1833" spans="3:4" x14ac:dyDescent="0.2">
      <c r="C1833" s="16"/>
      <c r="D1833" s="16"/>
    </row>
    <row r="1834" spans="3:4" x14ac:dyDescent="0.2">
      <c r="C1834" s="16"/>
      <c r="D1834" s="16"/>
    </row>
    <row r="1835" spans="3:4" x14ac:dyDescent="0.2">
      <c r="C1835" s="16"/>
      <c r="D1835" s="16"/>
    </row>
    <row r="1836" spans="3:4" x14ac:dyDescent="0.2">
      <c r="C1836" s="16"/>
      <c r="D1836" s="16"/>
    </row>
    <row r="1837" spans="3:4" x14ac:dyDescent="0.2">
      <c r="C1837" s="16"/>
      <c r="D1837" s="16"/>
    </row>
    <row r="1838" spans="3:4" x14ac:dyDescent="0.2">
      <c r="C1838" s="16"/>
      <c r="D1838" s="16"/>
    </row>
    <row r="1839" spans="3:4" x14ac:dyDescent="0.2">
      <c r="C1839" s="16"/>
      <c r="D1839" s="16"/>
    </row>
    <row r="1840" spans="3:4" x14ac:dyDescent="0.2">
      <c r="C1840" s="16"/>
      <c r="D1840" s="16"/>
    </row>
    <row r="1841" spans="3:4" x14ac:dyDescent="0.2">
      <c r="C1841" s="16"/>
      <c r="D1841" s="16"/>
    </row>
    <row r="1842" spans="3:4" x14ac:dyDescent="0.2">
      <c r="C1842" s="16"/>
      <c r="D1842" s="16"/>
    </row>
    <row r="1843" spans="3:4" x14ac:dyDescent="0.2">
      <c r="C1843" s="16"/>
      <c r="D1843" s="16"/>
    </row>
    <row r="1844" spans="3:4" x14ac:dyDescent="0.2">
      <c r="C1844" s="16"/>
      <c r="D1844" s="16"/>
    </row>
    <row r="1845" spans="3:4" x14ac:dyDescent="0.2">
      <c r="C1845" s="16"/>
      <c r="D1845" s="16"/>
    </row>
    <row r="1846" spans="3:4" x14ac:dyDescent="0.2">
      <c r="C1846" s="16"/>
      <c r="D1846" s="16"/>
    </row>
    <row r="1847" spans="3:4" x14ac:dyDescent="0.2">
      <c r="C1847" s="16"/>
      <c r="D1847" s="16"/>
    </row>
    <row r="1848" spans="3:4" x14ac:dyDescent="0.2">
      <c r="C1848" s="16"/>
      <c r="D1848" s="16"/>
    </row>
    <row r="1849" spans="3:4" x14ac:dyDescent="0.2">
      <c r="C1849" s="16"/>
      <c r="D1849" s="16"/>
    </row>
    <row r="1850" spans="3:4" x14ac:dyDescent="0.2">
      <c r="C1850" s="16"/>
      <c r="D1850" s="16"/>
    </row>
    <row r="1851" spans="3:4" x14ac:dyDescent="0.2">
      <c r="C1851" s="16"/>
      <c r="D1851" s="16"/>
    </row>
    <row r="1852" spans="3:4" x14ac:dyDescent="0.2">
      <c r="C1852" s="16"/>
      <c r="D1852" s="16"/>
    </row>
    <row r="1853" spans="3:4" x14ac:dyDescent="0.2">
      <c r="C1853" s="16"/>
      <c r="D1853" s="16"/>
    </row>
    <row r="1854" spans="3:4" x14ac:dyDescent="0.2">
      <c r="C1854" s="16"/>
      <c r="D1854" s="16"/>
    </row>
    <row r="1855" spans="3:4" x14ac:dyDescent="0.2">
      <c r="C1855" s="16"/>
      <c r="D1855" s="16"/>
    </row>
    <row r="1856" spans="3:4" x14ac:dyDescent="0.2">
      <c r="C1856" s="16"/>
      <c r="D1856" s="16"/>
    </row>
    <row r="1857" spans="3:4" x14ac:dyDescent="0.2">
      <c r="C1857" s="16"/>
      <c r="D1857" s="16"/>
    </row>
    <row r="1858" spans="3:4" x14ac:dyDescent="0.2">
      <c r="C1858" s="16"/>
      <c r="D1858" s="16"/>
    </row>
    <row r="1859" spans="3:4" x14ac:dyDescent="0.2">
      <c r="C1859" s="16"/>
      <c r="D1859" s="16"/>
    </row>
    <row r="1860" spans="3:4" x14ac:dyDescent="0.2">
      <c r="C1860" s="16"/>
      <c r="D1860" s="16"/>
    </row>
    <row r="1861" spans="3:4" x14ac:dyDescent="0.2">
      <c r="C1861" s="16"/>
      <c r="D1861" s="16"/>
    </row>
    <row r="1862" spans="3:4" x14ac:dyDescent="0.2">
      <c r="C1862" s="16"/>
      <c r="D1862" s="16"/>
    </row>
    <row r="1863" spans="3:4" x14ac:dyDescent="0.2">
      <c r="C1863" s="16"/>
      <c r="D1863" s="16"/>
    </row>
    <row r="1864" spans="3:4" x14ac:dyDescent="0.2">
      <c r="C1864" s="16"/>
      <c r="D1864" s="16"/>
    </row>
    <row r="1865" spans="3:4" x14ac:dyDescent="0.2">
      <c r="C1865" s="16"/>
      <c r="D1865" s="16"/>
    </row>
    <row r="1866" spans="3:4" x14ac:dyDescent="0.2">
      <c r="C1866" s="16"/>
      <c r="D1866" s="16"/>
    </row>
    <row r="1867" spans="3:4" x14ac:dyDescent="0.2">
      <c r="C1867" s="16"/>
      <c r="D1867" s="16"/>
    </row>
    <row r="1868" spans="3:4" x14ac:dyDescent="0.2">
      <c r="C1868" s="16"/>
      <c r="D1868" s="16"/>
    </row>
    <row r="1869" spans="3:4" x14ac:dyDescent="0.2">
      <c r="C1869" s="16"/>
      <c r="D1869" s="16"/>
    </row>
    <row r="1870" spans="3:4" x14ac:dyDescent="0.2">
      <c r="C1870" s="16"/>
      <c r="D1870" s="16"/>
    </row>
    <row r="1871" spans="3:4" x14ac:dyDescent="0.2">
      <c r="C1871" s="16"/>
      <c r="D1871" s="16"/>
    </row>
    <row r="1872" spans="3:4" x14ac:dyDescent="0.2">
      <c r="C1872" s="16"/>
      <c r="D1872" s="16"/>
    </row>
    <row r="1873" spans="3:4" x14ac:dyDescent="0.2">
      <c r="C1873" s="16"/>
      <c r="D1873" s="16"/>
    </row>
    <row r="1874" spans="3:4" x14ac:dyDescent="0.2">
      <c r="C1874" s="16"/>
      <c r="D1874" s="16"/>
    </row>
    <row r="1875" spans="3:4" x14ac:dyDescent="0.2">
      <c r="C1875" s="16"/>
      <c r="D1875" s="16"/>
    </row>
    <row r="1876" spans="3:4" x14ac:dyDescent="0.2">
      <c r="C1876" s="16"/>
      <c r="D1876" s="16"/>
    </row>
    <row r="1877" spans="3:4" x14ac:dyDescent="0.2">
      <c r="C1877" s="16"/>
      <c r="D1877" s="16"/>
    </row>
    <row r="1878" spans="3:4" x14ac:dyDescent="0.2">
      <c r="C1878" s="16"/>
      <c r="D1878" s="16"/>
    </row>
    <row r="1879" spans="3:4" x14ac:dyDescent="0.2">
      <c r="C1879" s="16"/>
      <c r="D1879" s="16"/>
    </row>
    <row r="1880" spans="3:4" x14ac:dyDescent="0.2">
      <c r="C1880" s="16"/>
      <c r="D1880" s="16"/>
    </row>
    <row r="1881" spans="3:4" x14ac:dyDescent="0.2">
      <c r="C1881" s="16"/>
      <c r="D1881" s="16"/>
    </row>
    <row r="1882" spans="3:4" x14ac:dyDescent="0.2">
      <c r="C1882" s="16"/>
      <c r="D1882" s="16"/>
    </row>
    <row r="1883" spans="3:4" x14ac:dyDescent="0.2">
      <c r="C1883" s="16"/>
      <c r="D1883" s="16"/>
    </row>
    <row r="1884" spans="3:4" x14ac:dyDescent="0.2">
      <c r="C1884" s="16"/>
      <c r="D1884" s="16"/>
    </row>
    <row r="1885" spans="3:4" x14ac:dyDescent="0.2">
      <c r="C1885" s="16"/>
      <c r="D1885" s="16"/>
    </row>
    <row r="1886" spans="3:4" x14ac:dyDescent="0.2">
      <c r="C1886" s="16"/>
      <c r="D1886" s="16"/>
    </row>
    <row r="1887" spans="3:4" x14ac:dyDescent="0.2">
      <c r="C1887" s="16"/>
      <c r="D1887" s="16"/>
    </row>
    <row r="1888" spans="3:4" x14ac:dyDescent="0.2">
      <c r="C1888" s="16"/>
      <c r="D1888" s="16"/>
    </row>
    <row r="1889" spans="3:4" x14ac:dyDescent="0.2">
      <c r="C1889" s="16"/>
      <c r="D1889" s="16"/>
    </row>
    <row r="1890" spans="3:4" x14ac:dyDescent="0.2">
      <c r="C1890" s="16"/>
      <c r="D1890" s="16"/>
    </row>
    <row r="1891" spans="3:4" x14ac:dyDescent="0.2">
      <c r="C1891" s="16"/>
      <c r="D1891" s="16"/>
    </row>
    <row r="1892" spans="3:4" x14ac:dyDescent="0.2">
      <c r="C1892" s="16"/>
      <c r="D1892" s="16"/>
    </row>
    <row r="1893" spans="3:4" x14ac:dyDescent="0.2">
      <c r="C1893" s="16"/>
      <c r="D1893" s="16"/>
    </row>
    <row r="1894" spans="3:4" x14ac:dyDescent="0.2">
      <c r="C1894" s="16"/>
      <c r="D1894" s="16"/>
    </row>
    <row r="1895" spans="3:4" x14ac:dyDescent="0.2">
      <c r="C1895" s="16"/>
      <c r="D1895" s="16"/>
    </row>
    <row r="1896" spans="3:4" x14ac:dyDescent="0.2">
      <c r="C1896" s="16"/>
      <c r="D1896" s="16"/>
    </row>
    <row r="1897" spans="3:4" x14ac:dyDescent="0.2">
      <c r="C1897" s="16"/>
      <c r="D1897" s="16"/>
    </row>
    <row r="1898" spans="3:4" x14ac:dyDescent="0.2">
      <c r="C1898" s="16"/>
      <c r="D1898" s="16"/>
    </row>
    <row r="1899" spans="3:4" x14ac:dyDescent="0.2">
      <c r="C1899" s="16"/>
      <c r="D1899" s="16"/>
    </row>
    <row r="1900" spans="3:4" x14ac:dyDescent="0.2">
      <c r="C1900" s="16"/>
      <c r="D1900" s="16"/>
    </row>
    <row r="1901" spans="3:4" x14ac:dyDescent="0.2">
      <c r="C1901" s="16"/>
      <c r="D1901" s="16"/>
    </row>
    <row r="1902" spans="3:4" x14ac:dyDescent="0.2">
      <c r="C1902" s="16"/>
      <c r="D1902" s="16"/>
    </row>
    <row r="1903" spans="3:4" x14ac:dyDescent="0.2">
      <c r="C1903" s="16"/>
      <c r="D1903" s="16"/>
    </row>
    <row r="1904" spans="3:4" x14ac:dyDescent="0.2">
      <c r="C1904" s="16"/>
      <c r="D1904" s="16"/>
    </row>
    <row r="1905" spans="3:4" x14ac:dyDescent="0.2">
      <c r="C1905" s="16"/>
      <c r="D1905" s="16"/>
    </row>
    <row r="1906" spans="3:4" x14ac:dyDescent="0.2">
      <c r="C1906" s="16"/>
      <c r="D1906" s="16"/>
    </row>
    <row r="1907" spans="3:4" x14ac:dyDescent="0.2">
      <c r="C1907" s="16"/>
      <c r="D1907" s="16"/>
    </row>
    <row r="1908" spans="3:4" x14ac:dyDescent="0.2">
      <c r="C1908" s="16"/>
      <c r="D1908" s="16"/>
    </row>
    <row r="1909" spans="3:4" x14ac:dyDescent="0.2">
      <c r="C1909" s="16"/>
      <c r="D1909" s="16"/>
    </row>
    <row r="1910" spans="3:4" x14ac:dyDescent="0.2">
      <c r="C1910" s="16"/>
      <c r="D1910" s="16"/>
    </row>
    <row r="1911" spans="3:4" x14ac:dyDescent="0.2">
      <c r="C1911" s="16"/>
      <c r="D1911" s="16"/>
    </row>
    <row r="1912" spans="3:4" x14ac:dyDescent="0.2">
      <c r="C1912" s="16"/>
      <c r="D1912" s="16"/>
    </row>
    <row r="1913" spans="3:4" x14ac:dyDescent="0.2">
      <c r="C1913" s="16"/>
      <c r="D1913" s="16"/>
    </row>
    <row r="1914" spans="3:4" x14ac:dyDescent="0.2">
      <c r="C1914" s="16"/>
      <c r="D1914" s="16"/>
    </row>
    <row r="1915" spans="3:4" x14ac:dyDescent="0.2">
      <c r="C1915" s="16"/>
      <c r="D1915" s="16"/>
    </row>
    <row r="1916" spans="3:4" x14ac:dyDescent="0.2">
      <c r="C1916" s="16"/>
      <c r="D1916" s="16"/>
    </row>
    <row r="1917" spans="3:4" x14ac:dyDescent="0.2">
      <c r="C1917" s="16"/>
      <c r="D1917" s="16"/>
    </row>
    <row r="1918" spans="3:4" x14ac:dyDescent="0.2">
      <c r="C1918" s="16"/>
      <c r="D1918" s="16"/>
    </row>
    <row r="1919" spans="3:4" x14ac:dyDescent="0.2">
      <c r="C1919" s="16"/>
      <c r="D1919" s="16"/>
    </row>
    <row r="1920" spans="3:4" x14ac:dyDescent="0.2">
      <c r="C1920" s="16"/>
      <c r="D1920" s="16"/>
    </row>
    <row r="1921" spans="3:4" x14ac:dyDescent="0.2">
      <c r="C1921" s="16"/>
      <c r="D1921" s="16"/>
    </row>
    <row r="1922" spans="3:4" x14ac:dyDescent="0.2">
      <c r="C1922" s="16"/>
      <c r="D1922" s="16"/>
    </row>
    <row r="1923" spans="3:4" x14ac:dyDescent="0.2">
      <c r="C1923" s="16"/>
      <c r="D1923" s="16"/>
    </row>
    <row r="1924" spans="3:4" x14ac:dyDescent="0.2">
      <c r="C1924" s="16"/>
      <c r="D1924" s="16"/>
    </row>
    <row r="1925" spans="3:4" x14ac:dyDescent="0.2">
      <c r="C1925" s="16"/>
      <c r="D1925" s="16"/>
    </row>
    <row r="1926" spans="3:4" x14ac:dyDescent="0.2">
      <c r="C1926" s="16"/>
      <c r="D1926" s="16"/>
    </row>
    <row r="1927" spans="3:4" x14ac:dyDescent="0.2">
      <c r="C1927" s="16"/>
      <c r="D1927" s="16"/>
    </row>
    <row r="1928" spans="3:4" x14ac:dyDescent="0.2">
      <c r="C1928" s="16"/>
      <c r="D1928" s="16"/>
    </row>
    <row r="1929" spans="3:4" x14ac:dyDescent="0.2">
      <c r="C1929" s="16"/>
      <c r="D1929" s="16"/>
    </row>
    <row r="1930" spans="3:4" x14ac:dyDescent="0.2">
      <c r="C1930" s="16"/>
      <c r="D1930" s="16"/>
    </row>
    <row r="1931" spans="3:4" x14ac:dyDescent="0.2">
      <c r="C1931" s="16"/>
      <c r="D1931" s="16"/>
    </row>
    <row r="1932" spans="3:4" x14ac:dyDescent="0.2">
      <c r="C1932" s="16"/>
      <c r="D1932" s="16"/>
    </row>
    <row r="1933" spans="3:4" x14ac:dyDescent="0.2">
      <c r="C1933" s="16"/>
      <c r="D1933" s="16"/>
    </row>
    <row r="1934" spans="3:4" x14ac:dyDescent="0.2">
      <c r="C1934" s="16"/>
      <c r="D1934" s="16"/>
    </row>
    <row r="1935" spans="3:4" x14ac:dyDescent="0.2">
      <c r="C1935" s="16"/>
      <c r="D1935" s="16"/>
    </row>
    <row r="1936" spans="3:4" x14ac:dyDescent="0.2">
      <c r="C1936" s="16"/>
      <c r="D1936" s="16"/>
    </row>
    <row r="1937" spans="3:4" x14ac:dyDescent="0.2">
      <c r="C1937" s="16"/>
      <c r="D1937" s="16"/>
    </row>
    <row r="1938" spans="3:4" x14ac:dyDescent="0.2">
      <c r="C1938" s="16"/>
      <c r="D1938" s="16"/>
    </row>
    <row r="1939" spans="3:4" x14ac:dyDescent="0.2">
      <c r="C1939" s="16"/>
      <c r="D1939" s="16"/>
    </row>
    <row r="1940" spans="3:4" x14ac:dyDescent="0.2">
      <c r="C1940" s="16"/>
      <c r="D1940" s="16"/>
    </row>
    <row r="1941" spans="3:4" x14ac:dyDescent="0.2">
      <c r="C1941" s="16"/>
      <c r="D1941" s="16"/>
    </row>
    <row r="1942" spans="3:4" x14ac:dyDescent="0.2">
      <c r="C1942" s="16"/>
      <c r="D1942" s="16"/>
    </row>
    <row r="1943" spans="3:4" x14ac:dyDescent="0.2">
      <c r="C1943" s="16"/>
      <c r="D1943" s="16"/>
    </row>
    <row r="1944" spans="3:4" x14ac:dyDescent="0.2">
      <c r="C1944" s="16"/>
      <c r="D1944" s="16"/>
    </row>
    <row r="1945" spans="3:4" x14ac:dyDescent="0.2">
      <c r="C1945" s="16"/>
      <c r="D1945" s="16"/>
    </row>
    <row r="1946" spans="3:4" x14ac:dyDescent="0.2">
      <c r="C1946" s="16"/>
      <c r="D1946" s="16"/>
    </row>
    <row r="1947" spans="3:4" x14ac:dyDescent="0.2">
      <c r="C1947" s="16"/>
      <c r="D1947" s="16"/>
    </row>
    <row r="1948" spans="3:4" x14ac:dyDescent="0.2">
      <c r="C1948" s="16"/>
      <c r="D1948" s="16"/>
    </row>
    <row r="1949" spans="3:4" x14ac:dyDescent="0.2">
      <c r="C1949" s="16"/>
      <c r="D1949" s="16"/>
    </row>
    <row r="1950" spans="3:4" x14ac:dyDescent="0.2">
      <c r="C1950" s="16"/>
      <c r="D1950" s="16"/>
    </row>
    <row r="1951" spans="3:4" x14ac:dyDescent="0.2">
      <c r="C1951" s="16"/>
      <c r="D1951" s="16"/>
    </row>
    <row r="1952" spans="3:4" x14ac:dyDescent="0.2">
      <c r="C1952" s="16"/>
      <c r="D1952" s="16"/>
    </row>
    <row r="1953" spans="3:4" x14ac:dyDescent="0.2">
      <c r="C1953" s="16"/>
      <c r="D1953" s="16"/>
    </row>
    <row r="1954" spans="3:4" x14ac:dyDescent="0.2">
      <c r="C1954" s="16"/>
      <c r="D1954" s="16"/>
    </row>
    <row r="1955" spans="3:4" x14ac:dyDescent="0.2">
      <c r="C1955" s="16"/>
      <c r="D1955" s="16"/>
    </row>
    <row r="1956" spans="3:4" x14ac:dyDescent="0.2">
      <c r="C1956" s="16"/>
      <c r="D1956" s="16"/>
    </row>
    <row r="1957" spans="3:4" x14ac:dyDescent="0.2">
      <c r="C1957" s="16"/>
      <c r="D1957" s="16"/>
    </row>
    <row r="1958" spans="3:4" x14ac:dyDescent="0.2">
      <c r="C1958" s="16"/>
      <c r="D1958" s="16"/>
    </row>
    <row r="1959" spans="3:4" x14ac:dyDescent="0.2">
      <c r="C1959" s="16"/>
      <c r="D1959" s="16"/>
    </row>
    <row r="1960" spans="3:4" x14ac:dyDescent="0.2">
      <c r="C1960" s="16"/>
      <c r="D1960" s="16"/>
    </row>
    <row r="1961" spans="3:4" x14ac:dyDescent="0.2">
      <c r="C1961" s="16"/>
      <c r="D1961" s="16"/>
    </row>
    <row r="1962" spans="3:4" x14ac:dyDescent="0.2">
      <c r="C1962" s="16"/>
      <c r="D1962" s="16"/>
    </row>
    <row r="1963" spans="3:4" x14ac:dyDescent="0.2">
      <c r="C1963" s="16"/>
      <c r="D1963" s="16"/>
    </row>
    <row r="1964" spans="3:4" x14ac:dyDescent="0.2">
      <c r="C1964" s="16"/>
      <c r="D1964" s="16"/>
    </row>
    <row r="1965" spans="3:4" x14ac:dyDescent="0.2">
      <c r="C1965" s="16"/>
      <c r="D1965" s="16"/>
    </row>
    <row r="1966" spans="3:4" x14ac:dyDescent="0.2">
      <c r="C1966" s="16"/>
      <c r="D1966" s="16"/>
    </row>
    <row r="1967" spans="3:4" x14ac:dyDescent="0.2">
      <c r="C1967" s="16"/>
      <c r="D1967" s="16"/>
    </row>
    <row r="1968" spans="3:4" x14ac:dyDescent="0.2">
      <c r="C1968" s="16"/>
      <c r="D1968" s="16"/>
    </row>
    <row r="1969" spans="3:4" x14ac:dyDescent="0.2">
      <c r="C1969" s="16"/>
      <c r="D1969" s="16"/>
    </row>
    <row r="1970" spans="3:4" x14ac:dyDescent="0.2">
      <c r="C1970" s="16"/>
      <c r="D1970" s="16"/>
    </row>
    <row r="1971" spans="3:4" x14ac:dyDescent="0.2">
      <c r="C1971" s="16"/>
      <c r="D1971" s="16"/>
    </row>
    <row r="1972" spans="3:4" x14ac:dyDescent="0.2">
      <c r="C1972" s="16"/>
      <c r="D1972" s="16"/>
    </row>
    <row r="1973" spans="3:4" x14ac:dyDescent="0.2">
      <c r="C1973" s="16"/>
      <c r="D1973" s="16"/>
    </row>
    <row r="1974" spans="3:4" x14ac:dyDescent="0.2">
      <c r="C1974" s="16"/>
      <c r="D1974" s="16"/>
    </row>
    <row r="1975" spans="3:4" x14ac:dyDescent="0.2">
      <c r="C1975" s="16"/>
      <c r="D1975" s="16"/>
    </row>
    <row r="1976" spans="3:4" x14ac:dyDescent="0.2">
      <c r="C1976" s="16"/>
      <c r="D1976" s="16"/>
    </row>
    <row r="1977" spans="3:4" x14ac:dyDescent="0.2">
      <c r="C1977" s="16"/>
      <c r="D1977" s="16"/>
    </row>
    <row r="1978" spans="3:4" x14ac:dyDescent="0.2">
      <c r="C1978" s="16"/>
      <c r="D1978" s="16"/>
    </row>
    <row r="1979" spans="3:4" x14ac:dyDescent="0.2">
      <c r="C1979" s="16"/>
      <c r="D1979" s="16"/>
    </row>
    <row r="1980" spans="3:4" x14ac:dyDescent="0.2">
      <c r="C1980" s="16"/>
      <c r="D1980" s="16"/>
    </row>
    <row r="1981" spans="3:4" x14ac:dyDescent="0.2">
      <c r="C1981" s="16"/>
      <c r="D1981" s="16"/>
    </row>
    <row r="1982" spans="3:4" x14ac:dyDescent="0.2">
      <c r="C1982" s="16"/>
      <c r="D1982" s="16"/>
    </row>
    <row r="1983" spans="3:4" x14ac:dyDescent="0.2">
      <c r="C1983" s="16"/>
      <c r="D1983" s="16"/>
    </row>
    <row r="1984" spans="3:4" x14ac:dyDescent="0.2">
      <c r="C1984" s="16"/>
      <c r="D1984" s="16"/>
    </row>
    <row r="1985" spans="3:4" x14ac:dyDescent="0.2">
      <c r="C1985" s="16"/>
      <c r="D1985" s="16"/>
    </row>
    <row r="1986" spans="3:4" x14ac:dyDescent="0.2">
      <c r="C1986" s="16"/>
      <c r="D1986" s="16"/>
    </row>
    <row r="1987" spans="3:4" x14ac:dyDescent="0.2">
      <c r="C1987" s="16"/>
      <c r="D1987" s="16"/>
    </row>
    <row r="1988" spans="3:4" x14ac:dyDescent="0.2">
      <c r="C1988" s="16"/>
      <c r="D1988" s="16"/>
    </row>
    <row r="1989" spans="3:4" x14ac:dyDescent="0.2">
      <c r="C1989" s="16"/>
      <c r="D1989" s="16"/>
    </row>
    <row r="1990" spans="3:4" x14ac:dyDescent="0.2">
      <c r="C1990" s="16"/>
      <c r="D1990" s="16"/>
    </row>
    <row r="1991" spans="3:4" x14ac:dyDescent="0.2">
      <c r="C1991" s="16"/>
      <c r="D1991" s="16"/>
    </row>
    <row r="1992" spans="3:4" x14ac:dyDescent="0.2">
      <c r="C1992" s="16"/>
      <c r="D1992" s="16"/>
    </row>
    <row r="1993" spans="3:4" x14ac:dyDescent="0.2">
      <c r="C1993" s="16"/>
      <c r="D1993" s="16"/>
    </row>
    <row r="1994" spans="3:4" x14ac:dyDescent="0.2">
      <c r="C1994" s="16"/>
      <c r="D1994" s="16"/>
    </row>
    <row r="1995" spans="3:4" x14ac:dyDescent="0.2">
      <c r="C1995" s="16"/>
      <c r="D1995" s="16"/>
    </row>
    <row r="1996" spans="3:4" x14ac:dyDescent="0.2">
      <c r="C1996" s="16"/>
      <c r="D1996" s="16"/>
    </row>
    <row r="1997" spans="3:4" x14ac:dyDescent="0.2">
      <c r="C1997" s="16"/>
      <c r="D1997" s="16"/>
    </row>
    <row r="1998" spans="3:4" x14ac:dyDescent="0.2">
      <c r="C1998" s="16"/>
      <c r="D1998" s="16"/>
    </row>
    <row r="1999" spans="3:4" x14ac:dyDescent="0.2">
      <c r="C1999" s="16"/>
      <c r="D1999" s="16"/>
    </row>
    <row r="2000" spans="3:4" x14ac:dyDescent="0.2">
      <c r="C2000" s="16"/>
      <c r="D2000" s="16"/>
    </row>
    <row r="2001" spans="3:4" x14ac:dyDescent="0.2">
      <c r="C2001" s="16"/>
      <c r="D2001" s="16"/>
    </row>
    <row r="2002" spans="3:4" x14ac:dyDescent="0.2">
      <c r="C2002" s="16"/>
      <c r="D2002" s="16"/>
    </row>
    <row r="2003" spans="3:4" x14ac:dyDescent="0.2">
      <c r="C2003" s="16"/>
      <c r="D2003" s="16"/>
    </row>
    <row r="2004" spans="3:4" x14ac:dyDescent="0.2">
      <c r="C2004" s="16"/>
      <c r="D2004" s="16"/>
    </row>
    <row r="2005" spans="3:4" x14ac:dyDescent="0.2">
      <c r="C2005" s="16"/>
      <c r="D2005" s="16"/>
    </row>
    <row r="2006" spans="3:4" x14ac:dyDescent="0.2">
      <c r="C2006" s="16"/>
      <c r="D2006" s="16"/>
    </row>
    <row r="2007" spans="3:4" x14ac:dyDescent="0.2">
      <c r="C2007" s="16"/>
      <c r="D2007" s="16"/>
    </row>
    <row r="2008" spans="3:4" x14ac:dyDescent="0.2">
      <c r="C2008" s="16"/>
      <c r="D2008" s="16"/>
    </row>
    <row r="2009" spans="3:4" x14ac:dyDescent="0.2">
      <c r="C2009" s="16"/>
      <c r="D2009" s="16"/>
    </row>
    <row r="2010" spans="3:4" x14ac:dyDescent="0.2">
      <c r="C2010" s="16"/>
      <c r="D2010" s="16"/>
    </row>
    <row r="2011" spans="3:4" x14ac:dyDescent="0.2">
      <c r="C2011" s="16"/>
      <c r="D2011" s="16"/>
    </row>
    <row r="2012" spans="3:4" x14ac:dyDescent="0.2">
      <c r="C2012" s="16"/>
      <c r="D2012" s="16"/>
    </row>
    <row r="2013" spans="3:4" x14ac:dyDescent="0.2">
      <c r="C2013" s="16"/>
      <c r="D2013" s="16"/>
    </row>
    <row r="2014" spans="3:4" x14ac:dyDescent="0.2">
      <c r="C2014" s="16"/>
      <c r="D2014" s="16"/>
    </row>
    <row r="2015" spans="3:4" x14ac:dyDescent="0.2">
      <c r="C2015" s="16"/>
      <c r="D2015" s="16"/>
    </row>
    <row r="2016" spans="3:4" x14ac:dyDescent="0.2">
      <c r="C2016" s="16"/>
      <c r="D2016" s="16"/>
    </row>
    <row r="2017" spans="3:4" x14ac:dyDescent="0.2">
      <c r="C2017" s="16"/>
      <c r="D2017" s="16"/>
    </row>
    <row r="2018" spans="3:4" x14ac:dyDescent="0.2">
      <c r="C2018" s="16"/>
      <c r="D2018" s="16"/>
    </row>
    <row r="2019" spans="3:4" x14ac:dyDescent="0.2">
      <c r="C2019" s="16"/>
      <c r="D2019" s="16"/>
    </row>
    <row r="2020" spans="3:4" x14ac:dyDescent="0.2">
      <c r="C2020" s="16"/>
      <c r="D2020" s="16"/>
    </row>
    <row r="2021" spans="3:4" x14ac:dyDescent="0.2">
      <c r="C2021" s="16"/>
      <c r="D2021" s="16"/>
    </row>
    <row r="2022" spans="3:4" x14ac:dyDescent="0.2">
      <c r="C2022" s="16"/>
      <c r="D2022" s="16"/>
    </row>
    <row r="2023" spans="3:4" x14ac:dyDescent="0.2">
      <c r="C2023" s="16"/>
      <c r="D2023" s="16"/>
    </row>
    <row r="2024" spans="3:4" x14ac:dyDescent="0.2">
      <c r="C2024" s="16"/>
      <c r="D2024" s="16"/>
    </row>
    <row r="2025" spans="3:4" x14ac:dyDescent="0.2">
      <c r="C2025" s="16"/>
      <c r="D2025" s="16"/>
    </row>
    <row r="2026" spans="3:4" x14ac:dyDescent="0.2">
      <c r="C2026" s="16"/>
      <c r="D2026" s="16"/>
    </row>
    <row r="2027" spans="3:4" x14ac:dyDescent="0.2">
      <c r="C2027" s="16"/>
      <c r="D2027" s="16"/>
    </row>
    <row r="2028" spans="3:4" x14ac:dyDescent="0.2">
      <c r="C2028" s="16"/>
      <c r="D2028" s="16"/>
    </row>
    <row r="2029" spans="3:4" x14ac:dyDescent="0.2">
      <c r="C2029" s="16"/>
      <c r="D2029" s="16"/>
    </row>
    <row r="2030" spans="3:4" x14ac:dyDescent="0.2">
      <c r="C2030" s="16"/>
      <c r="D2030" s="16"/>
    </row>
    <row r="2031" spans="3:4" x14ac:dyDescent="0.2">
      <c r="C2031" s="16"/>
      <c r="D2031" s="16"/>
    </row>
    <row r="2032" spans="3:4" x14ac:dyDescent="0.2">
      <c r="C2032" s="16"/>
      <c r="D2032" s="16"/>
    </row>
    <row r="2033" spans="3:4" x14ac:dyDescent="0.2">
      <c r="C2033" s="16"/>
      <c r="D2033" s="16"/>
    </row>
    <row r="2034" spans="3:4" x14ac:dyDescent="0.2">
      <c r="C2034" s="16"/>
      <c r="D2034" s="16"/>
    </row>
    <row r="2035" spans="3:4" x14ac:dyDescent="0.2">
      <c r="C2035" s="16"/>
      <c r="D2035" s="16"/>
    </row>
    <row r="2036" spans="3:4" x14ac:dyDescent="0.2">
      <c r="C2036" s="16"/>
      <c r="D2036" s="16"/>
    </row>
    <row r="2037" spans="3:4" x14ac:dyDescent="0.2">
      <c r="C2037" s="16"/>
      <c r="D2037" s="16"/>
    </row>
    <row r="2038" spans="3:4" x14ac:dyDescent="0.2">
      <c r="C2038" s="16"/>
      <c r="D2038" s="16"/>
    </row>
    <row r="2039" spans="3:4" x14ac:dyDescent="0.2">
      <c r="C2039" s="16"/>
      <c r="D2039" s="16"/>
    </row>
    <row r="2040" spans="3:4" x14ac:dyDescent="0.2">
      <c r="C2040" s="16"/>
      <c r="D2040" s="16"/>
    </row>
    <row r="2041" spans="3:4" x14ac:dyDescent="0.2">
      <c r="C2041" s="16"/>
      <c r="D2041" s="16"/>
    </row>
    <row r="2042" spans="3:4" x14ac:dyDescent="0.2">
      <c r="C2042" s="16"/>
      <c r="D2042" s="16"/>
    </row>
    <row r="2043" spans="3:4" x14ac:dyDescent="0.2">
      <c r="C2043" s="16"/>
      <c r="D2043" s="16"/>
    </row>
    <row r="2044" spans="3:4" x14ac:dyDescent="0.2">
      <c r="C2044" s="16"/>
      <c r="D2044" s="16"/>
    </row>
    <row r="2045" spans="3:4" x14ac:dyDescent="0.2">
      <c r="C2045" s="16"/>
      <c r="D2045" s="16"/>
    </row>
    <row r="2046" spans="3:4" x14ac:dyDescent="0.2">
      <c r="C2046" s="16"/>
      <c r="D2046" s="16"/>
    </row>
    <row r="2047" spans="3:4" x14ac:dyDescent="0.2">
      <c r="C2047" s="16"/>
      <c r="D2047" s="16"/>
    </row>
    <row r="2048" spans="3:4" x14ac:dyDescent="0.2">
      <c r="C2048" s="16"/>
      <c r="D2048" s="16"/>
    </row>
    <row r="2049" spans="3:4" x14ac:dyDescent="0.2">
      <c r="C2049" s="16"/>
      <c r="D2049" s="16"/>
    </row>
    <row r="2050" spans="3:4" x14ac:dyDescent="0.2">
      <c r="C2050" s="16"/>
      <c r="D2050" s="16"/>
    </row>
    <row r="2051" spans="3:4" x14ac:dyDescent="0.2">
      <c r="C2051" s="16"/>
      <c r="D2051" s="16"/>
    </row>
    <row r="2052" spans="3:4" x14ac:dyDescent="0.2">
      <c r="C2052" s="16"/>
      <c r="D2052" s="16"/>
    </row>
    <row r="2053" spans="3:4" x14ac:dyDescent="0.2">
      <c r="C2053" s="16"/>
      <c r="D2053" s="16"/>
    </row>
    <row r="2054" spans="3:4" x14ac:dyDescent="0.2">
      <c r="C2054" s="16"/>
      <c r="D2054" s="16"/>
    </row>
    <row r="2055" spans="3:4" x14ac:dyDescent="0.2">
      <c r="C2055" s="16"/>
      <c r="D2055" s="16"/>
    </row>
    <row r="2056" spans="3:4" x14ac:dyDescent="0.2">
      <c r="C2056" s="16"/>
      <c r="D2056" s="16"/>
    </row>
    <row r="2057" spans="3:4" x14ac:dyDescent="0.2">
      <c r="C2057" s="16"/>
      <c r="D2057" s="16"/>
    </row>
    <row r="2058" spans="3:4" x14ac:dyDescent="0.2">
      <c r="C2058" s="16"/>
      <c r="D2058" s="16"/>
    </row>
    <row r="2059" spans="3:4" x14ac:dyDescent="0.2">
      <c r="C2059" s="16"/>
      <c r="D2059" s="16"/>
    </row>
    <row r="2060" spans="3:4" x14ac:dyDescent="0.2">
      <c r="C2060" s="16"/>
      <c r="D2060" s="16"/>
    </row>
    <row r="2061" spans="3:4" x14ac:dyDescent="0.2">
      <c r="C2061" s="16"/>
      <c r="D2061" s="16"/>
    </row>
    <row r="2062" spans="3:4" x14ac:dyDescent="0.2">
      <c r="C2062" s="16"/>
      <c r="D2062" s="16"/>
    </row>
    <row r="2063" spans="3:4" x14ac:dyDescent="0.2">
      <c r="C2063" s="16"/>
      <c r="D2063" s="16"/>
    </row>
    <row r="2064" spans="3:4" x14ac:dyDescent="0.2">
      <c r="C2064" s="16"/>
      <c r="D2064" s="16"/>
    </row>
    <row r="2065" spans="3:4" x14ac:dyDescent="0.2">
      <c r="C2065" s="16"/>
      <c r="D2065" s="16"/>
    </row>
    <row r="2066" spans="3:4" x14ac:dyDescent="0.2">
      <c r="C2066" s="16"/>
      <c r="D2066" s="16"/>
    </row>
    <row r="2067" spans="3:4" x14ac:dyDescent="0.2">
      <c r="C2067" s="16"/>
      <c r="D2067" s="16"/>
    </row>
    <row r="2068" spans="3:4" x14ac:dyDescent="0.2">
      <c r="C2068" s="16"/>
      <c r="D2068" s="16"/>
    </row>
    <row r="2069" spans="3:4" x14ac:dyDescent="0.2">
      <c r="C2069" s="16"/>
      <c r="D2069" s="16"/>
    </row>
    <row r="2070" spans="3:4" x14ac:dyDescent="0.2">
      <c r="C2070" s="16"/>
      <c r="D2070" s="16"/>
    </row>
    <row r="2071" spans="3:4" x14ac:dyDescent="0.2">
      <c r="C2071" s="16"/>
      <c r="D2071" s="16"/>
    </row>
    <row r="2072" spans="3:4" x14ac:dyDescent="0.2">
      <c r="C2072" s="16"/>
      <c r="D2072" s="16"/>
    </row>
    <row r="2073" spans="3:4" x14ac:dyDescent="0.2">
      <c r="C2073" s="16"/>
      <c r="D2073" s="16"/>
    </row>
    <row r="2074" spans="3:4" x14ac:dyDescent="0.2">
      <c r="C2074" s="16"/>
      <c r="D2074" s="16"/>
    </row>
    <row r="2075" spans="3:4" x14ac:dyDescent="0.2">
      <c r="C2075" s="16"/>
      <c r="D2075" s="16"/>
    </row>
    <row r="2076" spans="3:4" x14ac:dyDescent="0.2">
      <c r="C2076" s="16"/>
      <c r="D2076" s="16"/>
    </row>
    <row r="2077" spans="3:4" x14ac:dyDescent="0.2">
      <c r="C2077" s="16"/>
      <c r="D2077" s="16"/>
    </row>
    <row r="2078" spans="3:4" x14ac:dyDescent="0.2">
      <c r="C2078" s="16"/>
      <c r="D2078" s="16"/>
    </row>
    <row r="2079" spans="3:4" x14ac:dyDescent="0.2">
      <c r="C2079" s="16"/>
      <c r="D2079" s="16"/>
    </row>
    <row r="2080" spans="3:4" x14ac:dyDescent="0.2">
      <c r="C2080" s="16"/>
      <c r="D2080" s="16"/>
    </row>
    <row r="2081" spans="3:4" x14ac:dyDescent="0.2">
      <c r="C2081" s="16"/>
      <c r="D2081" s="16"/>
    </row>
    <row r="2082" spans="3:4" x14ac:dyDescent="0.2">
      <c r="C2082" s="16"/>
      <c r="D2082" s="16"/>
    </row>
    <row r="2083" spans="3:4" x14ac:dyDescent="0.2">
      <c r="C2083" s="16"/>
      <c r="D2083" s="16"/>
    </row>
    <row r="2084" spans="3:4" x14ac:dyDescent="0.2">
      <c r="C2084" s="16"/>
      <c r="D2084" s="16"/>
    </row>
    <row r="2085" spans="3:4" x14ac:dyDescent="0.2">
      <c r="C2085" s="16"/>
      <c r="D2085" s="16"/>
    </row>
    <row r="2086" spans="3:4" x14ac:dyDescent="0.2">
      <c r="C2086" s="16"/>
      <c r="D2086" s="16"/>
    </row>
    <row r="2087" spans="3:4" x14ac:dyDescent="0.2">
      <c r="C2087" s="16"/>
      <c r="D2087" s="16"/>
    </row>
    <row r="2088" spans="3:4" x14ac:dyDescent="0.2">
      <c r="C2088" s="16"/>
      <c r="D2088" s="16"/>
    </row>
    <row r="2089" spans="3:4" x14ac:dyDescent="0.2">
      <c r="C2089" s="16"/>
      <c r="D2089" s="16"/>
    </row>
    <row r="2090" spans="3:4" x14ac:dyDescent="0.2">
      <c r="C2090" s="16"/>
      <c r="D2090" s="16"/>
    </row>
    <row r="2091" spans="3:4" x14ac:dyDescent="0.2">
      <c r="C2091" s="16"/>
      <c r="D2091" s="16"/>
    </row>
    <row r="2092" spans="3:4" x14ac:dyDescent="0.2">
      <c r="C2092" s="16"/>
      <c r="D2092" s="16"/>
    </row>
    <row r="2093" spans="3:4" x14ac:dyDescent="0.2">
      <c r="C2093" s="16"/>
      <c r="D2093" s="16"/>
    </row>
    <row r="2094" spans="3:4" x14ac:dyDescent="0.2">
      <c r="C2094" s="16"/>
      <c r="D2094" s="16"/>
    </row>
    <row r="2095" spans="3:4" x14ac:dyDescent="0.2">
      <c r="C2095" s="16"/>
      <c r="D2095" s="16"/>
    </row>
    <row r="2096" spans="3:4" x14ac:dyDescent="0.2">
      <c r="C2096" s="16"/>
      <c r="D2096" s="16"/>
    </row>
    <row r="2097" spans="3:4" x14ac:dyDescent="0.2">
      <c r="C2097" s="16"/>
      <c r="D2097" s="16"/>
    </row>
    <row r="2098" spans="3:4" x14ac:dyDescent="0.2">
      <c r="C2098" s="16"/>
      <c r="D2098" s="16"/>
    </row>
    <row r="2099" spans="3:4" x14ac:dyDescent="0.2">
      <c r="C2099" s="16"/>
      <c r="D2099" s="16"/>
    </row>
    <row r="2100" spans="3:4" x14ac:dyDescent="0.2">
      <c r="C2100" s="16"/>
      <c r="D2100" s="16"/>
    </row>
    <row r="2101" spans="3:4" x14ac:dyDescent="0.2">
      <c r="C2101" s="16"/>
      <c r="D2101" s="16"/>
    </row>
    <row r="2102" spans="3:4" x14ac:dyDescent="0.2">
      <c r="C2102" s="16"/>
      <c r="D2102" s="16"/>
    </row>
    <row r="2103" spans="3:4" x14ac:dyDescent="0.2">
      <c r="C2103" s="16"/>
      <c r="D2103" s="16"/>
    </row>
    <row r="2104" spans="3:4" x14ac:dyDescent="0.2">
      <c r="C2104" s="16"/>
      <c r="D2104" s="16"/>
    </row>
    <row r="2105" spans="3:4" x14ac:dyDescent="0.2">
      <c r="C2105" s="16"/>
      <c r="D2105" s="16"/>
    </row>
    <row r="2106" spans="3:4" x14ac:dyDescent="0.2">
      <c r="C2106" s="16"/>
      <c r="D2106" s="16"/>
    </row>
    <row r="2107" spans="3:4" x14ac:dyDescent="0.2">
      <c r="C2107" s="16"/>
      <c r="D2107" s="16"/>
    </row>
    <row r="2108" spans="3:4" x14ac:dyDescent="0.2">
      <c r="C2108" s="16"/>
      <c r="D2108" s="16"/>
    </row>
    <row r="2109" spans="3:4" x14ac:dyDescent="0.2">
      <c r="C2109" s="16"/>
      <c r="D2109" s="16"/>
    </row>
    <row r="2110" spans="3:4" x14ac:dyDescent="0.2">
      <c r="C2110" s="16"/>
      <c r="D2110" s="16"/>
    </row>
    <row r="2111" spans="3:4" x14ac:dyDescent="0.2">
      <c r="C2111" s="16"/>
      <c r="D2111" s="16"/>
    </row>
    <row r="2112" spans="3:4" x14ac:dyDescent="0.2">
      <c r="C2112" s="16"/>
      <c r="D2112" s="16"/>
    </row>
    <row r="2113" spans="3:4" x14ac:dyDescent="0.2">
      <c r="C2113" s="16"/>
      <c r="D2113" s="16"/>
    </row>
    <row r="2114" spans="3:4" x14ac:dyDescent="0.2">
      <c r="C2114" s="16"/>
      <c r="D2114" s="16"/>
    </row>
    <row r="2115" spans="3:4" x14ac:dyDescent="0.2">
      <c r="C2115" s="16"/>
      <c r="D2115" s="16"/>
    </row>
    <row r="2116" spans="3:4" x14ac:dyDescent="0.2">
      <c r="C2116" s="16"/>
      <c r="D2116" s="16"/>
    </row>
    <row r="2117" spans="3:4" x14ac:dyDescent="0.2">
      <c r="C2117" s="16"/>
      <c r="D2117" s="16"/>
    </row>
    <row r="2118" spans="3:4" x14ac:dyDescent="0.2">
      <c r="C2118" s="16"/>
      <c r="D2118" s="16"/>
    </row>
    <row r="2119" spans="3:4" x14ac:dyDescent="0.2">
      <c r="C2119" s="16"/>
      <c r="D2119" s="16"/>
    </row>
    <row r="2120" spans="3:4" x14ac:dyDescent="0.2">
      <c r="C2120" s="16"/>
      <c r="D2120" s="16"/>
    </row>
    <row r="2121" spans="3:4" x14ac:dyDescent="0.2">
      <c r="C2121" s="16"/>
      <c r="D2121" s="16"/>
    </row>
    <row r="2122" spans="3:4" x14ac:dyDescent="0.2">
      <c r="C2122" s="16"/>
      <c r="D2122" s="16"/>
    </row>
    <row r="2123" spans="3:4" x14ac:dyDescent="0.2">
      <c r="C2123" s="16"/>
      <c r="D2123" s="16"/>
    </row>
    <row r="2124" spans="3:4" x14ac:dyDescent="0.2">
      <c r="C2124" s="16"/>
      <c r="D2124" s="16"/>
    </row>
    <row r="2125" spans="3:4" x14ac:dyDescent="0.2">
      <c r="C2125" s="16"/>
      <c r="D2125" s="16"/>
    </row>
    <row r="2126" spans="3:4" x14ac:dyDescent="0.2">
      <c r="C2126" s="16"/>
      <c r="D2126" s="16"/>
    </row>
    <row r="2127" spans="3:4" x14ac:dyDescent="0.2">
      <c r="C2127" s="16"/>
      <c r="D2127" s="16"/>
    </row>
    <row r="2128" spans="3:4" x14ac:dyDescent="0.2">
      <c r="C2128" s="16"/>
      <c r="D2128" s="16"/>
    </row>
    <row r="2129" spans="3:4" x14ac:dyDescent="0.2">
      <c r="C2129" s="16"/>
      <c r="D2129" s="16"/>
    </row>
    <row r="2130" spans="3:4" x14ac:dyDescent="0.2">
      <c r="C2130" s="16"/>
      <c r="D2130" s="16"/>
    </row>
    <row r="2131" spans="3:4" x14ac:dyDescent="0.2">
      <c r="C2131" s="16"/>
      <c r="D2131" s="16"/>
    </row>
    <row r="2132" spans="3:4" x14ac:dyDescent="0.2">
      <c r="C2132" s="16"/>
      <c r="D2132" s="16"/>
    </row>
    <row r="2133" spans="3:4" x14ac:dyDescent="0.2">
      <c r="C2133" s="16"/>
      <c r="D2133" s="16"/>
    </row>
    <row r="2134" spans="3:4" x14ac:dyDescent="0.2">
      <c r="C2134" s="16"/>
      <c r="D2134" s="16"/>
    </row>
    <row r="2135" spans="3:4" x14ac:dyDescent="0.2">
      <c r="C2135" s="16"/>
      <c r="D2135" s="16"/>
    </row>
    <row r="2136" spans="3:4" x14ac:dyDescent="0.2">
      <c r="C2136" s="16"/>
      <c r="D2136" s="16"/>
    </row>
    <row r="2137" spans="3:4" x14ac:dyDescent="0.2">
      <c r="C2137" s="16"/>
      <c r="D2137" s="16"/>
    </row>
    <row r="2138" spans="3:4" x14ac:dyDescent="0.2">
      <c r="C2138" s="16"/>
      <c r="D2138" s="16"/>
    </row>
    <row r="2139" spans="3:4" x14ac:dyDescent="0.2">
      <c r="C2139" s="16"/>
      <c r="D2139" s="16"/>
    </row>
    <row r="2140" spans="3:4" x14ac:dyDescent="0.2">
      <c r="C2140" s="16"/>
      <c r="D2140" s="16"/>
    </row>
    <row r="2141" spans="3:4" x14ac:dyDescent="0.2">
      <c r="C2141" s="16"/>
      <c r="D2141" s="16"/>
    </row>
    <row r="2142" spans="3:4" x14ac:dyDescent="0.2">
      <c r="C2142" s="16"/>
      <c r="D2142" s="16"/>
    </row>
    <row r="2143" spans="3:4" x14ac:dyDescent="0.2">
      <c r="C2143" s="16"/>
      <c r="D2143" s="16"/>
    </row>
    <row r="2144" spans="3:4" x14ac:dyDescent="0.2">
      <c r="C2144" s="16"/>
      <c r="D2144" s="16"/>
    </row>
    <row r="2145" spans="3:4" x14ac:dyDescent="0.2">
      <c r="C2145" s="16"/>
      <c r="D2145" s="16"/>
    </row>
    <row r="2146" spans="3:4" x14ac:dyDescent="0.2">
      <c r="C2146" s="16"/>
      <c r="D2146" s="16"/>
    </row>
    <row r="2147" spans="3:4" x14ac:dyDescent="0.2">
      <c r="C2147" s="16"/>
      <c r="D2147" s="16"/>
    </row>
    <row r="2148" spans="3:4" x14ac:dyDescent="0.2">
      <c r="C2148" s="16"/>
      <c r="D2148" s="16"/>
    </row>
    <row r="2149" spans="3:4" x14ac:dyDescent="0.2">
      <c r="C2149" s="16"/>
      <c r="D2149" s="16"/>
    </row>
    <row r="2150" spans="3:4" x14ac:dyDescent="0.2">
      <c r="C2150" s="16"/>
      <c r="D2150" s="16"/>
    </row>
    <row r="2151" spans="3:4" x14ac:dyDescent="0.2">
      <c r="C2151" s="16"/>
      <c r="D2151" s="16"/>
    </row>
    <row r="2152" spans="3:4" x14ac:dyDescent="0.2">
      <c r="C2152" s="16"/>
      <c r="D2152" s="16"/>
    </row>
    <row r="2153" spans="3:4" x14ac:dyDescent="0.2">
      <c r="C2153" s="16"/>
      <c r="D2153" s="16"/>
    </row>
    <row r="2154" spans="3:4" x14ac:dyDescent="0.2">
      <c r="C2154" s="16"/>
      <c r="D2154" s="16"/>
    </row>
    <row r="2155" spans="3:4" x14ac:dyDescent="0.2">
      <c r="C2155" s="16"/>
      <c r="D2155" s="16"/>
    </row>
    <row r="2156" spans="3:4" x14ac:dyDescent="0.2">
      <c r="C2156" s="16"/>
      <c r="D2156" s="16"/>
    </row>
    <row r="2157" spans="3:4" x14ac:dyDescent="0.2">
      <c r="C2157" s="16"/>
      <c r="D2157" s="16"/>
    </row>
    <row r="2158" spans="3:4" x14ac:dyDescent="0.2">
      <c r="C2158" s="16"/>
      <c r="D2158" s="16"/>
    </row>
    <row r="2159" spans="3:4" x14ac:dyDescent="0.2">
      <c r="C2159" s="16"/>
      <c r="D2159" s="16"/>
    </row>
    <row r="2160" spans="3:4" x14ac:dyDescent="0.2">
      <c r="C2160" s="16"/>
      <c r="D2160" s="16"/>
    </row>
    <row r="2161" spans="3:4" x14ac:dyDescent="0.2">
      <c r="C2161" s="16"/>
      <c r="D2161" s="16"/>
    </row>
    <row r="2162" spans="3:4" x14ac:dyDescent="0.2">
      <c r="C2162" s="16"/>
      <c r="D2162" s="16"/>
    </row>
    <row r="2163" spans="3:4" x14ac:dyDescent="0.2">
      <c r="C2163" s="16"/>
      <c r="D2163" s="16"/>
    </row>
    <row r="2164" spans="3:4" x14ac:dyDescent="0.2">
      <c r="C2164" s="16"/>
      <c r="D2164" s="16"/>
    </row>
    <row r="2165" spans="3:4" x14ac:dyDescent="0.2">
      <c r="C2165" s="16"/>
      <c r="D2165" s="16"/>
    </row>
    <row r="2166" spans="3:4" x14ac:dyDescent="0.2">
      <c r="C2166" s="16"/>
      <c r="D2166" s="16"/>
    </row>
    <row r="2167" spans="3:4" x14ac:dyDescent="0.2">
      <c r="C2167" s="16"/>
      <c r="D2167" s="16"/>
    </row>
    <row r="2168" spans="3:4" x14ac:dyDescent="0.2">
      <c r="C2168" s="16"/>
      <c r="D2168" s="16"/>
    </row>
    <row r="2169" spans="3:4" x14ac:dyDescent="0.2">
      <c r="C2169" s="16"/>
      <c r="D2169" s="16"/>
    </row>
    <row r="2170" spans="3:4" x14ac:dyDescent="0.2">
      <c r="C2170" s="16"/>
      <c r="D2170" s="16"/>
    </row>
    <row r="2171" spans="3:4" x14ac:dyDescent="0.2">
      <c r="C2171" s="16"/>
      <c r="D2171" s="16"/>
    </row>
    <row r="2172" spans="3:4" x14ac:dyDescent="0.2">
      <c r="C2172" s="16"/>
      <c r="D2172" s="16"/>
    </row>
    <row r="2173" spans="3:4" x14ac:dyDescent="0.2">
      <c r="C2173" s="16"/>
      <c r="D2173" s="16"/>
    </row>
    <row r="2174" spans="3:4" x14ac:dyDescent="0.2">
      <c r="C2174" s="16"/>
      <c r="D2174" s="16"/>
    </row>
    <row r="2175" spans="3:4" x14ac:dyDescent="0.2">
      <c r="C2175" s="16"/>
      <c r="D2175" s="16"/>
    </row>
    <row r="2176" spans="3:4" x14ac:dyDescent="0.2">
      <c r="C2176" s="16"/>
      <c r="D2176" s="16"/>
    </row>
    <row r="2177" spans="3:4" x14ac:dyDescent="0.2">
      <c r="C2177" s="16"/>
      <c r="D2177" s="16"/>
    </row>
    <row r="2178" spans="3:4" x14ac:dyDescent="0.2">
      <c r="C2178" s="16"/>
      <c r="D2178" s="16"/>
    </row>
    <row r="2179" spans="3:4" x14ac:dyDescent="0.2">
      <c r="C2179" s="16"/>
      <c r="D2179" s="16"/>
    </row>
    <row r="2180" spans="3:4" x14ac:dyDescent="0.2">
      <c r="C2180" s="16"/>
      <c r="D2180" s="16"/>
    </row>
    <row r="2181" spans="3:4" x14ac:dyDescent="0.2">
      <c r="C2181" s="16"/>
      <c r="D2181" s="16"/>
    </row>
    <row r="2182" spans="3:4" x14ac:dyDescent="0.2">
      <c r="C2182" s="16"/>
      <c r="D2182" s="16"/>
    </row>
    <row r="2183" spans="3:4" x14ac:dyDescent="0.2">
      <c r="C2183" s="16"/>
      <c r="D2183" s="16"/>
    </row>
    <row r="2184" spans="3:4" x14ac:dyDescent="0.2">
      <c r="C2184" s="16"/>
      <c r="D2184" s="16"/>
    </row>
    <row r="2185" spans="3:4" x14ac:dyDescent="0.2">
      <c r="C2185" s="16"/>
      <c r="D2185" s="16"/>
    </row>
    <row r="2186" spans="3:4" x14ac:dyDescent="0.2">
      <c r="C2186" s="16"/>
      <c r="D2186" s="16"/>
    </row>
    <row r="2187" spans="3:4" x14ac:dyDescent="0.2">
      <c r="C2187" s="16"/>
      <c r="D2187" s="16"/>
    </row>
    <row r="2188" spans="3:4" x14ac:dyDescent="0.2">
      <c r="C2188" s="16"/>
      <c r="D2188" s="16"/>
    </row>
    <row r="2189" spans="3:4" x14ac:dyDescent="0.2">
      <c r="C2189" s="16"/>
      <c r="D2189" s="16"/>
    </row>
    <row r="2190" spans="3:4" x14ac:dyDescent="0.2">
      <c r="C2190" s="16"/>
      <c r="D2190" s="16"/>
    </row>
    <row r="2191" spans="3:4" x14ac:dyDescent="0.2">
      <c r="C2191" s="16"/>
      <c r="D2191" s="16"/>
    </row>
    <row r="2192" spans="3:4" x14ac:dyDescent="0.2">
      <c r="C2192" s="16"/>
      <c r="D2192" s="16"/>
    </row>
    <row r="2193" spans="3:4" x14ac:dyDescent="0.2">
      <c r="C2193" s="16"/>
      <c r="D2193" s="16"/>
    </row>
    <row r="2194" spans="3:4" x14ac:dyDescent="0.2">
      <c r="C2194" s="16"/>
      <c r="D2194" s="16"/>
    </row>
    <row r="2195" spans="3:4" x14ac:dyDescent="0.2">
      <c r="C2195" s="16"/>
      <c r="D2195" s="16"/>
    </row>
    <row r="2196" spans="3:4" x14ac:dyDescent="0.2">
      <c r="C2196" s="16"/>
      <c r="D2196" s="16"/>
    </row>
    <row r="2197" spans="3:4" x14ac:dyDescent="0.2">
      <c r="C2197" s="16"/>
      <c r="D2197" s="16"/>
    </row>
    <row r="2198" spans="3:4" x14ac:dyDescent="0.2">
      <c r="C2198" s="16"/>
      <c r="D2198" s="16"/>
    </row>
    <row r="2199" spans="3:4" x14ac:dyDescent="0.2">
      <c r="C2199" s="16"/>
      <c r="D2199" s="16"/>
    </row>
    <row r="2200" spans="3:4" x14ac:dyDescent="0.2">
      <c r="C2200" s="16"/>
      <c r="D2200" s="16"/>
    </row>
    <row r="2201" spans="3:4" x14ac:dyDescent="0.2">
      <c r="C2201" s="16"/>
      <c r="D2201" s="16"/>
    </row>
    <row r="2202" spans="3:4" x14ac:dyDescent="0.2">
      <c r="C2202" s="16"/>
      <c r="D2202" s="16"/>
    </row>
    <row r="2203" spans="3:4" x14ac:dyDescent="0.2">
      <c r="C2203" s="16"/>
      <c r="D2203" s="16"/>
    </row>
    <row r="2204" spans="3:4" x14ac:dyDescent="0.2">
      <c r="C2204" s="16"/>
      <c r="D2204" s="16"/>
    </row>
    <row r="2205" spans="3:4" x14ac:dyDescent="0.2">
      <c r="C2205" s="16"/>
      <c r="D2205" s="16"/>
    </row>
    <row r="2206" spans="3:4" x14ac:dyDescent="0.2">
      <c r="C2206" s="16"/>
      <c r="D2206" s="16"/>
    </row>
    <row r="2207" spans="3:4" x14ac:dyDescent="0.2">
      <c r="C2207" s="16"/>
      <c r="D2207" s="16"/>
    </row>
    <row r="2208" spans="3:4" x14ac:dyDescent="0.2">
      <c r="C2208" s="16"/>
      <c r="D2208" s="16"/>
    </row>
    <row r="2209" spans="3:4" x14ac:dyDescent="0.2">
      <c r="C2209" s="16"/>
      <c r="D2209" s="16"/>
    </row>
    <row r="2210" spans="3:4" x14ac:dyDescent="0.2">
      <c r="C2210" s="16"/>
      <c r="D2210" s="16"/>
    </row>
    <row r="2211" spans="3:4" x14ac:dyDescent="0.2">
      <c r="C2211" s="16"/>
      <c r="D2211" s="16"/>
    </row>
    <row r="2212" spans="3:4" x14ac:dyDescent="0.2">
      <c r="C2212" s="16"/>
      <c r="D2212" s="16"/>
    </row>
    <row r="2213" spans="3:4" x14ac:dyDescent="0.2">
      <c r="C2213" s="16"/>
      <c r="D2213" s="16"/>
    </row>
    <row r="2214" spans="3:4" x14ac:dyDescent="0.2">
      <c r="C2214" s="16"/>
      <c r="D2214" s="16"/>
    </row>
    <row r="2215" spans="3:4" x14ac:dyDescent="0.2">
      <c r="C2215" s="16"/>
      <c r="D2215" s="16"/>
    </row>
    <row r="2216" spans="3:4" x14ac:dyDescent="0.2">
      <c r="C2216" s="16"/>
      <c r="D2216" s="16"/>
    </row>
    <row r="2217" spans="3:4" x14ac:dyDescent="0.2">
      <c r="C2217" s="16"/>
      <c r="D2217" s="16"/>
    </row>
    <row r="2218" spans="3:4" x14ac:dyDescent="0.2">
      <c r="C2218" s="16"/>
      <c r="D2218" s="16"/>
    </row>
    <row r="2219" spans="3:4" x14ac:dyDescent="0.2">
      <c r="C2219" s="16"/>
      <c r="D2219" s="16"/>
    </row>
    <row r="2220" spans="3:4" x14ac:dyDescent="0.2">
      <c r="C2220" s="16"/>
      <c r="D2220" s="16"/>
    </row>
    <row r="2221" spans="3:4" x14ac:dyDescent="0.2">
      <c r="C2221" s="16"/>
      <c r="D2221" s="16"/>
    </row>
    <row r="2222" spans="3:4" x14ac:dyDescent="0.2">
      <c r="C2222" s="16"/>
      <c r="D2222" s="16"/>
    </row>
    <row r="2223" spans="3:4" x14ac:dyDescent="0.2">
      <c r="C2223" s="16"/>
      <c r="D2223" s="16"/>
    </row>
    <row r="2224" spans="3:4" x14ac:dyDescent="0.2">
      <c r="C2224" s="16"/>
      <c r="D2224" s="16"/>
    </row>
    <row r="2225" spans="3:4" x14ac:dyDescent="0.2">
      <c r="C2225" s="16"/>
      <c r="D2225" s="16"/>
    </row>
    <row r="2226" spans="3:4" x14ac:dyDescent="0.2">
      <c r="C2226" s="16"/>
      <c r="D2226" s="16"/>
    </row>
    <row r="2227" spans="3:4" x14ac:dyDescent="0.2">
      <c r="C2227" s="16"/>
      <c r="D2227" s="16"/>
    </row>
    <row r="2228" spans="3:4" x14ac:dyDescent="0.2">
      <c r="C2228" s="16"/>
      <c r="D2228" s="16"/>
    </row>
    <row r="2229" spans="3:4" x14ac:dyDescent="0.2">
      <c r="C2229" s="16"/>
      <c r="D2229" s="16"/>
    </row>
    <row r="2230" spans="3:4" x14ac:dyDescent="0.2">
      <c r="C2230" s="16"/>
      <c r="D2230" s="16"/>
    </row>
    <row r="2231" spans="3:4" x14ac:dyDescent="0.2">
      <c r="C2231" s="16"/>
      <c r="D2231" s="16"/>
    </row>
    <row r="2232" spans="3:4" x14ac:dyDescent="0.2">
      <c r="C2232" s="16"/>
      <c r="D2232" s="16"/>
    </row>
    <row r="2233" spans="3:4" x14ac:dyDescent="0.2">
      <c r="C2233" s="16"/>
      <c r="D2233" s="16"/>
    </row>
    <row r="2234" spans="3:4" x14ac:dyDescent="0.2">
      <c r="C2234" s="16"/>
      <c r="D2234" s="16"/>
    </row>
    <row r="2235" spans="3:4" x14ac:dyDescent="0.2">
      <c r="C2235" s="16"/>
      <c r="D2235" s="16"/>
    </row>
    <row r="2236" spans="3:4" x14ac:dyDescent="0.2">
      <c r="C2236" s="16"/>
      <c r="D2236" s="16"/>
    </row>
    <row r="2237" spans="3:4" x14ac:dyDescent="0.2">
      <c r="C2237" s="16"/>
      <c r="D2237" s="16"/>
    </row>
    <row r="2238" spans="3:4" x14ac:dyDescent="0.2">
      <c r="C2238" s="16"/>
      <c r="D2238" s="16"/>
    </row>
    <row r="2239" spans="3:4" x14ac:dyDescent="0.2">
      <c r="C2239" s="16"/>
      <c r="D2239" s="16"/>
    </row>
    <row r="2240" spans="3:4" x14ac:dyDescent="0.2">
      <c r="C2240" s="16"/>
      <c r="D2240" s="16"/>
    </row>
    <row r="2241" spans="3:4" x14ac:dyDescent="0.2">
      <c r="C2241" s="16"/>
      <c r="D2241" s="16"/>
    </row>
    <row r="2242" spans="3:4" x14ac:dyDescent="0.2">
      <c r="C2242" s="16"/>
      <c r="D2242" s="16"/>
    </row>
    <row r="2243" spans="3:4" x14ac:dyDescent="0.2">
      <c r="C2243" s="16"/>
      <c r="D2243" s="16"/>
    </row>
    <row r="2244" spans="3:4" x14ac:dyDescent="0.2">
      <c r="C2244" s="16"/>
      <c r="D2244" s="16"/>
    </row>
    <row r="2245" spans="3:4" x14ac:dyDescent="0.2">
      <c r="C2245" s="16"/>
      <c r="D2245" s="16"/>
    </row>
    <row r="2246" spans="3:4" x14ac:dyDescent="0.2">
      <c r="C2246" s="16"/>
      <c r="D2246" s="16"/>
    </row>
    <row r="2247" spans="3:4" x14ac:dyDescent="0.2">
      <c r="C2247" s="16"/>
      <c r="D2247" s="16"/>
    </row>
    <row r="2248" spans="3:4" x14ac:dyDescent="0.2">
      <c r="C2248" s="16"/>
      <c r="D2248" s="16"/>
    </row>
    <row r="2249" spans="3:4" x14ac:dyDescent="0.2">
      <c r="C2249" s="16"/>
      <c r="D2249" s="16"/>
    </row>
    <row r="2250" spans="3:4" x14ac:dyDescent="0.2">
      <c r="C2250" s="16"/>
      <c r="D2250" s="16"/>
    </row>
    <row r="2251" spans="3:4" x14ac:dyDescent="0.2">
      <c r="C2251" s="16"/>
      <c r="D2251" s="16"/>
    </row>
    <row r="2252" spans="3:4" x14ac:dyDescent="0.2">
      <c r="C2252" s="16"/>
      <c r="D2252" s="16"/>
    </row>
    <row r="2253" spans="3:4" x14ac:dyDescent="0.2">
      <c r="C2253" s="16"/>
      <c r="D2253" s="16"/>
    </row>
    <row r="2254" spans="3:4" x14ac:dyDescent="0.2">
      <c r="C2254" s="16"/>
      <c r="D2254" s="16"/>
    </row>
    <row r="2255" spans="3:4" x14ac:dyDescent="0.2">
      <c r="C2255" s="16"/>
      <c r="D2255" s="16"/>
    </row>
    <row r="2256" spans="3:4" x14ac:dyDescent="0.2">
      <c r="C2256" s="16"/>
      <c r="D2256" s="16"/>
    </row>
    <row r="2257" spans="3:4" x14ac:dyDescent="0.2">
      <c r="C2257" s="16"/>
      <c r="D2257" s="16"/>
    </row>
    <row r="2258" spans="3:4" x14ac:dyDescent="0.2">
      <c r="C2258" s="16"/>
      <c r="D2258" s="16"/>
    </row>
    <row r="2259" spans="3:4" x14ac:dyDescent="0.2">
      <c r="C2259" s="16"/>
      <c r="D2259" s="16"/>
    </row>
    <row r="2260" spans="3:4" x14ac:dyDescent="0.2">
      <c r="C2260" s="16"/>
      <c r="D2260" s="16"/>
    </row>
    <row r="2261" spans="3:4" x14ac:dyDescent="0.2">
      <c r="C2261" s="16"/>
      <c r="D2261" s="16"/>
    </row>
    <row r="2262" spans="3:4" x14ac:dyDescent="0.2">
      <c r="C2262" s="16"/>
      <c r="D2262" s="16"/>
    </row>
    <row r="2263" spans="3:4" x14ac:dyDescent="0.2">
      <c r="C2263" s="16"/>
      <c r="D2263" s="16"/>
    </row>
    <row r="2264" spans="3:4" x14ac:dyDescent="0.2">
      <c r="C2264" s="16"/>
      <c r="D2264" s="16"/>
    </row>
    <row r="2265" spans="3:4" x14ac:dyDescent="0.2">
      <c r="C2265" s="16"/>
      <c r="D2265" s="16"/>
    </row>
    <row r="2266" spans="3:4" x14ac:dyDescent="0.2">
      <c r="C2266" s="16"/>
      <c r="D2266" s="16"/>
    </row>
    <row r="2267" spans="3:4" x14ac:dyDescent="0.2">
      <c r="C2267" s="16"/>
      <c r="D2267" s="16"/>
    </row>
    <row r="2268" spans="3:4" x14ac:dyDescent="0.2">
      <c r="C2268" s="16"/>
      <c r="D2268" s="16"/>
    </row>
    <row r="2269" spans="3:4" x14ac:dyDescent="0.2">
      <c r="C2269" s="16"/>
      <c r="D2269" s="16"/>
    </row>
    <row r="2270" spans="3:4" x14ac:dyDescent="0.2">
      <c r="C2270" s="16"/>
      <c r="D2270" s="16"/>
    </row>
    <row r="2271" spans="3:4" x14ac:dyDescent="0.2">
      <c r="C2271" s="16"/>
      <c r="D2271" s="16"/>
    </row>
    <row r="2272" spans="3:4" x14ac:dyDescent="0.2">
      <c r="C2272" s="16"/>
      <c r="D2272" s="16"/>
    </row>
    <row r="2273" spans="3:4" x14ac:dyDescent="0.2">
      <c r="C2273" s="16"/>
      <c r="D2273" s="16"/>
    </row>
    <row r="2274" spans="3:4" x14ac:dyDescent="0.2">
      <c r="C2274" s="16"/>
      <c r="D2274" s="16"/>
    </row>
    <row r="2275" spans="3:4" x14ac:dyDescent="0.2">
      <c r="C2275" s="16"/>
      <c r="D2275" s="16"/>
    </row>
    <row r="2276" spans="3:4" x14ac:dyDescent="0.2">
      <c r="C2276" s="16"/>
      <c r="D2276" s="16"/>
    </row>
    <row r="2277" spans="3:4" x14ac:dyDescent="0.2">
      <c r="C2277" s="16"/>
      <c r="D2277" s="16"/>
    </row>
    <row r="2278" spans="3:4" x14ac:dyDescent="0.2">
      <c r="C2278" s="16"/>
      <c r="D2278" s="16"/>
    </row>
    <row r="2279" spans="3:4" x14ac:dyDescent="0.2">
      <c r="C2279" s="16"/>
      <c r="D2279" s="16"/>
    </row>
    <row r="2280" spans="3:4" x14ac:dyDescent="0.2">
      <c r="C2280" s="16"/>
      <c r="D2280" s="16"/>
    </row>
    <row r="2281" spans="3:4" x14ac:dyDescent="0.2">
      <c r="C2281" s="16"/>
      <c r="D2281" s="16"/>
    </row>
    <row r="2282" spans="3:4" x14ac:dyDescent="0.2">
      <c r="C2282" s="16"/>
      <c r="D2282" s="16"/>
    </row>
    <row r="2283" spans="3:4" x14ac:dyDescent="0.2">
      <c r="C2283" s="16"/>
      <c r="D2283" s="16"/>
    </row>
    <row r="2284" spans="3:4" x14ac:dyDescent="0.2">
      <c r="C2284" s="16"/>
      <c r="D2284" s="16"/>
    </row>
    <row r="2285" spans="3:4" x14ac:dyDescent="0.2">
      <c r="C2285" s="16"/>
      <c r="D2285" s="16"/>
    </row>
    <row r="2286" spans="3:4" x14ac:dyDescent="0.2">
      <c r="C2286" s="16"/>
      <c r="D2286" s="16"/>
    </row>
    <row r="2287" spans="3:4" x14ac:dyDescent="0.2">
      <c r="C2287" s="16"/>
      <c r="D2287" s="16"/>
    </row>
    <row r="2288" spans="3:4" x14ac:dyDescent="0.2">
      <c r="C2288" s="16"/>
      <c r="D2288" s="16"/>
    </row>
    <row r="2289" spans="3:4" x14ac:dyDescent="0.2">
      <c r="C2289" s="16"/>
      <c r="D2289" s="16"/>
    </row>
    <row r="2290" spans="3:4" x14ac:dyDescent="0.2">
      <c r="C2290" s="16"/>
      <c r="D2290" s="16"/>
    </row>
    <row r="2291" spans="3:4" x14ac:dyDescent="0.2">
      <c r="C2291" s="16"/>
      <c r="D2291" s="16"/>
    </row>
    <row r="2292" spans="3:4" x14ac:dyDescent="0.2">
      <c r="C2292" s="16"/>
      <c r="D2292" s="16"/>
    </row>
    <row r="2293" spans="3:4" x14ac:dyDescent="0.2">
      <c r="C2293" s="16"/>
      <c r="D2293" s="16"/>
    </row>
    <row r="2294" spans="3:4" x14ac:dyDescent="0.2">
      <c r="C2294" s="16"/>
      <c r="D2294" s="16"/>
    </row>
    <row r="2295" spans="3:4" x14ac:dyDescent="0.2">
      <c r="C2295" s="16"/>
      <c r="D2295" s="16"/>
    </row>
    <row r="2296" spans="3:4" x14ac:dyDescent="0.2">
      <c r="C2296" s="16"/>
      <c r="D2296" s="16"/>
    </row>
    <row r="2297" spans="3:4" x14ac:dyDescent="0.2">
      <c r="C2297" s="16"/>
      <c r="D2297" s="16"/>
    </row>
    <row r="2298" spans="3:4" x14ac:dyDescent="0.2">
      <c r="C2298" s="16"/>
      <c r="D2298" s="16"/>
    </row>
    <row r="2299" spans="3:4" x14ac:dyDescent="0.2">
      <c r="C2299" s="16"/>
      <c r="D2299" s="16"/>
    </row>
    <row r="2300" spans="3:4" x14ac:dyDescent="0.2">
      <c r="C2300" s="16"/>
      <c r="D2300" s="16"/>
    </row>
    <row r="2301" spans="3:4" x14ac:dyDescent="0.2">
      <c r="C2301" s="16"/>
      <c r="D2301" s="16"/>
    </row>
    <row r="2302" spans="3:4" x14ac:dyDescent="0.2">
      <c r="C2302" s="16"/>
      <c r="D2302" s="16"/>
    </row>
    <row r="2303" spans="3:4" x14ac:dyDescent="0.2">
      <c r="C2303" s="16"/>
      <c r="D2303" s="16"/>
    </row>
    <row r="2304" spans="3:4" x14ac:dyDescent="0.2">
      <c r="C2304" s="16"/>
      <c r="D2304" s="16"/>
    </row>
    <row r="2305" spans="3:4" x14ac:dyDescent="0.2">
      <c r="C2305" s="16"/>
      <c r="D2305" s="16"/>
    </row>
    <row r="2306" spans="3:4" x14ac:dyDescent="0.2">
      <c r="C2306" s="16"/>
      <c r="D2306" s="16"/>
    </row>
    <row r="2307" spans="3:4" x14ac:dyDescent="0.2">
      <c r="C2307" s="16"/>
      <c r="D2307" s="16"/>
    </row>
    <row r="2308" spans="3:4" x14ac:dyDescent="0.2">
      <c r="C2308" s="16"/>
      <c r="D2308" s="16"/>
    </row>
    <row r="2309" spans="3:4" x14ac:dyDescent="0.2">
      <c r="C2309" s="16"/>
      <c r="D2309" s="16"/>
    </row>
    <row r="2310" spans="3:4" x14ac:dyDescent="0.2">
      <c r="C2310" s="16"/>
      <c r="D2310" s="16"/>
    </row>
    <row r="2311" spans="3:4" x14ac:dyDescent="0.2">
      <c r="C2311" s="16"/>
      <c r="D2311" s="16"/>
    </row>
    <row r="2312" spans="3:4" x14ac:dyDescent="0.2">
      <c r="C2312" s="16"/>
      <c r="D2312" s="16"/>
    </row>
    <row r="2313" spans="3:4" x14ac:dyDescent="0.2">
      <c r="C2313" s="16"/>
      <c r="D2313" s="16"/>
    </row>
    <row r="2314" spans="3:4" x14ac:dyDescent="0.2">
      <c r="C2314" s="16"/>
      <c r="D2314" s="16"/>
    </row>
    <row r="2315" spans="3:4" x14ac:dyDescent="0.2">
      <c r="C2315" s="16"/>
      <c r="D2315" s="16"/>
    </row>
    <row r="2316" spans="3:4" x14ac:dyDescent="0.2">
      <c r="C2316" s="16"/>
      <c r="D2316" s="16"/>
    </row>
    <row r="2317" spans="3:4" x14ac:dyDescent="0.2">
      <c r="C2317" s="16"/>
      <c r="D2317" s="16"/>
    </row>
    <row r="2318" spans="3:4" x14ac:dyDescent="0.2">
      <c r="C2318" s="16"/>
      <c r="D2318" s="16"/>
    </row>
    <row r="2319" spans="3:4" x14ac:dyDescent="0.2">
      <c r="C2319" s="16"/>
      <c r="D2319" s="16"/>
    </row>
    <row r="2320" spans="3:4" x14ac:dyDescent="0.2">
      <c r="C2320" s="16"/>
      <c r="D2320" s="16"/>
    </row>
    <row r="2321" spans="3:4" x14ac:dyDescent="0.2">
      <c r="C2321" s="16"/>
      <c r="D2321" s="16"/>
    </row>
    <row r="2322" spans="3:4" x14ac:dyDescent="0.2">
      <c r="C2322" s="16"/>
      <c r="D2322" s="16"/>
    </row>
    <row r="2323" spans="3:4" x14ac:dyDescent="0.2">
      <c r="C2323" s="16"/>
      <c r="D2323" s="16"/>
    </row>
    <row r="2324" spans="3:4" x14ac:dyDescent="0.2">
      <c r="C2324" s="16"/>
      <c r="D2324" s="16"/>
    </row>
    <row r="2325" spans="3:4" x14ac:dyDescent="0.2">
      <c r="C2325" s="16"/>
      <c r="D2325" s="16"/>
    </row>
    <row r="2326" spans="3:4" x14ac:dyDescent="0.2">
      <c r="C2326" s="16"/>
      <c r="D2326" s="16"/>
    </row>
    <row r="2327" spans="3:4" x14ac:dyDescent="0.2">
      <c r="C2327" s="16"/>
      <c r="D2327" s="16"/>
    </row>
    <row r="2328" spans="3:4" x14ac:dyDescent="0.2">
      <c r="C2328" s="16"/>
      <c r="D2328" s="16"/>
    </row>
    <row r="2329" spans="3:4" x14ac:dyDescent="0.2">
      <c r="C2329" s="16"/>
      <c r="D2329" s="16"/>
    </row>
    <row r="2330" spans="3:4" x14ac:dyDescent="0.2">
      <c r="C2330" s="16"/>
      <c r="D2330" s="16"/>
    </row>
    <row r="2331" spans="3:4" x14ac:dyDescent="0.2">
      <c r="C2331" s="16"/>
      <c r="D2331" s="16"/>
    </row>
    <row r="2332" spans="3:4" x14ac:dyDescent="0.2">
      <c r="C2332" s="16"/>
      <c r="D2332" s="16"/>
    </row>
    <row r="2333" spans="3:4" x14ac:dyDescent="0.2">
      <c r="C2333" s="16"/>
      <c r="D2333" s="16"/>
    </row>
    <row r="2334" spans="3:4" x14ac:dyDescent="0.2">
      <c r="C2334" s="16"/>
      <c r="D2334" s="16"/>
    </row>
    <row r="2335" spans="3:4" x14ac:dyDescent="0.2">
      <c r="C2335" s="16"/>
      <c r="D2335" s="16"/>
    </row>
    <row r="2336" spans="3:4" x14ac:dyDescent="0.2">
      <c r="C2336" s="16"/>
      <c r="D2336" s="16"/>
    </row>
    <row r="2337" spans="3:4" x14ac:dyDescent="0.2">
      <c r="C2337" s="16"/>
      <c r="D2337" s="16"/>
    </row>
    <row r="2338" spans="3:4" x14ac:dyDescent="0.2">
      <c r="C2338" s="16"/>
      <c r="D2338" s="16"/>
    </row>
    <row r="2339" spans="3:4" x14ac:dyDescent="0.2">
      <c r="C2339" s="16"/>
      <c r="D2339" s="16"/>
    </row>
    <row r="2340" spans="3:4" x14ac:dyDescent="0.2">
      <c r="C2340" s="16"/>
      <c r="D2340" s="16"/>
    </row>
    <row r="2341" spans="3:4" x14ac:dyDescent="0.2">
      <c r="C2341" s="16"/>
      <c r="D2341" s="16"/>
    </row>
    <row r="2342" spans="3:4" x14ac:dyDescent="0.2">
      <c r="C2342" s="16"/>
      <c r="D2342" s="16"/>
    </row>
    <row r="2343" spans="3:4" x14ac:dyDescent="0.2">
      <c r="C2343" s="16"/>
      <c r="D2343" s="16"/>
    </row>
    <row r="2344" spans="3:4" x14ac:dyDescent="0.2">
      <c r="C2344" s="16"/>
      <c r="D2344" s="16"/>
    </row>
    <row r="2345" spans="3:4" x14ac:dyDescent="0.2">
      <c r="C2345" s="16"/>
      <c r="D2345" s="16"/>
    </row>
    <row r="2346" spans="3:4" x14ac:dyDescent="0.2">
      <c r="C2346" s="16"/>
      <c r="D2346" s="16"/>
    </row>
    <row r="2347" spans="3:4" x14ac:dyDescent="0.2">
      <c r="C2347" s="16"/>
      <c r="D2347" s="16"/>
    </row>
    <row r="2348" spans="3:4" x14ac:dyDescent="0.2">
      <c r="C2348" s="16"/>
      <c r="D2348" s="16"/>
    </row>
    <row r="2349" spans="3:4" x14ac:dyDescent="0.2">
      <c r="C2349" s="16"/>
      <c r="D2349" s="16"/>
    </row>
    <row r="2350" spans="3:4" x14ac:dyDescent="0.2">
      <c r="C2350" s="16"/>
      <c r="D2350" s="16"/>
    </row>
    <row r="2351" spans="3:4" x14ac:dyDescent="0.2">
      <c r="C2351" s="16"/>
      <c r="D2351" s="16"/>
    </row>
    <row r="2352" spans="3:4" x14ac:dyDescent="0.2">
      <c r="C2352" s="16"/>
      <c r="D2352" s="16"/>
    </row>
    <row r="2353" spans="3:4" x14ac:dyDescent="0.2">
      <c r="C2353" s="16"/>
      <c r="D2353" s="16"/>
    </row>
    <row r="2354" spans="3:4" x14ac:dyDescent="0.2">
      <c r="C2354" s="16"/>
      <c r="D2354" s="16"/>
    </row>
    <row r="2355" spans="3:4" x14ac:dyDescent="0.2">
      <c r="C2355" s="16"/>
      <c r="D2355" s="16"/>
    </row>
    <row r="2356" spans="3:4" x14ac:dyDescent="0.2">
      <c r="C2356" s="16"/>
      <c r="D2356" s="16"/>
    </row>
    <row r="2357" spans="3:4" x14ac:dyDescent="0.2">
      <c r="C2357" s="16"/>
      <c r="D2357" s="16"/>
    </row>
    <row r="2358" spans="3:4" x14ac:dyDescent="0.2">
      <c r="C2358" s="16"/>
      <c r="D2358" s="16"/>
    </row>
    <row r="2359" spans="3:4" x14ac:dyDescent="0.2">
      <c r="C2359" s="16"/>
      <c r="D2359" s="16"/>
    </row>
    <row r="2360" spans="3:4" x14ac:dyDescent="0.2">
      <c r="C2360" s="16"/>
      <c r="D2360" s="16"/>
    </row>
    <row r="2361" spans="3:4" x14ac:dyDescent="0.2">
      <c r="C2361" s="16"/>
      <c r="D2361" s="16"/>
    </row>
    <row r="2362" spans="3:4" x14ac:dyDescent="0.2">
      <c r="C2362" s="16"/>
      <c r="D2362" s="16"/>
    </row>
    <row r="2363" spans="3:4" x14ac:dyDescent="0.2">
      <c r="C2363" s="16"/>
      <c r="D2363" s="16"/>
    </row>
    <row r="2364" spans="3:4" x14ac:dyDescent="0.2">
      <c r="C2364" s="16"/>
      <c r="D2364" s="16"/>
    </row>
    <row r="2365" spans="3:4" x14ac:dyDescent="0.2">
      <c r="C2365" s="16"/>
      <c r="D2365" s="16"/>
    </row>
    <row r="2366" spans="3:4" x14ac:dyDescent="0.2">
      <c r="C2366" s="16"/>
      <c r="D2366" s="16"/>
    </row>
    <row r="2367" spans="3:4" x14ac:dyDescent="0.2">
      <c r="C2367" s="16"/>
      <c r="D2367" s="16"/>
    </row>
    <row r="2368" spans="3:4" x14ac:dyDescent="0.2">
      <c r="C2368" s="16"/>
      <c r="D2368" s="16"/>
    </row>
    <row r="2369" spans="3:4" x14ac:dyDescent="0.2">
      <c r="C2369" s="16"/>
      <c r="D2369" s="16"/>
    </row>
    <row r="2370" spans="3:4" x14ac:dyDescent="0.2">
      <c r="C2370" s="16"/>
      <c r="D2370" s="16"/>
    </row>
    <row r="2371" spans="3:4" x14ac:dyDescent="0.2">
      <c r="C2371" s="16"/>
      <c r="D2371" s="16"/>
    </row>
    <row r="2372" spans="3:4" x14ac:dyDescent="0.2">
      <c r="C2372" s="16"/>
      <c r="D2372" s="16"/>
    </row>
    <row r="2373" spans="3:4" x14ac:dyDescent="0.2">
      <c r="C2373" s="16"/>
      <c r="D2373" s="16"/>
    </row>
    <row r="2374" spans="3:4" x14ac:dyDescent="0.2">
      <c r="C2374" s="16"/>
      <c r="D2374" s="16"/>
    </row>
    <row r="2375" spans="3:4" x14ac:dyDescent="0.2">
      <c r="C2375" s="16"/>
      <c r="D2375" s="16"/>
    </row>
    <row r="2376" spans="3:4" x14ac:dyDescent="0.2">
      <c r="C2376" s="16"/>
      <c r="D2376" s="16"/>
    </row>
    <row r="2377" spans="3:4" x14ac:dyDescent="0.2">
      <c r="C2377" s="16"/>
      <c r="D2377" s="16"/>
    </row>
    <row r="2378" spans="3:4" x14ac:dyDescent="0.2">
      <c r="C2378" s="16"/>
      <c r="D2378" s="16"/>
    </row>
    <row r="2379" spans="3:4" x14ac:dyDescent="0.2">
      <c r="C2379" s="16"/>
      <c r="D2379" s="16"/>
    </row>
    <row r="2380" spans="3:4" x14ac:dyDescent="0.2">
      <c r="C2380" s="16"/>
      <c r="D2380" s="16"/>
    </row>
    <row r="2381" spans="3:4" x14ac:dyDescent="0.2">
      <c r="C2381" s="16"/>
      <c r="D2381" s="16"/>
    </row>
    <row r="2382" spans="3:4" x14ac:dyDescent="0.2">
      <c r="C2382" s="16"/>
      <c r="D2382" s="16"/>
    </row>
    <row r="2383" spans="3:4" x14ac:dyDescent="0.2">
      <c r="C2383" s="16"/>
      <c r="D2383" s="16"/>
    </row>
    <row r="2384" spans="3:4" x14ac:dyDescent="0.2">
      <c r="C2384" s="16"/>
      <c r="D2384" s="16"/>
    </row>
    <row r="2385" spans="3:4" x14ac:dyDescent="0.2">
      <c r="C2385" s="16"/>
      <c r="D2385" s="16"/>
    </row>
    <row r="2386" spans="3:4" x14ac:dyDescent="0.2">
      <c r="C2386" s="16"/>
      <c r="D2386" s="16"/>
    </row>
    <row r="2387" spans="3:4" x14ac:dyDescent="0.2">
      <c r="C2387" s="16"/>
      <c r="D2387" s="16"/>
    </row>
    <row r="2388" spans="3:4" x14ac:dyDescent="0.2">
      <c r="C2388" s="16"/>
      <c r="D2388" s="16"/>
    </row>
    <row r="2389" spans="3:4" x14ac:dyDescent="0.2">
      <c r="C2389" s="16"/>
      <c r="D2389" s="16"/>
    </row>
    <row r="2390" spans="3:4" x14ac:dyDescent="0.2">
      <c r="C2390" s="16"/>
      <c r="D2390" s="16"/>
    </row>
    <row r="2391" spans="3:4" x14ac:dyDescent="0.2">
      <c r="C2391" s="16"/>
      <c r="D2391" s="16"/>
    </row>
    <row r="2392" spans="3:4" x14ac:dyDescent="0.2">
      <c r="C2392" s="16"/>
      <c r="D2392" s="16"/>
    </row>
    <row r="2393" spans="3:4" x14ac:dyDescent="0.2">
      <c r="C2393" s="16"/>
      <c r="D2393" s="16"/>
    </row>
    <row r="2394" spans="3:4" x14ac:dyDescent="0.2">
      <c r="C2394" s="16"/>
      <c r="D2394" s="16"/>
    </row>
    <row r="2395" spans="3:4" x14ac:dyDescent="0.2">
      <c r="C2395" s="16"/>
      <c r="D2395" s="16"/>
    </row>
    <row r="2396" spans="3:4" x14ac:dyDescent="0.2">
      <c r="C2396" s="16"/>
      <c r="D2396" s="16"/>
    </row>
    <row r="2397" spans="3:4" x14ac:dyDescent="0.2">
      <c r="C2397" s="16"/>
      <c r="D2397" s="16"/>
    </row>
    <row r="2398" spans="3:4" x14ac:dyDescent="0.2">
      <c r="C2398" s="16"/>
      <c r="D2398" s="16"/>
    </row>
    <row r="2399" spans="3:4" x14ac:dyDescent="0.2">
      <c r="C2399" s="16"/>
      <c r="D2399" s="16"/>
    </row>
    <row r="2400" spans="3:4" x14ac:dyDescent="0.2">
      <c r="C2400" s="16"/>
      <c r="D2400" s="16"/>
    </row>
    <row r="2401" spans="3:4" x14ac:dyDescent="0.2">
      <c r="C2401" s="16"/>
      <c r="D2401" s="16"/>
    </row>
    <row r="2402" spans="3:4" x14ac:dyDescent="0.2">
      <c r="C2402" s="16"/>
      <c r="D2402" s="16"/>
    </row>
    <row r="2403" spans="3:4" x14ac:dyDescent="0.2">
      <c r="C2403" s="16"/>
      <c r="D2403" s="16"/>
    </row>
    <row r="2404" spans="3:4" x14ac:dyDescent="0.2">
      <c r="C2404" s="16"/>
      <c r="D2404" s="16"/>
    </row>
    <row r="2405" spans="3:4" x14ac:dyDescent="0.2">
      <c r="C2405" s="16"/>
      <c r="D2405" s="16"/>
    </row>
    <row r="2406" spans="3:4" x14ac:dyDescent="0.2">
      <c r="C2406" s="16"/>
      <c r="D2406" s="16"/>
    </row>
    <row r="2407" spans="3:4" x14ac:dyDescent="0.2">
      <c r="C2407" s="16"/>
      <c r="D2407" s="16"/>
    </row>
    <row r="2408" spans="3:4" x14ac:dyDescent="0.2">
      <c r="C2408" s="16"/>
      <c r="D2408" s="16"/>
    </row>
  </sheetData>
  <protectedRanges>
    <protectedRange sqref="A260:D262" name="Range1"/>
  </protectedRanges>
  <sortState xmlns:xlrd2="http://schemas.microsoft.com/office/spreadsheetml/2017/richdata2" ref="A21:Q265">
    <sortCondition ref="C21:C265"/>
  </sortState>
  <phoneticPr fontId="8" type="noConversion"/>
  <hyperlinks>
    <hyperlink ref="H64844" r:id="rId1" display="http://vsolj.cetus-net.org/bulletin.html" xr:uid="{00000000-0004-0000-0000-000000000000}"/>
    <hyperlink ref="H64837" r:id="rId2" display="https://www.aavso.org/ejaavso" xr:uid="{00000000-0004-0000-0000-000001000000}"/>
    <hyperlink ref="AP988" r:id="rId3" display="http://cdsbib.u-strasbg.fr/cgi-bin/cdsbib?1990RMxAA..21..381G" xr:uid="{00000000-0004-0000-0000-000002000000}"/>
    <hyperlink ref="AP992" r:id="rId4" display="http://cdsbib.u-strasbg.fr/cgi-bin/cdsbib?1990RMxAA..21..381G" xr:uid="{00000000-0004-0000-0000-000003000000}"/>
    <hyperlink ref="AP991" r:id="rId5" display="http://cdsbib.u-strasbg.fr/cgi-bin/cdsbib?1990RMxAA..21..381G" xr:uid="{00000000-0004-0000-0000-000004000000}"/>
    <hyperlink ref="AP972" r:id="rId6" display="http://cdsbib.u-strasbg.fr/cgi-bin/cdsbib?1990RMxAA..21..381G" xr:uid="{00000000-0004-0000-0000-000005000000}"/>
    <hyperlink ref="I64844" r:id="rId7" display="http://vsolj.cetus-net.org/bulletin.html" xr:uid="{00000000-0004-0000-0000-000006000000}"/>
    <hyperlink ref="AQ1128" r:id="rId8" display="http://cdsbib.u-strasbg.fr/cgi-bin/cdsbib?1990RMxAA..21..381G" xr:uid="{00000000-0004-0000-0000-000007000000}"/>
    <hyperlink ref="AQ55894" r:id="rId9" display="http://cdsbib.u-strasbg.fr/cgi-bin/cdsbib?1990RMxAA..21..381G" xr:uid="{00000000-0004-0000-0000-000008000000}"/>
    <hyperlink ref="AQ1129" r:id="rId10" display="http://cdsbib.u-strasbg.fr/cgi-bin/cdsbib?1990RMxAA..21..381G" xr:uid="{00000000-0004-0000-0000-000009000000}"/>
    <hyperlink ref="H64841" r:id="rId11" display="https://www.aavso.org/ejaavso" xr:uid="{00000000-0004-0000-0000-00000A000000}"/>
    <hyperlink ref="H2014" r:id="rId12" display="http://vsolj.cetus-net.org/bulletin.html" xr:uid="{00000000-0004-0000-0000-00000B000000}"/>
    <hyperlink ref="AP3258" r:id="rId13" display="http://cdsbib.u-strasbg.fr/cgi-bin/cdsbib?1990RMxAA..21..381G" xr:uid="{00000000-0004-0000-0000-00000C000000}"/>
    <hyperlink ref="AP3261" r:id="rId14" display="http://cdsbib.u-strasbg.fr/cgi-bin/cdsbib?1990RMxAA..21..381G" xr:uid="{00000000-0004-0000-0000-00000D000000}"/>
    <hyperlink ref="AP3259" r:id="rId15" display="http://cdsbib.u-strasbg.fr/cgi-bin/cdsbib?1990RMxAA..21..381G" xr:uid="{00000000-0004-0000-0000-00000E000000}"/>
    <hyperlink ref="AP3243" r:id="rId16" display="http://cdsbib.u-strasbg.fr/cgi-bin/cdsbib?1990RMxAA..21..381G" xr:uid="{00000000-0004-0000-0000-00000F000000}"/>
    <hyperlink ref="I2014" r:id="rId17" display="http://vsolj.cetus-net.org/bulletin.html" xr:uid="{00000000-0004-0000-0000-000010000000}"/>
    <hyperlink ref="AQ3472" r:id="rId18" display="http://cdsbib.u-strasbg.fr/cgi-bin/cdsbib?1990RMxAA..21..381G" xr:uid="{00000000-0004-0000-0000-000011000000}"/>
    <hyperlink ref="AQ175" r:id="rId19" display="http://cdsbib.u-strasbg.fr/cgi-bin/cdsbib?1990RMxAA..21..381G" xr:uid="{00000000-0004-0000-0000-000012000000}"/>
    <hyperlink ref="AQ3476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185" workbookViewId="0">
      <selection activeCell="A117" sqref="A117:D229"/>
    </sheetView>
  </sheetViews>
  <sheetFormatPr defaultRowHeight="12.75" x14ac:dyDescent="0.2"/>
  <cols>
    <col min="1" max="1" width="19.7109375" style="16" customWidth="1"/>
    <col min="2" max="2" width="4.42578125" style="19" customWidth="1"/>
    <col min="3" max="3" width="12.7109375" style="16" customWidth="1"/>
    <col min="4" max="4" width="5.42578125" style="19" customWidth="1"/>
    <col min="5" max="5" width="14.85546875" style="19" customWidth="1"/>
    <col min="6" max="6" width="9.140625" style="19"/>
    <col min="7" max="7" width="12" style="19" customWidth="1"/>
    <col min="8" max="8" width="14.140625" style="16" customWidth="1"/>
    <col min="9" max="9" width="22.5703125" style="19" customWidth="1"/>
    <col min="10" max="10" width="25.140625" style="19" customWidth="1"/>
    <col min="11" max="11" width="15.7109375" style="19" customWidth="1"/>
    <col min="12" max="12" width="14.140625" style="19" customWidth="1"/>
    <col min="13" max="13" width="9.5703125" style="19" customWidth="1"/>
    <col min="14" max="14" width="14.140625" style="19" customWidth="1"/>
    <col min="15" max="15" width="23.42578125" style="19" customWidth="1"/>
    <col min="16" max="16" width="16.5703125" style="19" customWidth="1"/>
    <col min="17" max="17" width="41" style="19" customWidth="1"/>
    <col min="18" max="16384" width="9.140625" style="19"/>
  </cols>
  <sheetData>
    <row r="1" spans="1:16" ht="15.75" x14ac:dyDescent="0.25">
      <c r="A1" s="52" t="s">
        <v>128</v>
      </c>
      <c r="I1" s="53" t="s">
        <v>129</v>
      </c>
      <c r="J1" s="54" t="s">
        <v>130</v>
      </c>
    </row>
    <row r="2" spans="1:16" x14ac:dyDescent="0.2">
      <c r="I2" s="55" t="s">
        <v>131</v>
      </c>
      <c r="J2" s="56" t="s">
        <v>113</v>
      </c>
    </row>
    <row r="3" spans="1:16" x14ac:dyDescent="0.2">
      <c r="A3" s="57" t="s">
        <v>132</v>
      </c>
      <c r="I3" s="55" t="s">
        <v>133</v>
      </c>
      <c r="J3" s="56" t="s">
        <v>134</v>
      </c>
    </row>
    <row r="4" spans="1:16" x14ac:dyDescent="0.2">
      <c r="I4" s="55" t="s">
        <v>135</v>
      </c>
      <c r="J4" s="56" t="s">
        <v>134</v>
      </c>
    </row>
    <row r="5" spans="1:16" ht="13.5" thickBot="1" x14ac:dyDescent="0.25">
      <c r="I5" s="58" t="s">
        <v>136</v>
      </c>
      <c r="J5" s="59" t="s">
        <v>116</v>
      </c>
    </row>
    <row r="10" spans="1:16" ht="13.5" thickBot="1" x14ac:dyDescent="0.25"/>
    <row r="11" spans="1:16" ht="12.75" customHeight="1" thickBot="1" x14ac:dyDescent="0.25">
      <c r="A11" s="16" t="str">
        <f t="shared" ref="A11:A74" si="0">P11</f>
        <v>IBVS 456 </v>
      </c>
      <c r="B11" s="21" t="str">
        <f t="shared" ref="B11:B74" si="1">IF(H11=INT(H11),"I","II")</f>
        <v>I</v>
      </c>
      <c r="C11" s="16">
        <f t="shared" ref="C11:C74" si="2">1*G11</f>
        <v>40109.474000000002</v>
      </c>
      <c r="D11" s="19" t="str">
        <f t="shared" ref="D11:D74" si="3">VLOOKUP(F11,I$1:J$5,2,FALSE)</f>
        <v>vis</v>
      </c>
      <c r="E11" s="60">
        <f>VLOOKUP(C11,Active!C$21:E$965,3,FALSE)</f>
        <v>-2408.0114866058811</v>
      </c>
      <c r="F11" s="21" t="s">
        <v>136</v>
      </c>
      <c r="G11" s="19" t="str">
        <f t="shared" ref="G11:G74" si="4">MID(I11,3,LEN(I11)-3)</f>
        <v>40109.474</v>
      </c>
      <c r="H11" s="16">
        <f t="shared" ref="H11:H74" si="5">1*K11</f>
        <v>-2408</v>
      </c>
      <c r="I11" s="61" t="s">
        <v>412</v>
      </c>
      <c r="J11" s="62" t="s">
        <v>413</v>
      </c>
      <c r="K11" s="61">
        <v>-2408</v>
      </c>
      <c r="L11" s="61" t="s">
        <v>414</v>
      </c>
      <c r="M11" s="62" t="s">
        <v>296</v>
      </c>
      <c r="N11" s="62" t="s">
        <v>297</v>
      </c>
      <c r="O11" s="63" t="s">
        <v>415</v>
      </c>
      <c r="P11" s="64" t="s">
        <v>416</v>
      </c>
    </row>
    <row r="12" spans="1:16" ht="12.75" customHeight="1" thickBot="1" x14ac:dyDescent="0.25">
      <c r="A12" s="16" t="str">
        <f t="shared" si="0"/>
        <v>IBVS 456 </v>
      </c>
      <c r="B12" s="21" t="str">
        <f t="shared" si="1"/>
        <v>I</v>
      </c>
      <c r="C12" s="16">
        <f t="shared" si="2"/>
        <v>40185.294999999998</v>
      </c>
      <c r="D12" s="19" t="str">
        <f t="shared" si="3"/>
        <v>vis</v>
      </c>
      <c r="E12" s="60">
        <f>VLOOKUP(C12,Active!C$21:E$965,3,FALSE)</f>
        <v>-2366.0108141165147</v>
      </c>
      <c r="F12" s="21" t="s">
        <v>136</v>
      </c>
      <c r="G12" s="19" t="str">
        <f t="shared" si="4"/>
        <v>40185.295</v>
      </c>
      <c r="H12" s="16">
        <f t="shared" si="5"/>
        <v>-2366</v>
      </c>
      <c r="I12" s="61" t="s">
        <v>417</v>
      </c>
      <c r="J12" s="62" t="s">
        <v>418</v>
      </c>
      <c r="K12" s="61">
        <v>-2366</v>
      </c>
      <c r="L12" s="61" t="s">
        <v>401</v>
      </c>
      <c r="M12" s="62" t="s">
        <v>296</v>
      </c>
      <c r="N12" s="62" t="s">
        <v>297</v>
      </c>
      <c r="O12" s="63" t="s">
        <v>419</v>
      </c>
      <c r="P12" s="64" t="s">
        <v>416</v>
      </c>
    </row>
    <row r="13" spans="1:16" ht="12.75" customHeight="1" thickBot="1" x14ac:dyDescent="0.25">
      <c r="A13" s="16" t="str">
        <f t="shared" si="0"/>
        <v>IBVS 456 </v>
      </c>
      <c r="B13" s="21" t="str">
        <f t="shared" si="1"/>
        <v>I</v>
      </c>
      <c r="C13" s="16">
        <f t="shared" si="2"/>
        <v>40378.462</v>
      </c>
      <c r="D13" s="19" t="str">
        <f t="shared" si="3"/>
        <v>vis</v>
      </c>
      <c r="E13" s="60">
        <f>VLOOKUP(C13,Active!C$21:E$965,3,FALSE)</f>
        <v>-2259.0068982785033</v>
      </c>
      <c r="F13" s="21" t="s">
        <v>136</v>
      </c>
      <c r="G13" s="19" t="str">
        <f t="shared" si="4"/>
        <v>40378.462</v>
      </c>
      <c r="H13" s="16">
        <f t="shared" si="5"/>
        <v>-2259</v>
      </c>
      <c r="I13" s="61" t="s">
        <v>420</v>
      </c>
      <c r="J13" s="62" t="s">
        <v>421</v>
      </c>
      <c r="K13" s="61">
        <v>-2259</v>
      </c>
      <c r="L13" s="61" t="s">
        <v>422</v>
      </c>
      <c r="M13" s="62" t="s">
        <v>296</v>
      </c>
      <c r="N13" s="62" t="s">
        <v>297</v>
      </c>
      <c r="O13" s="63" t="s">
        <v>419</v>
      </c>
      <c r="P13" s="64" t="s">
        <v>416</v>
      </c>
    </row>
    <row r="14" spans="1:16" ht="12.75" customHeight="1" thickBot="1" x14ac:dyDescent="0.25">
      <c r="A14" s="16" t="str">
        <f t="shared" si="0"/>
        <v>IBVS 456 </v>
      </c>
      <c r="B14" s="21" t="str">
        <f t="shared" si="1"/>
        <v>I</v>
      </c>
      <c r="C14" s="16">
        <f t="shared" si="2"/>
        <v>40434.421000000002</v>
      </c>
      <c r="D14" s="19" t="str">
        <f t="shared" si="3"/>
        <v>vis</v>
      </c>
      <c r="E14" s="60">
        <f>VLOOKUP(C14,Active!C$21:E$965,3,FALSE)</f>
        <v>-2228.0086836436044</v>
      </c>
      <c r="F14" s="21" t="s">
        <v>136</v>
      </c>
      <c r="G14" s="19" t="str">
        <f t="shared" si="4"/>
        <v>40434.421</v>
      </c>
      <c r="H14" s="16">
        <f t="shared" si="5"/>
        <v>-2228</v>
      </c>
      <c r="I14" s="61" t="s">
        <v>423</v>
      </c>
      <c r="J14" s="62" t="s">
        <v>424</v>
      </c>
      <c r="K14" s="61">
        <v>-2228</v>
      </c>
      <c r="L14" s="61" t="s">
        <v>425</v>
      </c>
      <c r="M14" s="62" t="s">
        <v>296</v>
      </c>
      <c r="N14" s="62" t="s">
        <v>297</v>
      </c>
      <c r="O14" s="63" t="s">
        <v>426</v>
      </c>
      <c r="P14" s="64" t="s">
        <v>416</v>
      </c>
    </row>
    <row r="15" spans="1:16" ht="12.75" customHeight="1" thickBot="1" x14ac:dyDescent="0.25">
      <c r="A15" s="16" t="str">
        <f t="shared" si="0"/>
        <v>IBVS 530 </v>
      </c>
      <c r="B15" s="21" t="str">
        <f t="shared" si="1"/>
        <v>I</v>
      </c>
      <c r="C15" s="16">
        <f t="shared" si="2"/>
        <v>40499.414199999999</v>
      </c>
      <c r="D15" s="19" t="str">
        <f t="shared" si="3"/>
        <v>vis</v>
      </c>
      <c r="E15" s="60">
        <f>VLOOKUP(C15,Active!C$21:E$965,3,FALSE)</f>
        <v>-2192.006018059717</v>
      </c>
      <c r="F15" s="21" t="s">
        <v>136</v>
      </c>
      <c r="G15" s="19" t="str">
        <f t="shared" si="4"/>
        <v>40499.4142</v>
      </c>
      <c r="H15" s="16">
        <f t="shared" si="5"/>
        <v>-2192</v>
      </c>
      <c r="I15" s="61" t="s">
        <v>427</v>
      </c>
      <c r="J15" s="62" t="s">
        <v>428</v>
      </c>
      <c r="K15" s="61">
        <v>-2192</v>
      </c>
      <c r="L15" s="61" t="s">
        <v>429</v>
      </c>
      <c r="M15" s="62" t="s">
        <v>296</v>
      </c>
      <c r="N15" s="62" t="s">
        <v>297</v>
      </c>
      <c r="O15" s="63" t="s">
        <v>430</v>
      </c>
      <c r="P15" s="64" t="s">
        <v>431</v>
      </c>
    </row>
    <row r="16" spans="1:16" ht="12.75" customHeight="1" thickBot="1" x14ac:dyDescent="0.25">
      <c r="A16" s="16" t="str">
        <f t="shared" si="0"/>
        <v> ORI 120 </v>
      </c>
      <c r="B16" s="21" t="str">
        <f t="shared" si="1"/>
        <v>I</v>
      </c>
      <c r="C16" s="16">
        <f t="shared" si="2"/>
        <v>40759.39</v>
      </c>
      <c r="D16" s="19" t="str">
        <f t="shared" si="3"/>
        <v>vis</v>
      </c>
      <c r="E16" s="60">
        <f>VLOOKUP(C16,Active!C$21:E$965,3,FALSE)</f>
        <v>-2047.9936938888206</v>
      </c>
      <c r="F16" s="21" t="s">
        <v>136</v>
      </c>
      <c r="G16" s="19" t="str">
        <f t="shared" si="4"/>
        <v>40759.390</v>
      </c>
      <c r="H16" s="16">
        <f t="shared" si="5"/>
        <v>-2048</v>
      </c>
      <c r="I16" s="61" t="s">
        <v>432</v>
      </c>
      <c r="J16" s="62" t="s">
        <v>433</v>
      </c>
      <c r="K16" s="61">
        <v>-2048</v>
      </c>
      <c r="L16" s="61" t="s">
        <v>265</v>
      </c>
      <c r="M16" s="62" t="s">
        <v>189</v>
      </c>
      <c r="N16" s="62"/>
      <c r="O16" s="63" t="s">
        <v>434</v>
      </c>
      <c r="P16" s="63" t="s">
        <v>435</v>
      </c>
    </row>
    <row r="17" spans="1:16" ht="12.75" customHeight="1" thickBot="1" x14ac:dyDescent="0.25">
      <c r="A17" s="16" t="str">
        <f t="shared" si="0"/>
        <v> ORI 120 </v>
      </c>
      <c r="B17" s="21" t="str">
        <f t="shared" si="1"/>
        <v>I</v>
      </c>
      <c r="C17" s="16">
        <f t="shared" si="2"/>
        <v>40768.406999999999</v>
      </c>
      <c r="D17" s="19" t="str">
        <f t="shared" si="3"/>
        <v>vis</v>
      </c>
      <c r="E17" s="60">
        <f>VLOOKUP(C17,Active!C$21:E$965,3,FALSE)</f>
        <v>-2042.9987707957907</v>
      </c>
      <c r="F17" s="21" t="s">
        <v>136</v>
      </c>
      <c r="G17" s="19" t="str">
        <f t="shared" si="4"/>
        <v>40768.407</v>
      </c>
      <c r="H17" s="16">
        <f t="shared" si="5"/>
        <v>-2043</v>
      </c>
      <c r="I17" s="61" t="s">
        <v>436</v>
      </c>
      <c r="J17" s="62" t="s">
        <v>437</v>
      </c>
      <c r="K17" s="61">
        <v>-2043</v>
      </c>
      <c r="L17" s="61" t="s">
        <v>438</v>
      </c>
      <c r="M17" s="62" t="s">
        <v>189</v>
      </c>
      <c r="N17" s="62"/>
      <c r="O17" s="63" t="s">
        <v>439</v>
      </c>
      <c r="P17" s="63" t="s">
        <v>435</v>
      </c>
    </row>
    <row r="18" spans="1:16" ht="12.75" customHeight="1" thickBot="1" x14ac:dyDescent="0.25">
      <c r="A18" s="16" t="str">
        <f t="shared" si="0"/>
        <v> ORI 120 </v>
      </c>
      <c r="B18" s="21" t="str">
        <f t="shared" si="1"/>
        <v>I</v>
      </c>
      <c r="C18" s="16">
        <f t="shared" si="2"/>
        <v>40795.487000000001</v>
      </c>
      <c r="D18" s="19" t="str">
        <f t="shared" si="3"/>
        <v>vis</v>
      </c>
      <c r="E18" s="60">
        <f>VLOOKUP(C18,Active!C$21:E$965,3,FALSE)</f>
        <v>-2027.997937108393</v>
      </c>
      <c r="F18" s="21" t="s">
        <v>136</v>
      </c>
      <c r="G18" s="19" t="str">
        <f t="shared" si="4"/>
        <v>40795.487</v>
      </c>
      <c r="H18" s="16">
        <f t="shared" si="5"/>
        <v>-2028</v>
      </c>
      <c r="I18" s="61" t="s">
        <v>440</v>
      </c>
      <c r="J18" s="62" t="s">
        <v>441</v>
      </c>
      <c r="K18" s="61">
        <v>-2028</v>
      </c>
      <c r="L18" s="61" t="s">
        <v>442</v>
      </c>
      <c r="M18" s="62" t="s">
        <v>189</v>
      </c>
      <c r="N18" s="62"/>
      <c r="O18" s="63" t="s">
        <v>434</v>
      </c>
      <c r="P18" s="63" t="s">
        <v>435</v>
      </c>
    </row>
    <row r="19" spans="1:16" ht="12.75" customHeight="1" thickBot="1" x14ac:dyDescent="0.25">
      <c r="A19" s="16" t="str">
        <f t="shared" si="0"/>
        <v>BAVM 25 </v>
      </c>
      <c r="B19" s="21" t="str">
        <f t="shared" si="1"/>
        <v>I</v>
      </c>
      <c r="C19" s="16">
        <f t="shared" si="2"/>
        <v>40804.506999999998</v>
      </c>
      <c r="D19" s="19" t="str">
        <f t="shared" si="3"/>
        <v>vis</v>
      </c>
      <c r="E19" s="60">
        <f>VLOOKUP(C19,Active!C$21:E$965,3,FALSE)</f>
        <v>-2023.0013521800226</v>
      </c>
      <c r="F19" s="21" t="s">
        <v>136</v>
      </c>
      <c r="G19" s="19" t="str">
        <f t="shared" si="4"/>
        <v>40804.507</v>
      </c>
      <c r="H19" s="16">
        <f t="shared" si="5"/>
        <v>-2023</v>
      </c>
      <c r="I19" s="61" t="s">
        <v>443</v>
      </c>
      <c r="J19" s="62" t="s">
        <v>444</v>
      </c>
      <c r="K19" s="61">
        <v>-2023</v>
      </c>
      <c r="L19" s="61" t="s">
        <v>445</v>
      </c>
      <c r="M19" s="62" t="s">
        <v>189</v>
      </c>
      <c r="N19" s="62"/>
      <c r="O19" s="63" t="s">
        <v>378</v>
      </c>
      <c r="P19" s="64" t="s">
        <v>395</v>
      </c>
    </row>
    <row r="20" spans="1:16" ht="12.75" customHeight="1" thickBot="1" x14ac:dyDescent="0.25">
      <c r="A20" s="16" t="str">
        <f t="shared" si="0"/>
        <v> ORI 122 </v>
      </c>
      <c r="B20" s="21" t="str">
        <f t="shared" si="1"/>
        <v>I</v>
      </c>
      <c r="C20" s="16">
        <f t="shared" si="2"/>
        <v>40889.357000000004</v>
      </c>
      <c r="D20" s="19" t="str">
        <f t="shared" si="3"/>
        <v>vis</v>
      </c>
      <c r="E20" s="60">
        <f>VLOOKUP(C20,Active!C$21:E$965,3,FALSE)</f>
        <v>-1975.999109256253</v>
      </c>
      <c r="F20" s="21" t="s">
        <v>136</v>
      </c>
      <c r="G20" s="19" t="str">
        <f t="shared" si="4"/>
        <v>40889.357</v>
      </c>
      <c r="H20" s="16">
        <f t="shared" si="5"/>
        <v>-1976</v>
      </c>
      <c r="I20" s="61" t="s">
        <v>446</v>
      </c>
      <c r="J20" s="62" t="s">
        <v>447</v>
      </c>
      <c r="K20" s="61">
        <v>-1976</v>
      </c>
      <c r="L20" s="61" t="s">
        <v>438</v>
      </c>
      <c r="M20" s="62" t="s">
        <v>189</v>
      </c>
      <c r="N20" s="62"/>
      <c r="O20" s="63" t="s">
        <v>434</v>
      </c>
      <c r="P20" s="63" t="s">
        <v>448</v>
      </c>
    </row>
    <row r="21" spans="1:16" ht="12.75" customHeight="1" thickBot="1" x14ac:dyDescent="0.25">
      <c r="A21" s="16" t="str">
        <f t="shared" si="0"/>
        <v> ORI 125 </v>
      </c>
      <c r="B21" s="21" t="str">
        <f t="shared" si="1"/>
        <v>I</v>
      </c>
      <c r="C21" s="16">
        <f t="shared" si="2"/>
        <v>41055.425000000003</v>
      </c>
      <c r="D21" s="19" t="str">
        <f t="shared" si="3"/>
        <v>vis</v>
      </c>
      <c r="E21" s="60">
        <f>VLOOKUP(C21,Active!C$21:E$965,3,FALSE)</f>
        <v>-1884.0065520628052</v>
      </c>
      <c r="F21" s="21" t="s">
        <v>136</v>
      </c>
      <c r="G21" s="19" t="str">
        <f t="shared" si="4"/>
        <v>41055.425</v>
      </c>
      <c r="H21" s="16">
        <f t="shared" si="5"/>
        <v>-1884</v>
      </c>
      <c r="I21" s="61" t="s">
        <v>449</v>
      </c>
      <c r="J21" s="62" t="s">
        <v>450</v>
      </c>
      <c r="K21" s="61">
        <v>-1884</v>
      </c>
      <c r="L21" s="61" t="s">
        <v>422</v>
      </c>
      <c r="M21" s="62" t="s">
        <v>189</v>
      </c>
      <c r="N21" s="62"/>
      <c r="O21" s="63" t="s">
        <v>434</v>
      </c>
      <c r="P21" s="63" t="s">
        <v>451</v>
      </c>
    </row>
    <row r="22" spans="1:16" ht="12.75" customHeight="1" thickBot="1" x14ac:dyDescent="0.25">
      <c r="A22" s="16" t="str">
        <f t="shared" si="0"/>
        <v> ORI 126 </v>
      </c>
      <c r="B22" s="21" t="str">
        <f t="shared" si="1"/>
        <v>I</v>
      </c>
      <c r="C22" s="16">
        <f t="shared" si="2"/>
        <v>41176.364000000001</v>
      </c>
      <c r="D22" s="19" t="str">
        <f t="shared" si="3"/>
        <v>vis</v>
      </c>
      <c r="E22" s="60">
        <f>VLOOKUP(C22,Active!C$21:E$965,3,FALSE)</f>
        <v>-1817.0129839195247</v>
      </c>
      <c r="F22" s="21" t="s">
        <v>136</v>
      </c>
      <c r="G22" s="19" t="str">
        <f t="shared" si="4"/>
        <v>41176.364</v>
      </c>
      <c r="H22" s="16">
        <f t="shared" si="5"/>
        <v>-1817</v>
      </c>
      <c r="I22" s="61" t="s">
        <v>452</v>
      </c>
      <c r="J22" s="62" t="s">
        <v>453</v>
      </c>
      <c r="K22" s="61">
        <v>-1817</v>
      </c>
      <c r="L22" s="61" t="s">
        <v>411</v>
      </c>
      <c r="M22" s="62" t="s">
        <v>189</v>
      </c>
      <c r="N22" s="62"/>
      <c r="O22" s="63" t="s">
        <v>439</v>
      </c>
      <c r="P22" s="63" t="s">
        <v>454</v>
      </c>
    </row>
    <row r="23" spans="1:16" ht="12.75" customHeight="1" thickBot="1" x14ac:dyDescent="0.25">
      <c r="A23" s="16" t="str">
        <f t="shared" si="0"/>
        <v>IBVS 647 </v>
      </c>
      <c r="B23" s="21" t="str">
        <f t="shared" si="1"/>
        <v>I</v>
      </c>
      <c r="C23" s="16">
        <f t="shared" si="2"/>
        <v>41176.369899999998</v>
      </c>
      <c r="D23" s="19" t="str">
        <f t="shared" si="3"/>
        <v>vis</v>
      </c>
      <c r="E23" s="60">
        <f>VLOOKUP(C23,Active!C$21:E$965,3,FALSE)</f>
        <v>-1817.009715643354</v>
      </c>
      <c r="F23" s="21" t="s">
        <v>136</v>
      </c>
      <c r="G23" s="19" t="str">
        <f t="shared" si="4"/>
        <v>41176.3699</v>
      </c>
      <c r="H23" s="16">
        <f t="shared" si="5"/>
        <v>-1817</v>
      </c>
      <c r="I23" s="61" t="s">
        <v>455</v>
      </c>
      <c r="J23" s="62" t="s">
        <v>456</v>
      </c>
      <c r="K23" s="61">
        <v>-1817</v>
      </c>
      <c r="L23" s="61" t="s">
        <v>457</v>
      </c>
      <c r="M23" s="62" t="s">
        <v>296</v>
      </c>
      <c r="N23" s="62" t="s">
        <v>297</v>
      </c>
      <c r="O23" s="63" t="s">
        <v>458</v>
      </c>
      <c r="P23" s="64" t="s">
        <v>459</v>
      </c>
    </row>
    <row r="24" spans="1:16" ht="12.75" customHeight="1" thickBot="1" x14ac:dyDescent="0.25">
      <c r="A24" s="16" t="str">
        <f t="shared" si="0"/>
        <v>IBVS 647 </v>
      </c>
      <c r="B24" s="21" t="str">
        <f t="shared" si="1"/>
        <v>I</v>
      </c>
      <c r="C24" s="16">
        <f t="shared" si="2"/>
        <v>41223.305099999998</v>
      </c>
      <c r="D24" s="19" t="str">
        <f t="shared" si="3"/>
        <v>vis</v>
      </c>
      <c r="E24" s="60">
        <f>VLOOKUP(C24,Active!C$21:E$965,3,FALSE)</f>
        <v>-1791.0101909282619</v>
      </c>
      <c r="F24" s="21" t="s">
        <v>136</v>
      </c>
      <c r="G24" s="19" t="str">
        <f t="shared" si="4"/>
        <v>41223.3051</v>
      </c>
      <c r="H24" s="16">
        <f t="shared" si="5"/>
        <v>-1791</v>
      </c>
      <c r="I24" s="61" t="s">
        <v>460</v>
      </c>
      <c r="J24" s="62" t="s">
        <v>461</v>
      </c>
      <c r="K24" s="61">
        <v>-1791</v>
      </c>
      <c r="L24" s="61" t="s">
        <v>462</v>
      </c>
      <c r="M24" s="62" t="s">
        <v>296</v>
      </c>
      <c r="N24" s="62" t="s">
        <v>297</v>
      </c>
      <c r="O24" s="63" t="s">
        <v>463</v>
      </c>
      <c r="P24" s="64" t="s">
        <v>459</v>
      </c>
    </row>
    <row r="25" spans="1:16" ht="12.75" customHeight="1" thickBot="1" x14ac:dyDescent="0.25">
      <c r="A25" s="16" t="str">
        <f t="shared" si="0"/>
        <v> BBS 3 </v>
      </c>
      <c r="B25" s="21" t="str">
        <f t="shared" si="1"/>
        <v>I</v>
      </c>
      <c r="C25" s="16">
        <f t="shared" si="2"/>
        <v>41416.499000000003</v>
      </c>
      <c r="D25" s="19" t="str">
        <f t="shared" si="3"/>
        <v>vis</v>
      </c>
      <c r="E25" s="60">
        <f>VLOOKUP(C25,Active!C$21:E$965,3,FALSE)</f>
        <v>-1683.9913739666811</v>
      </c>
      <c r="F25" s="21" t="s">
        <v>136</v>
      </c>
      <c r="G25" s="19" t="str">
        <f t="shared" si="4"/>
        <v>41416.499</v>
      </c>
      <c r="H25" s="16">
        <f t="shared" si="5"/>
        <v>-1684</v>
      </c>
      <c r="I25" s="61" t="s">
        <v>464</v>
      </c>
      <c r="J25" s="62" t="s">
        <v>465</v>
      </c>
      <c r="K25" s="61">
        <v>-1684</v>
      </c>
      <c r="L25" s="61" t="s">
        <v>466</v>
      </c>
      <c r="M25" s="62" t="s">
        <v>189</v>
      </c>
      <c r="N25" s="62"/>
      <c r="O25" s="63" t="s">
        <v>434</v>
      </c>
      <c r="P25" s="63" t="s">
        <v>467</v>
      </c>
    </row>
    <row r="26" spans="1:16" ht="12.75" customHeight="1" thickBot="1" x14ac:dyDescent="0.25">
      <c r="A26" s="16" t="str">
        <f t="shared" si="0"/>
        <v> BBS 3 </v>
      </c>
      <c r="B26" s="21" t="str">
        <f t="shared" si="1"/>
        <v>I</v>
      </c>
      <c r="C26" s="16">
        <f t="shared" si="2"/>
        <v>41472.428999999996</v>
      </c>
      <c r="D26" s="19" t="str">
        <f t="shared" si="3"/>
        <v>vis</v>
      </c>
      <c r="E26" s="60">
        <f>VLOOKUP(C26,Active!C$21:E$965,3,FALSE)</f>
        <v>-1653.0092237400936</v>
      </c>
      <c r="F26" s="21" t="s">
        <v>136</v>
      </c>
      <c r="G26" s="19" t="str">
        <f t="shared" si="4"/>
        <v>41472.429</v>
      </c>
      <c r="H26" s="16">
        <f t="shared" si="5"/>
        <v>-1653</v>
      </c>
      <c r="I26" s="61" t="s">
        <v>472</v>
      </c>
      <c r="J26" s="62" t="s">
        <v>473</v>
      </c>
      <c r="K26" s="61">
        <v>-1653</v>
      </c>
      <c r="L26" s="61" t="s">
        <v>474</v>
      </c>
      <c r="M26" s="62" t="s">
        <v>189</v>
      </c>
      <c r="N26" s="62"/>
      <c r="O26" s="63" t="s">
        <v>434</v>
      </c>
      <c r="P26" s="63" t="s">
        <v>467</v>
      </c>
    </row>
    <row r="27" spans="1:16" ht="12.75" customHeight="1" thickBot="1" x14ac:dyDescent="0.25">
      <c r="A27" s="16" t="str">
        <f t="shared" si="0"/>
        <v> BBS 3 </v>
      </c>
      <c r="B27" s="21" t="str">
        <f t="shared" si="1"/>
        <v>I</v>
      </c>
      <c r="C27" s="16">
        <f t="shared" si="2"/>
        <v>41490.493999999999</v>
      </c>
      <c r="D27" s="19" t="str">
        <f t="shared" si="3"/>
        <v>vis</v>
      </c>
      <c r="E27" s="60">
        <f>VLOOKUP(C27,Active!C$21:E$965,3,FALSE)</f>
        <v>-1643.0022052554978</v>
      </c>
      <c r="F27" s="21" t="s">
        <v>136</v>
      </c>
      <c r="G27" s="19" t="str">
        <f t="shared" si="4"/>
        <v>41490.494</v>
      </c>
      <c r="H27" s="16">
        <f t="shared" si="5"/>
        <v>-1643</v>
      </c>
      <c r="I27" s="61" t="s">
        <v>475</v>
      </c>
      <c r="J27" s="62" t="s">
        <v>476</v>
      </c>
      <c r="K27" s="61">
        <v>-1643</v>
      </c>
      <c r="L27" s="61" t="s">
        <v>477</v>
      </c>
      <c r="M27" s="62" t="s">
        <v>189</v>
      </c>
      <c r="N27" s="62"/>
      <c r="O27" s="63" t="s">
        <v>478</v>
      </c>
      <c r="P27" s="63" t="s">
        <v>467</v>
      </c>
    </row>
    <row r="28" spans="1:16" ht="12.75" customHeight="1" thickBot="1" x14ac:dyDescent="0.25">
      <c r="A28" s="16" t="str">
        <f t="shared" si="0"/>
        <v> BBS 4 </v>
      </c>
      <c r="B28" s="21" t="str">
        <f t="shared" si="1"/>
        <v>I</v>
      </c>
      <c r="C28" s="16">
        <f t="shared" si="2"/>
        <v>41528.425000000003</v>
      </c>
      <c r="D28" s="19" t="str">
        <f t="shared" si="3"/>
        <v>vis</v>
      </c>
      <c r="E28" s="60">
        <f>VLOOKUP(C28,Active!C$21:E$965,3,FALSE)</f>
        <v>-1621.9905131359742</v>
      </c>
      <c r="F28" s="21" t="s">
        <v>136</v>
      </c>
      <c r="G28" s="19" t="str">
        <f t="shared" si="4"/>
        <v>41528.425</v>
      </c>
      <c r="H28" s="16">
        <f t="shared" si="5"/>
        <v>-1622</v>
      </c>
      <c r="I28" s="61" t="s">
        <v>479</v>
      </c>
      <c r="J28" s="62" t="s">
        <v>480</v>
      </c>
      <c r="K28" s="61">
        <v>-1622</v>
      </c>
      <c r="L28" s="61" t="s">
        <v>481</v>
      </c>
      <c r="M28" s="62" t="s">
        <v>189</v>
      </c>
      <c r="N28" s="62"/>
      <c r="O28" s="63" t="s">
        <v>434</v>
      </c>
      <c r="P28" s="63" t="s">
        <v>482</v>
      </c>
    </row>
    <row r="29" spans="1:16" ht="12.75" customHeight="1" thickBot="1" x14ac:dyDescent="0.25">
      <c r="A29" s="16" t="str">
        <f t="shared" si="0"/>
        <v> BBS 6 </v>
      </c>
      <c r="B29" s="21" t="str">
        <f t="shared" si="1"/>
        <v>I</v>
      </c>
      <c r="C29" s="16">
        <f t="shared" si="2"/>
        <v>41593.409</v>
      </c>
      <c r="D29" s="19" t="str">
        <f t="shared" si="3"/>
        <v>vis</v>
      </c>
      <c r="E29" s="60">
        <f>VLOOKUP(C29,Active!C$21:E$965,3,FALSE)</f>
        <v>-1585.9929438471361</v>
      </c>
      <c r="F29" s="21" t="s">
        <v>136</v>
      </c>
      <c r="G29" s="19" t="str">
        <f t="shared" si="4"/>
        <v>41593.409</v>
      </c>
      <c r="H29" s="16">
        <f t="shared" si="5"/>
        <v>-1586</v>
      </c>
      <c r="I29" s="61" t="s">
        <v>483</v>
      </c>
      <c r="J29" s="62" t="s">
        <v>484</v>
      </c>
      <c r="K29" s="61">
        <v>-1586</v>
      </c>
      <c r="L29" s="61" t="s">
        <v>485</v>
      </c>
      <c r="M29" s="62" t="s">
        <v>189</v>
      </c>
      <c r="N29" s="62"/>
      <c r="O29" s="63" t="s">
        <v>434</v>
      </c>
      <c r="P29" s="63" t="s">
        <v>486</v>
      </c>
    </row>
    <row r="30" spans="1:16" ht="12.75" customHeight="1" thickBot="1" x14ac:dyDescent="0.25">
      <c r="A30" s="16" t="str">
        <f t="shared" si="0"/>
        <v> BBS 6 </v>
      </c>
      <c r="B30" s="21" t="str">
        <f t="shared" si="1"/>
        <v>I</v>
      </c>
      <c r="C30" s="16">
        <f t="shared" si="2"/>
        <v>41622.294000000002</v>
      </c>
      <c r="D30" s="19" t="str">
        <f t="shared" si="3"/>
        <v>vis</v>
      </c>
      <c r="E30" s="60">
        <f>VLOOKUP(C30,Active!C$21:E$965,3,FALSE)</f>
        <v>-1569.99223922895</v>
      </c>
      <c r="F30" s="21" t="s">
        <v>136</v>
      </c>
      <c r="G30" s="19" t="str">
        <f t="shared" si="4"/>
        <v>41622.294</v>
      </c>
      <c r="H30" s="16">
        <f t="shared" si="5"/>
        <v>-1570</v>
      </c>
      <c r="I30" s="61" t="s">
        <v>487</v>
      </c>
      <c r="J30" s="62" t="s">
        <v>488</v>
      </c>
      <c r="K30" s="61">
        <v>-1570</v>
      </c>
      <c r="L30" s="61" t="s">
        <v>489</v>
      </c>
      <c r="M30" s="62" t="s">
        <v>189</v>
      </c>
      <c r="N30" s="62"/>
      <c r="O30" s="63" t="s">
        <v>490</v>
      </c>
      <c r="P30" s="63" t="s">
        <v>486</v>
      </c>
    </row>
    <row r="31" spans="1:16" ht="12.75" customHeight="1" thickBot="1" x14ac:dyDescent="0.25">
      <c r="A31" s="16" t="str">
        <f t="shared" si="0"/>
        <v> BBS 6 </v>
      </c>
      <c r="B31" s="21" t="str">
        <f t="shared" si="1"/>
        <v>I</v>
      </c>
      <c r="C31" s="16">
        <f t="shared" si="2"/>
        <v>41649.356</v>
      </c>
      <c r="D31" s="19" t="str">
        <f t="shared" si="3"/>
        <v>vis</v>
      </c>
      <c r="E31" s="60">
        <f>VLOOKUP(C31,Active!C$21:E$965,3,FALSE)</f>
        <v>-1555.0013765536066</v>
      </c>
      <c r="F31" s="21" t="s">
        <v>136</v>
      </c>
      <c r="G31" s="19" t="str">
        <f t="shared" si="4"/>
        <v>41649.356</v>
      </c>
      <c r="H31" s="16">
        <f t="shared" si="5"/>
        <v>-1555</v>
      </c>
      <c r="I31" s="61" t="s">
        <v>491</v>
      </c>
      <c r="J31" s="62" t="s">
        <v>492</v>
      </c>
      <c r="K31" s="61">
        <v>-1555</v>
      </c>
      <c r="L31" s="61" t="s">
        <v>445</v>
      </c>
      <c r="M31" s="62" t="s">
        <v>189</v>
      </c>
      <c r="N31" s="62"/>
      <c r="O31" s="63" t="s">
        <v>434</v>
      </c>
      <c r="P31" s="63" t="s">
        <v>486</v>
      </c>
    </row>
    <row r="32" spans="1:16" ht="12.75" customHeight="1" thickBot="1" x14ac:dyDescent="0.25">
      <c r="A32" s="16" t="str">
        <f t="shared" si="0"/>
        <v> BBS 7 </v>
      </c>
      <c r="B32" s="21" t="str">
        <f t="shared" si="1"/>
        <v>I</v>
      </c>
      <c r="C32" s="16">
        <f t="shared" si="2"/>
        <v>41678.231</v>
      </c>
      <c r="D32" s="19" t="str">
        <f t="shared" si="3"/>
        <v>vis</v>
      </c>
      <c r="E32" s="60">
        <f>VLOOKUP(C32,Active!C$21:E$965,3,FALSE)</f>
        <v>-1539.0062113865617</v>
      </c>
      <c r="F32" s="21" t="s">
        <v>136</v>
      </c>
      <c r="G32" s="19" t="str">
        <f t="shared" si="4"/>
        <v>41678.231</v>
      </c>
      <c r="H32" s="16">
        <f t="shared" si="5"/>
        <v>-1539</v>
      </c>
      <c r="I32" s="61" t="s">
        <v>493</v>
      </c>
      <c r="J32" s="62" t="s">
        <v>494</v>
      </c>
      <c r="K32" s="61">
        <v>-1539</v>
      </c>
      <c r="L32" s="61" t="s">
        <v>495</v>
      </c>
      <c r="M32" s="62" t="s">
        <v>189</v>
      </c>
      <c r="N32" s="62"/>
      <c r="O32" s="63" t="s">
        <v>490</v>
      </c>
      <c r="P32" s="63" t="s">
        <v>496</v>
      </c>
    </row>
    <row r="33" spans="1:16" ht="12.75" customHeight="1" thickBot="1" x14ac:dyDescent="0.25">
      <c r="A33" s="16" t="str">
        <f t="shared" si="0"/>
        <v> BBS 9 </v>
      </c>
      <c r="B33" s="21" t="str">
        <f t="shared" si="1"/>
        <v>I</v>
      </c>
      <c r="C33" s="16">
        <f t="shared" si="2"/>
        <v>41815.423999999999</v>
      </c>
      <c r="D33" s="19" t="str">
        <f t="shared" si="3"/>
        <v>vis</v>
      </c>
      <c r="E33" s="60">
        <f>VLOOKUP(C33,Active!C$21:E$965,3,FALSE)</f>
        <v>-1463.0088193601589</v>
      </c>
      <c r="F33" s="21" t="s">
        <v>136</v>
      </c>
      <c r="G33" s="19" t="str">
        <f t="shared" si="4"/>
        <v>41815.424</v>
      </c>
      <c r="H33" s="16">
        <f t="shared" si="5"/>
        <v>-1463</v>
      </c>
      <c r="I33" s="61" t="s">
        <v>497</v>
      </c>
      <c r="J33" s="62" t="s">
        <v>498</v>
      </c>
      <c r="K33" s="61">
        <v>-1463</v>
      </c>
      <c r="L33" s="61" t="s">
        <v>425</v>
      </c>
      <c r="M33" s="62" t="s">
        <v>189</v>
      </c>
      <c r="N33" s="62"/>
      <c r="O33" s="63" t="s">
        <v>434</v>
      </c>
      <c r="P33" s="63" t="s">
        <v>499</v>
      </c>
    </row>
    <row r="34" spans="1:16" ht="12.75" customHeight="1" thickBot="1" x14ac:dyDescent="0.25">
      <c r="A34" s="16" t="str">
        <f t="shared" si="0"/>
        <v> BBS 9 </v>
      </c>
      <c r="B34" s="21" t="str">
        <f t="shared" si="1"/>
        <v>I</v>
      </c>
      <c r="C34" s="16">
        <f t="shared" si="2"/>
        <v>41815.428</v>
      </c>
      <c r="D34" s="19" t="str">
        <f t="shared" si="3"/>
        <v>vis</v>
      </c>
      <c r="E34" s="60">
        <f>VLOOKUP(C34,Active!C$21:E$965,3,FALSE)</f>
        <v>-1463.0066035797024</v>
      </c>
      <c r="F34" s="21" t="s">
        <v>136</v>
      </c>
      <c r="G34" s="19" t="str">
        <f t="shared" si="4"/>
        <v>41815.428</v>
      </c>
      <c r="H34" s="16">
        <f t="shared" si="5"/>
        <v>-1463</v>
      </c>
      <c r="I34" s="61" t="s">
        <v>500</v>
      </c>
      <c r="J34" s="62" t="s">
        <v>501</v>
      </c>
      <c r="K34" s="61">
        <v>-1463</v>
      </c>
      <c r="L34" s="61" t="s">
        <v>422</v>
      </c>
      <c r="M34" s="62" t="s">
        <v>189</v>
      </c>
      <c r="N34" s="62"/>
      <c r="O34" s="63" t="s">
        <v>490</v>
      </c>
      <c r="P34" s="63" t="s">
        <v>499</v>
      </c>
    </row>
    <row r="35" spans="1:16" ht="12.75" customHeight="1" thickBot="1" x14ac:dyDescent="0.25">
      <c r="A35" s="16" t="str">
        <f t="shared" si="0"/>
        <v> BBS 11 </v>
      </c>
      <c r="B35" s="21" t="str">
        <f t="shared" si="1"/>
        <v>I</v>
      </c>
      <c r="C35" s="16">
        <f t="shared" si="2"/>
        <v>41918.332000000002</v>
      </c>
      <c r="D35" s="19" t="str">
        <f t="shared" si="3"/>
        <v>vis</v>
      </c>
      <c r="E35" s="60">
        <f>VLOOKUP(C35,Active!C$21:E$965,3,FALSE)</f>
        <v>-1406.0034355675941</v>
      </c>
      <c r="F35" s="21" t="s">
        <v>136</v>
      </c>
      <c r="G35" s="19" t="str">
        <f t="shared" si="4"/>
        <v>41918.332</v>
      </c>
      <c r="H35" s="16">
        <f t="shared" si="5"/>
        <v>-1406</v>
      </c>
      <c r="I35" s="61" t="s">
        <v>502</v>
      </c>
      <c r="J35" s="62" t="s">
        <v>503</v>
      </c>
      <c r="K35" s="61">
        <v>-1406</v>
      </c>
      <c r="L35" s="61" t="s">
        <v>504</v>
      </c>
      <c r="M35" s="62" t="s">
        <v>189</v>
      </c>
      <c r="N35" s="62"/>
      <c r="O35" s="63" t="s">
        <v>439</v>
      </c>
      <c r="P35" s="63" t="s">
        <v>505</v>
      </c>
    </row>
    <row r="36" spans="1:16" ht="12.75" customHeight="1" thickBot="1" x14ac:dyDescent="0.25">
      <c r="A36" s="16" t="str">
        <f t="shared" si="0"/>
        <v> BBS 13 </v>
      </c>
      <c r="B36" s="21" t="str">
        <f t="shared" si="1"/>
        <v>I</v>
      </c>
      <c r="C36" s="16">
        <f t="shared" si="2"/>
        <v>42039.273999999998</v>
      </c>
      <c r="D36" s="19" t="str">
        <f t="shared" si="3"/>
        <v>vis</v>
      </c>
      <c r="E36" s="60">
        <f>VLOOKUP(C36,Active!C$21:E$965,3,FALSE)</f>
        <v>-1339.0082055889734</v>
      </c>
      <c r="F36" s="21" t="s">
        <v>136</v>
      </c>
      <c r="G36" s="19" t="str">
        <f t="shared" si="4"/>
        <v>42039.274</v>
      </c>
      <c r="H36" s="16">
        <f t="shared" si="5"/>
        <v>-1339</v>
      </c>
      <c r="I36" s="61" t="s">
        <v>506</v>
      </c>
      <c r="J36" s="62" t="s">
        <v>507</v>
      </c>
      <c r="K36" s="61">
        <v>-1339</v>
      </c>
      <c r="L36" s="61" t="s">
        <v>287</v>
      </c>
      <c r="M36" s="62" t="s">
        <v>189</v>
      </c>
      <c r="N36" s="62"/>
      <c r="O36" s="63" t="s">
        <v>490</v>
      </c>
      <c r="P36" s="63" t="s">
        <v>508</v>
      </c>
    </row>
    <row r="37" spans="1:16" ht="12.75" customHeight="1" thickBot="1" x14ac:dyDescent="0.25">
      <c r="A37" s="16" t="str">
        <f t="shared" si="0"/>
        <v> BBS 16 </v>
      </c>
      <c r="B37" s="21" t="str">
        <f t="shared" si="1"/>
        <v>I</v>
      </c>
      <c r="C37" s="16">
        <f t="shared" si="2"/>
        <v>42223.392</v>
      </c>
      <c r="D37" s="19" t="str">
        <f t="shared" si="3"/>
        <v>vis</v>
      </c>
      <c r="E37" s="60">
        <f>VLOOKUP(C37,Active!C$21:E$965,3,FALSE)</f>
        <v>-1237.0169390876397</v>
      </c>
      <c r="F37" s="21" t="s">
        <v>136</v>
      </c>
      <c r="G37" s="19" t="str">
        <f t="shared" si="4"/>
        <v>42223.392</v>
      </c>
      <c r="H37" s="16">
        <f t="shared" si="5"/>
        <v>-1237</v>
      </c>
      <c r="I37" s="61" t="s">
        <v>509</v>
      </c>
      <c r="J37" s="62" t="s">
        <v>510</v>
      </c>
      <c r="K37" s="61">
        <v>-1237</v>
      </c>
      <c r="L37" s="61" t="s">
        <v>511</v>
      </c>
      <c r="M37" s="62" t="s">
        <v>189</v>
      </c>
      <c r="N37" s="62"/>
      <c r="O37" s="63" t="s">
        <v>490</v>
      </c>
      <c r="P37" s="63" t="s">
        <v>512</v>
      </c>
    </row>
    <row r="38" spans="1:16" ht="12.75" customHeight="1" thickBot="1" x14ac:dyDescent="0.25">
      <c r="A38" s="16" t="str">
        <f t="shared" si="0"/>
        <v> BBS 16 </v>
      </c>
      <c r="B38" s="21" t="str">
        <f t="shared" si="1"/>
        <v>I</v>
      </c>
      <c r="C38" s="16">
        <f t="shared" si="2"/>
        <v>42223.421999999999</v>
      </c>
      <c r="D38" s="19" t="str">
        <f t="shared" si="3"/>
        <v>vis</v>
      </c>
      <c r="E38" s="60">
        <f>VLOOKUP(C38,Active!C$21:E$965,3,FALSE)</f>
        <v>-1237.0003207342199</v>
      </c>
      <c r="F38" s="21" t="s">
        <v>136</v>
      </c>
      <c r="G38" s="19" t="str">
        <f t="shared" si="4"/>
        <v>42223.422</v>
      </c>
      <c r="H38" s="16">
        <f t="shared" si="5"/>
        <v>-1237</v>
      </c>
      <c r="I38" s="61" t="s">
        <v>513</v>
      </c>
      <c r="J38" s="62" t="s">
        <v>514</v>
      </c>
      <c r="K38" s="61">
        <v>-1237</v>
      </c>
      <c r="L38" s="61" t="s">
        <v>515</v>
      </c>
      <c r="M38" s="62" t="s">
        <v>189</v>
      </c>
      <c r="N38" s="62"/>
      <c r="O38" s="63" t="s">
        <v>439</v>
      </c>
      <c r="P38" s="63" t="s">
        <v>512</v>
      </c>
    </row>
    <row r="39" spans="1:16" ht="12.75" customHeight="1" thickBot="1" x14ac:dyDescent="0.25">
      <c r="A39" s="16" t="str">
        <f t="shared" si="0"/>
        <v>IBVS 1053 </v>
      </c>
      <c r="B39" s="21" t="str">
        <f t="shared" si="1"/>
        <v>I</v>
      </c>
      <c r="C39" s="16">
        <f t="shared" si="2"/>
        <v>42279.384100000003</v>
      </c>
      <c r="D39" s="19" t="str">
        <f t="shared" si="3"/>
        <v>vis</v>
      </c>
      <c r="E39" s="60">
        <f>VLOOKUP(C39,Active!C$21:E$965,3,FALSE)</f>
        <v>-1206.0003888694666</v>
      </c>
      <c r="F39" s="21" t="s">
        <v>136</v>
      </c>
      <c r="G39" s="19" t="str">
        <f t="shared" si="4"/>
        <v>42279.3841</v>
      </c>
      <c r="H39" s="16">
        <f t="shared" si="5"/>
        <v>-1206</v>
      </c>
      <c r="I39" s="61" t="s">
        <v>516</v>
      </c>
      <c r="J39" s="62" t="s">
        <v>517</v>
      </c>
      <c r="K39" s="61">
        <v>-1206</v>
      </c>
      <c r="L39" s="61" t="s">
        <v>518</v>
      </c>
      <c r="M39" s="62" t="s">
        <v>296</v>
      </c>
      <c r="N39" s="62" t="s">
        <v>297</v>
      </c>
      <c r="O39" s="63" t="s">
        <v>419</v>
      </c>
      <c r="P39" s="64" t="s">
        <v>519</v>
      </c>
    </row>
    <row r="40" spans="1:16" ht="12.75" customHeight="1" thickBot="1" x14ac:dyDescent="0.25">
      <c r="A40" s="16" t="str">
        <f t="shared" si="0"/>
        <v> BBS 17 </v>
      </c>
      <c r="B40" s="21" t="str">
        <f t="shared" si="1"/>
        <v>I</v>
      </c>
      <c r="C40" s="16">
        <f t="shared" si="2"/>
        <v>42288.391000000003</v>
      </c>
      <c r="D40" s="19" t="str">
        <f t="shared" si="3"/>
        <v>vis</v>
      </c>
      <c r="E40" s="60">
        <f>VLOOKUP(C40,Active!C$21:E$965,3,FALSE)</f>
        <v>-1201.0110606220878</v>
      </c>
      <c r="F40" s="21" t="s">
        <v>136</v>
      </c>
      <c r="G40" s="19" t="str">
        <f t="shared" si="4"/>
        <v>42288.391</v>
      </c>
      <c r="H40" s="16">
        <f t="shared" si="5"/>
        <v>-1201</v>
      </c>
      <c r="I40" s="61" t="s">
        <v>520</v>
      </c>
      <c r="J40" s="62" t="s">
        <v>521</v>
      </c>
      <c r="K40" s="61">
        <v>-1201</v>
      </c>
      <c r="L40" s="61" t="s">
        <v>401</v>
      </c>
      <c r="M40" s="62" t="s">
        <v>189</v>
      </c>
      <c r="N40" s="62"/>
      <c r="O40" s="63" t="s">
        <v>490</v>
      </c>
      <c r="P40" s="63" t="s">
        <v>522</v>
      </c>
    </row>
    <row r="41" spans="1:16" ht="12.75" customHeight="1" thickBot="1" x14ac:dyDescent="0.25">
      <c r="A41" s="16" t="str">
        <f t="shared" si="0"/>
        <v>IBVS 1163 </v>
      </c>
      <c r="B41" s="21" t="str">
        <f t="shared" si="1"/>
        <v>I</v>
      </c>
      <c r="C41" s="16">
        <f t="shared" si="2"/>
        <v>42575.442999999999</v>
      </c>
      <c r="D41" s="19" t="str">
        <f t="shared" si="3"/>
        <v>vis</v>
      </c>
      <c r="E41" s="60">
        <f>VLOOKUP(C41,Active!C$21:E$965,3,FALSE)</f>
        <v>-1042.0000077552302</v>
      </c>
      <c r="F41" s="21" t="s">
        <v>136</v>
      </c>
      <c r="G41" s="19" t="str">
        <f t="shared" si="4"/>
        <v>42575.443</v>
      </c>
      <c r="H41" s="16">
        <f t="shared" si="5"/>
        <v>-1042</v>
      </c>
      <c r="I41" s="61" t="s">
        <v>523</v>
      </c>
      <c r="J41" s="62" t="s">
        <v>524</v>
      </c>
      <c r="K41" s="61">
        <v>-1042</v>
      </c>
      <c r="L41" s="61" t="s">
        <v>525</v>
      </c>
      <c r="M41" s="62" t="s">
        <v>296</v>
      </c>
      <c r="N41" s="62" t="s">
        <v>297</v>
      </c>
      <c r="O41" s="63" t="s">
        <v>526</v>
      </c>
      <c r="P41" s="64" t="s">
        <v>527</v>
      </c>
    </row>
    <row r="42" spans="1:16" ht="12.75" customHeight="1" thickBot="1" x14ac:dyDescent="0.25">
      <c r="A42" s="16" t="str">
        <f t="shared" si="0"/>
        <v> BBS 23 </v>
      </c>
      <c r="B42" s="21" t="str">
        <f t="shared" si="1"/>
        <v>I</v>
      </c>
      <c r="C42" s="16">
        <f t="shared" si="2"/>
        <v>42575.463000000003</v>
      </c>
      <c r="D42" s="19" t="str">
        <f t="shared" si="3"/>
        <v>vis</v>
      </c>
      <c r="E42" s="60">
        <f>VLOOKUP(C42,Active!C$21:E$965,3,FALSE)</f>
        <v>-1041.9889288529478</v>
      </c>
      <c r="F42" s="21" t="s">
        <v>136</v>
      </c>
      <c r="G42" s="19" t="str">
        <f t="shared" si="4"/>
        <v>42575.463</v>
      </c>
      <c r="H42" s="16">
        <f t="shared" si="5"/>
        <v>-1042</v>
      </c>
      <c r="I42" s="61" t="s">
        <v>528</v>
      </c>
      <c r="J42" s="62" t="s">
        <v>529</v>
      </c>
      <c r="K42" s="61">
        <v>-1042</v>
      </c>
      <c r="L42" s="61" t="s">
        <v>530</v>
      </c>
      <c r="M42" s="62" t="s">
        <v>189</v>
      </c>
      <c r="N42" s="62"/>
      <c r="O42" s="63" t="s">
        <v>434</v>
      </c>
      <c r="P42" s="63" t="s">
        <v>531</v>
      </c>
    </row>
    <row r="43" spans="1:16" ht="12.75" customHeight="1" thickBot="1" x14ac:dyDescent="0.25">
      <c r="A43" s="16" t="str">
        <f t="shared" si="0"/>
        <v> BBS 23 </v>
      </c>
      <c r="B43" s="21" t="str">
        <f t="shared" si="1"/>
        <v>I</v>
      </c>
      <c r="C43" s="16">
        <f t="shared" si="2"/>
        <v>42631.391000000003</v>
      </c>
      <c r="D43" s="19" t="str">
        <f t="shared" si="3"/>
        <v>vis</v>
      </c>
      <c r="E43" s="60">
        <f>VLOOKUP(C43,Active!C$21:E$965,3,FALSE)</f>
        <v>-1011.0078865165847</v>
      </c>
      <c r="F43" s="21" t="s">
        <v>136</v>
      </c>
      <c r="G43" s="19" t="str">
        <f t="shared" si="4"/>
        <v>42631.391</v>
      </c>
      <c r="H43" s="16">
        <f t="shared" si="5"/>
        <v>-1011</v>
      </c>
      <c r="I43" s="61" t="s">
        <v>532</v>
      </c>
      <c r="J43" s="62" t="s">
        <v>533</v>
      </c>
      <c r="K43" s="61">
        <v>-1011</v>
      </c>
      <c r="L43" s="61" t="s">
        <v>534</v>
      </c>
      <c r="M43" s="62" t="s">
        <v>189</v>
      </c>
      <c r="N43" s="62"/>
      <c r="O43" s="63" t="s">
        <v>490</v>
      </c>
      <c r="P43" s="63" t="s">
        <v>531</v>
      </c>
    </row>
    <row r="44" spans="1:16" ht="12.75" customHeight="1" thickBot="1" x14ac:dyDescent="0.25">
      <c r="A44" s="16" t="str">
        <f t="shared" si="0"/>
        <v>IBVS 1163 </v>
      </c>
      <c r="B44" s="21" t="str">
        <f t="shared" si="1"/>
        <v>I</v>
      </c>
      <c r="C44" s="16">
        <f t="shared" si="2"/>
        <v>42631.405200000001</v>
      </c>
      <c r="D44" s="19" t="str">
        <f t="shared" si="3"/>
        <v>vis</v>
      </c>
      <c r="E44" s="60">
        <f>VLOOKUP(C44,Active!C$21:E$965,3,FALSE)</f>
        <v>-1011.0000204959669</v>
      </c>
      <c r="F44" s="21" t="s">
        <v>136</v>
      </c>
      <c r="G44" s="19" t="str">
        <f t="shared" si="4"/>
        <v>42631.4052</v>
      </c>
      <c r="H44" s="16">
        <f t="shared" si="5"/>
        <v>-1011</v>
      </c>
      <c r="I44" s="61" t="s">
        <v>535</v>
      </c>
      <c r="J44" s="62" t="s">
        <v>536</v>
      </c>
      <c r="K44" s="61">
        <v>-1011</v>
      </c>
      <c r="L44" s="61" t="s">
        <v>537</v>
      </c>
      <c r="M44" s="62" t="s">
        <v>296</v>
      </c>
      <c r="N44" s="62" t="s">
        <v>297</v>
      </c>
      <c r="O44" s="63" t="s">
        <v>538</v>
      </c>
      <c r="P44" s="64" t="s">
        <v>527</v>
      </c>
    </row>
    <row r="45" spans="1:16" ht="12.75" customHeight="1" thickBot="1" x14ac:dyDescent="0.25">
      <c r="A45" s="16" t="str">
        <f t="shared" si="0"/>
        <v>IBVS 1163 </v>
      </c>
      <c r="B45" s="21" t="str">
        <f t="shared" si="1"/>
        <v>I</v>
      </c>
      <c r="C45" s="16">
        <f t="shared" si="2"/>
        <v>42640.432399999998</v>
      </c>
      <c r="D45" s="19" t="str">
        <f t="shared" si="3"/>
        <v>vis</v>
      </c>
      <c r="E45" s="60">
        <f>VLOOKUP(C45,Active!C$21:E$965,3,FALSE)</f>
        <v>-1005.9994471627757</v>
      </c>
      <c r="F45" s="21" t="s">
        <v>136</v>
      </c>
      <c r="G45" s="19" t="str">
        <f t="shared" si="4"/>
        <v>42640.4324</v>
      </c>
      <c r="H45" s="16">
        <f t="shared" si="5"/>
        <v>-1006</v>
      </c>
      <c r="I45" s="61" t="s">
        <v>539</v>
      </c>
      <c r="J45" s="62" t="s">
        <v>540</v>
      </c>
      <c r="K45" s="61">
        <v>-1006</v>
      </c>
      <c r="L45" s="61" t="s">
        <v>541</v>
      </c>
      <c r="M45" s="62" t="s">
        <v>296</v>
      </c>
      <c r="N45" s="62" t="s">
        <v>297</v>
      </c>
      <c r="O45" s="63" t="s">
        <v>542</v>
      </c>
      <c r="P45" s="64" t="s">
        <v>527</v>
      </c>
    </row>
    <row r="46" spans="1:16" ht="12.75" customHeight="1" thickBot="1" x14ac:dyDescent="0.25">
      <c r="A46" s="16" t="str">
        <f t="shared" si="0"/>
        <v>IBVS 1163 </v>
      </c>
      <c r="B46" s="21" t="str">
        <f t="shared" si="1"/>
        <v>I</v>
      </c>
      <c r="C46" s="16">
        <f t="shared" si="2"/>
        <v>42667.512199999997</v>
      </c>
      <c r="D46" s="19" t="str">
        <f t="shared" si="3"/>
        <v>vis</v>
      </c>
      <c r="E46" s="60">
        <f>VLOOKUP(C46,Active!C$21:E$965,3,FALSE)</f>
        <v>-990.9987242644022</v>
      </c>
      <c r="F46" s="21" t="s">
        <v>136</v>
      </c>
      <c r="G46" s="19" t="str">
        <f t="shared" si="4"/>
        <v>42667.5122</v>
      </c>
      <c r="H46" s="16">
        <f t="shared" si="5"/>
        <v>-991</v>
      </c>
      <c r="I46" s="61" t="s">
        <v>543</v>
      </c>
      <c r="J46" s="62" t="s">
        <v>544</v>
      </c>
      <c r="K46" s="61">
        <v>-991</v>
      </c>
      <c r="L46" s="61" t="s">
        <v>545</v>
      </c>
      <c r="M46" s="62" t="s">
        <v>296</v>
      </c>
      <c r="N46" s="62" t="s">
        <v>297</v>
      </c>
      <c r="O46" s="63" t="s">
        <v>538</v>
      </c>
      <c r="P46" s="64" t="s">
        <v>527</v>
      </c>
    </row>
    <row r="47" spans="1:16" ht="12.75" customHeight="1" thickBot="1" x14ac:dyDescent="0.25">
      <c r="A47" s="16" t="str">
        <f t="shared" si="0"/>
        <v>IBVS 1358 </v>
      </c>
      <c r="B47" s="21" t="str">
        <f t="shared" si="1"/>
        <v>I</v>
      </c>
      <c r="C47" s="16">
        <f t="shared" si="2"/>
        <v>42927.46</v>
      </c>
      <c r="D47" s="19" t="str">
        <f t="shared" si="3"/>
        <v>vis</v>
      </c>
      <c r="E47" s="60">
        <f>VLOOKUP(C47,Active!C$21:E$965,3,FALSE)</f>
        <v>-847.001910556697</v>
      </c>
      <c r="F47" s="21" t="s">
        <v>136</v>
      </c>
      <c r="G47" s="19" t="str">
        <f t="shared" si="4"/>
        <v>42927.460</v>
      </c>
      <c r="H47" s="16">
        <f t="shared" si="5"/>
        <v>-847</v>
      </c>
      <c r="I47" s="61" t="s">
        <v>546</v>
      </c>
      <c r="J47" s="62" t="s">
        <v>547</v>
      </c>
      <c r="K47" s="61">
        <v>-847</v>
      </c>
      <c r="L47" s="61" t="s">
        <v>137</v>
      </c>
      <c r="M47" s="62" t="s">
        <v>296</v>
      </c>
      <c r="N47" s="62" t="s">
        <v>297</v>
      </c>
      <c r="O47" s="63" t="s">
        <v>548</v>
      </c>
      <c r="P47" s="64" t="s">
        <v>549</v>
      </c>
    </row>
    <row r="48" spans="1:16" ht="12.75" customHeight="1" thickBot="1" x14ac:dyDescent="0.25">
      <c r="A48" s="16" t="str">
        <f t="shared" si="0"/>
        <v> BBS 28 </v>
      </c>
      <c r="B48" s="21" t="str">
        <f t="shared" si="1"/>
        <v>I</v>
      </c>
      <c r="C48" s="16">
        <f t="shared" si="2"/>
        <v>42956.370999999999</v>
      </c>
      <c r="D48" s="19" t="str">
        <f t="shared" si="3"/>
        <v>vis</v>
      </c>
      <c r="E48" s="60">
        <f>VLOOKUP(C48,Active!C$21:E$965,3,FALSE)</f>
        <v>-830.98680336554764</v>
      </c>
      <c r="F48" s="21" t="s">
        <v>136</v>
      </c>
      <c r="G48" s="19" t="str">
        <f t="shared" si="4"/>
        <v>42956.371</v>
      </c>
      <c r="H48" s="16">
        <f t="shared" si="5"/>
        <v>-831</v>
      </c>
      <c r="I48" s="61" t="s">
        <v>550</v>
      </c>
      <c r="J48" s="62" t="s">
        <v>551</v>
      </c>
      <c r="K48" s="61">
        <v>-831</v>
      </c>
      <c r="L48" s="61" t="s">
        <v>552</v>
      </c>
      <c r="M48" s="62" t="s">
        <v>189</v>
      </c>
      <c r="N48" s="62"/>
      <c r="O48" s="63" t="s">
        <v>490</v>
      </c>
      <c r="P48" s="63" t="s">
        <v>553</v>
      </c>
    </row>
    <row r="49" spans="1:16" ht="12.75" customHeight="1" thickBot="1" x14ac:dyDescent="0.25">
      <c r="A49" s="16" t="str">
        <f t="shared" si="0"/>
        <v> BBS 29 </v>
      </c>
      <c r="B49" s="21" t="str">
        <f t="shared" si="1"/>
        <v>I</v>
      </c>
      <c r="C49" s="16">
        <f t="shared" si="2"/>
        <v>43003.336000000003</v>
      </c>
      <c r="D49" s="19" t="str">
        <f t="shared" si="3"/>
        <v>vis</v>
      </c>
      <c r="E49" s="60">
        <f>VLOOKUP(C49,Active!C$21:E$965,3,FALSE)</f>
        <v>-804.97077108605583</v>
      </c>
      <c r="F49" s="21" t="s">
        <v>136</v>
      </c>
      <c r="G49" s="19" t="str">
        <f t="shared" si="4"/>
        <v>43003.336</v>
      </c>
      <c r="H49" s="16">
        <f t="shared" si="5"/>
        <v>-805</v>
      </c>
      <c r="I49" s="61" t="s">
        <v>554</v>
      </c>
      <c r="J49" s="62" t="s">
        <v>555</v>
      </c>
      <c r="K49" s="61">
        <v>-805</v>
      </c>
      <c r="L49" s="61" t="s">
        <v>556</v>
      </c>
      <c r="M49" s="62" t="s">
        <v>189</v>
      </c>
      <c r="N49" s="62"/>
      <c r="O49" s="63" t="s">
        <v>490</v>
      </c>
      <c r="P49" s="63" t="s">
        <v>557</v>
      </c>
    </row>
    <row r="50" spans="1:16" ht="12.75" customHeight="1" thickBot="1" x14ac:dyDescent="0.25">
      <c r="A50" s="16" t="str">
        <f t="shared" si="0"/>
        <v> AOEB 4 </v>
      </c>
      <c r="B50" s="21" t="str">
        <f t="shared" si="1"/>
        <v>I</v>
      </c>
      <c r="C50" s="16">
        <f t="shared" si="2"/>
        <v>43008.697</v>
      </c>
      <c r="D50" s="19" t="str">
        <f t="shared" si="3"/>
        <v>vis</v>
      </c>
      <c r="E50" s="60">
        <f>VLOOKUP(C50,Active!C$21:E$965,3,FALSE)</f>
        <v>-802.00107132984874</v>
      </c>
      <c r="F50" s="21" t="s">
        <v>136</v>
      </c>
      <c r="G50" s="19" t="str">
        <f t="shared" si="4"/>
        <v>43008.697</v>
      </c>
      <c r="H50" s="16">
        <f t="shared" si="5"/>
        <v>-802</v>
      </c>
      <c r="I50" s="61" t="s">
        <v>558</v>
      </c>
      <c r="J50" s="62" t="s">
        <v>559</v>
      </c>
      <c r="K50" s="61">
        <v>-802</v>
      </c>
      <c r="L50" s="61" t="s">
        <v>445</v>
      </c>
      <c r="M50" s="62" t="s">
        <v>189</v>
      </c>
      <c r="N50" s="62"/>
      <c r="O50" s="63" t="s">
        <v>560</v>
      </c>
      <c r="P50" s="63" t="s">
        <v>561</v>
      </c>
    </row>
    <row r="51" spans="1:16" ht="12.75" customHeight="1" thickBot="1" x14ac:dyDescent="0.25">
      <c r="A51" s="16" t="str">
        <f t="shared" si="0"/>
        <v> BBS 30 </v>
      </c>
      <c r="B51" s="21" t="str">
        <f t="shared" si="1"/>
        <v>I</v>
      </c>
      <c r="C51" s="16">
        <f t="shared" si="2"/>
        <v>43030.341</v>
      </c>
      <c r="D51" s="19" t="str">
        <f t="shared" si="3"/>
        <v>vis</v>
      </c>
      <c r="E51" s="60">
        <f>VLOOKUP(C51,Active!C$21:E$965,3,FALSE)</f>
        <v>-790.01148328221154</v>
      </c>
      <c r="F51" s="21" t="s">
        <v>136</v>
      </c>
      <c r="G51" s="19" t="str">
        <f t="shared" si="4"/>
        <v>43030.341</v>
      </c>
      <c r="H51" s="16">
        <f t="shared" si="5"/>
        <v>-790</v>
      </c>
      <c r="I51" s="61" t="s">
        <v>562</v>
      </c>
      <c r="J51" s="62" t="s">
        <v>563</v>
      </c>
      <c r="K51" s="61">
        <v>-790</v>
      </c>
      <c r="L51" s="61" t="s">
        <v>414</v>
      </c>
      <c r="M51" s="62" t="s">
        <v>189</v>
      </c>
      <c r="N51" s="62"/>
      <c r="O51" s="63" t="s">
        <v>490</v>
      </c>
      <c r="P51" s="63" t="s">
        <v>564</v>
      </c>
    </row>
    <row r="52" spans="1:16" ht="12.75" customHeight="1" thickBot="1" x14ac:dyDescent="0.25">
      <c r="A52" s="16" t="str">
        <f t="shared" si="0"/>
        <v> AOEB 4 </v>
      </c>
      <c r="B52" s="21" t="str">
        <f t="shared" si="1"/>
        <v>I</v>
      </c>
      <c r="C52" s="16">
        <f t="shared" si="2"/>
        <v>43304.741000000002</v>
      </c>
      <c r="D52" s="19" t="str">
        <f t="shared" si="3"/>
        <v>vis</v>
      </c>
      <c r="E52" s="60">
        <f>VLOOKUP(C52,Active!C$21:E$965,3,FALSE)</f>
        <v>-638.00894399780805</v>
      </c>
      <c r="F52" s="21" t="s">
        <v>136</v>
      </c>
      <c r="G52" s="19" t="str">
        <f t="shared" si="4"/>
        <v>43304.741</v>
      </c>
      <c r="H52" s="16">
        <f t="shared" si="5"/>
        <v>-638</v>
      </c>
      <c r="I52" s="61" t="s">
        <v>565</v>
      </c>
      <c r="J52" s="62" t="s">
        <v>566</v>
      </c>
      <c r="K52" s="61">
        <v>-638</v>
      </c>
      <c r="L52" s="61" t="s">
        <v>425</v>
      </c>
      <c r="M52" s="62" t="s">
        <v>189</v>
      </c>
      <c r="N52" s="62"/>
      <c r="O52" s="63" t="s">
        <v>560</v>
      </c>
      <c r="P52" s="63" t="s">
        <v>561</v>
      </c>
    </row>
    <row r="53" spans="1:16" ht="12.75" customHeight="1" thickBot="1" x14ac:dyDescent="0.25">
      <c r="A53" s="16" t="str">
        <f t="shared" si="0"/>
        <v> BBS 34 </v>
      </c>
      <c r="B53" s="21" t="str">
        <f t="shared" si="1"/>
        <v>I</v>
      </c>
      <c r="C53" s="16">
        <f t="shared" si="2"/>
        <v>43326.391000000003</v>
      </c>
      <c r="D53" s="19" t="str">
        <f t="shared" si="3"/>
        <v>vis</v>
      </c>
      <c r="E53" s="60">
        <f>VLOOKUP(C53,Active!C$21:E$965,3,FALSE)</f>
        <v>-626.01603227948613</v>
      </c>
      <c r="F53" s="21" t="s">
        <v>136</v>
      </c>
      <c r="G53" s="19" t="str">
        <f t="shared" si="4"/>
        <v>43326.391</v>
      </c>
      <c r="H53" s="16">
        <f t="shared" si="5"/>
        <v>-626</v>
      </c>
      <c r="I53" s="61" t="s">
        <v>567</v>
      </c>
      <c r="J53" s="62" t="s">
        <v>568</v>
      </c>
      <c r="K53" s="61">
        <v>-626</v>
      </c>
      <c r="L53" s="61" t="s">
        <v>258</v>
      </c>
      <c r="M53" s="62" t="s">
        <v>189</v>
      </c>
      <c r="N53" s="62"/>
      <c r="O53" s="63" t="s">
        <v>490</v>
      </c>
      <c r="P53" s="63" t="s">
        <v>569</v>
      </c>
    </row>
    <row r="54" spans="1:16" ht="12.75" customHeight="1" thickBot="1" x14ac:dyDescent="0.25">
      <c r="A54" s="16" t="str">
        <f t="shared" si="0"/>
        <v> BBS 35 </v>
      </c>
      <c r="B54" s="21" t="str">
        <f t="shared" si="1"/>
        <v>I</v>
      </c>
      <c r="C54" s="16">
        <f t="shared" si="2"/>
        <v>43429.326000000001</v>
      </c>
      <c r="D54" s="19" t="str">
        <f t="shared" si="3"/>
        <v>vis</v>
      </c>
      <c r="E54" s="60">
        <f>VLOOKUP(C54,Active!C$21:E$965,3,FALSE)</f>
        <v>-568.99569196884613</v>
      </c>
      <c r="F54" s="21" t="s">
        <v>136</v>
      </c>
      <c r="G54" s="19" t="str">
        <f t="shared" si="4"/>
        <v>43429.326</v>
      </c>
      <c r="H54" s="16">
        <f t="shared" si="5"/>
        <v>-569</v>
      </c>
      <c r="I54" s="61" t="s">
        <v>570</v>
      </c>
      <c r="J54" s="62" t="s">
        <v>571</v>
      </c>
      <c r="K54" s="61">
        <v>-569</v>
      </c>
      <c r="L54" s="61" t="s">
        <v>572</v>
      </c>
      <c r="M54" s="62" t="s">
        <v>189</v>
      </c>
      <c r="N54" s="62"/>
      <c r="O54" s="63" t="s">
        <v>490</v>
      </c>
      <c r="P54" s="63" t="s">
        <v>573</v>
      </c>
    </row>
    <row r="55" spans="1:16" ht="12.75" customHeight="1" thickBot="1" x14ac:dyDescent="0.25">
      <c r="A55" s="16" t="str">
        <f t="shared" si="0"/>
        <v> AOEB 4 </v>
      </c>
      <c r="B55" s="21" t="str">
        <f t="shared" si="1"/>
        <v>I</v>
      </c>
      <c r="C55" s="16">
        <f t="shared" si="2"/>
        <v>43703.705000000002</v>
      </c>
      <c r="D55" s="19" t="str">
        <f t="shared" si="3"/>
        <v>vis</v>
      </c>
      <c r="E55" s="60">
        <f>VLOOKUP(C55,Active!C$21:E$965,3,FALSE)</f>
        <v>-417.00478553183729</v>
      </c>
      <c r="F55" s="21" t="s">
        <v>136</v>
      </c>
      <c r="G55" s="19" t="str">
        <f t="shared" si="4"/>
        <v>43703.705</v>
      </c>
      <c r="H55" s="16">
        <f t="shared" si="5"/>
        <v>-417</v>
      </c>
      <c r="I55" s="61" t="s">
        <v>574</v>
      </c>
      <c r="J55" s="62" t="s">
        <v>575</v>
      </c>
      <c r="K55" s="61">
        <v>-417</v>
      </c>
      <c r="L55" s="61" t="s">
        <v>576</v>
      </c>
      <c r="M55" s="62" t="s">
        <v>189</v>
      </c>
      <c r="N55" s="62"/>
      <c r="O55" s="63" t="s">
        <v>560</v>
      </c>
      <c r="P55" s="63" t="s">
        <v>561</v>
      </c>
    </row>
    <row r="56" spans="1:16" ht="12.75" customHeight="1" thickBot="1" x14ac:dyDescent="0.25">
      <c r="A56" s="16" t="str">
        <f t="shared" si="0"/>
        <v> BBS 38 </v>
      </c>
      <c r="B56" s="21" t="str">
        <f t="shared" si="1"/>
        <v>I</v>
      </c>
      <c r="C56" s="16">
        <f t="shared" si="2"/>
        <v>43734.408000000003</v>
      </c>
      <c r="D56" s="19" t="str">
        <f t="shared" si="3"/>
        <v>vis</v>
      </c>
      <c r="E56" s="60">
        <f>VLOOKUP(C56,Active!C$21:E$965,3,FALSE)</f>
        <v>-399.99700869638093</v>
      </c>
      <c r="F56" s="21" t="s">
        <v>136</v>
      </c>
      <c r="G56" s="19" t="str">
        <f t="shared" si="4"/>
        <v>43734.408</v>
      </c>
      <c r="H56" s="16">
        <f t="shared" si="5"/>
        <v>-400</v>
      </c>
      <c r="I56" s="61" t="s">
        <v>577</v>
      </c>
      <c r="J56" s="62" t="s">
        <v>578</v>
      </c>
      <c r="K56" s="61">
        <v>-400</v>
      </c>
      <c r="L56" s="61" t="s">
        <v>579</v>
      </c>
      <c r="M56" s="62" t="s">
        <v>189</v>
      </c>
      <c r="N56" s="62"/>
      <c r="O56" s="63" t="s">
        <v>434</v>
      </c>
      <c r="P56" s="63" t="s">
        <v>580</v>
      </c>
    </row>
    <row r="57" spans="1:16" ht="12.75" customHeight="1" thickBot="1" x14ac:dyDescent="0.25">
      <c r="A57" s="16" t="str">
        <f t="shared" si="0"/>
        <v> BBS 40 </v>
      </c>
      <c r="B57" s="21" t="str">
        <f t="shared" si="1"/>
        <v>I</v>
      </c>
      <c r="C57" s="16">
        <f t="shared" si="2"/>
        <v>43828.279000000002</v>
      </c>
      <c r="D57" s="19" t="str">
        <f t="shared" si="3"/>
        <v>vis</v>
      </c>
      <c r="E57" s="60">
        <f>VLOOKUP(C57,Active!C$21:E$965,3,FALSE)</f>
        <v>-347.99762689912865</v>
      </c>
      <c r="F57" s="21" t="s">
        <v>136</v>
      </c>
      <c r="G57" s="19" t="str">
        <f t="shared" si="4"/>
        <v>43828.279</v>
      </c>
      <c r="H57" s="16">
        <f t="shared" si="5"/>
        <v>-348</v>
      </c>
      <c r="I57" s="61" t="s">
        <v>581</v>
      </c>
      <c r="J57" s="62" t="s">
        <v>582</v>
      </c>
      <c r="K57" s="61">
        <v>-348</v>
      </c>
      <c r="L57" s="61" t="s">
        <v>442</v>
      </c>
      <c r="M57" s="62" t="s">
        <v>189</v>
      </c>
      <c r="N57" s="62"/>
      <c r="O57" s="63" t="s">
        <v>490</v>
      </c>
      <c r="P57" s="63" t="s">
        <v>583</v>
      </c>
    </row>
    <row r="58" spans="1:16" ht="12.75" customHeight="1" thickBot="1" x14ac:dyDescent="0.25">
      <c r="A58" s="16" t="str">
        <f t="shared" si="0"/>
        <v> BBS 41 </v>
      </c>
      <c r="B58" s="21" t="str">
        <f t="shared" si="1"/>
        <v>I</v>
      </c>
      <c r="C58" s="16">
        <f t="shared" si="2"/>
        <v>43846.317999999999</v>
      </c>
      <c r="D58" s="19" t="str">
        <f t="shared" si="3"/>
        <v>vis</v>
      </c>
      <c r="E58" s="60">
        <f>VLOOKUP(C58,Active!C$21:E$965,3,FALSE)</f>
        <v>-338.00501098750004</v>
      </c>
      <c r="F58" s="21" t="s">
        <v>136</v>
      </c>
      <c r="G58" s="19" t="str">
        <f t="shared" si="4"/>
        <v>43846.318</v>
      </c>
      <c r="H58" s="16">
        <f t="shared" si="5"/>
        <v>-338</v>
      </c>
      <c r="I58" s="61" t="s">
        <v>584</v>
      </c>
      <c r="J58" s="62" t="s">
        <v>585</v>
      </c>
      <c r="K58" s="61">
        <v>-338</v>
      </c>
      <c r="L58" s="61" t="s">
        <v>576</v>
      </c>
      <c r="M58" s="62" t="s">
        <v>189</v>
      </c>
      <c r="N58" s="62"/>
      <c r="O58" s="63" t="s">
        <v>490</v>
      </c>
      <c r="P58" s="63" t="s">
        <v>586</v>
      </c>
    </row>
    <row r="59" spans="1:16" ht="12.75" customHeight="1" thickBot="1" x14ac:dyDescent="0.25">
      <c r="A59" s="16" t="str">
        <f t="shared" si="0"/>
        <v> AOEB 4 </v>
      </c>
      <c r="B59" s="21" t="str">
        <f t="shared" si="1"/>
        <v>I</v>
      </c>
      <c r="C59" s="16">
        <f t="shared" si="2"/>
        <v>44111.7</v>
      </c>
      <c r="D59" s="19" t="str">
        <f t="shared" si="3"/>
        <v>vis</v>
      </c>
      <c r="E59" s="60">
        <f>VLOOKUP(C59,Active!C$21:E$965,3,FALSE)</f>
        <v>-190.99794874124274</v>
      </c>
      <c r="F59" s="21" t="s">
        <v>136</v>
      </c>
      <c r="G59" s="19" t="str">
        <f t="shared" si="4"/>
        <v>44111.700</v>
      </c>
      <c r="H59" s="16">
        <f t="shared" si="5"/>
        <v>-191</v>
      </c>
      <c r="I59" s="61" t="s">
        <v>587</v>
      </c>
      <c r="J59" s="62" t="s">
        <v>588</v>
      </c>
      <c r="K59" s="61">
        <v>-191</v>
      </c>
      <c r="L59" s="61" t="s">
        <v>442</v>
      </c>
      <c r="M59" s="62" t="s">
        <v>189</v>
      </c>
      <c r="N59" s="62"/>
      <c r="O59" s="63" t="s">
        <v>560</v>
      </c>
      <c r="P59" s="63" t="s">
        <v>561</v>
      </c>
    </row>
    <row r="60" spans="1:16" ht="12.75" customHeight="1" thickBot="1" x14ac:dyDescent="0.25">
      <c r="A60" s="16" t="str">
        <f t="shared" si="0"/>
        <v> BBS 44 </v>
      </c>
      <c r="B60" s="21" t="str">
        <f t="shared" si="1"/>
        <v>I</v>
      </c>
      <c r="C60" s="16">
        <f t="shared" si="2"/>
        <v>44115.305</v>
      </c>
      <c r="D60" s="19" t="str">
        <f t="shared" si="3"/>
        <v>vis</v>
      </c>
      <c r="E60" s="60">
        <f>VLOOKUP(C60,Active!C$21:E$965,3,FALSE)</f>
        <v>-189.00097660523414</v>
      </c>
      <c r="F60" s="21" t="s">
        <v>136</v>
      </c>
      <c r="G60" s="19" t="str">
        <f t="shared" si="4"/>
        <v>44115.305</v>
      </c>
      <c r="H60" s="16">
        <f t="shared" si="5"/>
        <v>-189</v>
      </c>
      <c r="I60" s="61" t="s">
        <v>589</v>
      </c>
      <c r="J60" s="62" t="s">
        <v>590</v>
      </c>
      <c r="K60" s="61">
        <v>-189</v>
      </c>
      <c r="L60" s="61" t="s">
        <v>445</v>
      </c>
      <c r="M60" s="62" t="s">
        <v>189</v>
      </c>
      <c r="N60" s="62"/>
      <c r="O60" s="63" t="s">
        <v>490</v>
      </c>
      <c r="P60" s="63" t="s">
        <v>591</v>
      </c>
    </row>
    <row r="61" spans="1:16" ht="12.75" customHeight="1" thickBot="1" x14ac:dyDescent="0.25">
      <c r="A61" s="16" t="str">
        <f t="shared" si="0"/>
        <v> BBS 45 </v>
      </c>
      <c r="B61" s="21" t="str">
        <f t="shared" si="1"/>
        <v>I</v>
      </c>
      <c r="C61" s="16">
        <f t="shared" si="2"/>
        <v>44124.33</v>
      </c>
      <c r="D61" s="19" t="str">
        <f t="shared" si="3"/>
        <v>vis</v>
      </c>
      <c r="E61" s="60">
        <f>VLOOKUP(C61,Active!C$21:E$965,3,FALSE)</f>
        <v>-184.00162195129116</v>
      </c>
      <c r="F61" s="21" t="s">
        <v>136</v>
      </c>
      <c r="G61" s="19" t="str">
        <f t="shared" si="4"/>
        <v>44124.330</v>
      </c>
      <c r="H61" s="16">
        <f t="shared" si="5"/>
        <v>-184</v>
      </c>
      <c r="I61" s="61" t="s">
        <v>592</v>
      </c>
      <c r="J61" s="62" t="s">
        <v>593</v>
      </c>
      <c r="K61" s="61">
        <v>-184</v>
      </c>
      <c r="L61" s="61" t="s">
        <v>137</v>
      </c>
      <c r="M61" s="62" t="s">
        <v>189</v>
      </c>
      <c r="N61" s="62"/>
      <c r="O61" s="63" t="s">
        <v>490</v>
      </c>
      <c r="P61" s="63" t="s">
        <v>594</v>
      </c>
    </row>
    <row r="62" spans="1:16" ht="12.75" customHeight="1" thickBot="1" x14ac:dyDescent="0.25">
      <c r="A62" s="16" t="str">
        <f t="shared" si="0"/>
        <v> BBS 45 </v>
      </c>
      <c r="B62" s="21" t="str">
        <f t="shared" si="1"/>
        <v>I</v>
      </c>
      <c r="C62" s="16">
        <f t="shared" si="2"/>
        <v>44133.347000000002</v>
      </c>
      <c r="D62" s="19" t="str">
        <f t="shared" si="3"/>
        <v>vis</v>
      </c>
      <c r="E62" s="60">
        <f>VLOOKUP(C62,Active!C$21:E$965,3,FALSE)</f>
        <v>-179.00669885826116</v>
      </c>
      <c r="F62" s="21" t="s">
        <v>136</v>
      </c>
      <c r="G62" s="19" t="str">
        <f t="shared" si="4"/>
        <v>44133.347</v>
      </c>
      <c r="H62" s="16">
        <f t="shared" si="5"/>
        <v>-179</v>
      </c>
      <c r="I62" s="61" t="s">
        <v>595</v>
      </c>
      <c r="J62" s="62" t="s">
        <v>596</v>
      </c>
      <c r="K62" s="61">
        <v>-179</v>
      </c>
      <c r="L62" s="61" t="s">
        <v>422</v>
      </c>
      <c r="M62" s="62" t="s">
        <v>189</v>
      </c>
      <c r="N62" s="62"/>
      <c r="O62" s="63" t="s">
        <v>490</v>
      </c>
      <c r="P62" s="63" t="s">
        <v>594</v>
      </c>
    </row>
    <row r="63" spans="1:16" ht="12.75" customHeight="1" thickBot="1" x14ac:dyDescent="0.25">
      <c r="A63" s="16" t="str">
        <f t="shared" si="0"/>
        <v> AOEB 4 </v>
      </c>
      <c r="B63" s="21" t="str">
        <f t="shared" si="1"/>
        <v>I</v>
      </c>
      <c r="C63" s="16">
        <f t="shared" si="2"/>
        <v>44445.656000000003</v>
      </c>
      <c r="D63" s="19" t="str">
        <f t="shared" si="3"/>
        <v>vis</v>
      </c>
      <c r="E63" s="60">
        <f>VLOOKUP(C63,Active!C$21:E$965,3,FALSE)</f>
        <v>-6.0046542468447468</v>
      </c>
      <c r="F63" s="21" t="s">
        <v>136</v>
      </c>
      <c r="G63" s="19" t="str">
        <f t="shared" si="4"/>
        <v>44445.656</v>
      </c>
      <c r="H63" s="16">
        <f t="shared" si="5"/>
        <v>-6</v>
      </c>
      <c r="I63" s="61" t="s">
        <v>597</v>
      </c>
      <c r="J63" s="62" t="s">
        <v>598</v>
      </c>
      <c r="K63" s="61">
        <v>-6</v>
      </c>
      <c r="L63" s="61" t="s">
        <v>599</v>
      </c>
      <c r="M63" s="62" t="s">
        <v>189</v>
      </c>
      <c r="N63" s="62"/>
      <c r="O63" s="63" t="s">
        <v>560</v>
      </c>
      <c r="P63" s="63" t="s">
        <v>561</v>
      </c>
    </row>
    <row r="64" spans="1:16" ht="12.75" customHeight="1" thickBot="1" x14ac:dyDescent="0.25">
      <c r="A64" s="16" t="str">
        <f t="shared" si="0"/>
        <v>IBVS 2189 </v>
      </c>
      <c r="B64" s="21" t="str">
        <f t="shared" si="1"/>
        <v>I</v>
      </c>
      <c r="C64" s="16">
        <f t="shared" si="2"/>
        <v>44456.495799999997</v>
      </c>
      <c r="D64" s="19" t="str">
        <f t="shared" si="3"/>
        <v>vis</v>
      </c>
      <c r="E64" s="60">
        <f>VLOOKUP(C64,Active!C$21:E$965,3,FALSE)</f>
        <v>0</v>
      </c>
      <c r="F64" s="21" t="s">
        <v>136</v>
      </c>
      <c r="G64" s="19" t="str">
        <f t="shared" si="4"/>
        <v>44456.4958</v>
      </c>
      <c r="H64" s="16">
        <f t="shared" si="5"/>
        <v>0</v>
      </c>
      <c r="I64" s="61" t="s">
        <v>600</v>
      </c>
      <c r="J64" s="62" t="s">
        <v>601</v>
      </c>
      <c r="K64" s="61">
        <v>0</v>
      </c>
      <c r="L64" s="61" t="s">
        <v>602</v>
      </c>
      <c r="M64" s="62" t="s">
        <v>296</v>
      </c>
      <c r="N64" s="62" t="s">
        <v>297</v>
      </c>
      <c r="O64" s="63" t="s">
        <v>538</v>
      </c>
      <c r="P64" s="64" t="s">
        <v>603</v>
      </c>
    </row>
    <row r="65" spans="1:16" ht="26.25" thickBot="1" x14ac:dyDescent="0.25">
      <c r="A65" s="16" t="str">
        <f t="shared" si="0"/>
        <v>BAVM 241 (=IBVS 6157) </v>
      </c>
      <c r="B65" s="21" t="str">
        <f t="shared" si="1"/>
        <v>I</v>
      </c>
      <c r="C65" s="16">
        <f t="shared" si="2"/>
        <v>57210.490100000003</v>
      </c>
      <c r="D65" s="19" t="str">
        <f t="shared" si="3"/>
        <v>vis</v>
      </c>
      <c r="E65" s="60">
        <f>VLOOKUP(C65,Active!C$21:E$965,3,FALSE)</f>
        <v>7065.0128265991179</v>
      </c>
      <c r="F65" s="21" t="s">
        <v>136</v>
      </c>
      <c r="G65" s="19" t="str">
        <f t="shared" si="4"/>
        <v>57210.4901</v>
      </c>
      <c r="H65" s="16">
        <f t="shared" si="5"/>
        <v>7065</v>
      </c>
      <c r="I65" s="61" t="s">
        <v>854</v>
      </c>
      <c r="J65" s="62" t="s">
        <v>855</v>
      </c>
      <c r="K65" s="61">
        <v>7065</v>
      </c>
      <c r="L65" s="61" t="s">
        <v>856</v>
      </c>
      <c r="M65" s="62" t="s">
        <v>677</v>
      </c>
      <c r="N65" s="62" t="s">
        <v>847</v>
      </c>
      <c r="O65" s="63" t="s">
        <v>848</v>
      </c>
      <c r="P65" s="64" t="s">
        <v>857</v>
      </c>
    </row>
    <row r="66" spans="1:16" ht="26.25" thickBot="1" x14ac:dyDescent="0.25">
      <c r="A66" s="16" t="str">
        <f t="shared" si="0"/>
        <v>BAVM 241 (=IBVS 6157) </v>
      </c>
      <c r="B66" s="21" t="str">
        <f t="shared" si="1"/>
        <v>I</v>
      </c>
      <c r="C66" s="16">
        <f t="shared" si="2"/>
        <v>57210.490899999997</v>
      </c>
      <c r="D66" s="19" t="str">
        <f t="shared" si="3"/>
        <v>vis</v>
      </c>
      <c r="E66" s="60">
        <f>VLOOKUP(C66,Active!C$21:E$965,3,FALSE)</f>
        <v>7065.0132697552062</v>
      </c>
      <c r="F66" s="21" t="s">
        <v>136</v>
      </c>
      <c r="G66" s="19" t="str">
        <f t="shared" si="4"/>
        <v>57210.4909</v>
      </c>
      <c r="H66" s="16">
        <f t="shared" si="5"/>
        <v>7065</v>
      </c>
      <c r="I66" s="61" t="s">
        <v>858</v>
      </c>
      <c r="J66" s="62" t="s">
        <v>859</v>
      </c>
      <c r="K66" s="61">
        <v>7065</v>
      </c>
      <c r="L66" s="61" t="s">
        <v>860</v>
      </c>
      <c r="M66" s="62" t="s">
        <v>677</v>
      </c>
      <c r="N66" s="62" t="s">
        <v>136</v>
      </c>
      <c r="O66" s="63" t="s">
        <v>861</v>
      </c>
      <c r="P66" s="64" t="s">
        <v>857</v>
      </c>
    </row>
    <row r="67" spans="1:16" ht="26.25" thickBot="1" x14ac:dyDescent="0.25">
      <c r="A67" s="16" t="str">
        <f t="shared" si="0"/>
        <v>BAVM 241 (=IBVS 6157) </v>
      </c>
      <c r="B67" s="21" t="str">
        <f t="shared" si="1"/>
        <v>I</v>
      </c>
      <c r="C67" s="16">
        <f t="shared" si="2"/>
        <v>57210.491900000001</v>
      </c>
      <c r="D67" s="19" t="str">
        <f t="shared" si="3"/>
        <v>vis</v>
      </c>
      <c r="E67" s="60">
        <f>VLOOKUP(C67,Active!C$21:E$965,3,FALSE)</f>
        <v>7065.0138237003221</v>
      </c>
      <c r="F67" s="21" t="s">
        <v>136</v>
      </c>
      <c r="G67" s="19" t="str">
        <f t="shared" si="4"/>
        <v>57210.4919</v>
      </c>
      <c r="H67" s="16">
        <f t="shared" si="5"/>
        <v>7065</v>
      </c>
      <c r="I67" s="61" t="s">
        <v>862</v>
      </c>
      <c r="J67" s="62" t="s">
        <v>863</v>
      </c>
      <c r="K67" s="61">
        <v>7065</v>
      </c>
      <c r="L67" s="61" t="s">
        <v>864</v>
      </c>
      <c r="M67" s="62" t="s">
        <v>677</v>
      </c>
      <c r="N67" s="62" t="s">
        <v>36</v>
      </c>
      <c r="O67" s="63" t="s">
        <v>861</v>
      </c>
      <c r="P67" s="64" t="s">
        <v>857</v>
      </c>
    </row>
    <row r="68" spans="1:16" ht="12.75" customHeight="1" thickBot="1" x14ac:dyDescent="0.25">
      <c r="A68" s="16" t="str">
        <f t="shared" si="0"/>
        <v> AOEB 4 </v>
      </c>
      <c r="B68" s="21" t="str">
        <f t="shared" si="1"/>
        <v>I</v>
      </c>
      <c r="C68" s="16">
        <f t="shared" si="2"/>
        <v>44463.73</v>
      </c>
      <c r="D68" s="19" t="str">
        <f t="shared" si="3"/>
        <v>vis</v>
      </c>
      <c r="E68" s="60">
        <f>VLOOKUP(C68,Active!C$21:E$965,3,FALSE)</f>
        <v>4.0073497437761443</v>
      </c>
      <c r="F68" s="21" t="s">
        <v>136</v>
      </c>
      <c r="G68" s="19" t="str">
        <f t="shared" si="4"/>
        <v>44463.730</v>
      </c>
      <c r="H68" s="16">
        <f t="shared" si="5"/>
        <v>4</v>
      </c>
      <c r="I68" s="61" t="s">
        <v>604</v>
      </c>
      <c r="J68" s="62" t="s">
        <v>605</v>
      </c>
      <c r="K68" s="61">
        <v>4</v>
      </c>
      <c r="L68" s="61" t="s">
        <v>485</v>
      </c>
      <c r="M68" s="62" t="s">
        <v>189</v>
      </c>
      <c r="N68" s="62"/>
      <c r="O68" s="63" t="s">
        <v>606</v>
      </c>
      <c r="P68" s="63" t="s">
        <v>561</v>
      </c>
    </row>
    <row r="69" spans="1:16" ht="12.75" customHeight="1" thickBot="1" x14ac:dyDescent="0.25">
      <c r="A69" s="16" t="str">
        <f t="shared" si="0"/>
        <v> BBS 49 </v>
      </c>
      <c r="B69" s="21" t="str">
        <f t="shared" si="1"/>
        <v>I</v>
      </c>
      <c r="C69" s="16">
        <f t="shared" si="2"/>
        <v>44476.347000000002</v>
      </c>
      <c r="D69" s="19" t="str">
        <f t="shared" si="3"/>
        <v>vis</v>
      </c>
      <c r="E69" s="60">
        <f>VLOOKUP(C69,Active!C$21:E$965,3,FALSE)</f>
        <v>10.996475247242106</v>
      </c>
      <c r="F69" s="21" t="s">
        <v>136</v>
      </c>
      <c r="G69" s="19" t="str">
        <f t="shared" si="4"/>
        <v>44476.347</v>
      </c>
      <c r="H69" s="16">
        <f t="shared" si="5"/>
        <v>11</v>
      </c>
      <c r="I69" s="61" t="s">
        <v>607</v>
      </c>
      <c r="J69" s="62" t="s">
        <v>608</v>
      </c>
      <c r="K69" s="61">
        <v>11</v>
      </c>
      <c r="L69" s="61" t="s">
        <v>504</v>
      </c>
      <c r="M69" s="62" t="s">
        <v>189</v>
      </c>
      <c r="N69" s="62"/>
      <c r="O69" s="63" t="s">
        <v>434</v>
      </c>
      <c r="P69" s="63" t="s">
        <v>609</v>
      </c>
    </row>
    <row r="70" spans="1:16" ht="12.75" customHeight="1" thickBot="1" x14ac:dyDescent="0.25">
      <c r="A70" s="16" t="str">
        <f t="shared" si="0"/>
        <v>IBVS 2189 </v>
      </c>
      <c r="B70" s="21" t="str">
        <f t="shared" si="1"/>
        <v>II</v>
      </c>
      <c r="C70" s="16">
        <f t="shared" si="2"/>
        <v>44484.465700000001</v>
      </c>
      <c r="D70" s="19" t="str">
        <f t="shared" si="3"/>
        <v>vis</v>
      </c>
      <c r="E70" s="60">
        <f>VLOOKUP(C70,Active!C$21:E$965,3,FALSE)</f>
        <v>15.493789444356318</v>
      </c>
      <c r="F70" s="21" t="s">
        <v>136</v>
      </c>
      <c r="G70" s="19" t="str">
        <f t="shared" si="4"/>
        <v>44484.4657</v>
      </c>
      <c r="H70" s="16">
        <f t="shared" si="5"/>
        <v>15.5</v>
      </c>
      <c r="I70" s="61" t="s">
        <v>610</v>
      </c>
      <c r="J70" s="62" t="s">
        <v>611</v>
      </c>
      <c r="K70" s="61">
        <v>15.5</v>
      </c>
      <c r="L70" s="61" t="s">
        <v>612</v>
      </c>
      <c r="M70" s="62" t="s">
        <v>296</v>
      </c>
      <c r="N70" s="62" t="s">
        <v>297</v>
      </c>
      <c r="O70" s="63" t="s">
        <v>419</v>
      </c>
      <c r="P70" s="64" t="s">
        <v>603</v>
      </c>
    </row>
    <row r="71" spans="1:16" ht="12.75" customHeight="1" thickBot="1" x14ac:dyDescent="0.25">
      <c r="A71" s="16" t="str">
        <f t="shared" si="0"/>
        <v> BBS 50 </v>
      </c>
      <c r="B71" s="21" t="str">
        <f t="shared" si="1"/>
        <v>I</v>
      </c>
      <c r="C71" s="16">
        <f t="shared" si="2"/>
        <v>44485.362999999998</v>
      </c>
      <c r="D71" s="19" t="str">
        <f t="shared" si="3"/>
        <v>vis</v>
      </c>
      <c r="E71" s="60">
        <f>VLOOKUP(C71,Active!C$21:E$965,3,FALSE)</f>
        <v>15.990844395155968</v>
      </c>
      <c r="F71" s="21" t="s">
        <v>136</v>
      </c>
      <c r="G71" s="19" t="str">
        <f t="shared" si="4"/>
        <v>44485.363</v>
      </c>
      <c r="H71" s="16">
        <f t="shared" si="5"/>
        <v>16</v>
      </c>
      <c r="I71" s="61" t="s">
        <v>613</v>
      </c>
      <c r="J71" s="62" t="s">
        <v>614</v>
      </c>
      <c r="K71" s="61">
        <v>16</v>
      </c>
      <c r="L71" s="61" t="s">
        <v>474</v>
      </c>
      <c r="M71" s="62" t="s">
        <v>189</v>
      </c>
      <c r="N71" s="62"/>
      <c r="O71" s="63" t="s">
        <v>434</v>
      </c>
      <c r="P71" s="63" t="s">
        <v>615</v>
      </c>
    </row>
    <row r="72" spans="1:16" ht="12.75" customHeight="1" thickBot="1" x14ac:dyDescent="0.25">
      <c r="A72" s="16" t="str">
        <f t="shared" si="0"/>
        <v> BBS 51 </v>
      </c>
      <c r="B72" s="21" t="str">
        <f t="shared" si="1"/>
        <v>I</v>
      </c>
      <c r="C72" s="16">
        <f t="shared" si="2"/>
        <v>44523.260999999999</v>
      </c>
      <c r="D72" s="19" t="str">
        <f t="shared" si="3"/>
        <v>vis</v>
      </c>
      <c r="E72" s="60">
        <f>VLOOKUP(C72,Active!C$21:E$965,3,FALSE)</f>
        <v>36.984256325915624</v>
      </c>
      <c r="F72" s="21" t="s">
        <v>136</v>
      </c>
      <c r="G72" s="19" t="str">
        <f t="shared" si="4"/>
        <v>44523.261</v>
      </c>
      <c r="H72" s="16">
        <f t="shared" si="5"/>
        <v>37</v>
      </c>
      <c r="I72" s="61" t="s">
        <v>616</v>
      </c>
      <c r="J72" s="62" t="s">
        <v>617</v>
      </c>
      <c r="K72" s="61">
        <v>37</v>
      </c>
      <c r="L72" s="61" t="s">
        <v>392</v>
      </c>
      <c r="M72" s="62" t="s">
        <v>189</v>
      </c>
      <c r="N72" s="62"/>
      <c r="O72" s="63" t="s">
        <v>490</v>
      </c>
      <c r="P72" s="63" t="s">
        <v>618</v>
      </c>
    </row>
    <row r="73" spans="1:16" ht="12.75" customHeight="1" thickBot="1" x14ac:dyDescent="0.25">
      <c r="A73" s="16" t="str">
        <f t="shared" si="0"/>
        <v>BAVM 32 </v>
      </c>
      <c r="B73" s="21" t="str">
        <f t="shared" si="1"/>
        <v>I</v>
      </c>
      <c r="C73" s="16">
        <f t="shared" si="2"/>
        <v>44532.307000000001</v>
      </c>
      <c r="D73" s="19" t="str">
        <f t="shared" si="3"/>
        <v>vis</v>
      </c>
      <c r="E73" s="60">
        <f>VLOOKUP(C73,Active!C$21:E$965,3,FALSE)</f>
        <v>41.995243827253177</v>
      </c>
      <c r="F73" s="21" t="s">
        <v>136</v>
      </c>
      <c r="G73" s="19" t="str">
        <f t="shared" si="4"/>
        <v>44532.307</v>
      </c>
      <c r="H73" s="16">
        <f t="shared" si="5"/>
        <v>42</v>
      </c>
      <c r="I73" s="61" t="s">
        <v>619</v>
      </c>
      <c r="J73" s="62" t="s">
        <v>620</v>
      </c>
      <c r="K73" s="61">
        <v>42</v>
      </c>
      <c r="L73" s="61" t="s">
        <v>576</v>
      </c>
      <c r="M73" s="62" t="s">
        <v>189</v>
      </c>
      <c r="N73" s="62"/>
      <c r="O73" s="63" t="s">
        <v>378</v>
      </c>
      <c r="P73" s="64" t="s">
        <v>621</v>
      </c>
    </row>
    <row r="74" spans="1:16" ht="12.75" customHeight="1" thickBot="1" x14ac:dyDescent="0.25">
      <c r="A74" s="16" t="str">
        <f t="shared" si="0"/>
        <v> BBS 51 </v>
      </c>
      <c r="B74" s="21" t="str">
        <f t="shared" si="1"/>
        <v>I</v>
      </c>
      <c r="C74" s="16">
        <f t="shared" si="2"/>
        <v>44541.319000000003</v>
      </c>
      <c r="D74" s="19" t="str">
        <f t="shared" si="3"/>
        <v>vis</v>
      </c>
      <c r="E74" s="60">
        <f>VLOOKUP(C74,Active!C$21:E$965,3,FALSE)</f>
        <v>46.987397194714575</v>
      </c>
      <c r="F74" s="21" t="s">
        <v>136</v>
      </c>
      <c r="G74" s="19" t="str">
        <f t="shared" si="4"/>
        <v>44541.319</v>
      </c>
      <c r="H74" s="16">
        <f t="shared" si="5"/>
        <v>47</v>
      </c>
      <c r="I74" s="61" t="s">
        <v>622</v>
      </c>
      <c r="J74" s="62" t="s">
        <v>623</v>
      </c>
      <c r="K74" s="61">
        <v>47</v>
      </c>
      <c r="L74" s="61" t="s">
        <v>411</v>
      </c>
      <c r="M74" s="62" t="s">
        <v>189</v>
      </c>
      <c r="N74" s="62"/>
      <c r="O74" s="63" t="s">
        <v>490</v>
      </c>
      <c r="P74" s="63" t="s">
        <v>618</v>
      </c>
    </row>
    <row r="75" spans="1:16" ht="12.75" customHeight="1" thickBot="1" x14ac:dyDescent="0.25">
      <c r="A75" s="16" t="str">
        <f t="shared" ref="A75:A138" si="6">P75</f>
        <v> BBS 51 </v>
      </c>
      <c r="B75" s="21" t="str">
        <f t="shared" ref="B75:B138" si="7">IF(H75=INT(H75),"I","II")</f>
        <v>I</v>
      </c>
      <c r="C75" s="16">
        <f t="shared" ref="C75:C138" si="8">1*G75</f>
        <v>44541.35</v>
      </c>
      <c r="D75" s="19" t="str">
        <f t="shared" ref="D75:D138" si="9">VLOOKUP(F75,I$1:J$5,2,FALSE)</f>
        <v>vis</v>
      </c>
      <c r="E75" s="60">
        <f>VLOOKUP(C75,Active!C$21:E$965,3,FALSE)</f>
        <v>47.004569493246343</v>
      </c>
      <c r="F75" s="21" t="s">
        <v>136</v>
      </c>
      <c r="G75" s="19" t="str">
        <f t="shared" ref="G75:G138" si="10">MID(I75,3,LEN(I75)-3)</f>
        <v>44541.350</v>
      </c>
      <c r="H75" s="16">
        <f t="shared" ref="H75:H138" si="11">1*K75</f>
        <v>47</v>
      </c>
      <c r="I75" s="61" t="s">
        <v>624</v>
      </c>
      <c r="J75" s="62" t="s">
        <v>625</v>
      </c>
      <c r="K75" s="61">
        <v>47</v>
      </c>
      <c r="L75" s="61" t="s">
        <v>572</v>
      </c>
      <c r="M75" s="62" t="s">
        <v>189</v>
      </c>
      <c r="N75" s="62"/>
      <c r="O75" s="63" t="s">
        <v>434</v>
      </c>
      <c r="P75" s="63" t="s">
        <v>618</v>
      </c>
    </row>
    <row r="76" spans="1:16" ht="12.75" customHeight="1" thickBot="1" x14ac:dyDescent="0.25">
      <c r="A76" s="16" t="str">
        <f t="shared" si="6"/>
        <v>BAVM 34 </v>
      </c>
      <c r="B76" s="21" t="str">
        <f t="shared" si="7"/>
        <v>I</v>
      </c>
      <c r="C76" s="16">
        <f t="shared" si="8"/>
        <v>44866.288500000002</v>
      </c>
      <c r="D76" s="19" t="str">
        <f t="shared" si="9"/>
        <v>vis</v>
      </c>
      <c r="E76" s="60">
        <f>VLOOKUP(C76,Active!C$21:E$965,3,FALSE)</f>
        <v>227.00266392205626</v>
      </c>
      <c r="F76" s="21" t="s">
        <v>136</v>
      </c>
      <c r="G76" s="19" t="str">
        <f t="shared" si="10"/>
        <v>44866.2885</v>
      </c>
      <c r="H76" s="16">
        <f t="shared" si="11"/>
        <v>227</v>
      </c>
      <c r="I76" s="61" t="s">
        <v>626</v>
      </c>
      <c r="J76" s="62" t="s">
        <v>627</v>
      </c>
      <c r="K76" s="61">
        <v>227</v>
      </c>
      <c r="L76" s="61" t="s">
        <v>628</v>
      </c>
      <c r="M76" s="62" t="s">
        <v>296</v>
      </c>
      <c r="N76" s="62" t="s">
        <v>629</v>
      </c>
      <c r="O76" s="63" t="s">
        <v>356</v>
      </c>
      <c r="P76" s="64" t="s">
        <v>630</v>
      </c>
    </row>
    <row r="77" spans="1:16" ht="12.75" customHeight="1" thickBot="1" x14ac:dyDescent="0.25">
      <c r="A77" s="16" t="str">
        <f t="shared" si="6"/>
        <v> AOEB 4 </v>
      </c>
      <c r="B77" s="21" t="str">
        <f t="shared" si="7"/>
        <v>I</v>
      </c>
      <c r="C77" s="16">
        <f t="shared" si="8"/>
        <v>44880.722000000002</v>
      </c>
      <c r="D77" s="19" t="str">
        <f t="shared" si="9"/>
        <v>vis</v>
      </c>
      <c r="E77" s="60">
        <f>VLOOKUP(C77,Active!C$21:E$965,3,FALSE)</f>
        <v>234.99803072512225</v>
      </c>
      <c r="F77" s="21" t="s">
        <v>136</v>
      </c>
      <c r="G77" s="19" t="str">
        <f t="shared" si="10"/>
        <v>44880.722</v>
      </c>
      <c r="H77" s="16">
        <f t="shared" si="11"/>
        <v>235</v>
      </c>
      <c r="I77" s="61" t="s">
        <v>631</v>
      </c>
      <c r="J77" s="62" t="s">
        <v>632</v>
      </c>
      <c r="K77" s="61">
        <v>235</v>
      </c>
      <c r="L77" s="61" t="s">
        <v>477</v>
      </c>
      <c r="M77" s="62" t="s">
        <v>189</v>
      </c>
      <c r="N77" s="62"/>
      <c r="O77" s="63" t="s">
        <v>560</v>
      </c>
      <c r="P77" s="63" t="s">
        <v>561</v>
      </c>
    </row>
    <row r="78" spans="1:16" ht="12.75" customHeight="1" thickBot="1" x14ac:dyDescent="0.25">
      <c r="A78" s="16" t="str">
        <f t="shared" si="6"/>
        <v> BBS 57 </v>
      </c>
      <c r="B78" s="21" t="str">
        <f t="shared" si="7"/>
        <v>I</v>
      </c>
      <c r="C78" s="16">
        <f t="shared" si="8"/>
        <v>44911.42</v>
      </c>
      <c r="D78" s="19" t="str">
        <f t="shared" si="9"/>
        <v>vis</v>
      </c>
      <c r="E78" s="60">
        <f>VLOOKUP(C78,Active!C$21:E$965,3,FALSE)</f>
        <v>252.00303783500593</v>
      </c>
      <c r="F78" s="21" t="s">
        <v>136</v>
      </c>
      <c r="G78" s="19" t="str">
        <f t="shared" si="10"/>
        <v>44911.420</v>
      </c>
      <c r="H78" s="16">
        <f t="shared" si="11"/>
        <v>252</v>
      </c>
      <c r="I78" s="61" t="s">
        <v>633</v>
      </c>
      <c r="J78" s="62" t="s">
        <v>634</v>
      </c>
      <c r="K78" s="61">
        <v>252</v>
      </c>
      <c r="L78" s="61" t="s">
        <v>579</v>
      </c>
      <c r="M78" s="62" t="s">
        <v>189</v>
      </c>
      <c r="N78" s="62"/>
      <c r="O78" s="63" t="s">
        <v>434</v>
      </c>
      <c r="P78" s="63" t="s">
        <v>635</v>
      </c>
    </row>
    <row r="79" spans="1:16" ht="12.75" customHeight="1" thickBot="1" x14ac:dyDescent="0.25">
      <c r="A79" s="16" t="str">
        <f t="shared" si="6"/>
        <v> BBS 62 </v>
      </c>
      <c r="B79" s="21" t="str">
        <f t="shared" si="7"/>
        <v>I</v>
      </c>
      <c r="C79" s="16">
        <f t="shared" si="8"/>
        <v>45207.476999999999</v>
      </c>
      <c r="D79" s="19" t="str">
        <f t="shared" si="9"/>
        <v>vis</v>
      </c>
      <c r="E79" s="60">
        <f>VLOOKUP(C79,Active!C$21:E$965,3,FALSE)</f>
        <v>416.00236645352811</v>
      </c>
      <c r="F79" s="21" t="s">
        <v>136</v>
      </c>
      <c r="G79" s="19" t="str">
        <f t="shared" si="10"/>
        <v>45207.477</v>
      </c>
      <c r="H79" s="16">
        <f t="shared" si="11"/>
        <v>416</v>
      </c>
      <c r="I79" s="61" t="s">
        <v>636</v>
      </c>
      <c r="J79" s="62" t="s">
        <v>637</v>
      </c>
      <c r="K79" s="61">
        <v>416</v>
      </c>
      <c r="L79" s="61" t="s">
        <v>442</v>
      </c>
      <c r="M79" s="62" t="s">
        <v>189</v>
      </c>
      <c r="N79" s="62"/>
      <c r="O79" s="63" t="s">
        <v>434</v>
      </c>
      <c r="P79" s="63" t="s">
        <v>638</v>
      </c>
    </row>
    <row r="80" spans="1:16" ht="12.75" customHeight="1" thickBot="1" x14ac:dyDescent="0.25">
      <c r="A80" s="16" t="str">
        <f t="shared" si="6"/>
        <v> BBS 62 </v>
      </c>
      <c r="B80" s="21" t="str">
        <f t="shared" si="7"/>
        <v>I</v>
      </c>
      <c r="C80" s="16">
        <f t="shared" si="8"/>
        <v>45227.338000000003</v>
      </c>
      <c r="D80" s="19" t="str">
        <f t="shared" si="9"/>
        <v>vis</v>
      </c>
      <c r="E80" s="60">
        <f>VLOOKUP(C80,Active!C$21:E$965,3,FALSE)</f>
        <v>427.00427036288744</v>
      </c>
      <c r="F80" s="21" t="s">
        <v>136</v>
      </c>
      <c r="G80" s="19" t="str">
        <f t="shared" si="10"/>
        <v>45227.338</v>
      </c>
      <c r="H80" s="16">
        <f t="shared" si="11"/>
        <v>427</v>
      </c>
      <c r="I80" s="61" t="s">
        <v>639</v>
      </c>
      <c r="J80" s="62" t="s">
        <v>640</v>
      </c>
      <c r="K80" s="61">
        <v>427</v>
      </c>
      <c r="L80" s="61" t="s">
        <v>572</v>
      </c>
      <c r="M80" s="62" t="s">
        <v>189</v>
      </c>
      <c r="N80" s="62"/>
      <c r="O80" s="63" t="s">
        <v>434</v>
      </c>
      <c r="P80" s="63" t="s">
        <v>638</v>
      </c>
    </row>
    <row r="81" spans="1:16" ht="12.75" customHeight="1" thickBot="1" x14ac:dyDescent="0.25">
      <c r="A81" s="16" t="str">
        <f t="shared" si="6"/>
        <v> AOEB 4 </v>
      </c>
      <c r="B81" s="21" t="str">
        <f t="shared" si="7"/>
        <v>I</v>
      </c>
      <c r="C81" s="16">
        <f t="shared" si="8"/>
        <v>45492.7</v>
      </c>
      <c r="D81" s="19" t="str">
        <f t="shared" si="9"/>
        <v>vis</v>
      </c>
      <c r="E81" s="60">
        <f>VLOOKUP(C81,Active!C$21:E$965,3,FALSE)</f>
        <v>574.00025370686228</v>
      </c>
      <c r="F81" s="21" t="s">
        <v>136</v>
      </c>
      <c r="G81" s="19" t="str">
        <f t="shared" si="10"/>
        <v>45492.700</v>
      </c>
      <c r="H81" s="16">
        <f t="shared" si="11"/>
        <v>574</v>
      </c>
      <c r="I81" s="61" t="s">
        <v>641</v>
      </c>
      <c r="J81" s="62" t="s">
        <v>642</v>
      </c>
      <c r="K81" s="61">
        <v>574</v>
      </c>
      <c r="L81" s="61" t="s">
        <v>643</v>
      </c>
      <c r="M81" s="62" t="s">
        <v>189</v>
      </c>
      <c r="N81" s="62"/>
      <c r="O81" s="63" t="s">
        <v>560</v>
      </c>
      <c r="P81" s="63" t="s">
        <v>561</v>
      </c>
    </row>
    <row r="82" spans="1:16" ht="12.75" customHeight="1" thickBot="1" x14ac:dyDescent="0.25">
      <c r="A82" s="16" t="str">
        <f t="shared" si="6"/>
        <v> AOEB 4 </v>
      </c>
      <c r="B82" s="21" t="str">
        <f t="shared" si="7"/>
        <v>I</v>
      </c>
      <c r="C82" s="16">
        <f t="shared" si="8"/>
        <v>45622.680999999997</v>
      </c>
      <c r="D82" s="19" t="str">
        <f t="shared" si="9"/>
        <v>vis</v>
      </c>
      <c r="E82" s="60">
        <f>VLOOKUP(C82,Active!C$21:E$965,3,FALSE)</f>
        <v>646.00259357102368</v>
      </c>
      <c r="F82" s="21" t="s">
        <v>136</v>
      </c>
      <c r="G82" s="19" t="str">
        <f t="shared" si="10"/>
        <v>45622.681</v>
      </c>
      <c r="H82" s="16">
        <f t="shared" si="11"/>
        <v>646</v>
      </c>
      <c r="I82" s="61" t="s">
        <v>644</v>
      </c>
      <c r="J82" s="62" t="s">
        <v>645</v>
      </c>
      <c r="K82" s="61">
        <v>646</v>
      </c>
      <c r="L82" s="61" t="s">
        <v>579</v>
      </c>
      <c r="M82" s="62" t="s">
        <v>189</v>
      </c>
      <c r="N82" s="62"/>
      <c r="O82" s="63" t="s">
        <v>560</v>
      </c>
      <c r="P82" s="63" t="s">
        <v>561</v>
      </c>
    </row>
    <row r="83" spans="1:16" ht="12.75" customHeight="1" thickBot="1" x14ac:dyDescent="0.25">
      <c r="A83" s="16" t="str">
        <f t="shared" si="6"/>
        <v> AOEB 4 </v>
      </c>
      <c r="B83" s="21" t="str">
        <f t="shared" si="7"/>
        <v>I</v>
      </c>
      <c r="C83" s="16">
        <f t="shared" si="8"/>
        <v>45900.695</v>
      </c>
      <c r="D83" s="19" t="str">
        <f t="shared" si="9"/>
        <v>vis</v>
      </c>
      <c r="E83" s="60">
        <f>VLOOKUP(C83,Active!C$21:E$965,3,FALSE)</f>
        <v>800.00709049746081</v>
      </c>
      <c r="F83" s="21" t="s">
        <v>136</v>
      </c>
      <c r="G83" s="19" t="str">
        <f t="shared" si="10"/>
        <v>45900.695</v>
      </c>
      <c r="H83" s="16">
        <f t="shared" si="11"/>
        <v>800</v>
      </c>
      <c r="I83" s="61" t="s">
        <v>646</v>
      </c>
      <c r="J83" s="62" t="s">
        <v>647</v>
      </c>
      <c r="K83" s="61">
        <v>800</v>
      </c>
      <c r="L83" s="61" t="s">
        <v>485</v>
      </c>
      <c r="M83" s="62" t="s">
        <v>189</v>
      </c>
      <c r="N83" s="62"/>
      <c r="O83" s="63" t="s">
        <v>648</v>
      </c>
      <c r="P83" s="63" t="s">
        <v>561</v>
      </c>
    </row>
    <row r="84" spans="1:16" ht="12.75" customHeight="1" thickBot="1" x14ac:dyDescent="0.25">
      <c r="A84" s="16" t="str">
        <f t="shared" si="6"/>
        <v> AOEB 4 </v>
      </c>
      <c r="B84" s="21" t="str">
        <f t="shared" si="7"/>
        <v>I</v>
      </c>
      <c r="C84" s="16">
        <f t="shared" si="8"/>
        <v>45956.644</v>
      </c>
      <c r="D84" s="19" t="str">
        <f t="shared" si="9"/>
        <v>vis</v>
      </c>
      <c r="E84" s="60">
        <f>VLOOKUP(C84,Active!C$21:E$965,3,FALSE)</f>
        <v>830.99976568121849</v>
      </c>
      <c r="F84" s="21" t="s">
        <v>136</v>
      </c>
      <c r="G84" s="19" t="str">
        <f t="shared" si="10"/>
        <v>45956.644</v>
      </c>
      <c r="H84" s="16">
        <f t="shared" si="11"/>
        <v>831</v>
      </c>
      <c r="I84" s="61" t="s">
        <v>649</v>
      </c>
      <c r="J84" s="62" t="s">
        <v>650</v>
      </c>
      <c r="K84" s="61">
        <v>831</v>
      </c>
      <c r="L84" s="61" t="s">
        <v>525</v>
      </c>
      <c r="M84" s="62" t="s">
        <v>189</v>
      </c>
      <c r="N84" s="62"/>
      <c r="O84" s="63" t="s">
        <v>648</v>
      </c>
      <c r="P84" s="63" t="s">
        <v>561</v>
      </c>
    </row>
    <row r="85" spans="1:16" ht="12.75" customHeight="1" thickBot="1" x14ac:dyDescent="0.25">
      <c r="A85" s="16" t="str">
        <f t="shared" si="6"/>
        <v> AOEB 4 </v>
      </c>
      <c r="B85" s="21" t="str">
        <f t="shared" si="7"/>
        <v>I</v>
      </c>
      <c r="C85" s="16">
        <f t="shared" si="8"/>
        <v>46068.588000000003</v>
      </c>
      <c r="D85" s="19" t="str">
        <f t="shared" si="9"/>
        <v>vis</v>
      </c>
      <c r="E85" s="60">
        <f>VLOOKUP(C85,Active!C$21:E$965,3,FALSE)</f>
        <v>893.01059752397964</v>
      </c>
      <c r="F85" s="21" t="s">
        <v>136</v>
      </c>
      <c r="G85" s="19" t="str">
        <f t="shared" si="10"/>
        <v>46068.588</v>
      </c>
      <c r="H85" s="16">
        <f t="shared" si="11"/>
        <v>893</v>
      </c>
      <c r="I85" s="61" t="s">
        <v>651</v>
      </c>
      <c r="J85" s="62" t="s">
        <v>652</v>
      </c>
      <c r="K85" s="61">
        <v>893</v>
      </c>
      <c r="L85" s="61" t="s">
        <v>653</v>
      </c>
      <c r="M85" s="62" t="s">
        <v>189</v>
      </c>
      <c r="N85" s="62"/>
      <c r="O85" s="63" t="s">
        <v>560</v>
      </c>
      <c r="P85" s="63" t="s">
        <v>561</v>
      </c>
    </row>
    <row r="86" spans="1:16" ht="12.75" customHeight="1" thickBot="1" x14ac:dyDescent="0.25">
      <c r="A86" s="16" t="str">
        <f t="shared" si="6"/>
        <v> BBS 84 </v>
      </c>
      <c r="B86" s="21" t="str">
        <f t="shared" si="7"/>
        <v>I</v>
      </c>
      <c r="C86" s="16">
        <f t="shared" si="8"/>
        <v>46987.425999999999</v>
      </c>
      <c r="D86" s="19" t="str">
        <f t="shared" si="9"/>
        <v>vis</v>
      </c>
      <c r="E86" s="60">
        <f>VLOOKUP(C86,Active!C$21:E$965,3,FALSE)</f>
        <v>1401.9964181908942</v>
      </c>
      <c r="F86" s="21" t="s">
        <v>136</v>
      </c>
      <c r="G86" s="19" t="str">
        <f t="shared" si="10"/>
        <v>46987.426</v>
      </c>
      <c r="H86" s="16">
        <f t="shared" si="11"/>
        <v>1402</v>
      </c>
      <c r="I86" s="61" t="s">
        <v>654</v>
      </c>
      <c r="J86" s="62" t="s">
        <v>655</v>
      </c>
      <c r="K86" s="61">
        <v>1402</v>
      </c>
      <c r="L86" s="61" t="s">
        <v>504</v>
      </c>
      <c r="M86" s="62" t="s">
        <v>189</v>
      </c>
      <c r="N86" s="62"/>
      <c r="O86" s="63" t="s">
        <v>656</v>
      </c>
      <c r="P86" s="63" t="s">
        <v>657</v>
      </c>
    </row>
    <row r="87" spans="1:16" ht="12.75" customHeight="1" thickBot="1" x14ac:dyDescent="0.25">
      <c r="A87" s="16" t="str">
        <f t="shared" si="6"/>
        <v> VSSC 72.26 </v>
      </c>
      <c r="B87" s="21" t="str">
        <f t="shared" si="7"/>
        <v>I</v>
      </c>
      <c r="C87" s="16">
        <f t="shared" si="8"/>
        <v>47469.408000000003</v>
      </c>
      <c r="D87" s="19" t="str">
        <f t="shared" si="9"/>
        <v>vis</v>
      </c>
      <c r="E87" s="60">
        <f>VLOOKUP(C87,Active!C$21:E$965,3,FALSE)</f>
        <v>1668.987992131767</v>
      </c>
      <c r="F87" s="21" t="s">
        <v>136</v>
      </c>
      <c r="G87" s="19" t="str">
        <f t="shared" si="10"/>
        <v>47469.408</v>
      </c>
      <c r="H87" s="16">
        <f t="shared" si="11"/>
        <v>1669</v>
      </c>
      <c r="I87" s="61" t="s">
        <v>658</v>
      </c>
      <c r="J87" s="62" t="s">
        <v>659</v>
      </c>
      <c r="K87" s="61">
        <v>1669</v>
      </c>
      <c r="L87" s="61" t="s">
        <v>660</v>
      </c>
      <c r="M87" s="62" t="s">
        <v>189</v>
      </c>
      <c r="N87" s="62"/>
      <c r="O87" s="63" t="s">
        <v>661</v>
      </c>
      <c r="P87" s="63" t="s">
        <v>662</v>
      </c>
    </row>
    <row r="88" spans="1:16" ht="12.75" customHeight="1" thickBot="1" x14ac:dyDescent="0.25">
      <c r="A88" s="16" t="str">
        <f t="shared" si="6"/>
        <v>BAVM 60 </v>
      </c>
      <c r="B88" s="21" t="str">
        <f t="shared" si="7"/>
        <v>I</v>
      </c>
      <c r="C88" s="16">
        <f t="shared" si="8"/>
        <v>48498.381999999998</v>
      </c>
      <c r="D88" s="19" t="str">
        <f t="shared" si="9"/>
        <v>vis</v>
      </c>
      <c r="E88" s="60">
        <f>VLOOKUP(C88,Active!C$21:E$965,3,FALSE)</f>
        <v>2238.9831118753095</v>
      </c>
      <c r="F88" s="21" t="s">
        <v>136</v>
      </c>
      <c r="G88" s="19" t="str">
        <f t="shared" si="10"/>
        <v>48498.382</v>
      </c>
      <c r="H88" s="16">
        <f t="shared" si="11"/>
        <v>2239</v>
      </c>
      <c r="I88" s="61" t="s">
        <v>663</v>
      </c>
      <c r="J88" s="62" t="s">
        <v>664</v>
      </c>
      <c r="K88" s="61">
        <v>2239</v>
      </c>
      <c r="L88" s="61" t="s">
        <v>231</v>
      </c>
      <c r="M88" s="62" t="s">
        <v>189</v>
      </c>
      <c r="N88" s="62"/>
      <c r="O88" s="63" t="s">
        <v>665</v>
      </c>
      <c r="P88" s="64" t="s">
        <v>666</v>
      </c>
    </row>
    <row r="89" spans="1:16" ht="12.75" customHeight="1" thickBot="1" x14ac:dyDescent="0.25">
      <c r="A89" s="16" t="str">
        <f t="shared" si="6"/>
        <v>BAVM 60 </v>
      </c>
      <c r="B89" s="21" t="str">
        <f t="shared" si="7"/>
        <v>I</v>
      </c>
      <c r="C89" s="16">
        <f t="shared" si="8"/>
        <v>48601.269</v>
      </c>
      <c r="D89" s="19" t="str">
        <f t="shared" si="9"/>
        <v>vis</v>
      </c>
      <c r="E89" s="60">
        <f>VLOOKUP(C89,Active!C$21:E$965,3,FALSE)</f>
        <v>2295.9768628204797</v>
      </c>
      <c r="F89" s="21" t="s">
        <v>136</v>
      </c>
      <c r="G89" s="19" t="str">
        <f t="shared" si="10"/>
        <v>48601.269</v>
      </c>
      <c r="H89" s="16">
        <f t="shared" si="11"/>
        <v>2296</v>
      </c>
      <c r="I89" s="61" t="s">
        <v>667</v>
      </c>
      <c r="J89" s="62" t="s">
        <v>668</v>
      </c>
      <c r="K89" s="61">
        <v>2296</v>
      </c>
      <c r="L89" s="61" t="s">
        <v>669</v>
      </c>
      <c r="M89" s="62" t="s">
        <v>189</v>
      </c>
      <c r="N89" s="62"/>
      <c r="O89" s="63" t="s">
        <v>670</v>
      </c>
      <c r="P89" s="64" t="s">
        <v>666</v>
      </c>
    </row>
    <row r="90" spans="1:16" ht="12.75" customHeight="1" thickBot="1" x14ac:dyDescent="0.25">
      <c r="A90" s="16" t="str">
        <f t="shared" si="6"/>
        <v> BBS 102 </v>
      </c>
      <c r="B90" s="21" t="str">
        <f t="shared" si="7"/>
        <v>I</v>
      </c>
      <c r="C90" s="16">
        <f t="shared" si="8"/>
        <v>48850.442000000003</v>
      </c>
      <c r="D90" s="19" t="str">
        <f t="shared" si="9"/>
        <v>vis</v>
      </c>
      <c r="E90" s="60">
        <f>VLOOKUP(C90,Active!C$21:E$965,3,FALSE)</f>
        <v>2434.0050287137483</v>
      </c>
      <c r="F90" s="21" t="s">
        <v>136</v>
      </c>
      <c r="G90" s="19" t="str">
        <f t="shared" si="10"/>
        <v>48850.4420</v>
      </c>
      <c r="H90" s="16">
        <f t="shared" si="11"/>
        <v>2434</v>
      </c>
      <c r="I90" s="61" t="s">
        <v>671</v>
      </c>
      <c r="J90" s="62" t="s">
        <v>672</v>
      </c>
      <c r="K90" s="61">
        <v>2434</v>
      </c>
      <c r="L90" s="61" t="s">
        <v>673</v>
      </c>
      <c r="M90" s="62" t="s">
        <v>296</v>
      </c>
      <c r="N90" s="62" t="s">
        <v>36</v>
      </c>
      <c r="O90" s="63" t="s">
        <v>439</v>
      </c>
      <c r="P90" s="63" t="s">
        <v>674</v>
      </c>
    </row>
    <row r="91" spans="1:16" ht="12.75" customHeight="1" thickBot="1" x14ac:dyDescent="0.25">
      <c r="A91" s="16" t="str">
        <f t="shared" si="6"/>
        <v> AOEB 4 </v>
      </c>
      <c r="B91" s="21" t="str">
        <f t="shared" si="7"/>
        <v>I</v>
      </c>
      <c r="C91" s="16">
        <f t="shared" si="8"/>
        <v>49904.701000000001</v>
      </c>
      <c r="D91" s="19" t="str">
        <f t="shared" si="9"/>
        <v>vis</v>
      </c>
      <c r="E91" s="60">
        <f>VLOOKUP(C91,Active!C$21:E$965,3,FALSE)</f>
        <v>3018.006650665041</v>
      </c>
      <c r="F91" s="21" t="s">
        <v>136</v>
      </c>
      <c r="G91" s="19" t="str">
        <f t="shared" si="10"/>
        <v>49904.701</v>
      </c>
      <c r="H91" s="16">
        <f t="shared" si="11"/>
        <v>3018</v>
      </c>
      <c r="I91" s="61" t="s">
        <v>675</v>
      </c>
      <c r="J91" s="62" t="s">
        <v>676</v>
      </c>
      <c r="K91" s="61">
        <v>3018</v>
      </c>
      <c r="L91" s="61" t="s">
        <v>276</v>
      </c>
      <c r="M91" s="62" t="s">
        <v>677</v>
      </c>
      <c r="N91" s="62"/>
      <c r="O91" s="63" t="s">
        <v>678</v>
      </c>
      <c r="P91" s="63" t="s">
        <v>561</v>
      </c>
    </row>
    <row r="92" spans="1:16" ht="12.75" customHeight="1" thickBot="1" x14ac:dyDescent="0.25">
      <c r="A92" s="16" t="str">
        <f t="shared" si="6"/>
        <v> AOEB 4 </v>
      </c>
      <c r="B92" s="21" t="str">
        <f t="shared" si="7"/>
        <v>I</v>
      </c>
      <c r="C92" s="16">
        <f t="shared" si="8"/>
        <v>49989.559000000001</v>
      </c>
      <c r="D92" s="19" t="str">
        <f t="shared" si="9"/>
        <v>vis</v>
      </c>
      <c r="E92" s="60">
        <f>VLOOKUP(C92,Active!C$21:E$965,3,FALSE)</f>
        <v>3065.0133251497195</v>
      </c>
      <c r="F92" s="21" t="s">
        <v>136</v>
      </c>
      <c r="G92" s="19" t="str">
        <f t="shared" si="10"/>
        <v>49989.559</v>
      </c>
      <c r="H92" s="16">
        <f t="shared" si="11"/>
        <v>3065</v>
      </c>
      <c r="I92" s="61" t="s">
        <v>679</v>
      </c>
      <c r="J92" s="62" t="s">
        <v>680</v>
      </c>
      <c r="K92" s="61">
        <v>3065</v>
      </c>
      <c r="L92" s="61" t="s">
        <v>552</v>
      </c>
      <c r="M92" s="62" t="s">
        <v>189</v>
      </c>
      <c r="N92" s="62"/>
      <c r="O92" s="63" t="s">
        <v>560</v>
      </c>
      <c r="P92" s="63" t="s">
        <v>561</v>
      </c>
    </row>
    <row r="93" spans="1:16" ht="12.75" customHeight="1" thickBot="1" x14ac:dyDescent="0.25">
      <c r="A93" s="16" t="str">
        <f t="shared" si="6"/>
        <v> BBS 112 </v>
      </c>
      <c r="B93" s="21" t="str">
        <f t="shared" si="7"/>
        <v>I</v>
      </c>
      <c r="C93" s="16">
        <f t="shared" si="8"/>
        <v>50240.47</v>
      </c>
      <c r="D93" s="19" t="str">
        <f t="shared" si="9"/>
        <v>vis</v>
      </c>
      <c r="E93" s="60">
        <f>VLOOKUP(C93,Active!C$21:E$965,3,FALSE)</f>
        <v>3204.0042476511362</v>
      </c>
      <c r="F93" s="21" t="s">
        <v>136</v>
      </c>
      <c r="G93" s="19" t="str">
        <f t="shared" si="10"/>
        <v>50240.470</v>
      </c>
      <c r="H93" s="16">
        <f t="shared" si="11"/>
        <v>3204</v>
      </c>
      <c r="I93" s="61" t="s">
        <v>681</v>
      </c>
      <c r="J93" s="62" t="s">
        <v>682</v>
      </c>
      <c r="K93" s="61">
        <v>3204</v>
      </c>
      <c r="L93" s="61" t="s">
        <v>572</v>
      </c>
      <c r="M93" s="62" t="s">
        <v>296</v>
      </c>
      <c r="N93" s="62" t="s">
        <v>297</v>
      </c>
      <c r="O93" s="63" t="s">
        <v>439</v>
      </c>
      <c r="P93" s="63" t="s">
        <v>683</v>
      </c>
    </row>
    <row r="94" spans="1:16" ht="12.75" customHeight="1" thickBot="1" x14ac:dyDescent="0.25">
      <c r="A94" s="16" t="str">
        <f t="shared" si="6"/>
        <v> AOEB 4 </v>
      </c>
      <c r="B94" s="21" t="str">
        <f t="shared" si="7"/>
        <v>I</v>
      </c>
      <c r="C94" s="16">
        <f t="shared" si="8"/>
        <v>50312.692000000003</v>
      </c>
      <c r="D94" s="19" t="str">
        <f t="shared" si="9"/>
        <v>vis</v>
      </c>
      <c r="E94" s="60">
        <f>VLOOKUP(C94,Active!C$21:E$965,3,FALSE)</f>
        <v>3244.0112716751828</v>
      </c>
      <c r="F94" s="21" t="s">
        <v>136</v>
      </c>
      <c r="G94" s="19" t="str">
        <f t="shared" si="10"/>
        <v>50312.692</v>
      </c>
      <c r="H94" s="16">
        <f t="shared" si="11"/>
        <v>3244</v>
      </c>
      <c r="I94" s="61" t="s">
        <v>684</v>
      </c>
      <c r="J94" s="62" t="s">
        <v>685</v>
      </c>
      <c r="K94" s="61">
        <v>3244</v>
      </c>
      <c r="L94" s="61" t="s">
        <v>530</v>
      </c>
      <c r="M94" s="62" t="s">
        <v>677</v>
      </c>
      <c r="N94" s="62"/>
      <c r="O94" s="63" t="s">
        <v>678</v>
      </c>
      <c r="P94" s="63" t="s">
        <v>561</v>
      </c>
    </row>
    <row r="95" spans="1:16" ht="12.75" customHeight="1" thickBot="1" x14ac:dyDescent="0.25">
      <c r="A95" s="16" t="str">
        <f t="shared" si="6"/>
        <v>BAVM 101 </v>
      </c>
      <c r="B95" s="21" t="str">
        <f t="shared" si="7"/>
        <v>I</v>
      </c>
      <c r="C95" s="16">
        <f t="shared" si="8"/>
        <v>50446.28</v>
      </c>
      <c r="D95" s="19" t="str">
        <f t="shared" si="9"/>
        <v>vis</v>
      </c>
      <c r="E95" s="60">
        <f>VLOOKUP(C95,Active!C$21:E$965,3,FALSE)</f>
        <v>3318.0116915655772</v>
      </c>
      <c r="F95" s="21" t="s">
        <v>136</v>
      </c>
      <c r="G95" s="19" t="str">
        <f t="shared" si="10"/>
        <v>50446.280</v>
      </c>
      <c r="H95" s="16">
        <f t="shared" si="11"/>
        <v>3318</v>
      </c>
      <c r="I95" s="61" t="s">
        <v>686</v>
      </c>
      <c r="J95" s="62" t="s">
        <v>687</v>
      </c>
      <c r="K95" s="61">
        <v>3318</v>
      </c>
      <c r="L95" s="61" t="s">
        <v>688</v>
      </c>
      <c r="M95" s="62" t="s">
        <v>189</v>
      </c>
      <c r="N95" s="62"/>
      <c r="O95" s="63" t="s">
        <v>190</v>
      </c>
      <c r="P95" s="64" t="s">
        <v>689</v>
      </c>
    </row>
    <row r="96" spans="1:16" ht="13.5" thickBot="1" x14ac:dyDescent="0.25">
      <c r="A96" s="16" t="str">
        <f t="shared" si="6"/>
        <v>BAVM 152 </v>
      </c>
      <c r="B96" s="21" t="str">
        <f t="shared" si="7"/>
        <v>I</v>
      </c>
      <c r="C96" s="16">
        <f t="shared" si="8"/>
        <v>52150.414700000001</v>
      </c>
      <c r="D96" s="19" t="str">
        <f t="shared" si="9"/>
        <v>vis</v>
      </c>
      <c r="E96" s="60">
        <f>VLOOKUP(C96,Active!C$21:E$965,3,FALSE)</f>
        <v>4262.0087822458399</v>
      </c>
      <c r="F96" s="21" t="s">
        <v>136</v>
      </c>
      <c r="G96" s="19" t="str">
        <f t="shared" si="10"/>
        <v>52150.4147</v>
      </c>
      <c r="H96" s="16">
        <f t="shared" si="11"/>
        <v>4262</v>
      </c>
      <c r="I96" s="61" t="s">
        <v>719</v>
      </c>
      <c r="J96" s="62" t="s">
        <v>720</v>
      </c>
      <c r="K96" s="61">
        <v>4262</v>
      </c>
      <c r="L96" s="61" t="s">
        <v>721</v>
      </c>
      <c r="M96" s="62" t="s">
        <v>296</v>
      </c>
      <c r="N96" s="62" t="s">
        <v>629</v>
      </c>
      <c r="O96" s="63" t="s">
        <v>339</v>
      </c>
      <c r="P96" s="64" t="s">
        <v>722</v>
      </c>
    </row>
    <row r="97" spans="1:16" ht="13.5" thickBot="1" x14ac:dyDescent="0.25">
      <c r="A97" s="16" t="str">
        <f t="shared" si="6"/>
        <v>IBVS 5595 </v>
      </c>
      <c r="B97" s="21" t="str">
        <f t="shared" si="7"/>
        <v>I</v>
      </c>
      <c r="C97" s="16">
        <f t="shared" si="8"/>
        <v>53202.856599999999</v>
      </c>
      <c r="D97" s="19" t="str">
        <f t="shared" si="9"/>
        <v>vis</v>
      </c>
      <c r="E97" s="60">
        <f>VLOOKUP(C97,Active!C$21:E$965,3,FALSE)</f>
        <v>4845.0038305304643</v>
      </c>
      <c r="F97" s="21" t="s">
        <v>136</v>
      </c>
      <c r="G97" s="19" t="str">
        <f t="shared" si="10"/>
        <v>53202.8566</v>
      </c>
      <c r="H97" s="16">
        <f t="shared" si="11"/>
        <v>4845</v>
      </c>
      <c r="I97" s="61" t="s">
        <v>745</v>
      </c>
      <c r="J97" s="62" t="s">
        <v>746</v>
      </c>
      <c r="K97" s="61">
        <v>4845</v>
      </c>
      <c r="L97" s="61" t="s">
        <v>747</v>
      </c>
      <c r="M97" s="62" t="s">
        <v>296</v>
      </c>
      <c r="N97" s="62" t="s">
        <v>297</v>
      </c>
      <c r="O97" s="63" t="s">
        <v>748</v>
      </c>
      <c r="P97" s="64" t="s">
        <v>749</v>
      </c>
    </row>
    <row r="98" spans="1:16" ht="13.5" thickBot="1" x14ac:dyDescent="0.25">
      <c r="A98" s="16" t="str">
        <f t="shared" si="6"/>
        <v> JAAVSO 41;328 </v>
      </c>
      <c r="B98" s="21" t="str">
        <f t="shared" si="7"/>
        <v>I</v>
      </c>
      <c r="C98" s="16">
        <f t="shared" si="8"/>
        <v>53251.595500000003</v>
      </c>
      <c r="D98" s="19" t="str">
        <f t="shared" si="9"/>
        <v>vis</v>
      </c>
      <c r="E98" s="60">
        <f>VLOOKUP(C98,Active!C$21:E$965,3,FALSE)</f>
        <v>4872.0025060476992</v>
      </c>
      <c r="F98" s="21" t="s">
        <v>136</v>
      </c>
      <c r="G98" s="19" t="str">
        <f t="shared" si="10"/>
        <v>53251.5955</v>
      </c>
      <c r="H98" s="16">
        <f t="shared" si="11"/>
        <v>4872</v>
      </c>
      <c r="I98" s="61" t="s">
        <v>750</v>
      </c>
      <c r="J98" s="62" t="s">
        <v>751</v>
      </c>
      <c r="K98" s="61">
        <v>4872</v>
      </c>
      <c r="L98" s="61" t="s">
        <v>752</v>
      </c>
      <c r="M98" s="62" t="s">
        <v>677</v>
      </c>
      <c r="N98" s="62" t="s">
        <v>753</v>
      </c>
      <c r="O98" s="63" t="s">
        <v>754</v>
      </c>
      <c r="P98" s="63" t="s">
        <v>755</v>
      </c>
    </row>
    <row r="99" spans="1:16" ht="13.5" thickBot="1" x14ac:dyDescent="0.25">
      <c r="A99" s="16" t="str">
        <f t="shared" si="6"/>
        <v>BAVM 174 </v>
      </c>
      <c r="B99" s="21" t="str">
        <f t="shared" si="7"/>
        <v>I</v>
      </c>
      <c r="C99" s="16">
        <f t="shared" si="8"/>
        <v>53253.402000000002</v>
      </c>
      <c r="D99" s="19" t="str">
        <f t="shared" si="9"/>
        <v>vis</v>
      </c>
      <c r="E99" s="60">
        <f>VLOOKUP(C99,Active!C$21:E$965,3,FALSE)</f>
        <v>4873.0032078961576</v>
      </c>
      <c r="F99" s="21" t="s">
        <v>136</v>
      </c>
      <c r="G99" s="19" t="str">
        <f t="shared" si="10"/>
        <v>53253.402</v>
      </c>
      <c r="H99" s="16">
        <f t="shared" si="11"/>
        <v>4873</v>
      </c>
      <c r="I99" s="61" t="s">
        <v>756</v>
      </c>
      <c r="J99" s="62" t="s">
        <v>757</v>
      </c>
      <c r="K99" s="61">
        <v>4873</v>
      </c>
      <c r="L99" s="61" t="s">
        <v>758</v>
      </c>
      <c r="M99" s="62" t="s">
        <v>189</v>
      </c>
      <c r="N99" s="62"/>
      <c r="O99" s="63" t="s">
        <v>378</v>
      </c>
      <c r="P99" s="64" t="s">
        <v>759</v>
      </c>
    </row>
    <row r="100" spans="1:16" ht="13.5" thickBot="1" x14ac:dyDescent="0.25">
      <c r="A100" s="16" t="str">
        <f t="shared" si="6"/>
        <v>BAVM 174 </v>
      </c>
      <c r="B100" s="21" t="str">
        <f t="shared" si="7"/>
        <v>I</v>
      </c>
      <c r="C100" s="16">
        <f t="shared" si="8"/>
        <v>53253.415999999997</v>
      </c>
      <c r="D100" s="19" t="str">
        <f t="shared" si="9"/>
        <v>vis</v>
      </c>
      <c r="E100" s="60">
        <f>VLOOKUP(C100,Active!C$21:E$965,3,FALSE)</f>
        <v>4873.010963127751</v>
      </c>
      <c r="F100" s="21" t="s">
        <v>136</v>
      </c>
      <c r="G100" s="19" t="str">
        <f t="shared" si="10"/>
        <v>53253.416</v>
      </c>
      <c r="H100" s="16">
        <f t="shared" si="11"/>
        <v>4873</v>
      </c>
      <c r="I100" s="61" t="s">
        <v>760</v>
      </c>
      <c r="J100" s="62" t="s">
        <v>761</v>
      </c>
      <c r="K100" s="61">
        <v>4873</v>
      </c>
      <c r="L100" s="61" t="s">
        <v>530</v>
      </c>
      <c r="M100" s="62" t="s">
        <v>189</v>
      </c>
      <c r="N100" s="62"/>
      <c r="O100" s="63" t="s">
        <v>701</v>
      </c>
      <c r="P100" s="64" t="s">
        <v>759</v>
      </c>
    </row>
    <row r="101" spans="1:16" ht="13.5" thickBot="1" x14ac:dyDescent="0.25">
      <c r="A101" s="16" t="str">
        <f t="shared" si="6"/>
        <v>BAVM 183 </v>
      </c>
      <c r="B101" s="21" t="str">
        <f t="shared" si="7"/>
        <v>I</v>
      </c>
      <c r="C101" s="16">
        <f t="shared" si="8"/>
        <v>53966.470200000003</v>
      </c>
      <c r="D101" s="19" t="str">
        <f t="shared" si="9"/>
        <v>vis</v>
      </c>
      <c r="E101" s="60">
        <f>VLOOKUP(C101,Active!C$21:E$965,3,FALSE)</f>
        <v>5268.0038532422168</v>
      </c>
      <c r="F101" s="21" t="s">
        <v>136</v>
      </c>
      <c r="G101" s="19" t="str">
        <f t="shared" si="10"/>
        <v>53966.4702</v>
      </c>
      <c r="H101" s="16">
        <f t="shared" si="11"/>
        <v>5268</v>
      </c>
      <c r="I101" s="61" t="s">
        <v>764</v>
      </c>
      <c r="J101" s="62" t="s">
        <v>765</v>
      </c>
      <c r="K101" s="61">
        <v>5268</v>
      </c>
      <c r="L101" s="61" t="s">
        <v>766</v>
      </c>
      <c r="M101" s="62" t="s">
        <v>677</v>
      </c>
      <c r="N101" s="62" t="s">
        <v>629</v>
      </c>
      <c r="O101" s="63" t="s">
        <v>767</v>
      </c>
      <c r="P101" s="64" t="s">
        <v>768</v>
      </c>
    </row>
    <row r="102" spans="1:16" ht="13.5" thickBot="1" x14ac:dyDescent="0.25">
      <c r="A102" s="16" t="str">
        <f t="shared" si="6"/>
        <v>IBVS 5917 </v>
      </c>
      <c r="B102" s="21" t="str">
        <f t="shared" si="7"/>
        <v>I</v>
      </c>
      <c r="C102" s="16">
        <f t="shared" si="8"/>
        <v>54318.498</v>
      </c>
      <c r="D102" s="19" t="str">
        <f t="shared" si="9"/>
        <v>vis</v>
      </c>
      <c r="E102" s="60">
        <f>VLOOKUP(C102,Active!C$21:E$965,3,FALSE)</f>
        <v>5463.0079330479793</v>
      </c>
      <c r="F102" s="21" t="s">
        <v>136</v>
      </c>
      <c r="G102" s="19" t="str">
        <f t="shared" si="10"/>
        <v>54318.498</v>
      </c>
      <c r="H102" s="16">
        <f t="shared" si="11"/>
        <v>5463</v>
      </c>
      <c r="I102" s="61" t="s">
        <v>773</v>
      </c>
      <c r="J102" s="62" t="s">
        <v>774</v>
      </c>
      <c r="K102" s="61">
        <v>5463</v>
      </c>
      <c r="L102" s="61" t="s">
        <v>489</v>
      </c>
      <c r="M102" s="62" t="s">
        <v>677</v>
      </c>
      <c r="N102" s="62" t="s">
        <v>692</v>
      </c>
      <c r="O102" s="63" t="s">
        <v>775</v>
      </c>
      <c r="P102" s="64" t="s">
        <v>776</v>
      </c>
    </row>
    <row r="103" spans="1:16" ht="26.25" thickBot="1" x14ac:dyDescent="0.25">
      <c r="A103" s="16" t="str">
        <f t="shared" si="6"/>
        <v>JAAVSO 36(2);186 </v>
      </c>
      <c r="B103" s="21" t="str">
        <f t="shared" si="7"/>
        <v>I</v>
      </c>
      <c r="C103" s="16">
        <f t="shared" si="8"/>
        <v>54612.756099999999</v>
      </c>
      <c r="D103" s="19" t="str">
        <f t="shared" si="9"/>
        <v>vis</v>
      </c>
      <c r="E103" s="60">
        <f>VLOOKUP(C103,Active!C$21:E$965,3,FALSE)</f>
        <v>5626.0107698009069</v>
      </c>
      <c r="F103" s="21" t="s">
        <v>136</v>
      </c>
      <c r="G103" s="19" t="str">
        <f t="shared" si="10"/>
        <v>54612.7561</v>
      </c>
      <c r="H103" s="16">
        <f t="shared" si="11"/>
        <v>5626</v>
      </c>
      <c r="I103" s="61" t="s">
        <v>788</v>
      </c>
      <c r="J103" s="62" t="s">
        <v>789</v>
      </c>
      <c r="K103" s="61">
        <v>5626</v>
      </c>
      <c r="L103" s="61" t="s">
        <v>790</v>
      </c>
      <c r="M103" s="62" t="s">
        <v>677</v>
      </c>
      <c r="N103" s="62" t="s">
        <v>629</v>
      </c>
      <c r="O103" s="63" t="s">
        <v>772</v>
      </c>
      <c r="P103" s="64" t="s">
        <v>791</v>
      </c>
    </row>
    <row r="104" spans="1:16" ht="13.5" thickBot="1" x14ac:dyDescent="0.25">
      <c r="A104" s="16" t="str">
        <f t="shared" si="6"/>
        <v>IBVS 5917 </v>
      </c>
      <c r="B104" s="21" t="str">
        <f t="shared" si="7"/>
        <v>I</v>
      </c>
      <c r="C104" s="16">
        <f t="shared" si="8"/>
        <v>54652.469499999999</v>
      </c>
      <c r="D104" s="19" t="str">
        <f t="shared" si="9"/>
        <v>vis</v>
      </c>
      <c r="E104" s="60">
        <f>VLOOKUP(C104,Active!C$21:E$965,3,FALSE)</f>
        <v>5648.0098136916404</v>
      </c>
      <c r="F104" s="21" t="s">
        <v>136</v>
      </c>
      <c r="G104" s="19" t="str">
        <f t="shared" si="10"/>
        <v>54652.4695</v>
      </c>
      <c r="H104" s="16">
        <f t="shared" si="11"/>
        <v>5648</v>
      </c>
      <c r="I104" s="61" t="s">
        <v>792</v>
      </c>
      <c r="J104" s="62" t="s">
        <v>793</v>
      </c>
      <c r="K104" s="61">
        <v>5648</v>
      </c>
      <c r="L104" s="61" t="s">
        <v>794</v>
      </c>
      <c r="M104" s="62" t="s">
        <v>677</v>
      </c>
      <c r="N104" s="62" t="s">
        <v>753</v>
      </c>
      <c r="O104" s="63" t="s">
        <v>775</v>
      </c>
      <c r="P104" s="64" t="s">
        <v>776</v>
      </c>
    </row>
    <row r="105" spans="1:16" ht="13.5" thickBot="1" x14ac:dyDescent="0.25">
      <c r="A105" s="16" t="str">
        <f t="shared" si="6"/>
        <v> JAAVSO 38;85 </v>
      </c>
      <c r="B105" s="21" t="str">
        <f t="shared" si="7"/>
        <v>I</v>
      </c>
      <c r="C105" s="16">
        <f t="shared" si="8"/>
        <v>55011.710500000001</v>
      </c>
      <c r="D105" s="19" t="str">
        <f t="shared" si="9"/>
        <v>vis</v>
      </c>
      <c r="E105" s="60">
        <f>VLOOKUP(C105,Active!C$21:E$965,3,FALSE)</f>
        <v>5847.0096103937849</v>
      </c>
      <c r="F105" s="21" t="s">
        <v>136</v>
      </c>
      <c r="G105" s="19" t="str">
        <f t="shared" si="10"/>
        <v>55011.7105</v>
      </c>
      <c r="H105" s="16">
        <f t="shared" si="11"/>
        <v>5847</v>
      </c>
      <c r="I105" s="61" t="s">
        <v>803</v>
      </c>
      <c r="J105" s="62" t="s">
        <v>804</v>
      </c>
      <c r="K105" s="61">
        <v>5847</v>
      </c>
      <c r="L105" s="61" t="s">
        <v>805</v>
      </c>
      <c r="M105" s="62" t="s">
        <v>677</v>
      </c>
      <c r="N105" s="62" t="s">
        <v>692</v>
      </c>
      <c r="O105" s="63" t="s">
        <v>560</v>
      </c>
      <c r="P105" s="63" t="s">
        <v>806</v>
      </c>
    </row>
    <row r="106" spans="1:16" ht="13.5" thickBot="1" x14ac:dyDescent="0.25">
      <c r="A106" s="16" t="str">
        <f t="shared" si="6"/>
        <v> JAAVSO 38;120 </v>
      </c>
      <c r="B106" s="21" t="str">
        <f t="shared" si="7"/>
        <v>I</v>
      </c>
      <c r="C106" s="16">
        <f t="shared" si="8"/>
        <v>55096.555699999997</v>
      </c>
      <c r="D106" s="19" t="str">
        <f t="shared" si="9"/>
        <v>vis</v>
      </c>
      <c r="E106" s="60">
        <f>VLOOKUP(C106,Active!C$21:E$965,3,FALSE)</f>
        <v>5894.0091943810021</v>
      </c>
      <c r="F106" s="21" t="s">
        <v>136</v>
      </c>
      <c r="G106" s="19" t="str">
        <f t="shared" si="10"/>
        <v>55096.5557</v>
      </c>
      <c r="H106" s="16">
        <f t="shared" si="11"/>
        <v>5894</v>
      </c>
      <c r="I106" s="61" t="s">
        <v>807</v>
      </c>
      <c r="J106" s="62" t="s">
        <v>808</v>
      </c>
      <c r="K106" s="61">
        <v>5894</v>
      </c>
      <c r="L106" s="61" t="s">
        <v>809</v>
      </c>
      <c r="M106" s="62" t="s">
        <v>677</v>
      </c>
      <c r="N106" s="62" t="s">
        <v>692</v>
      </c>
      <c r="O106" s="63" t="s">
        <v>810</v>
      </c>
      <c r="P106" s="63" t="s">
        <v>811</v>
      </c>
    </row>
    <row r="107" spans="1:16" ht="13.5" thickBot="1" x14ac:dyDescent="0.25">
      <c r="A107" s="16" t="str">
        <f t="shared" si="6"/>
        <v>IBVS 5988 </v>
      </c>
      <c r="B107" s="21" t="str">
        <f t="shared" si="7"/>
        <v>I</v>
      </c>
      <c r="C107" s="16">
        <f t="shared" si="8"/>
        <v>55432.3217</v>
      </c>
      <c r="D107" s="19" t="str">
        <f t="shared" si="9"/>
        <v>vis</v>
      </c>
      <c r="E107" s="60">
        <f>VLOOKUP(C107,Active!C$21:E$965,3,FALSE)</f>
        <v>6080.0051295317571</v>
      </c>
      <c r="F107" s="21" t="s">
        <v>136</v>
      </c>
      <c r="G107" s="19" t="str">
        <f t="shared" si="10"/>
        <v>55432.3217</v>
      </c>
      <c r="H107" s="16">
        <f t="shared" si="11"/>
        <v>6080</v>
      </c>
      <c r="I107" s="61" t="s">
        <v>812</v>
      </c>
      <c r="J107" s="62" t="s">
        <v>813</v>
      </c>
      <c r="K107" s="61">
        <v>6080</v>
      </c>
      <c r="L107" s="61" t="s">
        <v>814</v>
      </c>
      <c r="M107" s="62" t="s">
        <v>677</v>
      </c>
      <c r="N107" s="62" t="s">
        <v>815</v>
      </c>
      <c r="O107" s="63" t="s">
        <v>816</v>
      </c>
      <c r="P107" s="64" t="s">
        <v>817</v>
      </c>
    </row>
    <row r="108" spans="1:16" ht="13.5" thickBot="1" x14ac:dyDescent="0.25">
      <c r="A108" s="16" t="str">
        <f t="shared" si="6"/>
        <v> JAAVSO 39;94 </v>
      </c>
      <c r="B108" s="21" t="str">
        <f t="shared" si="7"/>
        <v>I</v>
      </c>
      <c r="C108" s="16">
        <f t="shared" si="8"/>
        <v>55450.375699999997</v>
      </c>
      <c r="D108" s="19" t="str">
        <f t="shared" si="9"/>
        <v>vis</v>
      </c>
      <c r="E108" s="60">
        <f>VLOOKUP(C108,Active!C$21:E$965,3,FALSE)</f>
        <v>6090.0060546200957</v>
      </c>
      <c r="F108" s="21" t="s">
        <v>136</v>
      </c>
      <c r="G108" s="19" t="str">
        <f t="shared" si="10"/>
        <v>55450.3757</v>
      </c>
      <c r="H108" s="16">
        <f t="shared" si="11"/>
        <v>6090</v>
      </c>
      <c r="I108" s="61" t="s">
        <v>818</v>
      </c>
      <c r="J108" s="62" t="s">
        <v>819</v>
      </c>
      <c r="K108" s="61">
        <v>6090</v>
      </c>
      <c r="L108" s="61" t="s">
        <v>820</v>
      </c>
      <c r="M108" s="62" t="s">
        <v>677</v>
      </c>
      <c r="N108" s="62" t="s">
        <v>692</v>
      </c>
      <c r="O108" s="63" t="s">
        <v>821</v>
      </c>
      <c r="P108" s="63" t="s">
        <v>822</v>
      </c>
    </row>
    <row r="109" spans="1:16" ht="13.5" thickBot="1" x14ac:dyDescent="0.25">
      <c r="A109" s="16" t="str">
        <f t="shared" si="6"/>
        <v>OEJV 0160 </v>
      </c>
      <c r="B109" s="21" t="str">
        <f t="shared" si="7"/>
        <v>I</v>
      </c>
      <c r="C109" s="16">
        <f t="shared" si="8"/>
        <v>55802.399120000002</v>
      </c>
      <c r="D109" s="19" t="str">
        <f t="shared" si="9"/>
        <v>vis</v>
      </c>
      <c r="E109" s="60">
        <f>VLOOKUP(C109,Active!C$21:E$965,3,FALSE)</f>
        <v>6285.0077081462641</v>
      </c>
      <c r="F109" s="21" t="s">
        <v>136</v>
      </c>
      <c r="G109" s="19" t="str">
        <f t="shared" si="10"/>
        <v>55802.39912</v>
      </c>
      <c r="H109" s="16">
        <f t="shared" si="11"/>
        <v>6285</v>
      </c>
      <c r="I109" s="61" t="s">
        <v>823</v>
      </c>
      <c r="J109" s="62" t="s">
        <v>824</v>
      </c>
      <c r="K109" s="61">
        <v>6285</v>
      </c>
      <c r="L109" s="61" t="s">
        <v>825</v>
      </c>
      <c r="M109" s="62" t="s">
        <v>677</v>
      </c>
      <c r="N109" s="62" t="s">
        <v>98</v>
      </c>
      <c r="O109" s="63" t="s">
        <v>784</v>
      </c>
      <c r="P109" s="64" t="s">
        <v>826</v>
      </c>
    </row>
    <row r="110" spans="1:16" ht="13.5" thickBot="1" x14ac:dyDescent="0.25">
      <c r="A110" s="16" t="str">
        <f t="shared" si="6"/>
        <v>OEJV 0160 </v>
      </c>
      <c r="B110" s="21" t="str">
        <f t="shared" si="7"/>
        <v>I</v>
      </c>
      <c r="C110" s="16">
        <f t="shared" si="8"/>
        <v>55802.399319999997</v>
      </c>
      <c r="D110" s="19" t="str">
        <f t="shared" si="9"/>
        <v>vis</v>
      </c>
      <c r="E110" s="60">
        <f>VLOOKUP(C110,Active!C$21:E$965,3,FALSE)</f>
        <v>6285.0078189352835</v>
      </c>
      <c r="F110" s="21" t="s">
        <v>136</v>
      </c>
      <c r="G110" s="19" t="str">
        <f t="shared" si="10"/>
        <v>55802.39932</v>
      </c>
      <c r="H110" s="16">
        <f t="shared" si="11"/>
        <v>6285</v>
      </c>
      <c r="I110" s="61" t="s">
        <v>827</v>
      </c>
      <c r="J110" s="62" t="s">
        <v>828</v>
      </c>
      <c r="K110" s="61">
        <v>6285</v>
      </c>
      <c r="L110" s="61" t="s">
        <v>829</v>
      </c>
      <c r="M110" s="62" t="s">
        <v>677</v>
      </c>
      <c r="N110" s="62" t="s">
        <v>136</v>
      </c>
      <c r="O110" s="63" t="s">
        <v>784</v>
      </c>
      <c r="P110" s="64" t="s">
        <v>826</v>
      </c>
    </row>
    <row r="111" spans="1:16" ht="13.5" thickBot="1" x14ac:dyDescent="0.25">
      <c r="A111" s="16" t="str">
        <f t="shared" si="6"/>
        <v>OEJV 0160 </v>
      </c>
      <c r="B111" s="21" t="str">
        <f t="shared" si="7"/>
        <v>I</v>
      </c>
      <c r="C111" s="16">
        <f t="shared" si="8"/>
        <v>55802.399619999997</v>
      </c>
      <c r="D111" s="19" t="str">
        <f t="shared" si="9"/>
        <v>vis</v>
      </c>
      <c r="E111" s="60">
        <f>VLOOKUP(C111,Active!C$21:E$965,3,FALSE)</f>
        <v>6285.0079851188175</v>
      </c>
      <c r="F111" s="21" t="s">
        <v>136</v>
      </c>
      <c r="G111" s="19" t="str">
        <f t="shared" si="10"/>
        <v>55802.39962</v>
      </c>
      <c r="H111" s="16">
        <f t="shared" si="11"/>
        <v>6285</v>
      </c>
      <c r="I111" s="61" t="s">
        <v>830</v>
      </c>
      <c r="J111" s="62" t="s">
        <v>828</v>
      </c>
      <c r="K111" s="61">
        <v>6285</v>
      </c>
      <c r="L111" s="61" t="s">
        <v>831</v>
      </c>
      <c r="M111" s="62" t="s">
        <v>677</v>
      </c>
      <c r="N111" s="62" t="s">
        <v>753</v>
      </c>
      <c r="O111" s="63" t="s">
        <v>784</v>
      </c>
      <c r="P111" s="64" t="s">
        <v>826</v>
      </c>
    </row>
    <row r="112" spans="1:16" ht="13.5" thickBot="1" x14ac:dyDescent="0.25">
      <c r="A112" s="16" t="str">
        <f t="shared" si="6"/>
        <v>BAVM 232 </v>
      </c>
      <c r="B112" s="21" t="str">
        <f t="shared" si="7"/>
        <v>I</v>
      </c>
      <c r="C112" s="16">
        <f t="shared" si="8"/>
        <v>56515.4836</v>
      </c>
      <c r="D112" s="19" t="str">
        <f t="shared" si="9"/>
        <v>vis</v>
      </c>
      <c r="E112" s="60">
        <f>VLOOKUP(C112,Active!C$21:E$965,3,FALSE)</f>
        <v>6680.0173717187763</v>
      </c>
      <c r="F112" s="21" t="s">
        <v>136</v>
      </c>
      <c r="G112" s="19" t="str">
        <f t="shared" si="10"/>
        <v>56515.4836</v>
      </c>
      <c r="H112" s="16">
        <f t="shared" si="11"/>
        <v>6680</v>
      </c>
      <c r="I112" s="61" t="s">
        <v>832</v>
      </c>
      <c r="J112" s="62" t="s">
        <v>833</v>
      </c>
      <c r="K112" s="61">
        <v>6680</v>
      </c>
      <c r="L112" s="61" t="s">
        <v>834</v>
      </c>
      <c r="M112" s="62" t="s">
        <v>677</v>
      </c>
      <c r="N112" s="62" t="s">
        <v>136</v>
      </c>
      <c r="O112" s="63" t="s">
        <v>835</v>
      </c>
      <c r="P112" s="64" t="s">
        <v>836</v>
      </c>
    </row>
    <row r="113" spans="1:16" ht="13.5" thickBot="1" x14ac:dyDescent="0.25">
      <c r="A113" s="16" t="str">
        <f t="shared" si="6"/>
        <v> JAAVSO 41;328 </v>
      </c>
      <c r="B113" s="21" t="str">
        <f t="shared" si="7"/>
        <v>I</v>
      </c>
      <c r="C113" s="16">
        <f t="shared" si="8"/>
        <v>56522.703999999998</v>
      </c>
      <c r="D113" s="19" t="str">
        <f t="shared" si="9"/>
        <v>vis</v>
      </c>
      <c r="E113" s="60">
        <f>VLOOKUP(C113,Active!C$21:E$965,3,FALSE)</f>
        <v>6684.0170770199747</v>
      </c>
      <c r="F113" s="21" t="s">
        <v>136</v>
      </c>
      <c r="G113" s="19" t="str">
        <f t="shared" si="10"/>
        <v>56522.7040</v>
      </c>
      <c r="H113" s="16">
        <f t="shared" si="11"/>
        <v>6684</v>
      </c>
      <c r="I113" s="61" t="s">
        <v>837</v>
      </c>
      <c r="J113" s="62" t="s">
        <v>838</v>
      </c>
      <c r="K113" s="61">
        <v>6684</v>
      </c>
      <c r="L113" s="61" t="s">
        <v>839</v>
      </c>
      <c r="M113" s="62" t="s">
        <v>677</v>
      </c>
      <c r="N113" s="62" t="s">
        <v>136</v>
      </c>
      <c r="O113" s="63" t="s">
        <v>560</v>
      </c>
      <c r="P113" s="63" t="s">
        <v>755</v>
      </c>
    </row>
    <row r="114" spans="1:16" ht="13.5" thickBot="1" x14ac:dyDescent="0.25">
      <c r="A114" s="16" t="str">
        <f t="shared" si="6"/>
        <v> JAAVSO 41;328 </v>
      </c>
      <c r="B114" s="21" t="str">
        <f t="shared" si="7"/>
        <v>I</v>
      </c>
      <c r="C114" s="16">
        <f t="shared" si="8"/>
        <v>56522.7048</v>
      </c>
      <c r="D114" s="19" t="str">
        <f t="shared" si="9"/>
        <v>vis</v>
      </c>
      <c r="E114" s="60">
        <f>VLOOKUP(C114,Active!C$21:E$965,3,FALSE)</f>
        <v>6684.0175201760667</v>
      </c>
      <c r="F114" s="21" t="s">
        <v>136</v>
      </c>
      <c r="G114" s="19" t="str">
        <f t="shared" si="10"/>
        <v>56522.7048</v>
      </c>
      <c r="H114" s="16">
        <f t="shared" si="11"/>
        <v>6684</v>
      </c>
      <c r="I114" s="61" t="s">
        <v>840</v>
      </c>
      <c r="J114" s="62" t="s">
        <v>841</v>
      </c>
      <c r="K114" s="61">
        <v>6684</v>
      </c>
      <c r="L114" s="61" t="s">
        <v>842</v>
      </c>
      <c r="M114" s="62" t="s">
        <v>677</v>
      </c>
      <c r="N114" s="62" t="s">
        <v>136</v>
      </c>
      <c r="O114" s="63" t="s">
        <v>843</v>
      </c>
      <c r="P114" s="63" t="s">
        <v>755</v>
      </c>
    </row>
    <row r="115" spans="1:16" ht="13.5" thickBot="1" x14ac:dyDescent="0.25">
      <c r="A115" s="16" t="str">
        <f t="shared" si="6"/>
        <v>BAVM 234 </v>
      </c>
      <c r="B115" s="21" t="str">
        <f t="shared" si="7"/>
        <v>II</v>
      </c>
      <c r="C115" s="16">
        <f t="shared" si="8"/>
        <v>56534.4427</v>
      </c>
      <c r="D115" s="19" t="str">
        <f t="shared" si="9"/>
        <v>vis</v>
      </c>
      <c r="E115" s="60">
        <f>VLOOKUP(C115,Active!C$21:E$965,3,FALSE)</f>
        <v>6690.5196725298074</v>
      </c>
      <c r="F115" s="21" t="s">
        <v>136</v>
      </c>
      <c r="G115" s="19" t="str">
        <f t="shared" si="10"/>
        <v>56534.4427</v>
      </c>
      <c r="H115" s="16">
        <f t="shared" si="11"/>
        <v>6690.5</v>
      </c>
      <c r="I115" s="61" t="s">
        <v>844</v>
      </c>
      <c r="J115" s="62" t="s">
        <v>845</v>
      </c>
      <c r="K115" s="61">
        <v>6690.5</v>
      </c>
      <c r="L115" s="61" t="s">
        <v>846</v>
      </c>
      <c r="M115" s="62" t="s">
        <v>677</v>
      </c>
      <c r="N115" s="62" t="s">
        <v>847</v>
      </c>
      <c r="O115" s="63" t="s">
        <v>848</v>
      </c>
      <c r="P115" s="64" t="s">
        <v>849</v>
      </c>
    </row>
    <row r="116" spans="1:16" ht="13.5" thickBot="1" x14ac:dyDescent="0.25">
      <c r="A116" s="16" t="str">
        <f t="shared" si="6"/>
        <v>BAVM 238 </v>
      </c>
      <c r="B116" s="21" t="str">
        <f t="shared" si="7"/>
        <v>I</v>
      </c>
      <c r="C116" s="16">
        <f t="shared" si="8"/>
        <v>56811.540699999998</v>
      </c>
      <c r="D116" s="19" t="str">
        <f t="shared" si="9"/>
        <v>vis</v>
      </c>
      <c r="E116" s="60">
        <f>VLOOKUP(C116,Active!C$21:E$965,3,FALSE)</f>
        <v>6844.0167557318091</v>
      </c>
      <c r="F116" s="21" t="s">
        <v>136</v>
      </c>
      <c r="G116" s="19" t="str">
        <f t="shared" si="10"/>
        <v>56811.5407</v>
      </c>
      <c r="H116" s="16">
        <f t="shared" si="11"/>
        <v>6844</v>
      </c>
      <c r="I116" s="61" t="s">
        <v>850</v>
      </c>
      <c r="J116" s="62" t="s">
        <v>851</v>
      </c>
      <c r="K116" s="61">
        <v>6844</v>
      </c>
      <c r="L116" s="61" t="s">
        <v>852</v>
      </c>
      <c r="M116" s="62" t="s">
        <v>677</v>
      </c>
      <c r="N116" s="62" t="s">
        <v>847</v>
      </c>
      <c r="O116" s="63" t="s">
        <v>848</v>
      </c>
      <c r="P116" s="64" t="s">
        <v>853</v>
      </c>
    </row>
    <row r="117" spans="1:16" ht="12.75" customHeight="1" thickBot="1" x14ac:dyDescent="0.25">
      <c r="A117" s="16" t="str">
        <f t="shared" si="6"/>
        <v> VSS 2.294 </v>
      </c>
      <c r="B117" s="21" t="str">
        <f t="shared" si="7"/>
        <v>I</v>
      </c>
      <c r="C117" s="16">
        <f t="shared" si="8"/>
        <v>30619.447</v>
      </c>
      <c r="D117" s="19" t="str">
        <f t="shared" si="9"/>
        <v>vis</v>
      </c>
      <c r="E117" s="60">
        <f>VLOOKUP(C117,Active!C$21:E$965,3,FALSE)</f>
        <v>-7664.9655750808879</v>
      </c>
      <c r="F117" s="21" t="s">
        <v>136</v>
      </c>
      <c r="G117" s="19" t="str">
        <f t="shared" si="10"/>
        <v>30619.447</v>
      </c>
      <c r="H117" s="16">
        <f t="shared" si="11"/>
        <v>-7665</v>
      </c>
      <c r="I117" s="61" t="s">
        <v>140</v>
      </c>
      <c r="J117" s="62" t="s">
        <v>141</v>
      </c>
      <c r="K117" s="61">
        <v>-7665</v>
      </c>
      <c r="L117" s="61" t="s">
        <v>142</v>
      </c>
      <c r="M117" s="62" t="s">
        <v>143</v>
      </c>
      <c r="N117" s="62"/>
      <c r="O117" s="63" t="s">
        <v>144</v>
      </c>
      <c r="P117" s="63" t="s">
        <v>145</v>
      </c>
    </row>
    <row r="118" spans="1:16" ht="12.75" customHeight="1" thickBot="1" x14ac:dyDescent="0.25">
      <c r="A118" s="16" t="str">
        <f t="shared" si="6"/>
        <v> VSS 2.294 </v>
      </c>
      <c r="B118" s="21" t="str">
        <f t="shared" si="7"/>
        <v>I</v>
      </c>
      <c r="C118" s="16">
        <f t="shared" si="8"/>
        <v>30819.612000000001</v>
      </c>
      <c r="D118" s="19" t="str">
        <f t="shared" si="9"/>
        <v>vis</v>
      </c>
      <c r="E118" s="60">
        <f>VLOOKUP(C118,Active!C$21:E$965,3,FALSE)</f>
        <v>-7554.0851513350326</v>
      </c>
      <c r="F118" s="21" t="s">
        <v>136</v>
      </c>
      <c r="G118" s="19" t="str">
        <f t="shared" si="10"/>
        <v>30819.612</v>
      </c>
      <c r="H118" s="16">
        <f t="shared" si="11"/>
        <v>-7554</v>
      </c>
      <c r="I118" s="61" t="s">
        <v>146</v>
      </c>
      <c r="J118" s="62" t="s">
        <v>147</v>
      </c>
      <c r="K118" s="61">
        <v>-7554</v>
      </c>
      <c r="L118" s="61" t="s">
        <v>148</v>
      </c>
      <c r="M118" s="62" t="s">
        <v>143</v>
      </c>
      <c r="N118" s="62"/>
      <c r="O118" s="63" t="s">
        <v>149</v>
      </c>
      <c r="P118" s="63" t="s">
        <v>145</v>
      </c>
    </row>
    <row r="119" spans="1:16" ht="12.75" customHeight="1" thickBot="1" x14ac:dyDescent="0.25">
      <c r="A119" s="16" t="str">
        <f t="shared" si="6"/>
        <v> VSS 2.294 </v>
      </c>
      <c r="B119" s="21" t="str">
        <f t="shared" si="7"/>
        <v>I</v>
      </c>
      <c r="C119" s="16">
        <f t="shared" si="8"/>
        <v>30848.560000000001</v>
      </c>
      <c r="D119" s="19" t="str">
        <f t="shared" si="9"/>
        <v>vis</v>
      </c>
      <c r="E119" s="60">
        <f>VLOOKUP(C119,Active!C$21:E$965,3,FALSE)</f>
        <v>-7538.0495481746648</v>
      </c>
      <c r="F119" s="21" t="s">
        <v>136</v>
      </c>
      <c r="G119" s="19" t="str">
        <f t="shared" si="10"/>
        <v>30848.560</v>
      </c>
      <c r="H119" s="16">
        <f t="shared" si="11"/>
        <v>-7538</v>
      </c>
      <c r="I119" s="61" t="s">
        <v>150</v>
      </c>
      <c r="J119" s="62" t="s">
        <v>151</v>
      </c>
      <c r="K119" s="61">
        <v>-7538</v>
      </c>
      <c r="L119" s="61" t="s">
        <v>152</v>
      </c>
      <c r="M119" s="62" t="s">
        <v>143</v>
      </c>
      <c r="N119" s="62"/>
      <c r="O119" s="63" t="s">
        <v>149</v>
      </c>
      <c r="P119" s="63" t="s">
        <v>145</v>
      </c>
    </row>
    <row r="120" spans="1:16" ht="12.75" customHeight="1" thickBot="1" x14ac:dyDescent="0.25">
      <c r="A120" s="16" t="str">
        <f t="shared" si="6"/>
        <v> VSS 2.294 </v>
      </c>
      <c r="B120" s="21" t="str">
        <f t="shared" si="7"/>
        <v>I</v>
      </c>
      <c r="C120" s="16">
        <f t="shared" si="8"/>
        <v>30857.532999999999</v>
      </c>
      <c r="D120" s="19" t="str">
        <f t="shared" si="9"/>
        <v>vis</v>
      </c>
      <c r="E120" s="60">
        <f>VLOOKUP(C120,Active!C$21:E$965,3,FALSE)</f>
        <v>-7533.0789986666523</v>
      </c>
      <c r="F120" s="21" t="s">
        <v>136</v>
      </c>
      <c r="G120" s="19" t="str">
        <f t="shared" si="10"/>
        <v>30857.533</v>
      </c>
      <c r="H120" s="16">
        <f t="shared" si="11"/>
        <v>-7533</v>
      </c>
      <c r="I120" s="61" t="s">
        <v>153</v>
      </c>
      <c r="J120" s="62" t="s">
        <v>154</v>
      </c>
      <c r="K120" s="61">
        <v>-7533</v>
      </c>
      <c r="L120" s="61" t="s">
        <v>155</v>
      </c>
      <c r="M120" s="62" t="s">
        <v>143</v>
      </c>
      <c r="N120" s="62"/>
      <c r="O120" s="63" t="s">
        <v>149</v>
      </c>
      <c r="P120" s="63" t="s">
        <v>145</v>
      </c>
    </row>
    <row r="121" spans="1:16" ht="12.75" customHeight="1" thickBot="1" x14ac:dyDescent="0.25">
      <c r="A121" s="16" t="str">
        <f t="shared" si="6"/>
        <v> VSS 2.294 </v>
      </c>
      <c r="B121" s="21" t="str">
        <f t="shared" si="7"/>
        <v>I</v>
      </c>
      <c r="C121" s="16">
        <f t="shared" si="8"/>
        <v>30904.485000000001</v>
      </c>
      <c r="D121" s="19" t="str">
        <f t="shared" si="9"/>
        <v>vis</v>
      </c>
      <c r="E121" s="60">
        <f>VLOOKUP(C121,Active!C$21:E$965,3,FALSE)</f>
        <v>-7507.0701676736444</v>
      </c>
      <c r="F121" s="21" t="s">
        <v>136</v>
      </c>
      <c r="G121" s="19" t="str">
        <f t="shared" si="10"/>
        <v>30904.485</v>
      </c>
      <c r="H121" s="16">
        <f t="shared" si="11"/>
        <v>-7507</v>
      </c>
      <c r="I121" s="61" t="s">
        <v>156</v>
      </c>
      <c r="J121" s="62" t="s">
        <v>157</v>
      </c>
      <c r="K121" s="61">
        <v>-7507</v>
      </c>
      <c r="L121" s="61" t="s">
        <v>158</v>
      </c>
      <c r="M121" s="62" t="s">
        <v>143</v>
      </c>
      <c r="N121" s="62"/>
      <c r="O121" s="63" t="s">
        <v>149</v>
      </c>
      <c r="P121" s="63" t="s">
        <v>145</v>
      </c>
    </row>
    <row r="122" spans="1:16" ht="12.75" customHeight="1" thickBot="1" x14ac:dyDescent="0.25">
      <c r="A122" s="16" t="str">
        <f t="shared" si="6"/>
        <v> VSS 2.294 </v>
      </c>
      <c r="B122" s="21" t="str">
        <f t="shared" si="7"/>
        <v>I</v>
      </c>
      <c r="C122" s="16">
        <f t="shared" si="8"/>
        <v>30960.422999999999</v>
      </c>
      <c r="D122" s="19" t="str">
        <f t="shared" si="9"/>
        <v>vis</v>
      </c>
      <c r="E122" s="60">
        <f>VLOOKUP(C122,Active!C$21:E$965,3,FALSE)</f>
        <v>-7476.0835858861419</v>
      </c>
      <c r="F122" s="21" t="s">
        <v>136</v>
      </c>
      <c r="G122" s="19" t="str">
        <f t="shared" si="10"/>
        <v>30960.423</v>
      </c>
      <c r="H122" s="16">
        <f t="shared" si="11"/>
        <v>-7476</v>
      </c>
      <c r="I122" s="61" t="s">
        <v>159</v>
      </c>
      <c r="J122" s="62" t="s">
        <v>160</v>
      </c>
      <c r="K122" s="61">
        <v>-7476</v>
      </c>
      <c r="L122" s="61" t="s">
        <v>161</v>
      </c>
      <c r="M122" s="62" t="s">
        <v>143</v>
      </c>
      <c r="N122" s="62"/>
      <c r="O122" s="63" t="s">
        <v>144</v>
      </c>
      <c r="P122" s="63" t="s">
        <v>145</v>
      </c>
    </row>
    <row r="123" spans="1:16" ht="12.75" customHeight="1" thickBot="1" x14ac:dyDescent="0.25">
      <c r="A123" s="16" t="str">
        <f t="shared" si="6"/>
        <v> VSS 2.294 </v>
      </c>
      <c r="B123" s="21" t="str">
        <f t="shared" si="7"/>
        <v>I</v>
      </c>
      <c r="C123" s="16">
        <f t="shared" si="8"/>
        <v>31074.226999999999</v>
      </c>
      <c r="D123" s="19" t="str">
        <f t="shared" si="9"/>
        <v>vis</v>
      </c>
      <c r="E123" s="60">
        <f>VLOOKUP(C123,Active!C$21:E$965,3,FALSE)</f>
        <v>-7413.0424161313231</v>
      </c>
      <c r="F123" s="21" t="s">
        <v>136</v>
      </c>
      <c r="G123" s="19" t="str">
        <f t="shared" si="10"/>
        <v>31074.227</v>
      </c>
      <c r="H123" s="16">
        <f t="shared" si="11"/>
        <v>-7413</v>
      </c>
      <c r="I123" s="61" t="s">
        <v>162</v>
      </c>
      <c r="J123" s="62" t="s">
        <v>163</v>
      </c>
      <c r="K123" s="61">
        <v>-7413</v>
      </c>
      <c r="L123" s="61" t="s">
        <v>164</v>
      </c>
      <c r="M123" s="62" t="s">
        <v>143</v>
      </c>
      <c r="N123" s="62"/>
      <c r="O123" s="63" t="s">
        <v>149</v>
      </c>
      <c r="P123" s="63" t="s">
        <v>145</v>
      </c>
    </row>
    <row r="124" spans="1:16" ht="12.75" customHeight="1" thickBot="1" x14ac:dyDescent="0.25">
      <c r="A124" s="16" t="str">
        <f t="shared" si="6"/>
        <v> VSS 2.294 </v>
      </c>
      <c r="B124" s="21" t="str">
        <f t="shared" si="7"/>
        <v>I</v>
      </c>
      <c r="C124" s="16">
        <f t="shared" si="8"/>
        <v>31229.522000000001</v>
      </c>
      <c r="D124" s="19" t="str">
        <f t="shared" si="9"/>
        <v>vis</v>
      </c>
      <c r="E124" s="60">
        <f>VLOOKUP(C124,Active!C$21:E$965,3,FALSE)</f>
        <v>-7327.0175096511066</v>
      </c>
      <c r="F124" s="21" t="s">
        <v>136</v>
      </c>
      <c r="G124" s="19" t="str">
        <f t="shared" si="10"/>
        <v>31229.522</v>
      </c>
      <c r="H124" s="16">
        <f t="shared" si="11"/>
        <v>-7327</v>
      </c>
      <c r="I124" s="61" t="s">
        <v>165</v>
      </c>
      <c r="J124" s="62" t="s">
        <v>166</v>
      </c>
      <c r="K124" s="61">
        <v>-7327</v>
      </c>
      <c r="L124" s="61" t="s">
        <v>167</v>
      </c>
      <c r="M124" s="62" t="s">
        <v>143</v>
      </c>
      <c r="N124" s="62"/>
      <c r="O124" s="63" t="s">
        <v>149</v>
      </c>
      <c r="P124" s="63" t="s">
        <v>145</v>
      </c>
    </row>
    <row r="125" spans="1:16" ht="12.75" customHeight="1" thickBot="1" x14ac:dyDescent="0.25">
      <c r="A125" s="16" t="str">
        <f t="shared" si="6"/>
        <v> VSS 2.294 </v>
      </c>
      <c r="B125" s="21" t="str">
        <f t="shared" si="7"/>
        <v>I</v>
      </c>
      <c r="C125" s="16">
        <f t="shared" si="8"/>
        <v>31314.418000000001</v>
      </c>
      <c r="D125" s="19" t="str">
        <f t="shared" si="9"/>
        <v>vis</v>
      </c>
      <c r="E125" s="60">
        <f>VLOOKUP(C125,Active!C$21:E$965,3,FALSE)</f>
        <v>-7279.9897852520944</v>
      </c>
      <c r="F125" s="21" t="s">
        <v>136</v>
      </c>
      <c r="G125" s="19" t="str">
        <f t="shared" si="10"/>
        <v>31314.418</v>
      </c>
      <c r="H125" s="16">
        <f t="shared" si="11"/>
        <v>-7280</v>
      </c>
      <c r="I125" s="61" t="s">
        <v>168</v>
      </c>
      <c r="J125" s="62" t="s">
        <v>169</v>
      </c>
      <c r="K125" s="61">
        <v>-7280</v>
      </c>
      <c r="L125" s="61" t="s">
        <v>170</v>
      </c>
      <c r="M125" s="62" t="s">
        <v>143</v>
      </c>
      <c r="N125" s="62"/>
      <c r="O125" s="63" t="s">
        <v>144</v>
      </c>
      <c r="P125" s="63" t="s">
        <v>145</v>
      </c>
    </row>
    <row r="126" spans="1:16" ht="12.75" customHeight="1" thickBot="1" x14ac:dyDescent="0.25">
      <c r="A126" s="16" t="str">
        <f t="shared" si="6"/>
        <v> VSS 2.294 </v>
      </c>
      <c r="B126" s="21" t="str">
        <f t="shared" si="7"/>
        <v>I</v>
      </c>
      <c r="C126" s="16">
        <f t="shared" si="8"/>
        <v>31370.276999999998</v>
      </c>
      <c r="D126" s="19" t="str">
        <f t="shared" si="9"/>
        <v>vis</v>
      </c>
      <c r="E126" s="60">
        <f>VLOOKUP(C126,Active!C$21:E$965,3,FALSE)</f>
        <v>-7249.0469651286003</v>
      </c>
      <c r="F126" s="21" t="s">
        <v>136</v>
      </c>
      <c r="G126" s="19" t="str">
        <f t="shared" si="10"/>
        <v>31370.277</v>
      </c>
      <c r="H126" s="16">
        <f t="shared" si="11"/>
        <v>-7249</v>
      </c>
      <c r="I126" s="61" t="s">
        <v>171</v>
      </c>
      <c r="J126" s="62" t="s">
        <v>172</v>
      </c>
      <c r="K126" s="61">
        <v>-7249</v>
      </c>
      <c r="L126" s="61" t="s">
        <v>173</v>
      </c>
      <c r="M126" s="62" t="s">
        <v>143</v>
      </c>
      <c r="N126" s="62"/>
      <c r="O126" s="63" t="s">
        <v>149</v>
      </c>
      <c r="P126" s="63" t="s">
        <v>145</v>
      </c>
    </row>
    <row r="127" spans="1:16" ht="12.75" customHeight="1" thickBot="1" x14ac:dyDescent="0.25">
      <c r="A127" s="16" t="str">
        <f t="shared" si="6"/>
        <v> VSS 2.294 </v>
      </c>
      <c r="B127" s="21" t="str">
        <f t="shared" si="7"/>
        <v>I</v>
      </c>
      <c r="C127" s="16">
        <f t="shared" si="8"/>
        <v>31673.453000000001</v>
      </c>
      <c r="D127" s="19" t="str">
        <f t="shared" si="9"/>
        <v>vis</v>
      </c>
      <c r="E127" s="60">
        <f>VLOOKUP(C127,Active!C$21:E$965,3,FALSE)</f>
        <v>-7081.104101243438</v>
      </c>
      <c r="F127" s="21" t="s">
        <v>136</v>
      </c>
      <c r="G127" s="19" t="str">
        <f t="shared" si="10"/>
        <v>31673.453</v>
      </c>
      <c r="H127" s="16">
        <f t="shared" si="11"/>
        <v>-7081</v>
      </c>
      <c r="I127" s="61" t="s">
        <v>174</v>
      </c>
      <c r="J127" s="62" t="s">
        <v>175</v>
      </c>
      <c r="K127" s="61">
        <v>-7081</v>
      </c>
      <c r="L127" s="61" t="s">
        <v>176</v>
      </c>
      <c r="M127" s="62" t="s">
        <v>143</v>
      </c>
      <c r="N127" s="62"/>
      <c r="O127" s="63" t="s">
        <v>144</v>
      </c>
      <c r="P127" s="63" t="s">
        <v>145</v>
      </c>
    </row>
    <row r="128" spans="1:16" ht="12.75" customHeight="1" thickBot="1" x14ac:dyDescent="0.25">
      <c r="A128" s="16" t="str">
        <f t="shared" si="6"/>
        <v> VSS 2.294 </v>
      </c>
      <c r="B128" s="21" t="str">
        <f t="shared" si="7"/>
        <v>I</v>
      </c>
      <c r="C128" s="16">
        <f t="shared" si="8"/>
        <v>32711.501</v>
      </c>
      <c r="D128" s="19" t="str">
        <f t="shared" si="9"/>
        <v>vis</v>
      </c>
      <c r="E128" s="60">
        <f>VLOOKUP(C128,Active!C$21:E$965,3,FALSE)</f>
        <v>-6506.0824835353642</v>
      </c>
      <c r="F128" s="21" t="s">
        <v>136</v>
      </c>
      <c r="G128" s="19" t="str">
        <f t="shared" si="10"/>
        <v>32711.501</v>
      </c>
      <c r="H128" s="16">
        <f t="shared" si="11"/>
        <v>-6506</v>
      </c>
      <c r="I128" s="61" t="s">
        <v>177</v>
      </c>
      <c r="J128" s="62" t="s">
        <v>178</v>
      </c>
      <c r="K128" s="61">
        <v>-6506</v>
      </c>
      <c r="L128" s="61" t="s">
        <v>179</v>
      </c>
      <c r="M128" s="62" t="s">
        <v>143</v>
      </c>
      <c r="N128" s="62"/>
      <c r="O128" s="63" t="s">
        <v>144</v>
      </c>
      <c r="P128" s="63" t="s">
        <v>145</v>
      </c>
    </row>
    <row r="129" spans="1:16" ht="12.75" customHeight="1" thickBot="1" x14ac:dyDescent="0.25">
      <c r="A129" s="16" t="str">
        <f t="shared" si="6"/>
        <v> VSS 2.294 </v>
      </c>
      <c r="B129" s="21" t="str">
        <f t="shared" si="7"/>
        <v>I</v>
      </c>
      <c r="C129" s="16">
        <f t="shared" si="8"/>
        <v>33444.493999999999</v>
      </c>
      <c r="D129" s="19" t="str">
        <f t="shared" si="9"/>
        <v>vis</v>
      </c>
      <c r="E129" s="60">
        <f>VLOOKUP(C129,Active!C$21:E$965,3,FALSE)</f>
        <v>-6100.0445925816766</v>
      </c>
      <c r="F129" s="21" t="s">
        <v>136</v>
      </c>
      <c r="G129" s="19" t="str">
        <f t="shared" si="10"/>
        <v>33444.494</v>
      </c>
      <c r="H129" s="16">
        <f t="shared" si="11"/>
        <v>-6100</v>
      </c>
      <c r="I129" s="61" t="s">
        <v>180</v>
      </c>
      <c r="J129" s="62" t="s">
        <v>181</v>
      </c>
      <c r="K129" s="61">
        <v>-6100</v>
      </c>
      <c r="L129" s="61" t="s">
        <v>182</v>
      </c>
      <c r="M129" s="62" t="s">
        <v>143</v>
      </c>
      <c r="N129" s="62"/>
      <c r="O129" s="63" t="s">
        <v>144</v>
      </c>
      <c r="P129" s="63" t="s">
        <v>145</v>
      </c>
    </row>
    <row r="130" spans="1:16" ht="12.75" customHeight="1" thickBot="1" x14ac:dyDescent="0.25">
      <c r="A130" s="16" t="str">
        <f t="shared" si="6"/>
        <v> VSS 2.294 </v>
      </c>
      <c r="B130" s="21" t="str">
        <f t="shared" si="7"/>
        <v>I</v>
      </c>
      <c r="C130" s="16">
        <f t="shared" si="8"/>
        <v>33509.497000000003</v>
      </c>
      <c r="D130" s="19" t="str">
        <f t="shared" si="9"/>
        <v>vis</v>
      </c>
      <c r="E130" s="60">
        <f>VLOOKUP(C130,Active!C$21:E$965,3,FALSE)</f>
        <v>-6064.0364983356685</v>
      </c>
      <c r="F130" s="21" t="s">
        <v>136</v>
      </c>
      <c r="G130" s="19" t="str">
        <f t="shared" si="10"/>
        <v>33509.497</v>
      </c>
      <c r="H130" s="16">
        <f t="shared" si="11"/>
        <v>-6064</v>
      </c>
      <c r="I130" s="61" t="s">
        <v>183</v>
      </c>
      <c r="J130" s="62" t="s">
        <v>184</v>
      </c>
      <c r="K130" s="61">
        <v>-6064</v>
      </c>
      <c r="L130" s="61" t="s">
        <v>185</v>
      </c>
      <c r="M130" s="62" t="s">
        <v>143</v>
      </c>
      <c r="N130" s="62"/>
      <c r="O130" s="63" t="s">
        <v>144</v>
      </c>
      <c r="P130" s="63" t="s">
        <v>145</v>
      </c>
    </row>
    <row r="131" spans="1:16" ht="12.75" customHeight="1" thickBot="1" x14ac:dyDescent="0.25">
      <c r="A131" s="16" t="str">
        <f t="shared" si="6"/>
        <v>BAVM 9 </v>
      </c>
      <c r="B131" s="21" t="str">
        <f t="shared" si="7"/>
        <v>I</v>
      </c>
      <c r="C131" s="16">
        <f t="shared" si="8"/>
        <v>33529.345000000001</v>
      </c>
      <c r="D131" s="19" t="str">
        <f t="shared" si="9"/>
        <v>vis</v>
      </c>
      <c r="E131" s="60">
        <f>VLOOKUP(C131,Active!C$21:E$965,3,FALSE)</f>
        <v>-6053.0417957127947</v>
      </c>
      <c r="F131" s="21" t="s">
        <v>136</v>
      </c>
      <c r="G131" s="19" t="str">
        <f t="shared" si="10"/>
        <v>33529.345</v>
      </c>
      <c r="H131" s="16">
        <f t="shared" si="11"/>
        <v>-6053</v>
      </c>
      <c r="I131" s="61" t="s">
        <v>186</v>
      </c>
      <c r="J131" s="62" t="s">
        <v>187</v>
      </c>
      <c r="K131" s="61">
        <v>-6053</v>
      </c>
      <c r="L131" s="61" t="s">
        <v>188</v>
      </c>
      <c r="M131" s="62" t="s">
        <v>189</v>
      </c>
      <c r="N131" s="62"/>
      <c r="O131" s="63" t="s">
        <v>190</v>
      </c>
      <c r="P131" s="64" t="s">
        <v>191</v>
      </c>
    </row>
    <row r="132" spans="1:16" ht="12.75" customHeight="1" thickBot="1" x14ac:dyDescent="0.25">
      <c r="A132" s="16" t="str">
        <f t="shared" si="6"/>
        <v>BAVM 9 </v>
      </c>
      <c r="B132" s="21" t="str">
        <f t="shared" si="7"/>
        <v>I</v>
      </c>
      <c r="C132" s="16">
        <f t="shared" si="8"/>
        <v>33538.372000000003</v>
      </c>
      <c r="D132" s="19" t="str">
        <f t="shared" si="9"/>
        <v>vis</v>
      </c>
      <c r="E132" s="60">
        <f>VLOOKUP(C132,Active!C$21:E$965,3,FALSE)</f>
        <v>-6048.0413331686232</v>
      </c>
      <c r="F132" s="21" t="s">
        <v>136</v>
      </c>
      <c r="G132" s="19" t="str">
        <f t="shared" si="10"/>
        <v>33538.372</v>
      </c>
      <c r="H132" s="16">
        <f t="shared" si="11"/>
        <v>-6048</v>
      </c>
      <c r="I132" s="61" t="s">
        <v>192</v>
      </c>
      <c r="J132" s="62" t="s">
        <v>193</v>
      </c>
      <c r="K132" s="61">
        <v>-6048</v>
      </c>
      <c r="L132" s="61" t="s">
        <v>188</v>
      </c>
      <c r="M132" s="62" t="s">
        <v>189</v>
      </c>
      <c r="N132" s="62"/>
      <c r="O132" s="63" t="s">
        <v>190</v>
      </c>
      <c r="P132" s="64" t="s">
        <v>191</v>
      </c>
    </row>
    <row r="133" spans="1:16" ht="12.75" customHeight="1" thickBot="1" x14ac:dyDescent="0.25">
      <c r="A133" s="16" t="str">
        <f t="shared" si="6"/>
        <v>BAVM 9 </v>
      </c>
      <c r="B133" s="21" t="str">
        <f t="shared" si="7"/>
        <v>I</v>
      </c>
      <c r="C133" s="16">
        <f t="shared" si="8"/>
        <v>33538.375999999997</v>
      </c>
      <c r="D133" s="19" t="str">
        <f t="shared" si="9"/>
        <v>vis</v>
      </c>
      <c r="E133" s="60">
        <f>VLOOKUP(C133,Active!C$21:E$965,3,FALSE)</f>
        <v>-6048.0391173881708</v>
      </c>
      <c r="F133" s="21" t="s">
        <v>136</v>
      </c>
      <c r="G133" s="19" t="str">
        <f t="shared" si="10"/>
        <v>33538.376</v>
      </c>
      <c r="H133" s="16">
        <f t="shared" si="11"/>
        <v>-6048</v>
      </c>
      <c r="I133" s="61" t="s">
        <v>194</v>
      </c>
      <c r="J133" s="62" t="s">
        <v>195</v>
      </c>
      <c r="K133" s="61">
        <v>-6048</v>
      </c>
      <c r="L133" s="61" t="s">
        <v>196</v>
      </c>
      <c r="M133" s="62" t="s">
        <v>189</v>
      </c>
      <c r="N133" s="62"/>
      <c r="O133" s="63" t="s">
        <v>197</v>
      </c>
      <c r="P133" s="64" t="s">
        <v>191</v>
      </c>
    </row>
    <row r="134" spans="1:16" ht="12.75" customHeight="1" thickBot="1" x14ac:dyDescent="0.25">
      <c r="A134" s="16" t="str">
        <f t="shared" si="6"/>
        <v> VSS 2.294 </v>
      </c>
      <c r="B134" s="21" t="str">
        <f t="shared" si="7"/>
        <v>I</v>
      </c>
      <c r="C134" s="16">
        <f t="shared" si="8"/>
        <v>33538.39</v>
      </c>
      <c r="D134" s="19" t="str">
        <f t="shared" si="9"/>
        <v>vis</v>
      </c>
      <c r="E134" s="60">
        <f>VLOOKUP(C134,Active!C$21:E$965,3,FALSE)</f>
        <v>-6048.0313621565729</v>
      </c>
      <c r="F134" s="21" t="s">
        <v>136</v>
      </c>
      <c r="G134" s="19" t="str">
        <f t="shared" si="10"/>
        <v>33538.390</v>
      </c>
      <c r="H134" s="16">
        <f t="shared" si="11"/>
        <v>-6048</v>
      </c>
      <c r="I134" s="61" t="s">
        <v>198</v>
      </c>
      <c r="J134" s="62" t="s">
        <v>199</v>
      </c>
      <c r="K134" s="61">
        <v>-6048</v>
      </c>
      <c r="L134" s="61" t="s">
        <v>200</v>
      </c>
      <c r="M134" s="62" t="s">
        <v>143</v>
      </c>
      <c r="N134" s="62"/>
      <c r="O134" s="63" t="s">
        <v>144</v>
      </c>
      <c r="P134" s="63" t="s">
        <v>145</v>
      </c>
    </row>
    <row r="135" spans="1:16" ht="12.75" customHeight="1" thickBot="1" x14ac:dyDescent="0.25">
      <c r="A135" s="16" t="str">
        <f t="shared" si="6"/>
        <v>BAVM 9 </v>
      </c>
      <c r="B135" s="21" t="str">
        <f t="shared" si="7"/>
        <v>I</v>
      </c>
      <c r="C135" s="16">
        <f t="shared" si="8"/>
        <v>33576.285000000003</v>
      </c>
      <c r="D135" s="19" t="str">
        <f t="shared" si="9"/>
        <v>vis</v>
      </c>
      <c r="E135" s="60">
        <f>VLOOKUP(C135,Active!C$21:E$965,3,FALSE)</f>
        <v>-6027.039612061154</v>
      </c>
      <c r="F135" s="21" t="s">
        <v>136</v>
      </c>
      <c r="G135" s="19" t="str">
        <f t="shared" si="10"/>
        <v>33576.285</v>
      </c>
      <c r="H135" s="16">
        <f t="shared" si="11"/>
        <v>-6027</v>
      </c>
      <c r="I135" s="61" t="s">
        <v>201</v>
      </c>
      <c r="J135" s="62" t="s">
        <v>202</v>
      </c>
      <c r="K135" s="61">
        <v>-6027</v>
      </c>
      <c r="L135" s="61" t="s">
        <v>203</v>
      </c>
      <c r="M135" s="62" t="s">
        <v>189</v>
      </c>
      <c r="N135" s="62"/>
      <c r="O135" s="63" t="s">
        <v>197</v>
      </c>
      <c r="P135" s="64" t="s">
        <v>191</v>
      </c>
    </row>
    <row r="136" spans="1:16" ht="12.75" customHeight="1" thickBot="1" x14ac:dyDescent="0.25">
      <c r="A136" s="16" t="str">
        <f t="shared" si="6"/>
        <v> VSS 2.294 </v>
      </c>
      <c r="B136" s="21" t="str">
        <f t="shared" si="7"/>
        <v>I</v>
      </c>
      <c r="C136" s="16">
        <f t="shared" si="8"/>
        <v>33711.627</v>
      </c>
      <c r="D136" s="19" t="str">
        <f t="shared" si="9"/>
        <v>vis</v>
      </c>
      <c r="E136" s="60">
        <f>VLOOKUP(C136,Active!C$21:E$965,3,FALSE)</f>
        <v>-5952.0675724407856</v>
      </c>
      <c r="F136" s="21" t="s">
        <v>136</v>
      </c>
      <c r="G136" s="19" t="str">
        <f t="shared" si="10"/>
        <v>33711.627</v>
      </c>
      <c r="H136" s="16">
        <f t="shared" si="11"/>
        <v>-5952</v>
      </c>
      <c r="I136" s="61" t="s">
        <v>204</v>
      </c>
      <c r="J136" s="62" t="s">
        <v>205</v>
      </c>
      <c r="K136" s="61">
        <v>-5952</v>
      </c>
      <c r="L136" s="61" t="s">
        <v>206</v>
      </c>
      <c r="M136" s="62" t="s">
        <v>143</v>
      </c>
      <c r="N136" s="62"/>
      <c r="O136" s="63" t="s">
        <v>144</v>
      </c>
      <c r="P136" s="63" t="s">
        <v>145</v>
      </c>
    </row>
    <row r="137" spans="1:16" ht="12.75" customHeight="1" thickBot="1" x14ac:dyDescent="0.25">
      <c r="A137" s="16" t="str">
        <f t="shared" si="6"/>
        <v>BAVM 9 </v>
      </c>
      <c r="B137" s="21" t="str">
        <f t="shared" si="7"/>
        <v>I</v>
      </c>
      <c r="C137" s="16">
        <f t="shared" si="8"/>
        <v>33731.538999999997</v>
      </c>
      <c r="D137" s="19" t="str">
        <f t="shared" si="9"/>
        <v>vis</v>
      </c>
      <c r="E137" s="60">
        <f>VLOOKUP(C137,Active!C$21:E$965,3,FALSE)</f>
        <v>-5941.0374173306154</v>
      </c>
      <c r="F137" s="21" t="s">
        <v>136</v>
      </c>
      <c r="G137" s="19" t="str">
        <f t="shared" si="10"/>
        <v>33731.539</v>
      </c>
      <c r="H137" s="16">
        <f t="shared" si="11"/>
        <v>-5941</v>
      </c>
      <c r="I137" s="61" t="s">
        <v>207</v>
      </c>
      <c r="J137" s="62" t="s">
        <v>208</v>
      </c>
      <c r="K137" s="61">
        <v>-5941</v>
      </c>
      <c r="L137" s="61" t="s">
        <v>209</v>
      </c>
      <c r="M137" s="62" t="s">
        <v>189</v>
      </c>
      <c r="N137" s="62"/>
      <c r="O137" s="63" t="s">
        <v>190</v>
      </c>
      <c r="P137" s="64" t="s">
        <v>191</v>
      </c>
    </row>
    <row r="138" spans="1:16" ht="12.75" customHeight="1" thickBot="1" x14ac:dyDescent="0.25">
      <c r="A138" s="16" t="str">
        <f t="shared" si="6"/>
        <v>BAVM 9 </v>
      </c>
      <c r="B138" s="21" t="str">
        <f t="shared" si="7"/>
        <v>I</v>
      </c>
      <c r="C138" s="16">
        <f t="shared" si="8"/>
        <v>33731.54</v>
      </c>
      <c r="D138" s="19" t="str">
        <f t="shared" si="9"/>
        <v>vis</v>
      </c>
      <c r="E138" s="60">
        <f>VLOOKUP(C138,Active!C$21:E$965,3,FALSE)</f>
        <v>-5941.0368633854996</v>
      </c>
      <c r="F138" s="21" t="s">
        <v>136</v>
      </c>
      <c r="G138" s="19" t="str">
        <f t="shared" si="10"/>
        <v>33731.540</v>
      </c>
      <c r="H138" s="16">
        <f t="shared" si="11"/>
        <v>-5941</v>
      </c>
      <c r="I138" s="61" t="s">
        <v>210</v>
      </c>
      <c r="J138" s="62" t="s">
        <v>211</v>
      </c>
      <c r="K138" s="61">
        <v>-5941</v>
      </c>
      <c r="L138" s="61" t="s">
        <v>212</v>
      </c>
      <c r="M138" s="62" t="s">
        <v>189</v>
      </c>
      <c r="N138" s="62"/>
      <c r="O138" s="63" t="s">
        <v>197</v>
      </c>
      <c r="P138" s="64" t="s">
        <v>191</v>
      </c>
    </row>
    <row r="139" spans="1:16" ht="12.75" customHeight="1" thickBot="1" x14ac:dyDescent="0.25">
      <c r="A139" s="16" t="str">
        <f t="shared" ref="A139:A202" si="12">P139</f>
        <v>BAVM 9 </v>
      </c>
      <c r="B139" s="21" t="str">
        <f t="shared" ref="B139:B202" si="13">IF(H139=INT(H139),"I","II")</f>
        <v>I</v>
      </c>
      <c r="C139" s="16">
        <f t="shared" ref="C139:C202" si="14">1*G139</f>
        <v>33742.368000000002</v>
      </c>
      <c r="D139" s="19" t="str">
        <f t="shared" ref="D139:D202" si="15">VLOOKUP(F139,I$1:J$5,2,FALSE)</f>
        <v>vis</v>
      </c>
      <c r="E139" s="60">
        <f>VLOOKUP(C139,Active!C$21:E$965,3,FALSE)</f>
        <v>-5935.0387456909966</v>
      </c>
      <c r="F139" s="21" t="s">
        <v>136</v>
      </c>
      <c r="G139" s="19" t="str">
        <f t="shared" ref="G139:G202" si="16">MID(I139,3,LEN(I139)-3)</f>
        <v>33742.368</v>
      </c>
      <c r="H139" s="16">
        <f t="shared" ref="H139:H202" si="17">1*K139</f>
        <v>-5935</v>
      </c>
      <c r="I139" s="61" t="s">
        <v>213</v>
      </c>
      <c r="J139" s="62" t="s">
        <v>214</v>
      </c>
      <c r="K139" s="61">
        <v>-5935</v>
      </c>
      <c r="L139" s="61" t="s">
        <v>215</v>
      </c>
      <c r="M139" s="62" t="s">
        <v>189</v>
      </c>
      <c r="N139" s="62"/>
      <c r="O139" s="63" t="s">
        <v>190</v>
      </c>
      <c r="P139" s="64" t="s">
        <v>191</v>
      </c>
    </row>
    <row r="140" spans="1:16" ht="12.75" customHeight="1" thickBot="1" x14ac:dyDescent="0.25">
      <c r="A140" s="16" t="str">
        <f t="shared" si="12"/>
        <v>BAVM 9 </v>
      </c>
      <c r="B140" s="21" t="str">
        <f t="shared" si="13"/>
        <v>I</v>
      </c>
      <c r="C140" s="16">
        <f t="shared" si="14"/>
        <v>33742.368000000002</v>
      </c>
      <c r="D140" s="19" t="str">
        <f t="shared" si="15"/>
        <v>vis</v>
      </c>
      <c r="E140" s="60">
        <f>VLOOKUP(C140,Active!C$21:E$965,3,FALSE)</f>
        <v>-5935.0387456909966</v>
      </c>
      <c r="F140" s="21" t="s">
        <v>136</v>
      </c>
      <c r="G140" s="19" t="str">
        <f t="shared" si="16"/>
        <v>33742.368</v>
      </c>
      <c r="H140" s="16">
        <f t="shared" si="17"/>
        <v>-5935</v>
      </c>
      <c r="I140" s="61" t="s">
        <v>213</v>
      </c>
      <c r="J140" s="62" t="s">
        <v>214</v>
      </c>
      <c r="K140" s="61">
        <v>-5935</v>
      </c>
      <c r="L140" s="61" t="s">
        <v>215</v>
      </c>
      <c r="M140" s="62" t="s">
        <v>189</v>
      </c>
      <c r="N140" s="62"/>
      <c r="O140" s="63" t="s">
        <v>197</v>
      </c>
      <c r="P140" s="64" t="s">
        <v>191</v>
      </c>
    </row>
    <row r="141" spans="1:16" ht="12.75" customHeight="1" thickBot="1" x14ac:dyDescent="0.25">
      <c r="A141" s="16" t="str">
        <f t="shared" si="12"/>
        <v>BAVM 9 </v>
      </c>
      <c r="B141" s="21" t="str">
        <f t="shared" si="13"/>
        <v>I</v>
      </c>
      <c r="C141" s="16">
        <f t="shared" si="14"/>
        <v>33807.360000000001</v>
      </c>
      <c r="D141" s="19" t="str">
        <f t="shared" si="15"/>
        <v>vis</v>
      </c>
      <c r="E141" s="60">
        <f>VLOOKUP(C141,Active!C$21:E$965,3,FALSE)</f>
        <v>-5899.0367448412453</v>
      </c>
      <c r="F141" s="21" t="s">
        <v>136</v>
      </c>
      <c r="G141" s="19" t="str">
        <f t="shared" si="16"/>
        <v>33807.360</v>
      </c>
      <c r="H141" s="16">
        <f t="shared" si="17"/>
        <v>-5899</v>
      </c>
      <c r="I141" s="61" t="s">
        <v>216</v>
      </c>
      <c r="J141" s="62" t="s">
        <v>217</v>
      </c>
      <c r="K141" s="61">
        <v>-5899</v>
      </c>
      <c r="L141" s="61" t="s">
        <v>185</v>
      </c>
      <c r="M141" s="62" t="s">
        <v>189</v>
      </c>
      <c r="N141" s="62"/>
      <c r="O141" s="63" t="s">
        <v>190</v>
      </c>
      <c r="P141" s="64" t="s">
        <v>191</v>
      </c>
    </row>
    <row r="142" spans="1:16" ht="12.75" customHeight="1" thickBot="1" x14ac:dyDescent="0.25">
      <c r="A142" s="16" t="str">
        <f t="shared" si="12"/>
        <v>BAVM 9 </v>
      </c>
      <c r="B142" s="21" t="str">
        <f t="shared" si="13"/>
        <v>I</v>
      </c>
      <c r="C142" s="16">
        <f t="shared" si="14"/>
        <v>33807.360999999997</v>
      </c>
      <c r="D142" s="19" t="str">
        <f t="shared" si="15"/>
        <v>vis</v>
      </c>
      <c r="E142" s="60">
        <f>VLOOKUP(C142,Active!C$21:E$965,3,FALSE)</f>
        <v>-5899.0361908961331</v>
      </c>
      <c r="F142" s="21" t="s">
        <v>136</v>
      </c>
      <c r="G142" s="19" t="str">
        <f t="shared" si="16"/>
        <v>33807.361</v>
      </c>
      <c r="H142" s="16">
        <f t="shared" si="17"/>
        <v>-5899</v>
      </c>
      <c r="I142" s="61" t="s">
        <v>218</v>
      </c>
      <c r="J142" s="62" t="s">
        <v>219</v>
      </c>
      <c r="K142" s="61">
        <v>-5899</v>
      </c>
      <c r="L142" s="61" t="s">
        <v>220</v>
      </c>
      <c r="M142" s="62" t="s">
        <v>189</v>
      </c>
      <c r="N142" s="62"/>
      <c r="O142" s="63" t="s">
        <v>197</v>
      </c>
      <c r="P142" s="64" t="s">
        <v>191</v>
      </c>
    </row>
    <row r="143" spans="1:16" ht="12.75" customHeight="1" thickBot="1" x14ac:dyDescent="0.25">
      <c r="A143" s="16" t="str">
        <f t="shared" si="12"/>
        <v> PZ 9.341 </v>
      </c>
      <c r="B143" s="21" t="str">
        <f t="shared" si="13"/>
        <v>I</v>
      </c>
      <c r="C143" s="16">
        <f t="shared" si="14"/>
        <v>33843.504999999997</v>
      </c>
      <c r="D143" s="19" t="str">
        <f t="shared" si="15"/>
        <v>vis</v>
      </c>
      <c r="E143" s="60">
        <f>VLOOKUP(C143,Active!C$21:E$965,3,FALSE)</f>
        <v>-5879.0143986953481</v>
      </c>
      <c r="F143" s="21" t="s">
        <v>136</v>
      </c>
      <c r="G143" s="19" t="str">
        <f t="shared" si="16"/>
        <v>33843.505</v>
      </c>
      <c r="H143" s="16">
        <f t="shared" si="17"/>
        <v>-5879</v>
      </c>
      <c r="I143" s="61" t="s">
        <v>221</v>
      </c>
      <c r="J143" s="62" t="s">
        <v>222</v>
      </c>
      <c r="K143" s="61">
        <v>-5879</v>
      </c>
      <c r="L143" s="61" t="s">
        <v>223</v>
      </c>
      <c r="M143" s="62" t="s">
        <v>143</v>
      </c>
      <c r="N143" s="62"/>
      <c r="O143" s="63" t="s">
        <v>224</v>
      </c>
      <c r="P143" s="63" t="s">
        <v>225</v>
      </c>
    </row>
    <row r="144" spans="1:16" ht="12.75" customHeight="1" thickBot="1" x14ac:dyDescent="0.25">
      <c r="A144" s="16" t="str">
        <f t="shared" si="12"/>
        <v> PZ 9.341 </v>
      </c>
      <c r="B144" s="21" t="str">
        <f t="shared" si="13"/>
        <v>I</v>
      </c>
      <c r="C144" s="16">
        <f t="shared" si="14"/>
        <v>33852.442000000003</v>
      </c>
      <c r="D144" s="19" t="str">
        <f t="shared" si="15"/>
        <v>vis</v>
      </c>
      <c r="E144" s="60">
        <f>VLOOKUP(C144,Active!C$21:E$965,3,FALSE)</f>
        <v>-5874.0637912114353</v>
      </c>
      <c r="F144" s="21" t="s">
        <v>136</v>
      </c>
      <c r="G144" s="19" t="str">
        <f t="shared" si="16"/>
        <v>33852.442</v>
      </c>
      <c r="H144" s="16">
        <f t="shared" si="17"/>
        <v>-5874</v>
      </c>
      <c r="I144" s="61" t="s">
        <v>226</v>
      </c>
      <c r="J144" s="62" t="s">
        <v>227</v>
      </c>
      <c r="K144" s="61">
        <v>-5874</v>
      </c>
      <c r="L144" s="61" t="s">
        <v>228</v>
      </c>
      <c r="M144" s="62" t="s">
        <v>143</v>
      </c>
      <c r="N144" s="62"/>
      <c r="O144" s="63" t="s">
        <v>224</v>
      </c>
      <c r="P144" s="63" t="s">
        <v>225</v>
      </c>
    </row>
    <row r="145" spans="1:16" ht="12.75" customHeight="1" thickBot="1" x14ac:dyDescent="0.25">
      <c r="A145" s="16" t="str">
        <f t="shared" si="12"/>
        <v> PZ 9.341 </v>
      </c>
      <c r="B145" s="21" t="str">
        <f t="shared" si="13"/>
        <v>I</v>
      </c>
      <c r="C145" s="16">
        <f t="shared" si="14"/>
        <v>33854.332000000002</v>
      </c>
      <c r="D145" s="19" t="str">
        <f t="shared" si="15"/>
        <v>vis</v>
      </c>
      <c r="E145" s="60">
        <f>VLOOKUP(C145,Active!C$21:E$965,3,FALSE)</f>
        <v>-5873.0168349459564</v>
      </c>
      <c r="F145" s="21" t="s">
        <v>136</v>
      </c>
      <c r="G145" s="19" t="str">
        <f t="shared" si="16"/>
        <v>33854.332</v>
      </c>
      <c r="H145" s="16">
        <f t="shared" si="17"/>
        <v>-5873</v>
      </c>
      <c r="I145" s="61" t="s">
        <v>229</v>
      </c>
      <c r="J145" s="62" t="s">
        <v>230</v>
      </c>
      <c r="K145" s="61">
        <v>-5873</v>
      </c>
      <c r="L145" s="61" t="s">
        <v>231</v>
      </c>
      <c r="M145" s="62" t="s">
        <v>143</v>
      </c>
      <c r="N145" s="62"/>
      <c r="O145" s="63" t="s">
        <v>224</v>
      </c>
      <c r="P145" s="63" t="s">
        <v>225</v>
      </c>
    </row>
    <row r="146" spans="1:16" ht="12.75" customHeight="1" thickBot="1" x14ac:dyDescent="0.25">
      <c r="A146" s="16" t="str">
        <f t="shared" si="12"/>
        <v> PZ 9.341 </v>
      </c>
      <c r="B146" s="21" t="str">
        <f t="shared" si="13"/>
        <v>I</v>
      </c>
      <c r="C146" s="16">
        <f t="shared" si="14"/>
        <v>33861.464</v>
      </c>
      <c r="D146" s="19" t="str">
        <f t="shared" si="15"/>
        <v>vis</v>
      </c>
      <c r="E146" s="60">
        <f>VLOOKUP(C146,Active!C$21:E$965,3,FALSE)</f>
        <v>-5869.0660983928374</v>
      </c>
      <c r="F146" s="21" t="s">
        <v>136</v>
      </c>
      <c r="G146" s="19" t="str">
        <f t="shared" si="16"/>
        <v>33861.464</v>
      </c>
      <c r="H146" s="16">
        <f t="shared" si="17"/>
        <v>-5869</v>
      </c>
      <c r="I146" s="61" t="s">
        <v>232</v>
      </c>
      <c r="J146" s="62" t="s">
        <v>233</v>
      </c>
      <c r="K146" s="61">
        <v>-5869</v>
      </c>
      <c r="L146" s="61" t="s">
        <v>234</v>
      </c>
      <c r="M146" s="62" t="s">
        <v>143</v>
      </c>
      <c r="N146" s="62"/>
      <c r="O146" s="63" t="s">
        <v>224</v>
      </c>
      <c r="P146" s="63" t="s">
        <v>225</v>
      </c>
    </row>
    <row r="147" spans="1:16" ht="12.75" customHeight="1" thickBot="1" x14ac:dyDescent="0.25">
      <c r="A147" s="16" t="str">
        <f t="shared" si="12"/>
        <v>BAVM 9 </v>
      </c>
      <c r="B147" s="21" t="str">
        <f t="shared" si="13"/>
        <v>I</v>
      </c>
      <c r="C147" s="16">
        <f t="shared" si="14"/>
        <v>33888.589999999997</v>
      </c>
      <c r="D147" s="19" t="str">
        <f t="shared" si="15"/>
        <v>vis</v>
      </c>
      <c r="E147" s="60">
        <f>VLOOKUP(C147,Active!C$21:E$965,3,FALSE)</f>
        <v>-5854.0397832301978</v>
      </c>
      <c r="F147" s="21" t="s">
        <v>136</v>
      </c>
      <c r="G147" s="19" t="str">
        <f t="shared" si="16"/>
        <v>33888.590</v>
      </c>
      <c r="H147" s="16">
        <f t="shared" si="17"/>
        <v>-5854</v>
      </c>
      <c r="I147" s="61" t="s">
        <v>235</v>
      </c>
      <c r="J147" s="62" t="s">
        <v>236</v>
      </c>
      <c r="K147" s="61">
        <v>-5854</v>
      </c>
      <c r="L147" s="61" t="s">
        <v>203</v>
      </c>
      <c r="M147" s="62" t="s">
        <v>189</v>
      </c>
      <c r="N147" s="62"/>
      <c r="O147" s="63" t="s">
        <v>197</v>
      </c>
      <c r="P147" s="64" t="s">
        <v>191</v>
      </c>
    </row>
    <row r="148" spans="1:16" ht="12.75" customHeight="1" thickBot="1" x14ac:dyDescent="0.25">
      <c r="A148" s="16" t="str">
        <f t="shared" si="12"/>
        <v> PZ 9.341 </v>
      </c>
      <c r="B148" s="21" t="str">
        <f t="shared" si="13"/>
        <v>I</v>
      </c>
      <c r="C148" s="16">
        <f t="shared" si="14"/>
        <v>33890.402999999998</v>
      </c>
      <c r="D148" s="19" t="str">
        <f t="shared" si="15"/>
        <v>vis</v>
      </c>
      <c r="E148" s="60">
        <f>VLOOKUP(C148,Active!C$21:E$965,3,FALSE)</f>
        <v>-5853.0354807384965</v>
      </c>
      <c r="F148" s="21" t="s">
        <v>136</v>
      </c>
      <c r="G148" s="19" t="str">
        <f t="shared" si="16"/>
        <v>33890.403</v>
      </c>
      <c r="H148" s="16">
        <f t="shared" si="17"/>
        <v>-5853</v>
      </c>
      <c r="I148" s="61" t="s">
        <v>237</v>
      </c>
      <c r="J148" s="62" t="s">
        <v>238</v>
      </c>
      <c r="K148" s="61">
        <v>-5853</v>
      </c>
      <c r="L148" s="61" t="s">
        <v>239</v>
      </c>
      <c r="M148" s="62" t="s">
        <v>143</v>
      </c>
      <c r="N148" s="62"/>
      <c r="O148" s="63" t="s">
        <v>224</v>
      </c>
      <c r="P148" s="63" t="s">
        <v>225</v>
      </c>
    </row>
    <row r="149" spans="1:16" ht="12.75" customHeight="1" thickBot="1" x14ac:dyDescent="0.25">
      <c r="A149" s="16" t="str">
        <f t="shared" si="12"/>
        <v> VSS 2.294 </v>
      </c>
      <c r="B149" s="21" t="str">
        <f t="shared" si="13"/>
        <v>I</v>
      </c>
      <c r="C149" s="16">
        <f t="shared" si="14"/>
        <v>33899.453999999998</v>
      </c>
      <c r="D149" s="19" t="str">
        <f t="shared" si="15"/>
        <v>vis</v>
      </c>
      <c r="E149" s="60">
        <f>VLOOKUP(C149,Active!C$21:E$965,3,FALSE)</f>
        <v>-5848.0217235115906</v>
      </c>
      <c r="F149" s="21" t="s">
        <v>136</v>
      </c>
      <c r="G149" s="19" t="str">
        <f t="shared" si="16"/>
        <v>33899.454</v>
      </c>
      <c r="H149" s="16">
        <f t="shared" si="17"/>
        <v>-5848</v>
      </c>
      <c r="I149" s="61" t="s">
        <v>240</v>
      </c>
      <c r="J149" s="62" t="s">
        <v>241</v>
      </c>
      <c r="K149" s="61">
        <v>-5848</v>
      </c>
      <c r="L149" s="61" t="s">
        <v>242</v>
      </c>
      <c r="M149" s="62" t="s">
        <v>143</v>
      </c>
      <c r="N149" s="62"/>
      <c r="O149" s="63" t="s">
        <v>144</v>
      </c>
      <c r="P149" s="63" t="s">
        <v>145</v>
      </c>
    </row>
    <row r="150" spans="1:16" ht="12.75" customHeight="1" thickBot="1" x14ac:dyDescent="0.25">
      <c r="A150" s="16" t="str">
        <f t="shared" si="12"/>
        <v>BAVM 9 </v>
      </c>
      <c r="B150" s="21" t="str">
        <f t="shared" si="13"/>
        <v>I</v>
      </c>
      <c r="C150" s="16">
        <f t="shared" si="14"/>
        <v>33937.334999999999</v>
      </c>
      <c r="D150" s="19" t="str">
        <f t="shared" si="15"/>
        <v>vis</v>
      </c>
      <c r="E150" s="60">
        <f>VLOOKUP(C150,Active!C$21:E$965,3,FALSE)</f>
        <v>-5827.0377286477687</v>
      </c>
      <c r="F150" s="21" t="s">
        <v>136</v>
      </c>
      <c r="G150" s="19" t="str">
        <f t="shared" si="16"/>
        <v>33937.335</v>
      </c>
      <c r="H150" s="16">
        <f t="shared" si="17"/>
        <v>-5827</v>
      </c>
      <c r="I150" s="61" t="s">
        <v>243</v>
      </c>
      <c r="J150" s="62" t="s">
        <v>244</v>
      </c>
      <c r="K150" s="61">
        <v>-5827</v>
      </c>
      <c r="L150" s="61" t="s">
        <v>209</v>
      </c>
      <c r="M150" s="62" t="s">
        <v>189</v>
      </c>
      <c r="N150" s="62"/>
      <c r="O150" s="63" t="s">
        <v>190</v>
      </c>
      <c r="P150" s="64" t="s">
        <v>191</v>
      </c>
    </row>
    <row r="151" spans="1:16" ht="12.75" customHeight="1" thickBot="1" x14ac:dyDescent="0.25">
      <c r="A151" s="16" t="str">
        <f t="shared" si="12"/>
        <v>BAVM 9 </v>
      </c>
      <c r="B151" s="21" t="str">
        <f t="shared" si="13"/>
        <v>I</v>
      </c>
      <c r="C151" s="16">
        <f t="shared" si="14"/>
        <v>33937.337</v>
      </c>
      <c r="D151" s="19" t="str">
        <f t="shared" si="15"/>
        <v>vis</v>
      </c>
      <c r="E151" s="60">
        <f>VLOOKUP(C151,Active!C$21:E$965,3,FALSE)</f>
        <v>-5827.0366207575407</v>
      </c>
      <c r="F151" s="21" t="s">
        <v>136</v>
      </c>
      <c r="G151" s="19" t="str">
        <f t="shared" si="16"/>
        <v>33937.337</v>
      </c>
      <c r="H151" s="16">
        <f t="shared" si="17"/>
        <v>-5827</v>
      </c>
      <c r="I151" s="61" t="s">
        <v>245</v>
      </c>
      <c r="J151" s="62" t="s">
        <v>246</v>
      </c>
      <c r="K151" s="61">
        <v>-5827</v>
      </c>
      <c r="L151" s="61" t="s">
        <v>185</v>
      </c>
      <c r="M151" s="62" t="s">
        <v>189</v>
      </c>
      <c r="N151" s="62"/>
      <c r="O151" s="63" t="s">
        <v>197</v>
      </c>
      <c r="P151" s="64" t="s">
        <v>191</v>
      </c>
    </row>
    <row r="152" spans="1:16" ht="12.75" customHeight="1" thickBot="1" x14ac:dyDescent="0.25">
      <c r="A152" s="16" t="str">
        <f t="shared" si="12"/>
        <v>BAVM 9 </v>
      </c>
      <c r="B152" s="21" t="str">
        <f t="shared" si="13"/>
        <v>I</v>
      </c>
      <c r="C152" s="16">
        <f t="shared" si="14"/>
        <v>34085.362999999998</v>
      </c>
      <c r="D152" s="19" t="str">
        <f t="shared" si="15"/>
        <v>vis</v>
      </c>
      <c r="E152" s="60">
        <f>VLOOKUP(C152,Active!C$21:E$965,3,FALSE)</f>
        <v>-5745.0383413110658</v>
      </c>
      <c r="F152" s="21" t="s">
        <v>136</v>
      </c>
      <c r="G152" s="19" t="str">
        <f t="shared" si="16"/>
        <v>34085.363</v>
      </c>
      <c r="H152" s="16">
        <f t="shared" si="17"/>
        <v>-5745</v>
      </c>
      <c r="I152" s="61" t="s">
        <v>247</v>
      </c>
      <c r="J152" s="62" t="s">
        <v>248</v>
      </c>
      <c r="K152" s="61">
        <v>-5745</v>
      </c>
      <c r="L152" s="61" t="s">
        <v>249</v>
      </c>
      <c r="M152" s="62" t="s">
        <v>189</v>
      </c>
      <c r="N152" s="62"/>
      <c r="O152" s="63" t="s">
        <v>197</v>
      </c>
      <c r="P152" s="64" t="s">
        <v>191</v>
      </c>
    </row>
    <row r="153" spans="1:16" ht="12.75" customHeight="1" thickBot="1" x14ac:dyDescent="0.25">
      <c r="A153" s="16" t="str">
        <f t="shared" si="12"/>
        <v>BAVM 9 </v>
      </c>
      <c r="B153" s="21" t="str">
        <f t="shared" si="13"/>
        <v>I</v>
      </c>
      <c r="C153" s="16">
        <f t="shared" si="14"/>
        <v>34085.366999999998</v>
      </c>
      <c r="D153" s="19" t="str">
        <f t="shared" si="15"/>
        <v>vis</v>
      </c>
      <c r="E153" s="60">
        <f>VLOOKUP(C153,Active!C$21:E$965,3,FALSE)</f>
        <v>-5745.0361255306088</v>
      </c>
      <c r="F153" s="21" t="s">
        <v>136</v>
      </c>
      <c r="G153" s="19" t="str">
        <f t="shared" si="16"/>
        <v>34085.367</v>
      </c>
      <c r="H153" s="16">
        <f t="shared" si="17"/>
        <v>-5745</v>
      </c>
      <c r="I153" s="61" t="s">
        <v>250</v>
      </c>
      <c r="J153" s="62" t="s">
        <v>251</v>
      </c>
      <c r="K153" s="61">
        <v>-5745</v>
      </c>
      <c r="L153" s="61" t="s">
        <v>220</v>
      </c>
      <c r="M153" s="62" t="s">
        <v>189</v>
      </c>
      <c r="N153" s="62"/>
      <c r="O153" s="63" t="s">
        <v>190</v>
      </c>
      <c r="P153" s="64" t="s">
        <v>191</v>
      </c>
    </row>
    <row r="154" spans="1:16" ht="12.75" customHeight="1" thickBot="1" x14ac:dyDescent="0.25">
      <c r="A154" s="16" t="str">
        <f t="shared" si="12"/>
        <v>BAVM 9 </v>
      </c>
      <c r="B154" s="21" t="str">
        <f t="shared" si="13"/>
        <v>I</v>
      </c>
      <c r="C154" s="16">
        <f t="shared" si="14"/>
        <v>34112.444000000003</v>
      </c>
      <c r="D154" s="19" t="str">
        <f t="shared" si="15"/>
        <v>vis</v>
      </c>
      <c r="E154" s="60">
        <f>VLOOKUP(C154,Active!C$21:E$965,3,FALSE)</f>
        <v>-5730.036953678552</v>
      </c>
      <c r="F154" s="21" t="s">
        <v>136</v>
      </c>
      <c r="G154" s="19" t="str">
        <f t="shared" si="16"/>
        <v>34112.444</v>
      </c>
      <c r="H154" s="16">
        <f t="shared" si="17"/>
        <v>-5730</v>
      </c>
      <c r="I154" s="61" t="s">
        <v>252</v>
      </c>
      <c r="J154" s="62" t="s">
        <v>253</v>
      </c>
      <c r="K154" s="61">
        <v>-5730</v>
      </c>
      <c r="L154" s="61" t="s">
        <v>212</v>
      </c>
      <c r="M154" s="62" t="s">
        <v>189</v>
      </c>
      <c r="N154" s="62"/>
      <c r="O154" s="63" t="s">
        <v>197</v>
      </c>
      <c r="P154" s="64" t="s">
        <v>191</v>
      </c>
    </row>
    <row r="155" spans="1:16" ht="12.75" customHeight="1" thickBot="1" x14ac:dyDescent="0.25">
      <c r="A155" s="16" t="str">
        <f t="shared" si="12"/>
        <v>BAVM 9 </v>
      </c>
      <c r="B155" s="21" t="str">
        <f t="shared" si="13"/>
        <v>I</v>
      </c>
      <c r="C155" s="16">
        <f t="shared" si="14"/>
        <v>34121.466999999997</v>
      </c>
      <c r="D155" s="19" t="str">
        <f t="shared" si="15"/>
        <v>vis</v>
      </c>
      <c r="E155" s="60">
        <f>VLOOKUP(C155,Active!C$21:E$965,3,FALSE)</f>
        <v>-5725.038706914841</v>
      </c>
      <c r="F155" s="21" t="s">
        <v>136</v>
      </c>
      <c r="G155" s="19" t="str">
        <f t="shared" si="16"/>
        <v>34121.467</v>
      </c>
      <c r="H155" s="16">
        <f t="shared" si="17"/>
        <v>-5725</v>
      </c>
      <c r="I155" s="61" t="s">
        <v>254</v>
      </c>
      <c r="J155" s="62" t="s">
        <v>255</v>
      </c>
      <c r="K155" s="61">
        <v>-5725</v>
      </c>
      <c r="L155" s="61" t="s">
        <v>215</v>
      </c>
      <c r="M155" s="62" t="s">
        <v>189</v>
      </c>
      <c r="N155" s="62"/>
      <c r="O155" s="63" t="s">
        <v>190</v>
      </c>
      <c r="P155" s="64" t="s">
        <v>191</v>
      </c>
    </row>
    <row r="156" spans="1:16" ht="12.75" customHeight="1" thickBot="1" x14ac:dyDescent="0.25">
      <c r="A156" s="16" t="str">
        <f t="shared" si="12"/>
        <v> VSS 2.294 </v>
      </c>
      <c r="B156" s="21" t="str">
        <f t="shared" si="13"/>
        <v>I</v>
      </c>
      <c r="C156" s="16">
        <f t="shared" si="14"/>
        <v>34121.508000000002</v>
      </c>
      <c r="D156" s="19" t="str">
        <f t="shared" si="15"/>
        <v>vis</v>
      </c>
      <c r="E156" s="60">
        <f>VLOOKUP(C156,Active!C$21:E$965,3,FALSE)</f>
        <v>-5725.015995165164</v>
      </c>
      <c r="F156" s="21" t="s">
        <v>136</v>
      </c>
      <c r="G156" s="19" t="str">
        <f t="shared" si="16"/>
        <v>34121.508</v>
      </c>
      <c r="H156" s="16">
        <f t="shared" si="17"/>
        <v>-5725</v>
      </c>
      <c r="I156" s="61" t="s">
        <v>256</v>
      </c>
      <c r="J156" s="62" t="s">
        <v>257</v>
      </c>
      <c r="K156" s="61">
        <v>-5725</v>
      </c>
      <c r="L156" s="61" t="s">
        <v>258</v>
      </c>
      <c r="M156" s="62" t="s">
        <v>143</v>
      </c>
      <c r="N156" s="62"/>
      <c r="O156" s="63" t="s">
        <v>144</v>
      </c>
      <c r="P156" s="63" t="s">
        <v>145</v>
      </c>
    </row>
    <row r="157" spans="1:16" ht="12.75" customHeight="1" thickBot="1" x14ac:dyDescent="0.25">
      <c r="A157" s="16" t="str">
        <f t="shared" si="12"/>
        <v>BAVM 9 </v>
      </c>
      <c r="B157" s="21" t="str">
        <f t="shared" si="13"/>
        <v>I</v>
      </c>
      <c r="C157" s="16">
        <f t="shared" si="14"/>
        <v>34132.298999999999</v>
      </c>
      <c r="D157" s="19" t="str">
        <f t="shared" si="15"/>
        <v>vis</v>
      </c>
      <c r="E157" s="60">
        <f>VLOOKUP(C157,Active!C$21:E$965,3,FALSE)</f>
        <v>-5719.0383734398811</v>
      </c>
      <c r="F157" s="21" t="s">
        <v>136</v>
      </c>
      <c r="G157" s="19" t="str">
        <f t="shared" si="16"/>
        <v>34132.299</v>
      </c>
      <c r="H157" s="16">
        <f t="shared" si="17"/>
        <v>-5719</v>
      </c>
      <c r="I157" s="61" t="s">
        <v>259</v>
      </c>
      <c r="J157" s="62" t="s">
        <v>260</v>
      </c>
      <c r="K157" s="61">
        <v>-5719</v>
      </c>
      <c r="L157" s="61" t="s">
        <v>249</v>
      </c>
      <c r="M157" s="62" t="s">
        <v>189</v>
      </c>
      <c r="N157" s="62"/>
      <c r="O157" s="63" t="s">
        <v>197</v>
      </c>
      <c r="P157" s="64" t="s">
        <v>191</v>
      </c>
    </row>
    <row r="158" spans="1:16" ht="12.75" customHeight="1" thickBot="1" x14ac:dyDescent="0.25">
      <c r="A158" s="16" t="str">
        <f t="shared" si="12"/>
        <v>BAVM 9 </v>
      </c>
      <c r="B158" s="21" t="str">
        <f t="shared" si="13"/>
        <v>I</v>
      </c>
      <c r="C158" s="16">
        <f t="shared" si="14"/>
        <v>34132.303</v>
      </c>
      <c r="D158" s="19" t="str">
        <f t="shared" si="15"/>
        <v>vis</v>
      </c>
      <c r="E158" s="60">
        <f>VLOOKUP(C158,Active!C$21:E$965,3,FALSE)</f>
        <v>-5719.036157659425</v>
      </c>
      <c r="F158" s="21" t="s">
        <v>136</v>
      </c>
      <c r="G158" s="19" t="str">
        <f t="shared" si="16"/>
        <v>34132.303</v>
      </c>
      <c r="H158" s="16">
        <f t="shared" si="17"/>
        <v>-5719</v>
      </c>
      <c r="I158" s="61" t="s">
        <v>261</v>
      </c>
      <c r="J158" s="62" t="s">
        <v>262</v>
      </c>
      <c r="K158" s="61">
        <v>-5719</v>
      </c>
      <c r="L158" s="61" t="s">
        <v>220</v>
      </c>
      <c r="M158" s="62" t="s">
        <v>189</v>
      </c>
      <c r="N158" s="62"/>
      <c r="O158" s="63" t="s">
        <v>190</v>
      </c>
      <c r="P158" s="64" t="s">
        <v>191</v>
      </c>
    </row>
    <row r="159" spans="1:16" ht="12.75" customHeight="1" thickBot="1" x14ac:dyDescent="0.25">
      <c r="A159" s="16" t="str">
        <f t="shared" si="12"/>
        <v> VSS 2.294 </v>
      </c>
      <c r="B159" s="21" t="str">
        <f t="shared" si="13"/>
        <v>I</v>
      </c>
      <c r="C159" s="16">
        <f t="shared" si="14"/>
        <v>34150.432000000001</v>
      </c>
      <c r="D159" s="19" t="str">
        <f t="shared" si="15"/>
        <v>vis</v>
      </c>
      <c r="E159" s="60">
        <f>VLOOKUP(C159,Active!C$21:E$965,3,FALSE)</f>
        <v>-5708.9936866875332</v>
      </c>
      <c r="F159" s="21" t="s">
        <v>136</v>
      </c>
      <c r="G159" s="19" t="str">
        <f t="shared" si="16"/>
        <v>34150.432</v>
      </c>
      <c r="H159" s="16">
        <f t="shared" si="17"/>
        <v>-5709</v>
      </c>
      <c r="I159" s="61" t="s">
        <v>263</v>
      </c>
      <c r="J159" s="62" t="s">
        <v>264</v>
      </c>
      <c r="K159" s="61">
        <v>-5709</v>
      </c>
      <c r="L159" s="61" t="s">
        <v>265</v>
      </c>
      <c r="M159" s="62" t="s">
        <v>143</v>
      </c>
      <c r="N159" s="62"/>
      <c r="O159" s="63" t="s">
        <v>149</v>
      </c>
      <c r="P159" s="63" t="s">
        <v>145</v>
      </c>
    </row>
    <row r="160" spans="1:16" ht="12.75" customHeight="1" thickBot="1" x14ac:dyDescent="0.25">
      <c r="A160" s="16" t="str">
        <f t="shared" si="12"/>
        <v>BAVM 9 </v>
      </c>
      <c r="B160" s="21" t="str">
        <f t="shared" si="13"/>
        <v>I</v>
      </c>
      <c r="C160" s="16">
        <f t="shared" si="14"/>
        <v>34168.402000000002</v>
      </c>
      <c r="D160" s="19" t="str">
        <f t="shared" si="15"/>
        <v>vis</v>
      </c>
      <c r="E160" s="60">
        <f>VLOOKUP(C160,Active!C$21:E$965,3,FALSE)</f>
        <v>-5699.0392929887694</v>
      </c>
      <c r="F160" s="21" t="s">
        <v>136</v>
      </c>
      <c r="G160" s="19" t="str">
        <f t="shared" si="16"/>
        <v>34168.402</v>
      </c>
      <c r="H160" s="16">
        <f t="shared" si="17"/>
        <v>-5699</v>
      </c>
      <c r="I160" s="61" t="s">
        <v>266</v>
      </c>
      <c r="J160" s="62" t="s">
        <v>267</v>
      </c>
      <c r="K160" s="61">
        <v>-5699</v>
      </c>
      <c r="L160" s="61" t="s">
        <v>196</v>
      </c>
      <c r="M160" s="62" t="s">
        <v>189</v>
      </c>
      <c r="N160" s="62"/>
      <c r="O160" s="63" t="s">
        <v>190</v>
      </c>
      <c r="P160" s="64" t="s">
        <v>191</v>
      </c>
    </row>
    <row r="161" spans="1:16" ht="12.75" customHeight="1" thickBot="1" x14ac:dyDescent="0.25">
      <c r="A161" s="16" t="str">
        <f t="shared" si="12"/>
        <v> VSS 2.294 </v>
      </c>
      <c r="B161" s="21" t="str">
        <f t="shared" si="13"/>
        <v>I</v>
      </c>
      <c r="C161" s="16">
        <f t="shared" si="14"/>
        <v>34195.49</v>
      </c>
      <c r="D161" s="19" t="str">
        <f t="shared" si="15"/>
        <v>vis</v>
      </c>
      <c r="E161" s="60">
        <f>VLOOKUP(C161,Active!C$21:E$965,3,FALSE)</f>
        <v>-5684.034027740463</v>
      </c>
      <c r="F161" s="21" t="s">
        <v>136</v>
      </c>
      <c r="G161" s="19" t="str">
        <f t="shared" si="16"/>
        <v>34195.490</v>
      </c>
      <c r="H161" s="16">
        <f t="shared" si="17"/>
        <v>-5684</v>
      </c>
      <c r="I161" s="61" t="s">
        <v>268</v>
      </c>
      <c r="J161" s="62" t="s">
        <v>269</v>
      </c>
      <c r="K161" s="61">
        <v>-5684</v>
      </c>
      <c r="L161" s="61" t="s">
        <v>270</v>
      </c>
      <c r="M161" s="62" t="s">
        <v>143</v>
      </c>
      <c r="N161" s="62"/>
      <c r="O161" s="63" t="s">
        <v>144</v>
      </c>
      <c r="P161" s="63" t="s">
        <v>145</v>
      </c>
    </row>
    <row r="162" spans="1:16" ht="12.75" customHeight="1" thickBot="1" x14ac:dyDescent="0.25">
      <c r="A162" s="16" t="str">
        <f t="shared" si="12"/>
        <v> PZ 9.341 </v>
      </c>
      <c r="B162" s="21" t="str">
        <f t="shared" si="13"/>
        <v>I</v>
      </c>
      <c r="C162" s="16">
        <f t="shared" si="14"/>
        <v>34215.349000000002</v>
      </c>
      <c r="D162" s="19" t="str">
        <f t="shared" si="15"/>
        <v>vis</v>
      </c>
      <c r="E162" s="60">
        <f>VLOOKUP(C162,Active!C$21:E$965,3,FALSE)</f>
        <v>-5673.0332317213315</v>
      </c>
      <c r="F162" s="21" t="s">
        <v>136</v>
      </c>
      <c r="G162" s="19" t="str">
        <f t="shared" si="16"/>
        <v>34215.349</v>
      </c>
      <c r="H162" s="16">
        <f t="shared" si="17"/>
        <v>-5673</v>
      </c>
      <c r="I162" s="61" t="s">
        <v>271</v>
      </c>
      <c r="J162" s="62" t="s">
        <v>272</v>
      </c>
      <c r="K162" s="61">
        <v>-5673</v>
      </c>
      <c r="L162" s="61" t="s">
        <v>273</v>
      </c>
      <c r="M162" s="62" t="s">
        <v>143</v>
      </c>
      <c r="N162" s="62"/>
      <c r="O162" s="63" t="s">
        <v>224</v>
      </c>
      <c r="P162" s="63" t="s">
        <v>225</v>
      </c>
    </row>
    <row r="163" spans="1:16" ht="12.75" customHeight="1" thickBot="1" x14ac:dyDescent="0.25">
      <c r="A163" s="16" t="str">
        <f t="shared" si="12"/>
        <v> VSS 2.294 </v>
      </c>
      <c r="B163" s="21" t="str">
        <f t="shared" si="13"/>
        <v>I</v>
      </c>
      <c r="C163" s="16">
        <f t="shared" si="14"/>
        <v>34215.421000000002</v>
      </c>
      <c r="D163" s="19" t="str">
        <f t="shared" si="15"/>
        <v>vis</v>
      </c>
      <c r="E163" s="60">
        <f>VLOOKUP(C163,Active!C$21:E$965,3,FALSE)</f>
        <v>-5672.993347673123</v>
      </c>
      <c r="F163" s="21" t="s">
        <v>136</v>
      </c>
      <c r="G163" s="19" t="str">
        <f t="shared" si="16"/>
        <v>34215.421</v>
      </c>
      <c r="H163" s="16">
        <f t="shared" si="17"/>
        <v>-5673</v>
      </c>
      <c r="I163" s="61" t="s">
        <v>274</v>
      </c>
      <c r="J163" s="62" t="s">
        <v>275</v>
      </c>
      <c r="K163" s="61">
        <v>-5673</v>
      </c>
      <c r="L163" s="61" t="s">
        <v>276</v>
      </c>
      <c r="M163" s="62" t="s">
        <v>143</v>
      </c>
      <c r="N163" s="62"/>
      <c r="O163" s="63" t="s">
        <v>149</v>
      </c>
      <c r="P163" s="63" t="s">
        <v>145</v>
      </c>
    </row>
    <row r="164" spans="1:16" ht="12.75" customHeight="1" thickBot="1" x14ac:dyDescent="0.25">
      <c r="A164" s="16" t="str">
        <f t="shared" si="12"/>
        <v> PZ 9.341 </v>
      </c>
      <c r="B164" s="21" t="str">
        <f t="shared" si="13"/>
        <v>I</v>
      </c>
      <c r="C164" s="16">
        <f t="shared" si="14"/>
        <v>34215.445</v>
      </c>
      <c r="D164" s="19" t="str">
        <f t="shared" si="15"/>
        <v>vis</v>
      </c>
      <c r="E164" s="60">
        <f>VLOOKUP(C164,Active!C$21:E$965,3,FALSE)</f>
        <v>-5672.9800529903878</v>
      </c>
      <c r="F164" s="21" t="s">
        <v>136</v>
      </c>
      <c r="G164" s="19" t="str">
        <f t="shared" si="16"/>
        <v>34215.445</v>
      </c>
      <c r="H164" s="16">
        <f t="shared" si="17"/>
        <v>-5673</v>
      </c>
      <c r="I164" s="61" t="s">
        <v>277</v>
      </c>
      <c r="J164" s="62" t="s">
        <v>278</v>
      </c>
      <c r="K164" s="61">
        <v>-5673</v>
      </c>
      <c r="L164" s="61" t="s">
        <v>279</v>
      </c>
      <c r="M164" s="62" t="s">
        <v>143</v>
      </c>
      <c r="N164" s="62"/>
      <c r="O164" s="63" t="s">
        <v>224</v>
      </c>
      <c r="P164" s="63" t="s">
        <v>225</v>
      </c>
    </row>
    <row r="165" spans="1:16" ht="12.75" customHeight="1" thickBot="1" x14ac:dyDescent="0.25">
      <c r="A165" s="16" t="str">
        <f t="shared" si="12"/>
        <v> PZ 9.341 </v>
      </c>
      <c r="B165" s="21" t="str">
        <f t="shared" si="13"/>
        <v>I</v>
      </c>
      <c r="C165" s="16">
        <f t="shared" si="14"/>
        <v>34242.446000000004</v>
      </c>
      <c r="D165" s="19" t="str">
        <f t="shared" si="15"/>
        <v>vis</v>
      </c>
      <c r="E165" s="60">
        <f>VLOOKUP(C165,Active!C$21:E$965,3,FALSE)</f>
        <v>-5658.0229809669963</v>
      </c>
      <c r="F165" s="21" t="s">
        <v>136</v>
      </c>
      <c r="G165" s="19" t="str">
        <f t="shared" si="16"/>
        <v>34242.446</v>
      </c>
      <c r="H165" s="16">
        <f t="shared" si="17"/>
        <v>-5658</v>
      </c>
      <c r="I165" s="61" t="s">
        <v>280</v>
      </c>
      <c r="J165" s="62" t="s">
        <v>281</v>
      </c>
      <c r="K165" s="61">
        <v>-5658</v>
      </c>
      <c r="L165" s="61" t="s">
        <v>282</v>
      </c>
      <c r="M165" s="62" t="s">
        <v>143</v>
      </c>
      <c r="N165" s="62"/>
      <c r="O165" s="63" t="s">
        <v>224</v>
      </c>
      <c r="P165" s="63" t="s">
        <v>225</v>
      </c>
    </row>
    <row r="166" spans="1:16" ht="12.75" customHeight="1" thickBot="1" x14ac:dyDescent="0.25">
      <c r="A166" s="16" t="str">
        <f t="shared" si="12"/>
        <v>BAVM 9 </v>
      </c>
      <c r="B166" s="21" t="str">
        <f t="shared" si="13"/>
        <v>I</v>
      </c>
      <c r="C166" s="16">
        <f t="shared" si="14"/>
        <v>34251.447999999997</v>
      </c>
      <c r="D166" s="19" t="str">
        <f t="shared" si="15"/>
        <v>vis</v>
      </c>
      <c r="E166" s="60">
        <f>VLOOKUP(C166,Active!C$21:E$965,3,FALSE)</f>
        <v>-5653.0363670506795</v>
      </c>
      <c r="F166" s="21" t="s">
        <v>136</v>
      </c>
      <c r="G166" s="19" t="str">
        <f t="shared" si="16"/>
        <v>34251.448</v>
      </c>
      <c r="H166" s="16">
        <f t="shared" si="17"/>
        <v>-5653</v>
      </c>
      <c r="I166" s="61" t="s">
        <v>283</v>
      </c>
      <c r="J166" s="62" t="s">
        <v>284</v>
      </c>
      <c r="K166" s="61">
        <v>-5653</v>
      </c>
      <c r="L166" s="61" t="s">
        <v>185</v>
      </c>
      <c r="M166" s="62" t="s">
        <v>189</v>
      </c>
      <c r="N166" s="62"/>
      <c r="O166" s="63" t="s">
        <v>197</v>
      </c>
      <c r="P166" s="64" t="s">
        <v>191</v>
      </c>
    </row>
    <row r="167" spans="1:16" ht="12.75" customHeight="1" thickBot="1" x14ac:dyDescent="0.25">
      <c r="A167" s="16" t="str">
        <f t="shared" si="12"/>
        <v> PZ 9.341 </v>
      </c>
      <c r="B167" s="21" t="str">
        <f t="shared" si="13"/>
        <v>I</v>
      </c>
      <c r="C167" s="16">
        <f t="shared" si="14"/>
        <v>34253.303999999996</v>
      </c>
      <c r="D167" s="19" t="str">
        <f t="shared" si="15"/>
        <v>vis</v>
      </c>
      <c r="E167" s="60">
        <f>VLOOKUP(C167,Active!C$21:E$965,3,FALSE)</f>
        <v>-5652.0082449190768</v>
      </c>
      <c r="F167" s="21" t="s">
        <v>136</v>
      </c>
      <c r="G167" s="19" t="str">
        <f t="shared" si="16"/>
        <v>34253.304</v>
      </c>
      <c r="H167" s="16">
        <f t="shared" si="17"/>
        <v>-5652</v>
      </c>
      <c r="I167" s="61" t="s">
        <v>285</v>
      </c>
      <c r="J167" s="62" t="s">
        <v>286</v>
      </c>
      <c r="K167" s="61">
        <v>-5652</v>
      </c>
      <c r="L167" s="61" t="s">
        <v>287</v>
      </c>
      <c r="M167" s="62" t="s">
        <v>143</v>
      </c>
      <c r="N167" s="62"/>
      <c r="O167" s="63" t="s">
        <v>224</v>
      </c>
      <c r="P167" s="63" t="s">
        <v>225</v>
      </c>
    </row>
    <row r="168" spans="1:16" ht="12.75" customHeight="1" thickBot="1" x14ac:dyDescent="0.25">
      <c r="A168" s="16" t="str">
        <f t="shared" si="12"/>
        <v>BAVM 9 </v>
      </c>
      <c r="B168" s="21" t="str">
        <f t="shared" si="13"/>
        <v>I</v>
      </c>
      <c r="C168" s="16">
        <f t="shared" si="14"/>
        <v>34269.502999999997</v>
      </c>
      <c r="D168" s="19" t="str">
        <f t="shared" si="15"/>
        <v>vis</v>
      </c>
      <c r="E168" s="60">
        <f>VLOOKUP(C168,Active!C$21:E$965,3,FALSE)</f>
        <v>-5643.0348880172251</v>
      </c>
      <c r="F168" s="21" t="s">
        <v>136</v>
      </c>
      <c r="G168" s="19" t="str">
        <f t="shared" si="16"/>
        <v>34269.503</v>
      </c>
      <c r="H168" s="16">
        <f t="shared" si="17"/>
        <v>-5643</v>
      </c>
      <c r="I168" s="61" t="s">
        <v>288</v>
      </c>
      <c r="J168" s="62" t="s">
        <v>289</v>
      </c>
      <c r="K168" s="61">
        <v>-5643</v>
      </c>
      <c r="L168" s="61" t="s">
        <v>290</v>
      </c>
      <c r="M168" s="62" t="s">
        <v>189</v>
      </c>
      <c r="N168" s="62"/>
      <c r="O168" s="63" t="s">
        <v>190</v>
      </c>
      <c r="P168" s="64" t="s">
        <v>191</v>
      </c>
    </row>
    <row r="169" spans="1:16" ht="12.75" customHeight="1" thickBot="1" x14ac:dyDescent="0.25">
      <c r="A169" s="16" t="str">
        <f t="shared" si="12"/>
        <v> VSS 2.294 </v>
      </c>
      <c r="B169" s="21" t="str">
        <f t="shared" si="13"/>
        <v>I</v>
      </c>
      <c r="C169" s="16">
        <f t="shared" si="14"/>
        <v>34298.381999999998</v>
      </c>
      <c r="D169" s="19" t="str">
        <f t="shared" si="15"/>
        <v>vis</v>
      </c>
      <c r="E169" s="60">
        <f>VLOOKUP(C169,Active!C$21:E$965,3,FALSE)</f>
        <v>-5627.0375070697237</v>
      </c>
      <c r="F169" s="21" t="s">
        <v>136</v>
      </c>
      <c r="G169" s="19" t="str">
        <f t="shared" si="16"/>
        <v>34298.382</v>
      </c>
      <c r="H169" s="16">
        <f t="shared" si="17"/>
        <v>-5627</v>
      </c>
      <c r="I169" s="61" t="s">
        <v>291</v>
      </c>
      <c r="J169" s="62" t="s">
        <v>292</v>
      </c>
      <c r="K169" s="61">
        <v>-5627</v>
      </c>
      <c r="L169" s="61" t="s">
        <v>209</v>
      </c>
      <c r="M169" s="62" t="s">
        <v>143</v>
      </c>
      <c r="N169" s="62"/>
      <c r="O169" s="63" t="s">
        <v>149</v>
      </c>
      <c r="P169" s="63" t="s">
        <v>145</v>
      </c>
    </row>
    <row r="170" spans="1:16" ht="12.75" customHeight="1" thickBot="1" x14ac:dyDescent="0.25">
      <c r="A170" s="16" t="str">
        <f t="shared" si="12"/>
        <v> MSAI 27.55 </v>
      </c>
      <c r="B170" s="21" t="str">
        <f t="shared" si="13"/>
        <v>I</v>
      </c>
      <c r="C170" s="16">
        <f t="shared" si="14"/>
        <v>34298.393100000001</v>
      </c>
      <c r="D170" s="19" t="str">
        <f t="shared" si="15"/>
        <v>vis</v>
      </c>
      <c r="E170" s="60">
        <f>VLOOKUP(C170,Active!C$21:E$965,3,FALSE)</f>
        <v>-5627.0313582789568</v>
      </c>
      <c r="F170" s="21" t="s">
        <v>136</v>
      </c>
      <c r="G170" s="19" t="str">
        <f t="shared" si="16"/>
        <v>34298.3931</v>
      </c>
      <c r="H170" s="16">
        <f t="shared" si="17"/>
        <v>-5627</v>
      </c>
      <c r="I170" s="61" t="s">
        <v>293</v>
      </c>
      <c r="J170" s="62" t="s">
        <v>294</v>
      </c>
      <c r="K170" s="61">
        <v>-5627</v>
      </c>
      <c r="L170" s="61" t="s">
        <v>295</v>
      </c>
      <c r="M170" s="62" t="s">
        <v>296</v>
      </c>
      <c r="N170" s="62" t="s">
        <v>297</v>
      </c>
      <c r="O170" s="63" t="s">
        <v>298</v>
      </c>
      <c r="P170" s="63" t="s">
        <v>299</v>
      </c>
    </row>
    <row r="171" spans="1:16" ht="12.75" customHeight="1" thickBot="1" x14ac:dyDescent="0.25">
      <c r="A171" s="16" t="str">
        <f t="shared" si="12"/>
        <v> VSS 2.294 </v>
      </c>
      <c r="B171" s="21" t="str">
        <f t="shared" si="13"/>
        <v>I</v>
      </c>
      <c r="C171" s="16">
        <f t="shared" si="14"/>
        <v>34334.43</v>
      </c>
      <c r="D171" s="19" t="str">
        <f t="shared" si="15"/>
        <v>vis</v>
      </c>
      <c r="E171" s="60">
        <f>VLOOKUP(C171,Active!C$21:E$965,3,FALSE)</f>
        <v>-5607.0688935998824</v>
      </c>
      <c r="F171" s="21" t="s">
        <v>136</v>
      </c>
      <c r="G171" s="19" t="str">
        <f t="shared" si="16"/>
        <v>34334.430</v>
      </c>
      <c r="H171" s="16">
        <f t="shared" si="17"/>
        <v>-5607</v>
      </c>
      <c r="I171" s="61" t="s">
        <v>300</v>
      </c>
      <c r="J171" s="62" t="s">
        <v>301</v>
      </c>
      <c r="K171" s="61">
        <v>-5607</v>
      </c>
      <c r="L171" s="61" t="s">
        <v>302</v>
      </c>
      <c r="M171" s="62" t="s">
        <v>143</v>
      </c>
      <c r="N171" s="62"/>
      <c r="O171" s="63" t="s">
        <v>144</v>
      </c>
      <c r="P171" s="63" t="s">
        <v>145</v>
      </c>
    </row>
    <row r="172" spans="1:16" ht="12.75" customHeight="1" thickBot="1" x14ac:dyDescent="0.25">
      <c r="A172" s="16" t="str">
        <f t="shared" si="12"/>
        <v> VSS 2.294 </v>
      </c>
      <c r="B172" s="21" t="str">
        <f t="shared" si="13"/>
        <v>I</v>
      </c>
      <c r="C172" s="16">
        <f t="shared" si="14"/>
        <v>34392.29</v>
      </c>
      <c r="D172" s="19" t="str">
        <f t="shared" si="15"/>
        <v>vis</v>
      </c>
      <c r="E172" s="60">
        <f>VLOOKUP(C172,Active!C$21:E$965,3,FALSE)</f>
        <v>-5575.0176293032509</v>
      </c>
      <c r="F172" s="21" t="s">
        <v>136</v>
      </c>
      <c r="G172" s="19" t="str">
        <f t="shared" si="16"/>
        <v>34392.290</v>
      </c>
      <c r="H172" s="16">
        <f t="shared" si="17"/>
        <v>-5575</v>
      </c>
      <c r="I172" s="61" t="s">
        <v>303</v>
      </c>
      <c r="J172" s="62" t="s">
        <v>304</v>
      </c>
      <c r="K172" s="61">
        <v>-5575</v>
      </c>
      <c r="L172" s="61" t="s">
        <v>167</v>
      </c>
      <c r="M172" s="62" t="s">
        <v>143</v>
      </c>
      <c r="N172" s="62"/>
      <c r="O172" s="63" t="s">
        <v>144</v>
      </c>
      <c r="P172" s="63" t="s">
        <v>145</v>
      </c>
    </row>
    <row r="173" spans="1:16" ht="12.75" customHeight="1" thickBot="1" x14ac:dyDescent="0.25">
      <c r="A173" s="16" t="str">
        <f t="shared" si="12"/>
        <v> MSAI 27.56 </v>
      </c>
      <c r="B173" s="21" t="str">
        <f t="shared" si="13"/>
        <v>I</v>
      </c>
      <c r="C173" s="16">
        <f t="shared" si="14"/>
        <v>34444.618999999999</v>
      </c>
      <c r="D173" s="19" t="str">
        <f t="shared" si="15"/>
        <v>vis</v>
      </c>
      <c r="E173" s="60">
        <f>VLOOKUP(C173,Active!C$21:E$965,3,FALSE)</f>
        <v>-5546.0302354322121</v>
      </c>
      <c r="F173" s="21" t="s">
        <v>136</v>
      </c>
      <c r="G173" s="19" t="str">
        <f t="shared" si="16"/>
        <v>34444.619</v>
      </c>
      <c r="H173" s="16">
        <f t="shared" si="17"/>
        <v>-5546</v>
      </c>
      <c r="I173" s="61" t="s">
        <v>305</v>
      </c>
      <c r="J173" s="62" t="s">
        <v>306</v>
      </c>
      <c r="K173" s="61">
        <v>-5546</v>
      </c>
      <c r="L173" s="61" t="s">
        <v>307</v>
      </c>
      <c r="M173" s="62" t="s">
        <v>296</v>
      </c>
      <c r="N173" s="62" t="s">
        <v>297</v>
      </c>
      <c r="O173" s="63" t="s">
        <v>308</v>
      </c>
      <c r="P173" s="63" t="s">
        <v>309</v>
      </c>
    </row>
    <row r="174" spans="1:16" ht="12.75" customHeight="1" thickBot="1" x14ac:dyDescent="0.25">
      <c r="A174" s="16" t="str">
        <f t="shared" si="12"/>
        <v>BAVM 9 </v>
      </c>
      <c r="B174" s="21" t="str">
        <f t="shared" si="13"/>
        <v>I</v>
      </c>
      <c r="C174" s="16">
        <f t="shared" si="14"/>
        <v>34446.417999999998</v>
      </c>
      <c r="D174" s="19" t="str">
        <f t="shared" si="15"/>
        <v>vis</v>
      </c>
      <c r="E174" s="60">
        <f>VLOOKUP(C174,Active!C$21:E$965,3,FALSE)</f>
        <v>-5545.0336881721078</v>
      </c>
      <c r="F174" s="21" t="s">
        <v>136</v>
      </c>
      <c r="G174" s="19" t="str">
        <f t="shared" si="16"/>
        <v>34446.418</v>
      </c>
      <c r="H174" s="16">
        <f t="shared" si="17"/>
        <v>-5545</v>
      </c>
      <c r="I174" s="61" t="s">
        <v>310</v>
      </c>
      <c r="J174" s="62" t="s">
        <v>311</v>
      </c>
      <c r="K174" s="61">
        <v>-5545</v>
      </c>
      <c r="L174" s="61" t="s">
        <v>270</v>
      </c>
      <c r="M174" s="62" t="s">
        <v>189</v>
      </c>
      <c r="N174" s="62"/>
      <c r="O174" s="63" t="s">
        <v>197</v>
      </c>
      <c r="P174" s="64" t="s">
        <v>191</v>
      </c>
    </row>
    <row r="175" spans="1:16" ht="12.75" customHeight="1" thickBot="1" x14ac:dyDescent="0.25">
      <c r="A175" s="16" t="str">
        <f t="shared" si="12"/>
        <v>BAVM 9 </v>
      </c>
      <c r="B175" s="21" t="str">
        <f t="shared" si="13"/>
        <v>I</v>
      </c>
      <c r="C175" s="16">
        <f t="shared" si="14"/>
        <v>34446.421999999999</v>
      </c>
      <c r="D175" s="19" t="str">
        <f t="shared" si="15"/>
        <v>vis</v>
      </c>
      <c r="E175" s="60">
        <f>VLOOKUP(C175,Active!C$21:E$965,3,FALSE)</f>
        <v>-5545.0314723916517</v>
      </c>
      <c r="F175" s="21" t="s">
        <v>136</v>
      </c>
      <c r="G175" s="19" t="str">
        <f t="shared" si="16"/>
        <v>34446.422</v>
      </c>
      <c r="H175" s="16">
        <f t="shared" si="17"/>
        <v>-5545</v>
      </c>
      <c r="I175" s="61" t="s">
        <v>312</v>
      </c>
      <c r="J175" s="62" t="s">
        <v>313</v>
      </c>
      <c r="K175" s="61">
        <v>-5545</v>
      </c>
      <c r="L175" s="61" t="s">
        <v>200</v>
      </c>
      <c r="M175" s="62" t="s">
        <v>189</v>
      </c>
      <c r="N175" s="62"/>
      <c r="O175" s="63" t="s">
        <v>190</v>
      </c>
      <c r="P175" s="64" t="s">
        <v>191</v>
      </c>
    </row>
    <row r="176" spans="1:16" ht="12.75" customHeight="1" thickBot="1" x14ac:dyDescent="0.25">
      <c r="A176" s="16" t="str">
        <f t="shared" si="12"/>
        <v>BAVM 9 </v>
      </c>
      <c r="B176" s="21" t="str">
        <f t="shared" si="13"/>
        <v>I</v>
      </c>
      <c r="C176" s="16">
        <f t="shared" si="14"/>
        <v>34455.434000000001</v>
      </c>
      <c r="D176" s="19" t="str">
        <f t="shared" si="15"/>
        <v>vis</v>
      </c>
      <c r="E176" s="60">
        <f>VLOOKUP(C176,Active!C$21:E$965,3,FALSE)</f>
        <v>-5540.0393190241903</v>
      </c>
      <c r="F176" s="21" t="s">
        <v>136</v>
      </c>
      <c r="G176" s="19" t="str">
        <f t="shared" si="16"/>
        <v>34455.434</v>
      </c>
      <c r="H176" s="16">
        <f t="shared" si="17"/>
        <v>-5540</v>
      </c>
      <c r="I176" s="61" t="s">
        <v>314</v>
      </c>
      <c r="J176" s="62" t="s">
        <v>315</v>
      </c>
      <c r="K176" s="61">
        <v>-5540</v>
      </c>
      <c r="L176" s="61" t="s">
        <v>196</v>
      </c>
      <c r="M176" s="62" t="s">
        <v>189</v>
      </c>
      <c r="N176" s="62"/>
      <c r="O176" s="63" t="s">
        <v>197</v>
      </c>
      <c r="P176" s="64" t="s">
        <v>191</v>
      </c>
    </row>
    <row r="177" spans="1:16" ht="12.75" customHeight="1" thickBot="1" x14ac:dyDescent="0.25">
      <c r="A177" s="16" t="str">
        <f t="shared" si="12"/>
        <v>BAVM 9 </v>
      </c>
      <c r="B177" s="21" t="str">
        <f t="shared" si="13"/>
        <v>I</v>
      </c>
      <c r="C177" s="16">
        <f t="shared" si="14"/>
        <v>34455.434999999998</v>
      </c>
      <c r="D177" s="19" t="str">
        <f t="shared" si="15"/>
        <v>vis</v>
      </c>
      <c r="E177" s="60">
        <f>VLOOKUP(C177,Active!C$21:E$965,3,FALSE)</f>
        <v>-5540.0387650790781</v>
      </c>
      <c r="F177" s="21" t="s">
        <v>136</v>
      </c>
      <c r="G177" s="19" t="str">
        <f t="shared" si="16"/>
        <v>34455.435</v>
      </c>
      <c r="H177" s="16">
        <f t="shared" si="17"/>
        <v>-5540</v>
      </c>
      <c r="I177" s="61" t="s">
        <v>316</v>
      </c>
      <c r="J177" s="62" t="s">
        <v>317</v>
      </c>
      <c r="K177" s="61">
        <v>-5540</v>
      </c>
      <c r="L177" s="61" t="s">
        <v>215</v>
      </c>
      <c r="M177" s="62" t="s">
        <v>189</v>
      </c>
      <c r="N177" s="62"/>
      <c r="O177" s="63" t="s">
        <v>190</v>
      </c>
      <c r="P177" s="64" t="s">
        <v>191</v>
      </c>
    </row>
    <row r="178" spans="1:16" ht="12.75" customHeight="1" thickBot="1" x14ac:dyDescent="0.25">
      <c r="A178" s="16" t="str">
        <f t="shared" si="12"/>
        <v> VSS 2.294 </v>
      </c>
      <c r="B178" s="21" t="str">
        <f t="shared" si="13"/>
        <v>I</v>
      </c>
      <c r="C178" s="16">
        <f t="shared" si="14"/>
        <v>34623.374000000003</v>
      </c>
      <c r="D178" s="19" t="str">
        <f t="shared" si="15"/>
        <v>vis</v>
      </c>
      <c r="E178" s="60">
        <f>VLOOKUP(C178,Active!C$21:E$965,3,FALSE)</f>
        <v>-5447.0097765773135</v>
      </c>
      <c r="F178" s="21" t="s">
        <v>136</v>
      </c>
      <c r="G178" s="19" t="str">
        <f t="shared" si="16"/>
        <v>34623.374</v>
      </c>
      <c r="H178" s="16">
        <f t="shared" si="17"/>
        <v>-5447</v>
      </c>
      <c r="I178" s="61" t="s">
        <v>318</v>
      </c>
      <c r="J178" s="62" t="s">
        <v>319</v>
      </c>
      <c r="K178" s="61">
        <v>-5447</v>
      </c>
      <c r="L178" s="61" t="s">
        <v>320</v>
      </c>
      <c r="M178" s="62" t="s">
        <v>143</v>
      </c>
      <c r="N178" s="62"/>
      <c r="O178" s="63" t="s">
        <v>144</v>
      </c>
      <c r="P178" s="63" t="s">
        <v>145</v>
      </c>
    </row>
    <row r="179" spans="1:16" ht="12.75" customHeight="1" thickBot="1" x14ac:dyDescent="0.25">
      <c r="A179" s="16" t="str">
        <f t="shared" si="12"/>
        <v>BAVM 12 </v>
      </c>
      <c r="B179" s="21" t="str">
        <f t="shared" si="13"/>
        <v>I</v>
      </c>
      <c r="C179" s="16">
        <f t="shared" si="14"/>
        <v>35984.481</v>
      </c>
      <c r="D179" s="19" t="str">
        <f t="shared" si="15"/>
        <v>vis</v>
      </c>
      <c r="E179" s="60">
        <f>VLOOKUP(C179,Active!C$21:E$965,3,FALSE)</f>
        <v>-4693.0312042822152</v>
      </c>
      <c r="F179" s="21" t="s">
        <v>136</v>
      </c>
      <c r="G179" s="19" t="str">
        <f t="shared" si="16"/>
        <v>35984.481</v>
      </c>
      <c r="H179" s="16">
        <f t="shared" si="17"/>
        <v>-4693</v>
      </c>
      <c r="I179" s="61" t="s">
        <v>321</v>
      </c>
      <c r="J179" s="62" t="s">
        <v>322</v>
      </c>
      <c r="K179" s="61">
        <v>-4693</v>
      </c>
      <c r="L179" s="61" t="s">
        <v>323</v>
      </c>
      <c r="M179" s="62" t="s">
        <v>189</v>
      </c>
      <c r="N179" s="62"/>
      <c r="O179" s="63" t="s">
        <v>324</v>
      </c>
      <c r="P179" s="64" t="s">
        <v>325</v>
      </c>
    </row>
    <row r="180" spans="1:16" ht="12.75" customHeight="1" thickBot="1" x14ac:dyDescent="0.25">
      <c r="A180" s="16" t="str">
        <f t="shared" si="12"/>
        <v>BAVM 12 </v>
      </c>
      <c r="B180" s="21" t="str">
        <f t="shared" si="13"/>
        <v>I</v>
      </c>
      <c r="C180" s="16">
        <f t="shared" si="14"/>
        <v>35984.482000000004</v>
      </c>
      <c r="D180" s="19" t="str">
        <f t="shared" si="15"/>
        <v>vis</v>
      </c>
      <c r="E180" s="60">
        <f>VLOOKUP(C180,Active!C$21:E$965,3,FALSE)</f>
        <v>-4693.0306503370994</v>
      </c>
      <c r="F180" s="21" t="s">
        <v>136</v>
      </c>
      <c r="G180" s="19" t="str">
        <f t="shared" si="16"/>
        <v>35984.482</v>
      </c>
      <c r="H180" s="16">
        <f t="shared" si="17"/>
        <v>-4693</v>
      </c>
      <c r="I180" s="61" t="s">
        <v>326</v>
      </c>
      <c r="J180" s="62" t="s">
        <v>327</v>
      </c>
      <c r="K180" s="61">
        <v>-4693</v>
      </c>
      <c r="L180" s="61" t="s">
        <v>307</v>
      </c>
      <c r="M180" s="62" t="s">
        <v>189</v>
      </c>
      <c r="N180" s="62"/>
      <c r="O180" s="63" t="s">
        <v>328</v>
      </c>
      <c r="P180" s="64" t="s">
        <v>325</v>
      </c>
    </row>
    <row r="181" spans="1:16" ht="12.75" customHeight="1" thickBot="1" x14ac:dyDescent="0.25">
      <c r="A181" s="16" t="str">
        <f t="shared" si="12"/>
        <v>BAVM 13 </v>
      </c>
      <c r="B181" s="21" t="str">
        <f t="shared" si="13"/>
        <v>I</v>
      </c>
      <c r="C181" s="16">
        <f t="shared" si="14"/>
        <v>36318.464999999997</v>
      </c>
      <c r="D181" s="19" t="str">
        <f t="shared" si="15"/>
        <v>vis</v>
      </c>
      <c r="E181" s="60">
        <f>VLOOKUP(C181,Active!C$21:E$965,3,FALSE)</f>
        <v>-4508.02239932463</v>
      </c>
      <c r="F181" s="21" t="s">
        <v>136</v>
      </c>
      <c r="G181" s="19" t="str">
        <f t="shared" si="16"/>
        <v>36318.465</v>
      </c>
      <c r="H181" s="16">
        <f t="shared" si="17"/>
        <v>-4508</v>
      </c>
      <c r="I181" s="61" t="s">
        <v>329</v>
      </c>
      <c r="J181" s="62" t="s">
        <v>330</v>
      </c>
      <c r="K181" s="61">
        <v>-4508</v>
      </c>
      <c r="L181" s="61" t="s">
        <v>331</v>
      </c>
      <c r="M181" s="62" t="s">
        <v>189</v>
      </c>
      <c r="N181" s="62"/>
      <c r="O181" s="63" t="s">
        <v>324</v>
      </c>
      <c r="P181" s="64" t="s">
        <v>332</v>
      </c>
    </row>
    <row r="182" spans="1:16" ht="12.75" customHeight="1" thickBot="1" x14ac:dyDescent="0.25">
      <c r="A182" s="16" t="str">
        <f t="shared" si="12"/>
        <v>BAVM 13 </v>
      </c>
      <c r="B182" s="21" t="str">
        <f t="shared" si="13"/>
        <v>I</v>
      </c>
      <c r="C182" s="16">
        <f t="shared" si="14"/>
        <v>36318.466999999997</v>
      </c>
      <c r="D182" s="19" t="str">
        <f t="shared" si="15"/>
        <v>vis</v>
      </c>
      <c r="E182" s="60">
        <f>VLOOKUP(C182,Active!C$21:E$965,3,FALSE)</f>
        <v>-4508.021291434402</v>
      </c>
      <c r="F182" s="21" t="s">
        <v>136</v>
      </c>
      <c r="G182" s="19" t="str">
        <f t="shared" si="16"/>
        <v>36318.467</v>
      </c>
      <c r="H182" s="16">
        <f t="shared" si="17"/>
        <v>-4508</v>
      </c>
      <c r="I182" s="61" t="s">
        <v>333</v>
      </c>
      <c r="J182" s="62" t="s">
        <v>334</v>
      </c>
      <c r="K182" s="61">
        <v>-4508</v>
      </c>
      <c r="L182" s="61" t="s">
        <v>335</v>
      </c>
      <c r="M182" s="62" t="s">
        <v>189</v>
      </c>
      <c r="N182" s="62"/>
      <c r="O182" s="63" t="s">
        <v>328</v>
      </c>
      <c r="P182" s="64" t="s">
        <v>332</v>
      </c>
    </row>
    <row r="183" spans="1:16" ht="12.75" customHeight="1" thickBot="1" x14ac:dyDescent="0.25">
      <c r="A183" s="16" t="str">
        <f t="shared" si="12"/>
        <v>BAVM 15 </v>
      </c>
      <c r="B183" s="21" t="str">
        <f t="shared" si="13"/>
        <v>I</v>
      </c>
      <c r="C183" s="16">
        <f t="shared" si="14"/>
        <v>37820.425000000003</v>
      </c>
      <c r="D183" s="19" t="str">
        <f t="shared" si="15"/>
        <v>vis</v>
      </c>
      <c r="E183" s="60">
        <f>VLOOKUP(C183,Active!C$21:E$965,3,FALSE)</f>
        <v>-3676.0189958858464</v>
      </c>
      <c r="F183" s="21" t="s">
        <v>136</v>
      </c>
      <c r="G183" s="19" t="str">
        <f t="shared" si="16"/>
        <v>37820.425</v>
      </c>
      <c r="H183" s="16">
        <f t="shared" si="17"/>
        <v>-3676</v>
      </c>
      <c r="I183" s="61" t="s">
        <v>336</v>
      </c>
      <c r="J183" s="62" t="s">
        <v>337</v>
      </c>
      <c r="K183" s="61">
        <v>-3676</v>
      </c>
      <c r="L183" s="61" t="s">
        <v>338</v>
      </c>
      <c r="M183" s="62" t="s">
        <v>189</v>
      </c>
      <c r="N183" s="62"/>
      <c r="O183" s="63" t="s">
        <v>339</v>
      </c>
      <c r="P183" s="64" t="s">
        <v>340</v>
      </c>
    </row>
    <row r="184" spans="1:16" ht="12.75" customHeight="1" thickBot="1" x14ac:dyDescent="0.25">
      <c r="A184" s="16" t="str">
        <f t="shared" si="12"/>
        <v>BAVM 15 </v>
      </c>
      <c r="B184" s="21" t="str">
        <f t="shared" si="13"/>
        <v>I</v>
      </c>
      <c r="C184" s="16">
        <f t="shared" si="14"/>
        <v>37820.425000000003</v>
      </c>
      <c r="D184" s="19" t="str">
        <f t="shared" si="15"/>
        <v>vis</v>
      </c>
      <c r="E184" s="60">
        <f>VLOOKUP(C184,Active!C$21:E$965,3,FALSE)</f>
        <v>-3676.0189958858464</v>
      </c>
      <c r="F184" s="21" t="str">
        <f>LEFT(M184,1)</f>
        <v>V</v>
      </c>
      <c r="G184" s="19" t="str">
        <f t="shared" si="16"/>
        <v>37820.425</v>
      </c>
      <c r="H184" s="16">
        <f t="shared" si="17"/>
        <v>-3676</v>
      </c>
      <c r="I184" s="61" t="s">
        <v>336</v>
      </c>
      <c r="J184" s="62" t="s">
        <v>337</v>
      </c>
      <c r="K184" s="61">
        <v>-3676</v>
      </c>
      <c r="L184" s="61" t="s">
        <v>338</v>
      </c>
      <c r="M184" s="62" t="s">
        <v>189</v>
      </c>
      <c r="N184" s="62"/>
      <c r="O184" s="63" t="s">
        <v>341</v>
      </c>
      <c r="P184" s="64" t="s">
        <v>340</v>
      </c>
    </row>
    <row r="185" spans="1:16" ht="12.75" customHeight="1" thickBot="1" x14ac:dyDescent="0.25">
      <c r="A185" s="16" t="str">
        <f t="shared" si="12"/>
        <v>BAVM 15 </v>
      </c>
      <c r="B185" s="21" t="str">
        <f t="shared" si="13"/>
        <v>I</v>
      </c>
      <c r="C185" s="16">
        <f t="shared" si="14"/>
        <v>37903.466999999997</v>
      </c>
      <c r="D185" s="19" t="str">
        <f t="shared" si="15"/>
        <v>vis</v>
      </c>
      <c r="E185" s="60">
        <f>VLOOKUP(C185,Active!C$21:E$965,3,FALSE)</f>
        <v>-3630.0182857282134</v>
      </c>
      <c r="F185" s="21" t="str">
        <f>LEFT(M185,1)</f>
        <v>V</v>
      </c>
      <c r="G185" s="19" t="str">
        <f t="shared" si="16"/>
        <v>37903.467</v>
      </c>
      <c r="H185" s="16">
        <f t="shared" si="17"/>
        <v>-3630</v>
      </c>
      <c r="I185" s="61" t="s">
        <v>342</v>
      </c>
      <c r="J185" s="62" t="s">
        <v>343</v>
      </c>
      <c r="K185" s="61">
        <v>-3630</v>
      </c>
      <c r="L185" s="61" t="s">
        <v>344</v>
      </c>
      <c r="M185" s="62" t="s">
        <v>189</v>
      </c>
      <c r="N185" s="62"/>
      <c r="O185" s="63" t="s">
        <v>339</v>
      </c>
      <c r="P185" s="64" t="s">
        <v>340</v>
      </c>
    </row>
    <row r="186" spans="1:16" ht="12.75" customHeight="1" thickBot="1" x14ac:dyDescent="0.25">
      <c r="A186" s="16" t="str">
        <f t="shared" si="12"/>
        <v> AN 288.70 </v>
      </c>
      <c r="B186" s="21" t="str">
        <f t="shared" si="13"/>
        <v>I</v>
      </c>
      <c r="C186" s="16">
        <f t="shared" si="14"/>
        <v>37932.351000000002</v>
      </c>
      <c r="D186" s="19" t="str">
        <f t="shared" si="15"/>
        <v>vis</v>
      </c>
      <c r="E186" s="60">
        <f>VLOOKUP(C186,Active!C$21:E$965,3,FALSE)</f>
        <v>-3614.0181350551393</v>
      </c>
      <c r="F186" s="21" t="str">
        <f>LEFT(M186,1)</f>
        <v>V</v>
      </c>
      <c r="G186" s="19" t="str">
        <f t="shared" si="16"/>
        <v>37932.351</v>
      </c>
      <c r="H186" s="16">
        <f t="shared" si="17"/>
        <v>-3614</v>
      </c>
      <c r="I186" s="61" t="s">
        <v>345</v>
      </c>
      <c r="J186" s="62" t="s">
        <v>346</v>
      </c>
      <c r="K186" s="61">
        <v>-3614</v>
      </c>
      <c r="L186" s="61" t="s">
        <v>344</v>
      </c>
      <c r="M186" s="62" t="s">
        <v>189</v>
      </c>
      <c r="N186" s="62"/>
      <c r="O186" s="63" t="s">
        <v>347</v>
      </c>
      <c r="P186" s="63" t="s">
        <v>348</v>
      </c>
    </row>
    <row r="187" spans="1:16" ht="12.75" customHeight="1" thickBot="1" x14ac:dyDescent="0.25">
      <c r="A187" s="16" t="str">
        <f t="shared" si="12"/>
        <v> AN 288.70 </v>
      </c>
      <c r="B187" s="21" t="str">
        <f t="shared" si="13"/>
        <v>I</v>
      </c>
      <c r="C187" s="16">
        <f t="shared" si="14"/>
        <v>37959.438000000002</v>
      </c>
      <c r="D187" s="19" t="str">
        <f t="shared" si="15"/>
        <v>vis</v>
      </c>
      <c r="E187" s="60">
        <f>VLOOKUP(C187,Active!C$21:E$965,3,FALSE)</f>
        <v>-3599.0134237519451</v>
      </c>
      <c r="F187" s="21" t="str">
        <f>LEFT(M187,1)</f>
        <v>V</v>
      </c>
      <c r="G187" s="19" t="str">
        <f t="shared" si="16"/>
        <v>37959.438</v>
      </c>
      <c r="H187" s="16">
        <f t="shared" si="17"/>
        <v>-3599</v>
      </c>
      <c r="I187" s="61" t="s">
        <v>349</v>
      </c>
      <c r="J187" s="62" t="s">
        <v>350</v>
      </c>
      <c r="K187" s="61">
        <v>-3599</v>
      </c>
      <c r="L187" s="61" t="s">
        <v>351</v>
      </c>
      <c r="M187" s="62" t="s">
        <v>189</v>
      </c>
      <c r="N187" s="62"/>
      <c r="O187" s="63" t="s">
        <v>352</v>
      </c>
      <c r="P187" s="63" t="s">
        <v>348</v>
      </c>
    </row>
    <row r="188" spans="1:16" ht="12.75" customHeight="1" thickBot="1" x14ac:dyDescent="0.25">
      <c r="A188" s="16" t="str">
        <f t="shared" si="12"/>
        <v>BAVM 18 </v>
      </c>
      <c r="B188" s="21" t="str">
        <f t="shared" si="13"/>
        <v>I</v>
      </c>
      <c r="C188" s="16">
        <f t="shared" si="14"/>
        <v>38237.442999999999</v>
      </c>
      <c r="D188" s="19" t="str">
        <f t="shared" si="15"/>
        <v>vis</v>
      </c>
      <c r="E188" s="60">
        <f>VLOOKUP(C188,Active!C$21:E$965,3,FALSE)</f>
        <v>-3445.0139123315371</v>
      </c>
      <c r="F188" s="21" t="str">
        <f>LEFT(M188,1)</f>
        <v>V</v>
      </c>
      <c r="G188" s="19" t="str">
        <f t="shared" si="16"/>
        <v>38237.443</v>
      </c>
      <c r="H188" s="16">
        <f t="shared" si="17"/>
        <v>-3445</v>
      </c>
      <c r="I188" s="61" t="s">
        <v>353</v>
      </c>
      <c r="J188" s="62" t="s">
        <v>354</v>
      </c>
      <c r="K188" s="61">
        <v>-3445</v>
      </c>
      <c r="L188" s="61" t="s">
        <v>355</v>
      </c>
      <c r="M188" s="62" t="s">
        <v>189</v>
      </c>
      <c r="N188" s="62"/>
      <c r="O188" s="63" t="s">
        <v>356</v>
      </c>
      <c r="P188" s="64" t="s">
        <v>357</v>
      </c>
    </row>
    <row r="189" spans="1:16" ht="13.5" thickBot="1" x14ac:dyDescent="0.25">
      <c r="A189" s="16" t="str">
        <f t="shared" si="12"/>
        <v> AN 288.70 </v>
      </c>
      <c r="B189" s="21" t="str">
        <f t="shared" si="13"/>
        <v>I</v>
      </c>
      <c r="C189" s="16">
        <f t="shared" si="14"/>
        <v>38237.449000000001</v>
      </c>
      <c r="D189" s="19" t="str">
        <f t="shared" si="15"/>
        <v>vis</v>
      </c>
      <c r="E189" s="60">
        <f>VLOOKUP(C189,Active!C$21:E$965,3,FALSE)</f>
        <v>-3445.0105886608521</v>
      </c>
      <c r="F189" s="21" t="s">
        <v>136</v>
      </c>
      <c r="G189" s="19" t="str">
        <f t="shared" si="16"/>
        <v>38237.449</v>
      </c>
      <c r="H189" s="16">
        <f t="shared" si="17"/>
        <v>-3445</v>
      </c>
      <c r="I189" s="61" t="s">
        <v>358</v>
      </c>
      <c r="J189" s="62" t="s">
        <v>359</v>
      </c>
      <c r="K189" s="61">
        <v>-3445</v>
      </c>
      <c r="L189" s="61" t="s">
        <v>360</v>
      </c>
      <c r="M189" s="62" t="s">
        <v>189</v>
      </c>
      <c r="N189" s="62"/>
      <c r="O189" s="63" t="s">
        <v>361</v>
      </c>
      <c r="P189" s="63" t="s">
        <v>348</v>
      </c>
    </row>
    <row r="190" spans="1:16" ht="13.5" thickBot="1" x14ac:dyDescent="0.25">
      <c r="A190" s="16" t="str">
        <f t="shared" si="12"/>
        <v>BAVM 18 </v>
      </c>
      <c r="B190" s="21" t="str">
        <f t="shared" si="13"/>
        <v>I</v>
      </c>
      <c r="C190" s="16">
        <f t="shared" si="14"/>
        <v>38255.493999999999</v>
      </c>
      <c r="D190" s="19" t="str">
        <f t="shared" si="15"/>
        <v>vis</v>
      </c>
      <c r="E190" s="60">
        <f>VLOOKUP(C190,Active!C$21:E$965,3,FALSE)</f>
        <v>-3435.0146490785387</v>
      </c>
      <c r="F190" s="21" t="s">
        <v>136</v>
      </c>
      <c r="G190" s="19" t="str">
        <f t="shared" si="16"/>
        <v>38255.494</v>
      </c>
      <c r="H190" s="16">
        <f t="shared" si="17"/>
        <v>-3435</v>
      </c>
      <c r="I190" s="61" t="s">
        <v>362</v>
      </c>
      <c r="J190" s="62" t="s">
        <v>363</v>
      </c>
      <c r="K190" s="61">
        <v>-3435</v>
      </c>
      <c r="L190" s="61" t="s">
        <v>223</v>
      </c>
      <c r="M190" s="62" t="s">
        <v>189</v>
      </c>
      <c r="N190" s="62"/>
      <c r="O190" s="63" t="s">
        <v>364</v>
      </c>
      <c r="P190" s="64" t="s">
        <v>357</v>
      </c>
    </row>
    <row r="191" spans="1:16" ht="13.5" thickBot="1" x14ac:dyDescent="0.25">
      <c r="A191" s="16" t="str">
        <f t="shared" si="12"/>
        <v>BAVM 18 </v>
      </c>
      <c r="B191" s="21" t="str">
        <f t="shared" si="13"/>
        <v>I</v>
      </c>
      <c r="C191" s="16">
        <f t="shared" si="14"/>
        <v>38255.506999999998</v>
      </c>
      <c r="D191" s="19" t="str">
        <f t="shared" si="15"/>
        <v>vis</v>
      </c>
      <c r="E191" s="60">
        <f>VLOOKUP(C191,Active!C$21:E$965,3,FALSE)</f>
        <v>-3435.0074477920571</v>
      </c>
      <c r="F191" s="21" t="s">
        <v>136</v>
      </c>
      <c r="G191" s="19" t="str">
        <f t="shared" si="16"/>
        <v>38255.507</v>
      </c>
      <c r="H191" s="16">
        <f t="shared" si="17"/>
        <v>-3435</v>
      </c>
      <c r="I191" s="61" t="s">
        <v>365</v>
      </c>
      <c r="J191" s="62" t="s">
        <v>366</v>
      </c>
      <c r="K191" s="61">
        <v>-3435</v>
      </c>
      <c r="L191" s="61" t="s">
        <v>367</v>
      </c>
      <c r="M191" s="62" t="s">
        <v>189</v>
      </c>
      <c r="N191" s="62"/>
      <c r="O191" s="63" t="s">
        <v>368</v>
      </c>
      <c r="P191" s="64" t="s">
        <v>357</v>
      </c>
    </row>
    <row r="192" spans="1:16" ht="13.5" thickBot="1" x14ac:dyDescent="0.25">
      <c r="A192" s="16" t="str">
        <f t="shared" si="12"/>
        <v> AN 289.192 </v>
      </c>
      <c r="B192" s="21" t="str">
        <f t="shared" si="13"/>
        <v>I</v>
      </c>
      <c r="C192" s="16">
        <f t="shared" si="14"/>
        <v>38322.284</v>
      </c>
      <c r="D192" s="19" t="str">
        <f t="shared" si="15"/>
        <v>vis</v>
      </c>
      <c r="E192" s="60">
        <f>VLOOKUP(C192,Active!C$21:E$965,3,FALSE)</f>
        <v>-3398.0166549137962</v>
      </c>
      <c r="F192" s="21" t="s">
        <v>136</v>
      </c>
      <c r="G192" s="19" t="str">
        <f t="shared" si="16"/>
        <v>38322.284</v>
      </c>
      <c r="H192" s="16">
        <f t="shared" si="17"/>
        <v>-3398</v>
      </c>
      <c r="I192" s="61" t="s">
        <v>369</v>
      </c>
      <c r="J192" s="62" t="s">
        <v>370</v>
      </c>
      <c r="K192" s="61">
        <v>-3398</v>
      </c>
      <c r="L192" s="61" t="s">
        <v>231</v>
      </c>
      <c r="M192" s="62" t="s">
        <v>189</v>
      </c>
      <c r="N192" s="62"/>
      <c r="O192" s="63" t="s">
        <v>371</v>
      </c>
      <c r="P192" s="63" t="s">
        <v>372</v>
      </c>
    </row>
    <row r="193" spans="1:16" ht="13.5" thickBot="1" x14ac:dyDescent="0.25">
      <c r="A193" s="16" t="str">
        <f t="shared" si="12"/>
        <v> AN 288.70 </v>
      </c>
      <c r="B193" s="21" t="str">
        <f t="shared" si="13"/>
        <v>I</v>
      </c>
      <c r="C193" s="16">
        <f t="shared" si="14"/>
        <v>38322.288999999997</v>
      </c>
      <c r="D193" s="19" t="str">
        <f t="shared" si="15"/>
        <v>vis</v>
      </c>
      <c r="E193" s="60">
        <f>VLOOKUP(C193,Active!C$21:E$965,3,FALSE)</f>
        <v>-3398.0138851882275</v>
      </c>
      <c r="F193" s="21" t="s">
        <v>136</v>
      </c>
      <c r="G193" s="19" t="str">
        <f t="shared" si="16"/>
        <v>38322.289</v>
      </c>
      <c r="H193" s="16">
        <f t="shared" si="17"/>
        <v>-3398</v>
      </c>
      <c r="I193" s="61" t="s">
        <v>373</v>
      </c>
      <c r="J193" s="62" t="s">
        <v>374</v>
      </c>
      <c r="K193" s="61">
        <v>-3398</v>
      </c>
      <c r="L193" s="61" t="s">
        <v>355</v>
      </c>
      <c r="M193" s="62" t="s">
        <v>189</v>
      </c>
      <c r="N193" s="62"/>
      <c r="O193" s="63" t="s">
        <v>375</v>
      </c>
      <c r="P193" s="63" t="s">
        <v>348</v>
      </c>
    </row>
    <row r="194" spans="1:16" ht="13.5" thickBot="1" x14ac:dyDescent="0.25">
      <c r="A194" s="16" t="str">
        <f t="shared" si="12"/>
        <v>BAVM 18 </v>
      </c>
      <c r="B194" s="21" t="str">
        <f t="shared" si="13"/>
        <v>I</v>
      </c>
      <c r="C194" s="16">
        <f t="shared" si="14"/>
        <v>38941.480000000003</v>
      </c>
      <c r="D194" s="19" t="str">
        <f t="shared" si="15"/>
        <v>vis</v>
      </c>
      <c r="E194" s="60">
        <f>VLOOKUP(C194,Active!C$21:E$965,3,FALSE)</f>
        <v>-3055.0160560991258</v>
      </c>
      <c r="F194" s="21" t="s">
        <v>136</v>
      </c>
      <c r="G194" s="19" t="str">
        <f t="shared" si="16"/>
        <v>38941.480</v>
      </c>
      <c r="H194" s="16">
        <f t="shared" si="17"/>
        <v>-3055</v>
      </c>
      <c r="I194" s="61" t="s">
        <v>376</v>
      </c>
      <c r="J194" s="62" t="s">
        <v>377</v>
      </c>
      <c r="K194" s="61">
        <v>-3055</v>
      </c>
      <c r="L194" s="61" t="s">
        <v>258</v>
      </c>
      <c r="M194" s="62" t="s">
        <v>189</v>
      </c>
      <c r="N194" s="62"/>
      <c r="O194" s="63" t="s">
        <v>378</v>
      </c>
      <c r="P194" s="64" t="s">
        <v>357</v>
      </c>
    </row>
    <row r="195" spans="1:16" ht="13.5" thickBot="1" x14ac:dyDescent="0.25">
      <c r="A195" s="16" t="str">
        <f t="shared" si="12"/>
        <v> MSAI 38.3. </v>
      </c>
      <c r="B195" s="21" t="str">
        <f t="shared" si="13"/>
        <v>I</v>
      </c>
      <c r="C195" s="16">
        <f t="shared" si="14"/>
        <v>38977.587399999997</v>
      </c>
      <c r="D195" s="19" t="str">
        <f t="shared" si="15"/>
        <v>vis</v>
      </c>
      <c r="E195" s="60">
        <f>VLOOKUP(C195,Active!C$21:E$965,3,FALSE)</f>
        <v>-3035.0145382895171</v>
      </c>
      <c r="F195" s="21" t="s">
        <v>136</v>
      </c>
      <c r="G195" s="19" t="str">
        <f t="shared" si="16"/>
        <v>38977.5874</v>
      </c>
      <c r="H195" s="16">
        <f t="shared" si="17"/>
        <v>-3035</v>
      </c>
      <c r="I195" s="61" t="s">
        <v>379</v>
      </c>
      <c r="J195" s="62" t="s">
        <v>380</v>
      </c>
      <c r="K195" s="61">
        <v>-3035</v>
      </c>
      <c r="L195" s="61" t="s">
        <v>381</v>
      </c>
      <c r="M195" s="62" t="s">
        <v>296</v>
      </c>
      <c r="N195" s="62" t="s">
        <v>297</v>
      </c>
      <c r="O195" s="63" t="s">
        <v>382</v>
      </c>
      <c r="P195" s="63" t="s">
        <v>383</v>
      </c>
    </row>
    <row r="196" spans="1:16" ht="13.5" thickBot="1" x14ac:dyDescent="0.25">
      <c r="A196" s="16" t="str">
        <f t="shared" si="12"/>
        <v> MSAI 38.3. </v>
      </c>
      <c r="B196" s="21" t="str">
        <f t="shared" si="13"/>
        <v>I</v>
      </c>
      <c r="C196" s="16">
        <f t="shared" si="14"/>
        <v>38979.391000000003</v>
      </c>
      <c r="D196" s="19" t="str">
        <f t="shared" si="15"/>
        <v>vis</v>
      </c>
      <c r="E196" s="60">
        <f>VLOOKUP(C196,Active!C$21:E$965,3,FALSE)</f>
        <v>-3034.0154428818846</v>
      </c>
      <c r="F196" s="21" t="s">
        <v>136</v>
      </c>
      <c r="G196" s="19" t="str">
        <f t="shared" si="16"/>
        <v>38979.3910</v>
      </c>
      <c r="H196" s="16">
        <f t="shared" si="17"/>
        <v>-3034</v>
      </c>
      <c r="I196" s="61" t="s">
        <v>384</v>
      </c>
      <c r="J196" s="62" t="s">
        <v>385</v>
      </c>
      <c r="K196" s="61">
        <v>-3034</v>
      </c>
      <c r="L196" s="61" t="s">
        <v>386</v>
      </c>
      <c r="M196" s="62" t="s">
        <v>296</v>
      </c>
      <c r="N196" s="62" t="s">
        <v>297</v>
      </c>
      <c r="O196" s="63" t="s">
        <v>382</v>
      </c>
      <c r="P196" s="63" t="s">
        <v>383</v>
      </c>
    </row>
    <row r="197" spans="1:16" ht="13.5" thickBot="1" x14ac:dyDescent="0.25">
      <c r="A197" s="16" t="str">
        <f t="shared" si="12"/>
        <v> MSAI 38.3. </v>
      </c>
      <c r="B197" s="21" t="str">
        <f t="shared" si="13"/>
        <v>I</v>
      </c>
      <c r="C197" s="16">
        <f t="shared" si="14"/>
        <v>38988.417500000003</v>
      </c>
      <c r="D197" s="19" t="str">
        <f t="shared" si="15"/>
        <v>vis</v>
      </c>
      <c r="E197" s="60">
        <f>VLOOKUP(C197,Active!C$21:E$965,3,FALSE)</f>
        <v>-3029.0152573102714</v>
      </c>
      <c r="F197" s="21" t="s">
        <v>136</v>
      </c>
      <c r="G197" s="19" t="str">
        <f t="shared" si="16"/>
        <v>38988.4175</v>
      </c>
      <c r="H197" s="16">
        <f t="shared" si="17"/>
        <v>-3029</v>
      </c>
      <c r="I197" s="61" t="s">
        <v>387</v>
      </c>
      <c r="J197" s="62" t="s">
        <v>388</v>
      </c>
      <c r="K197" s="61">
        <v>-3029</v>
      </c>
      <c r="L197" s="61" t="s">
        <v>389</v>
      </c>
      <c r="M197" s="62" t="s">
        <v>296</v>
      </c>
      <c r="N197" s="62" t="s">
        <v>297</v>
      </c>
      <c r="O197" s="63" t="s">
        <v>382</v>
      </c>
      <c r="P197" s="63" t="s">
        <v>383</v>
      </c>
    </row>
    <row r="198" spans="1:16" ht="13.5" thickBot="1" x14ac:dyDescent="0.25">
      <c r="A198" s="16" t="str">
        <f t="shared" si="12"/>
        <v>BAVM 18 </v>
      </c>
      <c r="B198" s="21" t="str">
        <f t="shared" si="13"/>
        <v>I</v>
      </c>
      <c r="C198" s="16">
        <f t="shared" si="14"/>
        <v>39026.326999999997</v>
      </c>
      <c r="D198" s="19" t="str">
        <f t="shared" si="15"/>
        <v>vis</v>
      </c>
      <c r="E198" s="60">
        <f>VLOOKUP(C198,Active!C$21:E$965,3,FALSE)</f>
        <v>-3008.0154750107044</v>
      </c>
      <c r="F198" s="21" t="s">
        <v>136</v>
      </c>
      <c r="G198" s="19" t="str">
        <f t="shared" si="16"/>
        <v>39026.327</v>
      </c>
      <c r="H198" s="16">
        <f t="shared" si="17"/>
        <v>-3008</v>
      </c>
      <c r="I198" s="61" t="s">
        <v>390</v>
      </c>
      <c r="J198" s="62" t="s">
        <v>391</v>
      </c>
      <c r="K198" s="61">
        <v>-3008</v>
      </c>
      <c r="L198" s="61" t="s">
        <v>392</v>
      </c>
      <c r="M198" s="62" t="s">
        <v>189</v>
      </c>
      <c r="N198" s="62"/>
      <c r="O198" s="63" t="s">
        <v>378</v>
      </c>
      <c r="P198" s="64" t="s">
        <v>357</v>
      </c>
    </row>
    <row r="199" spans="1:16" ht="13.5" thickBot="1" x14ac:dyDescent="0.25">
      <c r="A199" s="16" t="str">
        <f t="shared" si="12"/>
        <v>BAVM 25 </v>
      </c>
      <c r="B199" s="21" t="str">
        <f t="shared" si="13"/>
        <v>I</v>
      </c>
      <c r="C199" s="16">
        <f t="shared" si="14"/>
        <v>39026.328999999998</v>
      </c>
      <c r="D199" s="19" t="str">
        <f t="shared" si="15"/>
        <v>vis</v>
      </c>
      <c r="E199" s="60">
        <f>VLOOKUP(C199,Active!C$21:E$965,3,FALSE)</f>
        <v>-3008.0143671204764</v>
      </c>
      <c r="F199" s="21" t="s">
        <v>136</v>
      </c>
      <c r="G199" s="19" t="str">
        <f t="shared" si="16"/>
        <v>39026.329</v>
      </c>
      <c r="H199" s="16">
        <f t="shared" si="17"/>
        <v>-3008</v>
      </c>
      <c r="I199" s="61" t="s">
        <v>393</v>
      </c>
      <c r="J199" s="62" t="s">
        <v>394</v>
      </c>
      <c r="K199" s="61">
        <v>-3008</v>
      </c>
      <c r="L199" s="61" t="s">
        <v>223</v>
      </c>
      <c r="M199" s="62" t="s">
        <v>138</v>
      </c>
      <c r="N199" s="62"/>
      <c r="O199" s="63" t="s">
        <v>352</v>
      </c>
      <c r="P199" s="64" t="s">
        <v>395</v>
      </c>
    </row>
    <row r="200" spans="1:16" ht="13.5" thickBot="1" x14ac:dyDescent="0.25">
      <c r="A200" s="16" t="str">
        <f t="shared" si="12"/>
        <v>BAVM 18 </v>
      </c>
      <c r="B200" s="21" t="str">
        <f t="shared" si="13"/>
        <v>I</v>
      </c>
      <c r="C200" s="16">
        <f t="shared" si="14"/>
        <v>39053.385999999999</v>
      </c>
      <c r="D200" s="19" t="str">
        <f t="shared" si="15"/>
        <v>vis</v>
      </c>
      <c r="E200" s="60">
        <f>VLOOKUP(C200,Active!C$21:E$965,3,FALSE)</f>
        <v>-2993.0262741707015</v>
      </c>
      <c r="F200" s="21" t="s">
        <v>136</v>
      </c>
      <c r="G200" s="19" t="str">
        <f t="shared" si="16"/>
        <v>39053.386</v>
      </c>
      <c r="H200" s="16">
        <f t="shared" si="17"/>
        <v>-2993</v>
      </c>
      <c r="I200" s="61" t="s">
        <v>396</v>
      </c>
      <c r="J200" s="62" t="s">
        <v>397</v>
      </c>
      <c r="K200" s="61">
        <v>-2993</v>
      </c>
      <c r="L200" s="61" t="s">
        <v>398</v>
      </c>
      <c r="M200" s="62" t="s">
        <v>189</v>
      </c>
      <c r="N200" s="62"/>
      <c r="O200" s="63" t="s">
        <v>378</v>
      </c>
      <c r="P200" s="64" t="s">
        <v>357</v>
      </c>
    </row>
    <row r="201" spans="1:16" ht="13.5" thickBot="1" x14ac:dyDescent="0.25">
      <c r="A201" s="16" t="str">
        <f t="shared" si="12"/>
        <v>BAVM 23 </v>
      </c>
      <c r="B201" s="21" t="str">
        <f t="shared" si="13"/>
        <v>I</v>
      </c>
      <c r="C201" s="16">
        <f t="shared" si="14"/>
        <v>39248.379000000001</v>
      </c>
      <c r="D201" s="19" t="str">
        <f t="shared" si="15"/>
        <v>vis</v>
      </c>
      <c r="E201" s="60">
        <f>VLOOKUP(C201,Active!C$21:E$965,3,FALSE)</f>
        <v>-2885.0108545545067</v>
      </c>
      <c r="F201" s="21" t="s">
        <v>136</v>
      </c>
      <c r="G201" s="19" t="str">
        <f t="shared" si="16"/>
        <v>39248.379</v>
      </c>
      <c r="H201" s="16">
        <f t="shared" si="17"/>
        <v>-2885</v>
      </c>
      <c r="I201" s="61" t="s">
        <v>399</v>
      </c>
      <c r="J201" s="62" t="s">
        <v>400</v>
      </c>
      <c r="K201" s="61">
        <v>-2885</v>
      </c>
      <c r="L201" s="61" t="s">
        <v>401</v>
      </c>
      <c r="M201" s="62" t="s">
        <v>189</v>
      </c>
      <c r="N201" s="62"/>
      <c r="O201" s="63" t="s">
        <v>378</v>
      </c>
      <c r="P201" s="64" t="s">
        <v>402</v>
      </c>
    </row>
    <row r="202" spans="1:16" ht="13.5" thickBot="1" x14ac:dyDescent="0.25">
      <c r="A202" s="16" t="str">
        <f t="shared" si="12"/>
        <v>BAVM 23 </v>
      </c>
      <c r="B202" s="21" t="str">
        <f t="shared" si="13"/>
        <v>I</v>
      </c>
      <c r="C202" s="16">
        <f t="shared" si="14"/>
        <v>39248.379999999997</v>
      </c>
      <c r="D202" s="19" t="str">
        <f t="shared" si="15"/>
        <v>vis</v>
      </c>
      <c r="E202" s="60">
        <f>VLOOKUP(C202,Active!C$21:E$965,3,FALSE)</f>
        <v>-2885.0103006093946</v>
      </c>
      <c r="F202" s="21" t="s">
        <v>136</v>
      </c>
      <c r="G202" s="19" t="str">
        <f t="shared" si="16"/>
        <v>39248.380</v>
      </c>
      <c r="H202" s="16">
        <f t="shared" si="17"/>
        <v>-2885</v>
      </c>
      <c r="I202" s="61" t="s">
        <v>403</v>
      </c>
      <c r="J202" s="62" t="s">
        <v>404</v>
      </c>
      <c r="K202" s="61">
        <v>-2885</v>
      </c>
      <c r="L202" s="61" t="s">
        <v>360</v>
      </c>
      <c r="M202" s="62" t="s">
        <v>189</v>
      </c>
      <c r="N202" s="62"/>
      <c r="O202" s="63" t="s">
        <v>405</v>
      </c>
      <c r="P202" s="64" t="s">
        <v>402</v>
      </c>
    </row>
    <row r="203" spans="1:16" ht="13.5" thickBot="1" x14ac:dyDescent="0.25">
      <c r="A203" s="16" t="str">
        <f t="shared" ref="A203:A229" si="18">P203</f>
        <v>BAVM 23 </v>
      </c>
      <c r="B203" s="21" t="str">
        <f t="shared" ref="B203:B229" si="19">IF(H203=INT(H203),"I","II")</f>
        <v>I</v>
      </c>
      <c r="C203" s="16">
        <f t="shared" ref="C203:C229" si="20">1*G203</f>
        <v>39266.423999999999</v>
      </c>
      <c r="D203" s="19" t="str">
        <f t="shared" ref="D203:D229" si="21">VLOOKUP(F203,I$1:J$5,2,FALSE)</f>
        <v>vis</v>
      </c>
      <c r="E203" s="60">
        <f>VLOOKUP(C203,Active!C$21:E$965,3,FALSE)</f>
        <v>-2875.0149149721933</v>
      </c>
      <c r="F203" s="21" t="s">
        <v>136</v>
      </c>
      <c r="G203" s="19" t="str">
        <f t="shared" ref="G203:G229" si="22">MID(I203,3,LEN(I203)-3)</f>
        <v>39266.424</v>
      </c>
      <c r="H203" s="16">
        <f t="shared" ref="H203:H229" si="23">1*K203</f>
        <v>-2875</v>
      </c>
      <c r="I203" s="61" t="s">
        <v>406</v>
      </c>
      <c r="J203" s="62" t="s">
        <v>407</v>
      </c>
      <c r="K203" s="61">
        <v>-2875</v>
      </c>
      <c r="L203" s="61" t="s">
        <v>408</v>
      </c>
      <c r="M203" s="62" t="s">
        <v>189</v>
      </c>
      <c r="N203" s="62"/>
      <c r="O203" s="63" t="s">
        <v>405</v>
      </c>
      <c r="P203" s="64" t="s">
        <v>402</v>
      </c>
    </row>
    <row r="204" spans="1:16" ht="13.5" thickBot="1" x14ac:dyDescent="0.25">
      <c r="A204" s="16" t="str">
        <f t="shared" si="18"/>
        <v>BAVM 23 </v>
      </c>
      <c r="B204" s="21" t="str">
        <f t="shared" si="19"/>
        <v>I</v>
      </c>
      <c r="C204" s="16">
        <f t="shared" si="20"/>
        <v>39266.428</v>
      </c>
      <c r="D204" s="19" t="str">
        <f t="shared" si="21"/>
        <v>vis</v>
      </c>
      <c r="E204" s="60">
        <f>VLOOKUP(C204,Active!C$21:E$965,3,FALSE)</f>
        <v>-2875.0126991917368</v>
      </c>
      <c r="F204" s="21" t="s">
        <v>136</v>
      </c>
      <c r="G204" s="19" t="str">
        <f t="shared" si="22"/>
        <v>39266.428</v>
      </c>
      <c r="H204" s="16">
        <f t="shared" si="23"/>
        <v>-2875</v>
      </c>
      <c r="I204" s="61" t="s">
        <v>409</v>
      </c>
      <c r="J204" s="62" t="s">
        <v>410</v>
      </c>
      <c r="K204" s="61">
        <v>-2875</v>
      </c>
      <c r="L204" s="61" t="s">
        <v>411</v>
      </c>
      <c r="M204" s="62" t="s">
        <v>189</v>
      </c>
      <c r="N204" s="62"/>
      <c r="O204" s="63" t="s">
        <v>378</v>
      </c>
      <c r="P204" s="64" t="s">
        <v>402</v>
      </c>
    </row>
    <row r="205" spans="1:16" ht="13.5" thickBot="1" x14ac:dyDescent="0.25">
      <c r="A205" s="16" t="str">
        <f t="shared" si="18"/>
        <v>BAVM 26 </v>
      </c>
      <c r="B205" s="21" t="str">
        <f t="shared" si="19"/>
        <v>I</v>
      </c>
      <c r="C205" s="16">
        <f t="shared" si="20"/>
        <v>41445.368000000002</v>
      </c>
      <c r="D205" s="19" t="str">
        <f t="shared" si="21"/>
        <v>vis</v>
      </c>
      <c r="E205" s="60">
        <f>VLOOKUP(C205,Active!C$21:E$965,3,FALSE)</f>
        <v>-1667.9995324703207</v>
      </c>
      <c r="F205" s="21" t="s">
        <v>136</v>
      </c>
      <c r="G205" s="19" t="str">
        <f t="shared" si="22"/>
        <v>41445.368</v>
      </c>
      <c r="H205" s="16">
        <f t="shared" si="23"/>
        <v>-1668</v>
      </c>
      <c r="I205" s="61" t="s">
        <v>468</v>
      </c>
      <c r="J205" s="62" t="s">
        <v>469</v>
      </c>
      <c r="K205" s="61">
        <v>-1668</v>
      </c>
      <c r="L205" s="61" t="s">
        <v>470</v>
      </c>
      <c r="M205" s="62" t="s">
        <v>189</v>
      </c>
      <c r="N205" s="62"/>
      <c r="O205" s="63" t="s">
        <v>378</v>
      </c>
      <c r="P205" s="64" t="s">
        <v>471</v>
      </c>
    </row>
    <row r="206" spans="1:16" ht="13.5" thickBot="1" x14ac:dyDescent="0.25">
      <c r="A206" s="16" t="str">
        <f t="shared" si="18"/>
        <v> AOEB 12 </v>
      </c>
      <c r="B206" s="21" t="str">
        <f t="shared" si="19"/>
        <v>I</v>
      </c>
      <c r="C206" s="16">
        <f t="shared" si="20"/>
        <v>50655.684000000001</v>
      </c>
      <c r="D206" s="19" t="str">
        <f t="shared" si="21"/>
        <v>vis</v>
      </c>
      <c r="E206" s="60">
        <f>VLOOKUP(C206,Active!C$21:E$965,3,FALSE)</f>
        <v>3434.010014219773</v>
      </c>
      <c r="F206" s="21" t="s">
        <v>136</v>
      </c>
      <c r="G206" s="19" t="str">
        <f t="shared" si="22"/>
        <v>50655.684</v>
      </c>
      <c r="H206" s="16">
        <f t="shared" si="23"/>
        <v>3434</v>
      </c>
      <c r="I206" s="61" t="s">
        <v>690</v>
      </c>
      <c r="J206" s="62" t="s">
        <v>691</v>
      </c>
      <c r="K206" s="61">
        <v>3434</v>
      </c>
      <c r="L206" s="61" t="s">
        <v>170</v>
      </c>
      <c r="M206" s="62" t="s">
        <v>677</v>
      </c>
      <c r="N206" s="62" t="s">
        <v>692</v>
      </c>
      <c r="O206" s="63" t="s">
        <v>678</v>
      </c>
      <c r="P206" s="63" t="s">
        <v>693</v>
      </c>
    </row>
    <row r="207" spans="1:16" ht="13.5" thickBot="1" x14ac:dyDescent="0.25">
      <c r="A207" s="16" t="str">
        <f t="shared" si="18"/>
        <v>BAVM 131 </v>
      </c>
      <c r="B207" s="21" t="str">
        <f t="shared" si="19"/>
        <v>I</v>
      </c>
      <c r="C207" s="16">
        <f t="shared" si="20"/>
        <v>51426.491999999998</v>
      </c>
      <c r="D207" s="19" t="str">
        <f t="shared" si="21"/>
        <v>vis</v>
      </c>
      <c r="E207" s="60">
        <f>VLOOKUP(C207,Active!C$21:E$965,3,FALSE)</f>
        <v>3860.9953396597566</v>
      </c>
      <c r="F207" s="21" t="s">
        <v>136</v>
      </c>
      <c r="G207" s="19" t="str">
        <f t="shared" si="22"/>
        <v>51426.492</v>
      </c>
      <c r="H207" s="16">
        <f t="shared" si="23"/>
        <v>3861</v>
      </c>
      <c r="I207" s="61" t="s">
        <v>694</v>
      </c>
      <c r="J207" s="62" t="s">
        <v>695</v>
      </c>
      <c r="K207" s="61">
        <v>3861</v>
      </c>
      <c r="L207" s="61" t="s">
        <v>599</v>
      </c>
      <c r="M207" s="62" t="s">
        <v>189</v>
      </c>
      <c r="N207" s="62"/>
      <c r="O207" s="63" t="s">
        <v>696</v>
      </c>
      <c r="P207" s="64" t="s">
        <v>697</v>
      </c>
    </row>
    <row r="208" spans="1:16" ht="13.5" thickBot="1" x14ac:dyDescent="0.25">
      <c r="A208" s="16" t="str">
        <f t="shared" si="18"/>
        <v>BAVM 143 </v>
      </c>
      <c r="B208" s="21" t="str">
        <f t="shared" si="19"/>
        <v>I</v>
      </c>
      <c r="C208" s="16">
        <f t="shared" si="20"/>
        <v>51798.334000000003</v>
      </c>
      <c r="D208" s="19" t="str">
        <f t="shared" si="21"/>
        <v>vis</v>
      </c>
      <c r="E208" s="60">
        <f>VLOOKUP(C208,Active!C$21:E$965,3,FALSE)</f>
        <v>4066.9753987435447</v>
      </c>
      <c r="F208" s="21" t="s">
        <v>136</v>
      </c>
      <c r="G208" s="19" t="str">
        <f t="shared" si="22"/>
        <v>51798.334</v>
      </c>
      <c r="H208" s="16">
        <f t="shared" si="23"/>
        <v>4067</v>
      </c>
      <c r="I208" s="61" t="s">
        <v>698</v>
      </c>
      <c r="J208" s="62" t="s">
        <v>699</v>
      </c>
      <c r="K208" s="61">
        <v>4067</v>
      </c>
      <c r="L208" s="61" t="s">
        <v>700</v>
      </c>
      <c r="M208" s="62" t="s">
        <v>189</v>
      </c>
      <c r="N208" s="62"/>
      <c r="O208" s="63" t="s">
        <v>701</v>
      </c>
      <c r="P208" s="64" t="s">
        <v>702</v>
      </c>
    </row>
    <row r="209" spans="1:16" ht="13.5" thickBot="1" x14ac:dyDescent="0.25">
      <c r="A209" s="16" t="str">
        <f t="shared" si="18"/>
        <v>BAVM 143 </v>
      </c>
      <c r="B209" s="21" t="str">
        <f t="shared" si="19"/>
        <v>I</v>
      </c>
      <c r="C209" s="16">
        <f t="shared" si="20"/>
        <v>51807.373</v>
      </c>
      <c r="D209" s="19" t="str">
        <f t="shared" si="21"/>
        <v>vis</v>
      </c>
      <c r="E209" s="60">
        <f>VLOOKUP(C209,Active!C$21:E$965,3,FALSE)</f>
        <v>4071.9825086290812</v>
      </c>
      <c r="F209" s="21" t="s">
        <v>136</v>
      </c>
      <c r="G209" s="19" t="str">
        <f t="shared" si="22"/>
        <v>51807.373</v>
      </c>
      <c r="H209" s="16">
        <f t="shared" si="23"/>
        <v>4072</v>
      </c>
      <c r="I209" s="61" t="s">
        <v>703</v>
      </c>
      <c r="J209" s="62" t="s">
        <v>704</v>
      </c>
      <c r="K209" s="61">
        <v>4072</v>
      </c>
      <c r="L209" s="61" t="s">
        <v>167</v>
      </c>
      <c r="M209" s="62" t="s">
        <v>189</v>
      </c>
      <c r="N209" s="62"/>
      <c r="O209" s="63" t="s">
        <v>701</v>
      </c>
      <c r="P209" s="64" t="s">
        <v>702</v>
      </c>
    </row>
    <row r="210" spans="1:16" ht="13.5" thickBot="1" x14ac:dyDescent="0.25">
      <c r="A210" s="16" t="str">
        <f t="shared" si="18"/>
        <v>BAVM 143 </v>
      </c>
      <c r="B210" s="21" t="str">
        <f t="shared" si="19"/>
        <v>I</v>
      </c>
      <c r="C210" s="16">
        <f t="shared" si="20"/>
        <v>51816.438000000002</v>
      </c>
      <c r="D210" s="19" t="str">
        <f t="shared" si="21"/>
        <v>vis</v>
      </c>
      <c r="E210" s="60">
        <f>VLOOKUP(C210,Active!C$21:E$965,3,FALSE)</f>
        <v>4077.004021087585</v>
      </c>
      <c r="F210" s="21" t="s">
        <v>136</v>
      </c>
      <c r="G210" s="19" t="str">
        <f t="shared" si="22"/>
        <v>51816.438</v>
      </c>
      <c r="H210" s="16">
        <f t="shared" si="23"/>
        <v>4077</v>
      </c>
      <c r="I210" s="61" t="s">
        <v>705</v>
      </c>
      <c r="J210" s="62" t="s">
        <v>706</v>
      </c>
      <c r="K210" s="61">
        <v>4077</v>
      </c>
      <c r="L210" s="61" t="s">
        <v>707</v>
      </c>
      <c r="M210" s="62" t="s">
        <v>189</v>
      </c>
      <c r="N210" s="62"/>
      <c r="O210" s="63" t="s">
        <v>701</v>
      </c>
      <c r="P210" s="64" t="s">
        <v>702</v>
      </c>
    </row>
    <row r="211" spans="1:16" ht="13.5" thickBot="1" x14ac:dyDescent="0.25">
      <c r="A211" s="16" t="str">
        <f t="shared" si="18"/>
        <v>BAVM 154 </v>
      </c>
      <c r="B211" s="21" t="str">
        <f t="shared" si="19"/>
        <v>I</v>
      </c>
      <c r="C211" s="16">
        <f t="shared" si="20"/>
        <v>52085.421000000002</v>
      </c>
      <c r="D211" s="19" t="str">
        <f t="shared" si="21"/>
        <v>vis</v>
      </c>
      <c r="E211" s="60">
        <f>VLOOKUP(C211,Active!C$21:E$965,3,FALSE)</f>
        <v>4226.0058396893946</v>
      </c>
      <c r="F211" s="21" t="s">
        <v>136</v>
      </c>
      <c r="G211" s="19" t="str">
        <f t="shared" si="22"/>
        <v>52085.421</v>
      </c>
      <c r="H211" s="16">
        <f t="shared" si="23"/>
        <v>4226</v>
      </c>
      <c r="I211" s="61" t="s">
        <v>708</v>
      </c>
      <c r="J211" s="62" t="s">
        <v>709</v>
      </c>
      <c r="K211" s="61">
        <v>4226</v>
      </c>
      <c r="L211" s="61" t="s">
        <v>265</v>
      </c>
      <c r="M211" s="62" t="s">
        <v>189</v>
      </c>
      <c r="N211" s="62"/>
      <c r="O211" s="63" t="s">
        <v>701</v>
      </c>
      <c r="P211" s="64" t="s">
        <v>710</v>
      </c>
    </row>
    <row r="212" spans="1:16" ht="13.5" thickBot="1" x14ac:dyDescent="0.25">
      <c r="A212" s="16" t="str">
        <f t="shared" si="18"/>
        <v>BAVM 154 </v>
      </c>
      <c r="B212" s="21" t="str">
        <f t="shared" si="19"/>
        <v>I</v>
      </c>
      <c r="C212" s="16">
        <f t="shared" si="20"/>
        <v>52112.49</v>
      </c>
      <c r="D212" s="19" t="str">
        <f t="shared" si="21"/>
        <v>vis</v>
      </c>
      <c r="E212" s="60">
        <f>VLOOKUP(C212,Active!C$21:E$965,3,FALSE)</f>
        <v>4241.0005799805349</v>
      </c>
      <c r="F212" s="21" t="s">
        <v>136</v>
      </c>
      <c r="G212" s="19" t="str">
        <f t="shared" si="22"/>
        <v>52112.490</v>
      </c>
      <c r="H212" s="16">
        <f t="shared" si="23"/>
        <v>4241</v>
      </c>
      <c r="I212" s="61" t="s">
        <v>711</v>
      </c>
      <c r="J212" s="62" t="s">
        <v>712</v>
      </c>
      <c r="K212" s="61">
        <v>4241</v>
      </c>
      <c r="L212" s="61" t="s">
        <v>470</v>
      </c>
      <c r="M212" s="62" t="s">
        <v>189</v>
      </c>
      <c r="N212" s="62"/>
      <c r="O212" s="63" t="s">
        <v>701</v>
      </c>
      <c r="P212" s="64" t="s">
        <v>710</v>
      </c>
    </row>
    <row r="213" spans="1:16" ht="13.5" thickBot="1" x14ac:dyDescent="0.25">
      <c r="A213" s="16" t="str">
        <f t="shared" si="18"/>
        <v>BAVM 154 </v>
      </c>
      <c r="B213" s="21" t="str">
        <f t="shared" si="19"/>
        <v>I</v>
      </c>
      <c r="C213" s="16">
        <f t="shared" si="20"/>
        <v>52150.396000000001</v>
      </c>
      <c r="D213" s="19" t="str">
        <f t="shared" si="21"/>
        <v>vis</v>
      </c>
      <c r="E213" s="60">
        <f>VLOOKUP(C213,Active!C$21:E$965,3,FALSE)</f>
        <v>4261.9984234722069</v>
      </c>
      <c r="F213" s="21" t="s">
        <v>136</v>
      </c>
      <c r="G213" s="19" t="str">
        <f t="shared" si="22"/>
        <v>52150.396</v>
      </c>
      <c r="H213" s="16">
        <f t="shared" si="23"/>
        <v>4262</v>
      </c>
      <c r="I213" s="61" t="s">
        <v>713</v>
      </c>
      <c r="J213" s="62" t="s">
        <v>714</v>
      </c>
      <c r="K213" s="61">
        <v>4262</v>
      </c>
      <c r="L213" s="61" t="s">
        <v>137</v>
      </c>
      <c r="M213" s="62" t="s">
        <v>189</v>
      </c>
      <c r="N213" s="62"/>
      <c r="O213" s="63" t="s">
        <v>701</v>
      </c>
      <c r="P213" s="64" t="s">
        <v>710</v>
      </c>
    </row>
    <row r="214" spans="1:16" ht="13.5" thickBot="1" x14ac:dyDescent="0.25">
      <c r="A214" s="16" t="str">
        <f t="shared" si="18"/>
        <v> BBS 126 </v>
      </c>
      <c r="B214" s="21" t="str">
        <f t="shared" si="19"/>
        <v>I</v>
      </c>
      <c r="C214" s="16">
        <f t="shared" si="20"/>
        <v>52150.413999999997</v>
      </c>
      <c r="D214" s="19" t="str">
        <f t="shared" si="21"/>
        <v>vis</v>
      </c>
      <c r="E214" s="60">
        <f>VLOOKUP(C214,Active!C$21:E$965,3,FALSE)</f>
        <v>4262.0083944842572</v>
      </c>
      <c r="F214" s="21" t="s">
        <v>136</v>
      </c>
      <c r="G214" s="19" t="str">
        <f t="shared" si="22"/>
        <v>52150.414</v>
      </c>
      <c r="H214" s="16">
        <f t="shared" si="23"/>
        <v>4262</v>
      </c>
      <c r="I214" s="61" t="s">
        <v>715</v>
      </c>
      <c r="J214" s="62" t="s">
        <v>716</v>
      </c>
      <c r="K214" s="61">
        <v>4262</v>
      </c>
      <c r="L214" s="61" t="s">
        <v>717</v>
      </c>
      <c r="M214" s="62" t="s">
        <v>296</v>
      </c>
      <c r="N214" s="62" t="s">
        <v>297</v>
      </c>
      <c r="O214" s="63" t="s">
        <v>439</v>
      </c>
      <c r="P214" s="63" t="s">
        <v>718</v>
      </c>
    </row>
    <row r="215" spans="1:16" ht="13.5" thickBot="1" x14ac:dyDescent="0.25">
      <c r="A215" s="16" t="str">
        <f t="shared" si="18"/>
        <v>BAVM 157 </v>
      </c>
      <c r="B215" s="21" t="str">
        <f t="shared" si="19"/>
        <v>I</v>
      </c>
      <c r="C215" s="16">
        <f t="shared" si="20"/>
        <v>52428.413</v>
      </c>
      <c r="D215" s="19" t="str">
        <f t="shared" si="21"/>
        <v>vis</v>
      </c>
      <c r="E215" s="60">
        <f>VLOOKUP(C215,Active!C$21:E$965,3,FALSE)</f>
        <v>4416.0045822339844</v>
      </c>
      <c r="F215" s="21" t="s">
        <v>136</v>
      </c>
      <c r="G215" s="19" t="str">
        <f t="shared" si="22"/>
        <v>52428.413</v>
      </c>
      <c r="H215" s="16">
        <f t="shared" si="23"/>
        <v>4416</v>
      </c>
      <c r="I215" s="61" t="s">
        <v>723</v>
      </c>
      <c r="J215" s="62" t="s">
        <v>724</v>
      </c>
      <c r="K215" s="61">
        <v>4416</v>
      </c>
      <c r="L215" s="61" t="s">
        <v>572</v>
      </c>
      <c r="M215" s="62" t="s">
        <v>189</v>
      </c>
      <c r="N215" s="62"/>
      <c r="O215" s="63" t="s">
        <v>725</v>
      </c>
      <c r="P215" s="64" t="s">
        <v>726</v>
      </c>
    </row>
    <row r="216" spans="1:16" ht="13.5" thickBot="1" x14ac:dyDescent="0.25">
      <c r="A216" s="16" t="str">
        <f t="shared" si="18"/>
        <v>BAVM 157 </v>
      </c>
      <c r="B216" s="21" t="str">
        <f t="shared" si="19"/>
        <v>I</v>
      </c>
      <c r="C216" s="16">
        <f t="shared" si="20"/>
        <v>52428.417999999998</v>
      </c>
      <c r="D216" s="19" t="str">
        <f t="shared" si="21"/>
        <v>vis</v>
      </c>
      <c r="E216" s="60">
        <f>VLOOKUP(C216,Active!C$21:E$965,3,FALSE)</f>
        <v>4416.0073519595535</v>
      </c>
      <c r="F216" s="21" t="s">
        <v>136</v>
      </c>
      <c r="G216" s="19" t="str">
        <f t="shared" si="22"/>
        <v>52428.418</v>
      </c>
      <c r="H216" s="16">
        <f t="shared" si="23"/>
        <v>4416</v>
      </c>
      <c r="I216" s="61" t="s">
        <v>727</v>
      </c>
      <c r="J216" s="62" t="s">
        <v>728</v>
      </c>
      <c r="K216" s="61">
        <v>4416</v>
      </c>
      <c r="L216" s="61" t="s">
        <v>485</v>
      </c>
      <c r="M216" s="62" t="s">
        <v>189</v>
      </c>
      <c r="N216" s="62"/>
      <c r="O216" s="63" t="s">
        <v>701</v>
      </c>
      <c r="P216" s="64" t="s">
        <v>726</v>
      </c>
    </row>
    <row r="217" spans="1:16" ht="13.5" thickBot="1" x14ac:dyDescent="0.25">
      <c r="A217" s="16" t="str">
        <f t="shared" si="18"/>
        <v>BAVM 157 </v>
      </c>
      <c r="B217" s="21" t="str">
        <f t="shared" si="19"/>
        <v>I</v>
      </c>
      <c r="C217" s="16">
        <f t="shared" si="20"/>
        <v>52549.366000000002</v>
      </c>
      <c r="D217" s="19" t="str">
        <f t="shared" si="21"/>
        <v>vis</v>
      </c>
      <c r="E217" s="60">
        <f>VLOOKUP(C217,Active!C$21:E$965,3,FALSE)</f>
        <v>4483.005905608863</v>
      </c>
      <c r="F217" s="21" t="s">
        <v>136</v>
      </c>
      <c r="G217" s="19" t="str">
        <f t="shared" si="22"/>
        <v>52549.366</v>
      </c>
      <c r="H217" s="16">
        <f t="shared" si="23"/>
        <v>4483</v>
      </c>
      <c r="I217" s="61" t="s">
        <v>729</v>
      </c>
      <c r="J217" s="62" t="s">
        <v>730</v>
      </c>
      <c r="K217" s="61">
        <v>4483</v>
      </c>
      <c r="L217" s="61" t="s">
        <v>265</v>
      </c>
      <c r="M217" s="62" t="s">
        <v>189</v>
      </c>
      <c r="N217" s="62"/>
      <c r="O217" s="63" t="s">
        <v>725</v>
      </c>
      <c r="P217" s="64" t="s">
        <v>726</v>
      </c>
    </row>
    <row r="218" spans="1:16" ht="13.5" thickBot="1" x14ac:dyDescent="0.25">
      <c r="A218" s="16" t="str">
        <f t="shared" si="18"/>
        <v>BAVM 171 </v>
      </c>
      <c r="B218" s="21" t="str">
        <f t="shared" si="19"/>
        <v>I</v>
      </c>
      <c r="C218" s="16">
        <f t="shared" si="20"/>
        <v>52854.442000000003</v>
      </c>
      <c r="D218" s="19" t="str">
        <f t="shared" si="21"/>
        <v>vis</v>
      </c>
      <c r="E218" s="60">
        <f>VLOOKUP(C218,Active!C$21:E$965,3,FALSE)</f>
        <v>4652.0012652106434</v>
      </c>
      <c r="F218" s="21" t="s">
        <v>136</v>
      </c>
      <c r="G218" s="19" t="str">
        <f t="shared" si="22"/>
        <v>52854.442</v>
      </c>
      <c r="H218" s="16">
        <f t="shared" si="23"/>
        <v>4652</v>
      </c>
      <c r="I218" s="61" t="s">
        <v>731</v>
      </c>
      <c r="J218" s="62" t="s">
        <v>732</v>
      </c>
      <c r="K218" s="61">
        <v>4652</v>
      </c>
      <c r="L218" s="61" t="s">
        <v>438</v>
      </c>
      <c r="M218" s="62" t="s">
        <v>189</v>
      </c>
      <c r="N218" s="62"/>
      <c r="O218" s="63" t="s">
        <v>701</v>
      </c>
      <c r="P218" s="64" t="s">
        <v>733</v>
      </c>
    </row>
    <row r="219" spans="1:16" ht="13.5" thickBot="1" x14ac:dyDescent="0.25">
      <c r="A219" s="16" t="str">
        <f t="shared" si="18"/>
        <v> AOEB 12 </v>
      </c>
      <c r="B219" s="21" t="str">
        <f t="shared" si="19"/>
        <v>I</v>
      </c>
      <c r="C219" s="16">
        <f t="shared" si="20"/>
        <v>52899.586499999998</v>
      </c>
      <c r="D219" s="19" t="str">
        <f t="shared" si="21"/>
        <v>vis</v>
      </c>
      <c r="E219" s="60">
        <f>VLOOKUP(C219,Active!C$21:E$965,3,FALSE)</f>
        <v>4677.0088404100743</v>
      </c>
      <c r="F219" s="21" t="s">
        <v>136</v>
      </c>
      <c r="G219" s="19" t="str">
        <f t="shared" si="22"/>
        <v>52899.5865</v>
      </c>
      <c r="H219" s="16">
        <f t="shared" si="23"/>
        <v>4677</v>
      </c>
      <c r="I219" s="61" t="s">
        <v>734</v>
      </c>
      <c r="J219" s="62" t="s">
        <v>735</v>
      </c>
      <c r="K219" s="61">
        <v>4677</v>
      </c>
      <c r="L219" s="61" t="s">
        <v>736</v>
      </c>
      <c r="M219" s="62" t="s">
        <v>677</v>
      </c>
      <c r="N219" s="62" t="s">
        <v>692</v>
      </c>
      <c r="O219" s="63" t="s">
        <v>737</v>
      </c>
      <c r="P219" s="63" t="s">
        <v>693</v>
      </c>
    </row>
    <row r="220" spans="1:16" ht="13.5" thickBot="1" x14ac:dyDescent="0.25">
      <c r="A220" s="16" t="str">
        <f t="shared" si="18"/>
        <v>BAVM 171 </v>
      </c>
      <c r="B220" s="21" t="str">
        <f t="shared" si="19"/>
        <v>I</v>
      </c>
      <c r="C220" s="16">
        <f t="shared" si="20"/>
        <v>52901.381000000001</v>
      </c>
      <c r="D220" s="19" t="str">
        <f t="shared" si="21"/>
        <v>vis</v>
      </c>
      <c r="E220" s="60">
        <f>VLOOKUP(C220,Active!C$21:E$965,3,FALSE)</f>
        <v>4678.0028949171683</v>
      </c>
      <c r="F220" s="21" t="s">
        <v>136</v>
      </c>
      <c r="G220" s="19" t="str">
        <f t="shared" si="22"/>
        <v>52901.381</v>
      </c>
      <c r="H220" s="16">
        <f t="shared" si="23"/>
        <v>4678</v>
      </c>
      <c r="I220" s="61" t="s">
        <v>738</v>
      </c>
      <c r="J220" s="62" t="s">
        <v>739</v>
      </c>
      <c r="K220" s="61">
        <v>4678</v>
      </c>
      <c r="L220" s="61" t="s">
        <v>579</v>
      </c>
      <c r="M220" s="62" t="s">
        <v>189</v>
      </c>
      <c r="N220" s="62"/>
      <c r="O220" s="63" t="s">
        <v>701</v>
      </c>
      <c r="P220" s="64" t="s">
        <v>733</v>
      </c>
    </row>
    <row r="221" spans="1:16" ht="13.5" thickBot="1" x14ac:dyDescent="0.25">
      <c r="A221" s="16" t="str">
        <f t="shared" si="18"/>
        <v>VSB 43 </v>
      </c>
      <c r="B221" s="21" t="str">
        <f t="shared" si="19"/>
        <v>I</v>
      </c>
      <c r="C221" s="16">
        <f t="shared" si="20"/>
        <v>53154.124600000003</v>
      </c>
      <c r="D221" s="19" t="str">
        <f t="shared" si="21"/>
        <v>vis</v>
      </c>
      <c r="E221" s="60">
        <f>VLOOKUP(C221,Active!C$21:E$965,3,FALSE)</f>
        <v>4818.0089772345209</v>
      </c>
      <c r="F221" s="21" t="s">
        <v>136</v>
      </c>
      <c r="G221" s="19" t="str">
        <f t="shared" si="22"/>
        <v>53154.1246</v>
      </c>
      <c r="H221" s="16">
        <f t="shared" si="23"/>
        <v>4818</v>
      </c>
      <c r="I221" s="61" t="s">
        <v>740</v>
      </c>
      <c r="J221" s="62" t="s">
        <v>741</v>
      </c>
      <c r="K221" s="61">
        <v>4818</v>
      </c>
      <c r="L221" s="61" t="s">
        <v>742</v>
      </c>
      <c r="M221" s="62" t="s">
        <v>296</v>
      </c>
      <c r="N221" s="62" t="s">
        <v>297</v>
      </c>
      <c r="O221" s="63" t="s">
        <v>743</v>
      </c>
      <c r="P221" s="64" t="s">
        <v>744</v>
      </c>
    </row>
    <row r="222" spans="1:16" ht="13.5" thickBot="1" x14ac:dyDescent="0.25">
      <c r="A222" s="16" t="str">
        <f t="shared" si="18"/>
        <v> AOEB 12 </v>
      </c>
      <c r="B222" s="21" t="str">
        <f t="shared" si="19"/>
        <v>I</v>
      </c>
      <c r="C222" s="16">
        <f t="shared" si="20"/>
        <v>53565.703999999998</v>
      </c>
      <c r="D222" s="19" t="str">
        <f t="shared" si="21"/>
        <v>vis</v>
      </c>
      <c r="E222" s="60">
        <f>VLOOKUP(C222,Active!C$21:E$965,3,FALSE)</f>
        <v>5046.0013748917736</v>
      </c>
      <c r="F222" s="21" t="s">
        <v>136</v>
      </c>
      <c r="G222" s="19" t="str">
        <f t="shared" si="22"/>
        <v>53565.704</v>
      </c>
      <c r="H222" s="16">
        <f t="shared" si="23"/>
        <v>5046</v>
      </c>
      <c r="I222" s="61" t="s">
        <v>762</v>
      </c>
      <c r="J222" s="62" t="s">
        <v>763</v>
      </c>
      <c r="K222" s="61">
        <v>5046</v>
      </c>
      <c r="L222" s="61" t="s">
        <v>438</v>
      </c>
      <c r="M222" s="62" t="s">
        <v>677</v>
      </c>
      <c r="N222" s="62" t="s">
        <v>692</v>
      </c>
      <c r="O222" s="63" t="s">
        <v>678</v>
      </c>
      <c r="P222" s="63" t="s">
        <v>693</v>
      </c>
    </row>
    <row r="223" spans="1:16" ht="13.5" thickBot="1" x14ac:dyDescent="0.25">
      <c r="A223" s="16" t="str">
        <f t="shared" si="18"/>
        <v> AOEB 12 </v>
      </c>
      <c r="B223" s="21" t="str">
        <f t="shared" si="19"/>
        <v>I</v>
      </c>
      <c r="C223" s="16">
        <f t="shared" si="20"/>
        <v>54260.731500000002</v>
      </c>
      <c r="D223" s="19" t="str">
        <f t="shared" si="21"/>
        <v>vis</v>
      </c>
      <c r="E223" s="60">
        <f>VLOOKUP(C223,Active!C$21:E$965,3,FALSE)</f>
        <v>5431.0084626195094</v>
      </c>
      <c r="F223" s="21" t="s">
        <v>136</v>
      </c>
      <c r="G223" s="19" t="str">
        <f t="shared" si="22"/>
        <v>54260.7315</v>
      </c>
      <c r="H223" s="16">
        <f t="shared" si="23"/>
        <v>5431</v>
      </c>
      <c r="I223" s="61" t="s">
        <v>769</v>
      </c>
      <c r="J223" s="62" t="s">
        <v>770</v>
      </c>
      <c r="K223" s="61">
        <v>5431</v>
      </c>
      <c r="L223" s="61" t="s">
        <v>771</v>
      </c>
      <c r="M223" s="62" t="s">
        <v>677</v>
      </c>
      <c r="N223" s="62" t="s">
        <v>692</v>
      </c>
      <c r="O223" s="63" t="s">
        <v>772</v>
      </c>
      <c r="P223" s="63" t="s">
        <v>693</v>
      </c>
    </row>
    <row r="224" spans="1:16" ht="13.5" thickBot="1" x14ac:dyDescent="0.25">
      <c r="A224" s="16" t="str">
        <f t="shared" si="18"/>
        <v>OEJV 0094 </v>
      </c>
      <c r="B224" s="21" t="str">
        <f t="shared" si="19"/>
        <v>I</v>
      </c>
      <c r="C224" s="16">
        <f t="shared" si="20"/>
        <v>54385.290999999997</v>
      </c>
      <c r="D224" s="19" t="str">
        <f t="shared" si="21"/>
        <v>vis</v>
      </c>
      <c r="E224" s="60" t="e">
        <f>VLOOKUP(C224,Active!C$21:E$965,3,FALSE)</f>
        <v>#N/A</v>
      </c>
      <c r="F224" s="21" t="s">
        <v>136</v>
      </c>
      <c r="G224" s="19" t="str">
        <f t="shared" si="22"/>
        <v>54385.2910</v>
      </c>
      <c r="H224" s="16">
        <f t="shared" si="23"/>
        <v>5500</v>
      </c>
      <c r="I224" s="61" t="s">
        <v>777</v>
      </c>
      <c r="J224" s="62" t="s">
        <v>778</v>
      </c>
      <c r="K224" s="61">
        <v>5500</v>
      </c>
      <c r="L224" s="61" t="s">
        <v>779</v>
      </c>
      <c r="M224" s="62" t="s">
        <v>677</v>
      </c>
      <c r="N224" s="62" t="s">
        <v>753</v>
      </c>
      <c r="O224" s="63" t="s">
        <v>780</v>
      </c>
      <c r="P224" s="64" t="s">
        <v>781</v>
      </c>
    </row>
    <row r="225" spans="1:16" ht="13.5" thickBot="1" x14ac:dyDescent="0.25">
      <c r="A225" s="16" t="str">
        <f t="shared" si="18"/>
        <v>OEJV 0094 </v>
      </c>
      <c r="B225" s="21" t="str">
        <f t="shared" si="19"/>
        <v>I</v>
      </c>
      <c r="C225" s="16">
        <f t="shared" si="20"/>
        <v>54385.291599999997</v>
      </c>
      <c r="D225" s="19" t="str">
        <f t="shared" si="21"/>
        <v>vis</v>
      </c>
      <c r="E225" s="60" t="e">
        <f>VLOOKUP(C225,Active!C$21:E$965,3,FALSE)</f>
        <v>#N/A</v>
      </c>
      <c r="F225" s="21" t="s">
        <v>136</v>
      </c>
      <c r="G225" s="19" t="str">
        <f t="shared" si="22"/>
        <v>54385.2916</v>
      </c>
      <c r="H225" s="16">
        <f t="shared" si="23"/>
        <v>5500</v>
      </c>
      <c r="I225" s="61" t="s">
        <v>782</v>
      </c>
      <c r="J225" s="62" t="s">
        <v>778</v>
      </c>
      <c r="K225" s="61">
        <v>5500</v>
      </c>
      <c r="L225" s="61" t="s">
        <v>783</v>
      </c>
      <c r="M225" s="62" t="s">
        <v>677</v>
      </c>
      <c r="N225" s="62" t="s">
        <v>753</v>
      </c>
      <c r="O225" s="63" t="s">
        <v>784</v>
      </c>
      <c r="P225" s="64" t="s">
        <v>781</v>
      </c>
    </row>
    <row r="226" spans="1:16" ht="13.5" thickBot="1" x14ac:dyDescent="0.25">
      <c r="A226" s="16" t="str">
        <f t="shared" si="18"/>
        <v>OEJV 0094 </v>
      </c>
      <c r="B226" s="21" t="str">
        <f t="shared" si="19"/>
        <v>I</v>
      </c>
      <c r="C226" s="16">
        <f t="shared" si="20"/>
        <v>54385.2929</v>
      </c>
      <c r="D226" s="19" t="str">
        <f t="shared" si="21"/>
        <v>vis</v>
      </c>
      <c r="E226" s="60" t="e">
        <f>VLOOKUP(C226,Active!C$21:E$965,3,FALSE)</f>
        <v>#N/A</v>
      </c>
      <c r="F226" s="21" t="s">
        <v>136</v>
      </c>
      <c r="G226" s="19" t="str">
        <f t="shared" si="22"/>
        <v>54385.2929</v>
      </c>
      <c r="H226" s="16">
        <f t="shared" si="23"/>
        <v>5500</v>
      </c>
      <c r="I226" s="61" t="s">
        <v>785</v>
      </c>
      <c r="J226" s="62" t="s">
        <v>786</v>
      </c>
      <c r="K226" s="61">
        <v>5500</v>
      </c>
      <c r="L226" s="61" t="s">
        <v>787</v>
      </c>
      <c r="M226" s="62" t="s">
        <v>677</v>
      </c>
      <c r="N226" s="62" t="s">
        <v>98</v>
      </c>
      <c r="O226" s="63" t="s">
        <v>784</v>
      </c>
      <c r="P226" s="64" t="s">
        <v>781</v>
      </c>
    </row>
    <row r="227" spans="1:16" ht="13.5" thickBot="1" x14ac:dyDescent="0.25">
      <c r="A227" s="16" t="str">
        <f t="shared" si="18"/>
        <v>OEJV 0094 </v>
      </c>
      <c r="B227" s="21" t="str">
        <f t="shared" si="19"/>
        <v>I</v>
      </c>
      <c r="C227" s="16">
        <f t="shared" si="20"/>
        <v>54690.38</v>
      </c>
      <c r="D227" s="19" t="str">
        <f t="shared" si="21"/>
        <v>vis</v>
      </c>
      <c r="E227" s="60" t="e">
        <f>VLOOKUP(C227,Active!C$21:E$965,3,FALSE)</f>
        <v>#N/A</v>
      </c>
      <c r="F227" s="21" t="s">
        <v>136</v>
      </c>
      <c r="G227" s="19" t="str">
        <f t="shared" si="22"/>
        <v>54690.3800</v>
      </c>
      <c r="H227" s="16">
        <f t="shared" si="23"/>
        <v>5669</v>
      </c>
      <c r="I227" s="61" t="s">
        <v>795</v>
      </c>
      <c r="J227" s="62" t="s">
        <v>796</v>
      </c>
      <c r="K227" s="61">
        <v>5669</v>
      </c>
      <c r="L227" s="61" t="s">
        <v>797</v>
      </c>
      <c r="M227" s="62" t="s">
        <v>677</v>
      </c>
      <c r="N227" s="62" t="s">
        <v>753</v>
      </c>
      <c r="O227" s="63" t="s">
        <v>784</v>
      </c>
      <c r="P227" s="64" t="s">
        <v>781</v>
      </c>
    </row>
    <row r="228" spans="1:16" ht="13.5" thickBot="1" x14ac:dyDescent="0.25">
      <c r="A228" s="16" t="str">
        <f t="shared" si="18"/>
        <v>OEJV 0094 </v>
      </c>
      <c r="B228" s="21" t="str">
        <f t="shared" si="19"/>
        <v>I</v>
      </c>
      <c r="C228" s="16">
        <f t="shared" si="20"/>
        <v>54690.380100000002</v>
      </c>
      <c r="D228" s="19" t="str">
        <f t="shared" si="21"/>
        <v>vis</v>
      </c>
      <c r="E228" s="60" t="e">
        <f>VLOOKUP(C228,Active!C$21:E$965,3,FALSE)</f>
        <v>#N/A</v>
      </c>
      <c r="F228" s="21" t="s">
        <v>136</v>
      </c>
      <c r="G228" s="19" t="str">
        <f t="shared" si="22"/>
        <v>54690.3801</v>
      </c>
      <c r="H228" s="16">
        <f t="shared" si="23"/>
        <v>5669</v>
      </c>
      <c r="I228" s="61" t="s">
        <v>798</v>
      </c>
      <c r="J228" s="62" t="s">
        <v>796</v>
      </c>
      <c r="K228" s="61">
        <v>5669</v>
      </c>
      <c r="L228" s="61" t="s">
        <v>799</v>
      </c>
      <c r="M228" s="62" t="s">
        <v>677</v>
      </c>
      <c r="N228" s="62" t="s">
        <v>98</v>
      </c>
      <c r="O228" s="63" t="s">
        <v>784</v>
      </c>
      <c r="P228" s="64" t="s">
        <v>781</v>
      </c>
    </row>
    <row r="229" spans="1:16" ht="13.5" thickBot="1" x14ac:dyDescent="0.25">
      <c r="A229" s="16" t="str">
        <f t="shared" si="18"/>
        <v>OEJV 0094 </v>
      </c>
      <c r="B229" s="21" t="str">
        <f t="shared" si="19"/>
        <v>I</v>
      </c>
      <c r="C229" s="16">
        <f t="shared" si="20"/>
        <v>54690.380799999999</v>
      </c>
      <c r="D229" s="19" t="str">
        <f t="shared" si="21"/>
        <v>vis</v>
      </c>
      <c r="E229" s="60" t="e">
        <f>VLOOKUP(C229,Active!C$21:E$965,3,FALSE)</f>
        <v>#N/A</v>
      </c>
      <c r="F229" s="21" t="s">
        <v>136</v>
      </c>
      <c r="G229" s="19" t="str">
        <f t="shared" si="22"/>
        <v>54690.3808</v>
      </c>
      <c r="H229" s="16">
        <f t="shared" si="23"/>
        <v>5669</v>
      </c>
      <c r="I229" s="61" t="s">
        <v>800</v>
      </c>
      <c r="J229" s="62" t="s">
        <v>801</v>
      </c>
      <c r="K229" s="61">
        <v>5669</v>
      </c>
      <c r="L229" s="61" t="s">
        <v>802</v>
      </c>
      <c r="M229" s="62" t="s">
        <v>677</v>
      </c>
      <c r="N229" s="62" t="s">
        <v>136</v>
      </c>
      <c r="O229" s="63" t="s">
        <v>784</v>
      </c>
      <c r="P229" s="64" t="s">
        <v>781</v>
      </c>
    </row>
    <row r="230" spans="1:16" x14ac:dyDescent="0.2">
      <c r="B230" s="21"/>
      <c r="E230" s="60"/>
      <c r="F230" s="21"/>
    </row>
    <row r="231" spans="1:16" x14ac:dyDescent="0.2">
      <c r="B231" s="21"/>
      <c r="E231" s="60"/>
      <c r="F231" s="21"/>
    </row>
    <row r="232" spans="1:16" x14ac:dyDescent="0.2">
      <c r="B232" s="21"/>
      <c r="E232" s="60"/>
      <c r="F232" s="21"/>
    </row>
    <row r="233" spans="1:16" x14ac:dyDescent="0.2">
      <c r="B233" s="21"/>
      <c r="E233" s="60"/>
      <c r="F233" s="21"/>
    </row>
    <row r="234" spans="1:16" x14ac:dyDescent="0.2">
      <c r="B234" s="21"/>
      <c r="E234" s="60"/>
      <c r="F234" s="21"/>
    </row>
    <row r="235" spans="1:16" x14ac:dyDescent="0.2">
      <c r="B235" s="21"/>
      <c r="E235" s="60"/>
      <c r="F235" s="21"/>
    </row>
    <row r="236" spans="1:16" x14ac:dyDescent="0.2">
      <c r="B236" s="21"/>
      <c r="E236" s="60"/>
      <c r="F236" s="21"/>
    </row>
    <row r="237" spans="1:16" x14ac:dyDescent="0.2">
      <c r="B237" s="21"/>
      <c r="E237" s="60"/>
      <c r="F237" s="21"/>
    </row>
    <row r="238" spans="1:16" x14ac:dyDescent="0.2">
      <c r="B238" s="21"/>
      <c r="E238" s="60"/>
      <c r="F238" s="21"/>
    </row>
    <row r="239" spans="1:16" x14ac:dyDescent="0.2">
      <c r="B239" s="21"/>
      <c r="E239" s="60"/>
      <c r="F239" s="21"/>
    </row>
    <row r="240" spans="1:16" x14ac:dyDescent="0.2">
      <c r="B240" s="21"/>
      <c r="E240" s="60"/>
      <c r="F240" s="21"/>
    </row>
    <row r="241" spans="2:6" x14ac:dyDescent="0.2">
      <c r="B241" s="21"/>
      <c r="E241" s="60"/>
      <c r="F241" s="21"/>
    </row>
    <row r="242" spans="2:6" x14ac:dyDescent="0.2">
      <c r="B242" s="21"/>
      <c r="E242" s="60"/>
      <c r="F242" s="21"/>
    </row>
    <row r="243" spans="2:6" x14ac:dyDescent="0.2">
      <c r="B243" s="21"/>
      <c r="E243" s="60"/>
      <c r="F243" s="21"/>
    </row>
    <row r="244" spans="2:6" x14ac:dyDescent="0.2">
      <c r="B244" s="21"/>
      <c r="E244" s="60"/>
      <c r="F244" s="21"/>
    </row>
    <row r="245" spans="2:6" x14ac:dyDescent="0.2">
      <c r="B245" s="21"/>
      <c r="E245" s="60"/>
      <c r="F245" s="21"/>
    </row>
    <row r="246" spans="2:6" x14ac:dyDescent="0.2">
      <c r="B246" s="21"/>
      <c r="E246" s="60"/>
      <c r="F246" s="21"/>
    </row>
    <row r="247" spans="2:6" x14ac:dyDescent="0.2">
      <c r="B247" s="21"/>
      <c r="E247" s="60"/>
      <c r="F247" s="21"/>
    </row>
    <row r="248" spans="2:6" x14ac:dyDescent="0.2">
      <c r="B248" s="21"/>
      <c r="E248" s="60"/>
      <c r="F248" s="21"/>
    </row>
    <row r="249" spans="2:6" x14ac:dyDescent="0.2">
      <c r="B249" s="21"/>
      <c r="E249" s="60"/>
      <c r="F249" s="21"/>
    </row>
    <row r="250" spans="2:6" x14ac:dyDescent="0.2">
      <c r="B250" s="21"/>
      <c r="E250" s="60"/>
      <c r="F250" s="21"/>
    </row>
    <row r="251" spans="2:6" x14ac:dyDescent="0.2">
      <c r="B251" s="21"/>
      <c r="E251" s="60"/>
      <c r="F251" s="21"/>
    </row>
    <row r="252" spans="2:6" x14ac:dyDescent="0.2">
      <c r="B252" s="21"/>
      <c r="E252" s="60"/>
      <c r="F252" s="21"/>
    </row>
    <row r="253" spans="2:6" x14ac:dyDescent="0.2">
      <c r="B253" s="21"/>
      <c r="E253" s="60"/>
      <c r="F253" s="21"/>
    </row>
    <row r="254" spans="2:6" x14ac:dyDescent="0.2">
      <c r="B254" s="21"/>
      <c r="E254" s="60"/>
      <c r="F254" s="21"/>
    </row>
    <row r="255" spans="2:6" x14ac:dyDescent="0.2">
      <c r="B255" s="21"/>
      <c r="E255" s="60"/>
      <c r="F255" s="21"/>
    </row>
    <row r="256" spans="2:6" x14ac:dyDescent="0.2">
      <c r="B256" s="21"/>
      <c r="E256" s="60"/>
      <c r="F256" s="21"/>
    </row>
    <row r="257" spans="2:6" x14ac:dyDescent="0.2">
      <c r="B257" s="21"/>
      <c r="E257" s="60"/>
      <c r="F257" s="21"/>
    </row>
    <row r="258" spans="2:6" x14ac:dyDescent="0.2">
      <c r="B258" s="21"/>
      <c r="E258" s="60"/>
      <c r="F258" s="21"/>
    </row>
    <row r="259" spans="2:6" x14ac:dyDescent="0.2">
      <c r="B259" s="21"/>
      <c r="E259" s="60"/>
      <c r="F259" s="21"/>
    </row>
    <row r="260" spans="2:6" x14ac:dyDescent="0.2">
      <c r="B260" s="21"/>
      <c r="E260" s="60"/>
      <c r="F260" s="21"/>
    </row>
    <row r="261" spans="2:6" x14ac:dyDescent="0.2">
      <c r="B261" s="21"/>
      <c r="E261" s="60"/>
      <c r="F261" s="21"/>
    </row>
    <row r="262" spans="2:6" x14ac:dyDescent="0.2">
      <c r="B262" s="21"/>
      <c r="E262" s="60"/>
      <c r="F262" s="21"/>
    </row>
    <row r="263" spans="2:6" x14ac:dyDescent="0.2">
      <c r="B263" s="21"/>
      <c r="E263" s="60"/>
      <c r="F263" s="21"/>
    </row>
    <row r="264" spans="2:6" x14ac:dyDescent="0.2">
      <c r="B264" s="21"/>
      <c r="E264" s="60"/>
      <c r="F264" s="21"/>
    </row>
    <row r="265" spans="2:6" x14ac:dyDescent="0.2">
      <c r="B265" s="21"/>
      <c r="E265" s="60"/>
      <c r="F265" s="21"/>
    </row>
    <row r="266" spans="2:6" x14ac:dyDescent="0.2">
      <c r="B266" s="21"/>
      <c r="E266" s="60"/>
      <c r="F266" s="21"/>
    </row>
    <row r="267" spans="2:6" x14ac:dyDescent="0.2">
      <c r="B267" s="21"/>
      <c r="E267" s="60"/>
      <c r="F267" s="21"/>
    </row>
    <row r="268" spans="2:6" x14ac:dyDescent="0.2">
      <c r="B268" s="21"/>
      <c r="E268" s="60"/>
      <c r="F268" s="21"/>
    </row>
    <row r="269" spans="2:6" x14ac:dyDescent="0.2">
      <c r="B269" s="21"/>
      <c r="E269" s="60"/>
      <c r="F269" s="21"/>
    </row>
    <row r="270" spans="2:6" x14ac:dyDescent="0.2">
      <c r="B270" s="21"/>
      <c r="E270" s="60"/>
      <c r="F270" s="21"/>
    </row>
    <row r="271" spans="2:6" x14ac:dyDescent="0.2">
      <c r="B271" s="21"/>
      <c r="E271" s="60"/>
      <c r="F271" s="21"/>
    </row>
    <row r="272" spans="2:6" x14ac:dyDescent="0.2">
      <c r="B272" s="21"/>
      <c r="E272" s="60"/>
      <c r="F272" s="21"/>
    </row>
    <row r="273" spans="2:6" x14ac:dyDescent="0.2">
      <c r="B273" s="21"/>
      <c r="E273" s="60"/>
      <c r="F273" s="21"/>
    </row>
    <row r="274" spans="2:6" x14ac:dyDescent="0.2">
      <c r="B274" s="21"/>
      <c r="E274" s="60"/>
      <c r="F274" s="21"/>
    </row>
    <row r="275" spans="2:6" x14ac:dyDescent="0.2">
      <c r="B275" s="21"/>
      <c r="E275" s="60"/>
      <c r="F275" s="21"/>
    </row>
    <row r="276" spans="2:6" x14ac:dyDescent="0.2">
      <c r="B276" s="21"/>
      <c r="E276" s="60"/>
      <c r="F276" s="21"/>
    </row>
    <row r="277" spans="2:6" x14ac:dyDescent="0.2">
      <c r="B277" s="21"/>
      <c r="E277" s="60"/>
      <c r="F277" s="21"/>
    </row>
    <row r="278" spans="2:6" x14ac:dyDescent="0.2">
      <c r="B278" s="21"/>
      <c r="E278" s="60"/>
      <c r="F278" s="21"/>
    </row>
    <row r="279" spans="2:6" x14ac:dyDescent="0.2">
      <c r="B279" s="21"/>
      <c r="E279" s="60"/>
      <c r="F279" s="21"/>
    </row>
    <row r="280" spans="2:6" x14ac:dyDescent="0.2">
      <c r="B280" s="21"/>
      <c r="E280" s="60"/>
      <c r="F280" s="21"/>
    </row>
    <row r="281" spans="2:6" x14ac:dyDescent="0.2">
      <c r="B281" s="21"/>
      <c r="E281" s="60"/>
      <c r="F281" s="21"/>
    </row>
    <row r="282" spans="2:6" x14ac:dyDescent="0.2">
      <c r="B282" s="21"/>
      <c r="E282" s="60"/>
      <c r="F282" s="21"/>
    </row>
    <row r="283" spans="2:6" x14ac:dyDescent="0.2">
      <c r="B283" s="21"/>
      <c r="E283" s="60"/>
      <c r="F283" s="21"/>
    </row>
    <row r="284" spans="2:6" x14ac:dyDescent="0.2">
      <c r="B284" s="21"/>
      <c r="E284" s="60"/>
      <c r="F284" s="21"/>
    </row>
    <row r="285" spans="2:6" x14ac:dyDescent="0.2">
      <c r="B285" s="21"/>
      <c r="E285" s="60"/>
      <c r="F285" s="21"/>
    </row>
    <row r="286" spans="2:6" x14ac:dyDescent="0.2">
      <c r="B286" s="21"/>
      <c r="E286" s="60"/>
      <c r="F286" s="21"/>
    </row>
    <row r="287" spans="2:6" x14ac:dyDescent="0.2">
      <c r="B287" s="21"/>
      <c r="E287" s="60"/>
      <c r="F287" s="21"/>
    </row>
    <row r="288" spans="2:6" x14ac:dyDescent="0.2">
      <c r="B288" s="21"/>
      <c r="E288" s="60"/>
      <c r="F288" s="21"/>
    </row>
    <row r="289" spans="2:6" x14ac:dyDescent="0.2">
      <c r="B289" s="21"/>
      <c r="E289" s="60"/>
      <c r="F289" s="21"/>
    </row>
    <row r="290" spans="2:6" x14ac:dyDescent="0.2">
      <c r="B290" s="21"/>
      <c r="E290" s="60"/>
      <c r="F290" s="21"/>
    </row>
    <row r="291" spans="2:6" x14ac:dyDescent="0.2">
      <c r="B291" s="21"/>
      <c r="E291" s="60"/>
      <c r="F291" s="21"/>
    </row>
    <row r="292" spans="2:6" x14ac:dyDescent="0.2">
      <c r="B292" s="21"/>
      <c r="E292" s="60"/>
      <c r="F292" s="21"/>
    </row>
    <row r="293" spans="2:6" x14ac:dyDescent="0.2">
      <c r="B293" s="21"/>
      <c r="E293" s="60"/>
      <c r="F293" s="21"/>
    </row>
    <row r="294" spans="2:6" x14ac:dyDescent="0.2">
      <c r="B294" s="21"/>
      <c r="E294" s="60"/>
      <c r="F294" s="21"/>
    </row>
    <row r="295" spans="2:6" x14ac:dyDescent="0.2">
      <c r="B295" s="21"/>
      <c r="E295" s="60"/>
      <c r="F295" s="21"/>
    </row>
    <row r="296" spans="2:6" x14ac:dyDescent="0.2">
      <c r="B296" s="21"/>
      <c r="E296" s="60"/>
      <c r="F296" s="21"/>
    </row>
    <row r="297" spans="2:6" x14ac:dyDescent="0.2">
      <c r="B297" s="21"/>
      <c r="E297" s="60"/>
      <c r="F297" s="21"/>
    </row>
    <row r="298" spans="2:6" x14ac:dyDescent="0.2">
      <c r="B298" s="21"/>
      <c r="E298" s="60"/>
      <c r="F298" s="21"/>
    </row>
    <row r="299" spans="2:6" x14ac:dyDescent="0.2">
      <c r="B299" s="21"/>
      <c r="E299" s="60"/>
      <c r="F299" s="21"/>
    </row>
    <row r="300" spans="2:6" x14ac:dyDescent="0.2">
      <c r="B300" s="21"/>
      <c r="E300" s="60"/>
      <c r="F300" s="21"/>
    </row>
    <row r="301" spans="2:6" x14ac:dyDescent="0.2">
      <c r="B301" s="21"/>
      <c r="E301" s="60"/>
      <c r="F301" s="21"/>
    </row>
    <row r="302" spans="2:6" x14ac:dyDescent="0.2">
      <c r="B302" s="21"/>
      <c r="E302" s="60"/>
      <c r="F302" s="21"/>
    </row>
    <row r="303" spans="2:6" x14ac:dyDescent="0.2">
      <c r="B303" s="21"/>
      <c r="E303" s="60"/>
      <c r="F303" s="21"/>
    </row>
    <row r="304" spans="2:6" x14ac:dyDescent="0.2">
      <c r="B304" s="21"/>
      <c r="E304" s="60"/>
      <c r="F304" s="21"/>
    </row>
    <row r="305" spans="2:6" x14ac:dyDescent="0.2">
      <c r="B305" s="21"/>
      <c r="E305" s="60"/>
      <c r="F305" s="21"/>
    </row>
    <row r="306" spans="2:6" x14ac:dyDescent="0.2">
      <c r="B306" s="21"/>
      <c r="E306" s="60"/>
      <c r="F306" s="21"/>
    </row>
    <row r="307" spans="2:6" x14ac:dyDescent="0.2">
      <c r="B307" s="21"/>
      <c r="E307" s="60"/>
      <c r="F307" s="21"/>
    </row>
    <row r="308" spans="2:6" x14ac:dyDescent="0.2">
      <c r="B308" s="21"/>
      <c r="E308" s="60"/>
      <c r="F308" s="21"/>
    </row>
    <row r="309" spans="2:6" x14ac:dyDescent="0.2">
      <c r="B309" s="21"/>
      <c r="E309" s="60"/>
      <c r="F309" s="21"/>
    </row>
    <row r="310" spans="2:6" x14ac:dyDescent="0.2">
      <c r="B310" s="21"/>
      <c r="E310" s="60"/>
      <c r="F310" s="21"/>
    </row>
    <row r="311" spans="2:6" x14ac:dyDescent="0.2">
      <c r="B311" s="21"/>
      <c r="E311" s="60"/>
      <c r="F311" s="21"/>
    </row>
    <row r="312" spans="2:6" x14ac:dyDescent="0.2">
      <c r="B312" s="21"/>
      <c r="E312" s="60"/>
      <c r="F312" s="21"/>
    </row>
    <row r="313" spans="2:6" x14ac:dyDescent="0.2">
      <c r="B313" s="21"/>
      <c r="E313" s="60"/>
      <c r="F313" s="21"/>
    </row>
    <row r="314" spans="2:6" x14ac:dyDescent="0.2">
      <c r="B314" s="21"/>
      <c r="E314" s="60"/>
      <c r="F314" s="21"/>
    </row>
    <row r="315" spans="2:6" x14ac:dyDescent="0.2">
      <c r="B315" s="21"/>
      <c r="E315" s="60"/>
      <c r="F315" s="21"/>
    </row>
    <row r="316" spans="2:6" x14ac:dyDescent="0.2">
      <c r="B316" s="21"/>
      <c r="E316" s="60"/>
      <c r="F316" s="21"/>
    </row>
    <row r="317" spans="2:6" x14ac:dyDescent="0.2">
      <c r="B317" s="21"/>
      <c r="E317" s="60"/>
      <c r="F317" s="21"/>
    </row>
    <row r="318" spans="2:6" x14ac:dyDescent="0.2">
      <c r="B318" s="21"/>
      <c r="E318" s="60"/>
      <c r="F318" s="21"/>
    </row>
    <row r="319" spans="2:6" x14ac:dyDescent="0.2">
      <c r="B319" s="21"/>
      <c r="E319" s="60"/>
      <c r="F319" s="21"/>
    </row>
    <row r="320" spans="2:6" x14ac:dyDescent="0.2">
      <c r="B320" s="21"/>
      <c r="E320" s="60"/>
      <c r="F320" s="21"/>
    </row>
    <row r="321" spans="2:6" x14ac:dyDescent="0.2">
      <c r="B321" s="21"/>
      <c r="E321" s="60"/>
      <c r="F321" s="21"/>
    </row>
    <row r="322" spans="2:6" x14ac:dyDescent="0.2">
      <c r="B322" s="21"/>
      <c r="E322" s="60"/>
      <c r="F322" s="21"/>
    </row>
    <row r="323" spans="2:6" x14ac:dyDescent="0.2">
      <c r="B323" s="21"/>
      <c r="E323" s="60"/>
      <c r="F323" s="21"/>
    </row>
    <row r="324" spans="2:6" x14ac:dyDescent="0.2">
      <c r="B324" s="21"/>
      <c r="E324" s="60"/>
      <c r="F324" s="21"/>
    </row>
    <row r="325" spans="2:6" x14ac:dyDescent="0.2">
      <c r="B325" s="21"/>
      <c r="E325" s="60"/>
      <c r="F325" s="21"/>
    </row>
    <row r="326" spans="2:6" x14ac:dyDescent="0.2">
      <c r="B326" s="21"/>
      <c r="E326" s="60"/>
      <c r="F326" s="21"/>
    </row>
    <row r="327" spans="2:6" x14ac:dyDescent="0.2">
      <c r="B327" s="21"/>
      <c r="E327" s="60"/>
      <c r="F327" s="21"/>
    </row>
    <row r="328" spans="2:6" x14ac:dyDescent="0.2">
      <c r="B328" s="21"/>
      <c r="E328" s="60"/>
      <c r="F328" s="21"/>
    </row>
    <row r="329" spans="2:6" x14ac:dyDescent="0.2">
      <c r="B329" s="21"/>
      <c r="E329" s="60"/>
      <c r="F329" s="21"/>
    </row>
    <row r="330" spans="2:6" x14ac:dyDescent="0.2">
      <c r="B330" s="21"/>
      <c r="E330" s="60"/>
      <c r="F330" s="21"/>
    </row>
    <row r="331" spans="2:6" x14ac:dyDescent="0.2">
      <c r="B331" s="21"/>
      <c r="E331" s="60"/>
      <c r="F331" s="21"/>
    </row>
    <row r="332" spans="2:6" x14ac:dyDescent="0.2">
      <c r="B332" s="21"/>
      <c r="E332" s="60"/>
      <c r="F332" s="21"/>
    </row>
    <row r="333" spans="2:6" x14ac:dyDescent="0.2">
      <c r="B333" s="21"/>
      <c r="E333" s="60"/>
      <c r="F333" s="21"/>
    </row>
    <row r="334" spans="2:6" x14ac:dyDescent="0.2">
      <c r="B334" s="21"/>
      <c r="E334" s="60"/>
      <c r="F334" s="21"/>
    </row>
    <row r="335" spans="2:6" x14ac:dyDescent="0.2">
      <c r="B335" s="21"/>
      <c r="E335" s="60"/>
      <c r="F335" s="21"/>
    </row>
    <row r="336" spans="2:6" x14ac:dyDescent="0.2">
      <c r="B336" s="21"/>
      <c r="E336" s="60"/>
      <c r="F336" s="21"/>
    </row>
    <row r="337" spans="2:6" x14ac:dyDescent="0.2">
      <c r="B337" s="21"/>
      <c r="E337" s="60"/>
      <c r="F337" s="21"/>
    </row>
    <row r="338" spans="2:6" x14ac:dyDescent="0.2">
      <c r="B338" s="21"/>
      <c r="E338" s="60"/>
      <c r="F338" s="21"/>
    </row>
    <row r="339" spans="2:6" x14ac:dyDescent="0.2">
      <c r="B339" s="21"/>
      <c r="E339" s="60"/>
      <c r="F339" s="21"/>
    </row>
    <row r="340" spans="2:6" x14ac:dyDescent="0.2">
      <c r="B340" s="21"/>
      <c r="E340" s="60"/>
      <c r="F340" s="21"/>
    </row>
    <row r="341" spans="2:6" x14ac:dyDescent="0.2">
      <c r="B341" s="21"/>
      <c r="E341" s="60"/>
      <c r="F341" s="21"/>
    </row>
    <row r="342" spans="2:6" x14ac:dyDescent="0.2">
      <c r="B342" s="21"/>
      <c r="E342" s="60"/>
      <c r="F342" s="21"/>
    </row>
    <row r="343" spans="2:6" x14ac:dyDescent="0.2">
      <c r="B343" s="21"/>
      <c r="E343" s="60"/>
      <c r="F343" s="21"/>
    </row>
    <row r="344" spans="2:6" x14ac:dyDescent="0.2">
      <c r="B344" s="21"/>
      <c r="E344" s="60"/>
      <c r="F344" s="21"/>
    </row>
    <row r="345" spans="2:6" x14ac:dyDescent="0.2">
      <c r="B345" s="21"/>
      <c r="E345" s="60"/>
      <c r="F345" s="21"/>
    </row>
    <row r="346" spans="2:6" x14ac:dyDescent="0.2">
      <c r="B346" s="21"/>
      <c r="E346" s="60"/>
      <c r="F346" s="21"/>
    </row>
    <row r="347" spans="2:6" x14ac:dyDescent="0.2">
      <c r="B347" s="21"/>
      <c r="E347" s="60"/>
      <c r="F347" s="21"/>
    </row>
    <row r="348" spans="2:6" x14ac:dyDescent="0.2">
      <c r="B348" s="21"/>
      <c r="E348" s="60"/>
      <c r="F348" s="21"/>
    </row>
    <row r="349" spans="2:6" x14ac:dyDescent="0.2">
      <c r="B349" s="21"/>
      <c r="E349" s="60"/>
      <c r="F349" s="21"/>
    </row>
    <row r="350" spans="2:6" x14ac:dyDescent="0.2">
      <c r="B350" s="21"/>
      <c r="E350" s="60"/>
      <c r="F350" s="21"/>
    </row>
    <row r="351" spans="2:6" x14ac:dyDescent="0.2">
      <c r="B351" s="21"/>
      <c r="E351" s="60"/>
      <c r="F351" s="21"/>
    </row>
    <row r="352" spans="2:6" x14ac:dyDescent="0.2">
      <c r="B352" s="21"/>
      <c r="F352" s="21"/>
    </row>
    <row r="353" spans="2:6" x14ac:dyDescent="0.2">
      <c r="B353" s="21"/>
      <c r="F353" s="21"/>
    </row>
    <row r="354" spans="2:6" x14ac:dyDescent="0.2">
      <c r="B354" s="21"/>
      <c r="F354" s="21"/>
    </row>
    <row r="355" spans="2:6" x14ac:dyDescent="0.2">
      <c r="B355" s="21"/>
      <c r="F355" s="21"/>
    </row>
    <row r="356" spans="2:6" x14ac:dyDescent="0.2">
      <c r="B356" s="21"/>
      <c r="F356" s="21"/>
    </row>
    <row r="357" spans="2:6" x14ac:dyDescent="0.2">
      <c r="B357" s="21"/>
      <c r="F357" s="21"/>
    </row>
    <row r="358" spans="2:6" x14ac:dyDescent="0.2">
      <c r="B358" s="21"/>
      <c r="F358" s="21"/>
    </row>
    <row r="359" spans="2:6" x14ac:dyDescent="0.2">
      <c r="B359" s="21"/>
      <c r="F359" s="21"/>
    </row>
    <row r="360" spans="2:6" x14ac:dyDescent="0.2">
      <c r="B360" s="21"/>
      <c r="F360" s="21"/>
    </row>
    <row r="361" spans="2:6" x14ac:dyDescent="0.2">
      <c r="B361" s="21"/>
      <c r="F361" s="21"/>
    </row>
    <row r="362" spans="2:6" x14ac:dyDescent="0.2">
      <c r="B362" s="21"/>
      <c r="F362" s="21"/>
    </row>
    <row r="363" spans="2:6" x14ac:dyDescent="0.2">
      <c r="B363" s="21"/>
      <c r="F363" s="21"/>
    </row>
    <row r="364" spans="2:6" x14ac:dyDescent="0.2">
      <c r="B364" s="21"/>
      <c r="F364" s="21"/>
    </row>
    <row r="365" spans="2:6" x14ac:dyDescent="0.2">
      <c r="B365" s="21"/>
      <c r="F365" s="21"/>
    </row>
    <row r="366" spans="2:6" x14ac:dyDescent="0.2">
      <c r="B366" s="21"/>
      <c r="F366" s="21"/>
    </row>
    <row r="367" spans="2:6" x14ac:dyDescent="0.2">
      <c r="B367" s="21"/>
      <c r="F367" s="21"/>
    </row>
    <row r="368" spans="2:6" x14ac:dyDescent="0.2">
      <c r="B368" s="21"/>
      <c r="F368" s="21"/>
    </row>
    <row r="369" spans="2:6" x14ac:dyDescent="0.2">
      <c r="B369" s="21"/>
      <c r="F369" s="21"/>
    </row>
    <row r="370" spans="2:6" x14ac:dyDescent="0.2">
      <c r="B370" s="21"/>
      <c r="F370" s="21"/>
    </row>
    <row r="371" spans="2:6" x14ac:dyDescent="0.2">
      <c r="B371" s="21"/>
      <c r="F371" s="21"/>
    </row>
    <row r="372" spans="2:6" x14ac:dyDescent="0.2">
      <c r="B372" s="21"/>
      <c r="F372" s="21"/>
    </row>
    <row r="373" spans="2:6" x14ac:dyDescent="0.2">
      <c r="B373" s="21"/>
      <c r="F373" s="21"/>
    </row>
    <row r="374" spans="2:6" x14ac:dyDescent="0.2">
      <c r="B374" s="21"/>
      <c r="F374" s="21"/>
    </row>
    <row r="375" spans="2:6" x14ac:dyDescent="0.2">
      <c r="B375" s="21"/>
      <c r="F375" s="21"/>
    </row>
    <row r="376" spans="2:6" x14ac:dyDescent="0.2">
      <c r="B376" s="21"/>
      <c r="F376" s="21"/>
    </row>
    <row r="377" spans="2:6" x14ac:dyDescent="0.2">
      <c r="B377" s="21"/>
      <c r="F377" s="21"/>
    </row>
    <row r="378" spans="2:6" x14ac:dyDescent="0.2">
      <c r="B378" s="21"/>
      <c r="F378" s="21"/>
    </row>
    <row r="379" spans="2:6" x14ac:dyDescent="0.2">
      <c r="B379" s="21"/>
      <c r="F379" s="21"/>
    </row>
    <row r="380" spans="2:6" x14ac:dyDescent="0.2">
      <c r="B380" s="21"/>
      <c r="F380" s="21"/>
    </row>
    <row r="381" spans="2:6" x14ac:dyDescent="0.2">
      <c r="B381" s="21"/>
      <c r="F381" s="21"/>
    </row>
    <row r="382" spans="2:6" x14ac:dyDescent="0.2">
      <c r="B382" s="21"/>
      <c r="F382" s="21"/>
    </row>
    <row r="383" spans="2:6" x14ac:dyDescent="0.2">
      <c r="B383" s="21"/>
      <c r="F383" s="21"/>
    </row>
    <row r="384" spans="2:6" x14ac:dyDescent="0.2">
      <c r="B384" s="21"/>
      <c r="F384" s="21"/>
    </row>
    <row r="385" spans="2:6" x14ac:dyDescent="0.2">
      <c r="B385" s="21"/>
      <c r="F385" s="21"/>
    </row>
    <row r="386" spans="2:6" x14ac:dyDescent="0.2">
      <c r="B386" s="21"/>
      <c r="F386" s="21"/>
    </row>
    <row r="387" spans="2:6" x14ac:dyDescent="0.2">
      <c r="B387" s="21"/>
      <c r="F387" s="21"/>
    </row>
    <row r="388" spans="2:6" x14ac:dyDescent="0.2">
      <c r="B388" s="21"/>
      <c r="F388" s="21"/>
    </row>
    <row r="389" spans="2:6" x14ac:dyDescent="0.2">
      <c r="B389" s="21"/>
      <c r="F389" s="21"/>
    </row>
    <row r="390" spans="2:6" x14ac:dyDescent="0.2">
      <c r="B390" s="21"/>
      <c r="F390" s="21"/>
    </row>
    <row r="391" spans="2:6" x14ac:dyDescent="0.2">
      <c r="B391" s="21"/>
      <c r="F391" s="21"/>
    </row>
    <row r="392" spans="2:6" x14ac:dyDescent="0.2">
      <c r="B392" s="21"/>
      <c r="F392" s="21"/>
    </row>
    <row r="393" spans="2:6" x14ac:dyDescent="0.2">
      <c r="B393" s="21"/>
      <c r="F393" s="21"/>
    </row>
    <row r="394" spans="2:6" x14ac:dyDescent="0.2">
      <c r="B394" s="21"/>
      <c r="F394" s="21"/>
    </row>
    <row r="395" spans="2:6" x14ac:dyDescent="0.2">
      <c r="B395" s="21"/>
      <c r="F395" s="21"/>
    </row>
    <row r="396" spans="2:6" x14ac:dyDescent="0.2">
      <c r="B396" s="21"/>
      <c r="F396" s="21"/>
    </row>
    <row r="397" spans="2:6" x14ac:dyDescent="0.2">
      <c r="B397" s="21"/>
      <c r="F397" s="21"/>
    </row>
    <row r="398" spans="2:6" x14ac:dyDescent="0.2">
      <c r="B398" s="21"/>
      <c r="F398" s="21"/>
    </row>
    <row r="399" spans="2:6" x14ac:dyDescent="0.2">
      <c r="B399" s="21"/>
      <c r="F399" s="21"/>
    </row>
    <row r="400" spans="2:6" x14ac:dyDescent="0.2">
      <c r="B400" s="21"/>
      <c r="F400" s="21"/>
    </row>
    <row r="401" spans="2:6" x14ac:dyDescent="0.2">
      <c r="B401" s="21"/>
      <c r="F401" s="21"/>
    </row>
    <row r="402" spans="2:6" x14ac:dyDescent="0.2">
      <c r="B402" s="21"/>
      <c r="F402" s="21"/>
    </row>
    <row r="403" spans="2:6" x14ac:dyDescent="0.2">
      <c r="B403" s="21"/>
      <c r="F403" s="21"/>
    </row>
    <row r="404" spans="2:6" x14ac:dyDescent="0.2">
      <c r="B404" s="21"/>
      <c r="F404" s="21"/>
    </row>
    <row r="405" spans="2:6" x14ac:dyDescent="0.2">
      <c r="B405" s="21"/>
      <c r="F405" s="21"/>
    </row>
    <row r="406" spans="2:6" x14ac:dyDescent="0.2">
      <c r="B406" s="21"/>
      <c r="F406" s="21"/>
    </row>
    <row r="407" spans="2:6" x14ac:dyDescent="0.2">
      <c r="B407" s="21"/>
      <c r="F407" s="21"/>
    </row>
    <row r="408" spans="2:6" x14ac:dyDescent="0.2">
      <c r="B408" s="21"/>
      <c r="F408" s="21"/>
    </row>
    <row r="409" spans="2:6" x14ac:dyDescent="0.2">
      <c r="B409" s="21"/>
      <c r="F409" s="21"/>
    </row>
    <row r="410" spans="2:6" x14ac:dyDescent="0.2">
      <c r="B410" s="21"/>
      <c r="F410" s="21"/>
    </row>
    <row r="411" spans="2:6" x14ac:dyDescent="0.2">
      <c r="B411" s="21"/>
      <c r="F411" s="21"/>
    </row>
    <row r="412" spans="2:6" x14ac:dyDescent="0.2">
      <c r="B412" s="21"/>
      <c r="F412" s="21"/>
    </row>
    <row r="413" spans="2:6" x14ac:dyDescent="0.2">
      <c r="B413" s="21"/>
      <c r="F413" s="21"/>
    </row>
    <row r="414" spans="2:6" x14ac:dyDescent="0.2">
      <c r="B414" s="21"/>
      <c r="F414" s="21"/>
    </row>
    <row r="415" spans="2:6" x14ac:dyDescent="0.2">
      <c r="B415" s="21"/>
      <c r="F415" s="21"/>
    </row>
    <row r="416" spans="2:6" x14ac:dyDescent="0.2">
      <c r="B416" s="21"/>
      <c r="F416" s="21"/>
    </row>
    <row r="417" spans="2:6" x14ac:dyDescent="0.2">
      <c r="B417" s="21"/>
      <c r="F417" s="21"/>
    </row>
    <row r="418" spans="2:6" x14ac:dyDescent="0.2">
      <c r="B418" s="21"/>
      <c r="F418" s="21"/>
    </row>
    <row r="419" spans="2:6" x14ac:dyDescent="0.2">
      <c r="B419" s="21"/>
      <c r="F419" s="21"/>
    </row>
    <row r="420" spans="2:6" x14ac:dyDescent="0.2">
      <c r="B420" s="21"/>
      <c r="F420" s="21"/>
    </row>
    <row r="421" spans="2:6" x14ac:dyDescent="0.2">
      <c r="B421" s="21"/>
      <c r="F421" s="21"/>
    </row>
    <row r="422" spans="2:6" x14ac:dyDescent="0.2">
      <c r="B422" s="21"/>
      <c r="F422" s="21"/>
    </row>
    <row r="423" spans="2:6" x14ac:dyDescent="0.2">
      <c r="B423" s="21"/>
      <c r="F423" s="21"/>
    </row>
    <row r="424" spans="2:6" x14ac:dyDescent="0.2">
      <c r="B424" s="21"/>
      <c r="F424" s="21"/>
    </row>
    <row r="425" spans="2:6" x14ac:dyDescent="0.2">
      <c r="B425" s="21"/>
      <c r="F425" s="21"/>
    </row>
    <row r="426" spans="2:6" x14ac:dyDescent="0.2">
      <c r="B426" s="21"/>
      <c r="F426" s="21"/>
    </row>
    <row r="427" spans="2:6" x14ac:dyDescent="0.2">
      <c r="B427" s="21"/>
      <c r="F427" s="21"/>
    </row>
    <row r="428" spans="2:6" x14ac:dyDescent="0.2">
      <c r="B428" s="21"/>
      <c r="F428" s="21"/>
    </row>
    <row r="429" spans="2:6" x14ac:dyDescent="0.2">
      <c r="B429" s="21"/>
      <c r="F429" s="21"/>
    </row>
    <row r="430" spans="2:6" x14ac:dyDescent="0.2">
      <c r="B430" s="21"/>
      <c r="F430" s="21"/>
    </row>
    <row r="431" spans="2:6" x14ac:dyDescent="0.2">
      <c r="B431" s="21"/>
      <c r="F431" s="21"/>
    </row>
    <row r="432" spans="2:6" x14ac:dyDescent="0.2">
      <c r="B432" s="21"/>
      <c r="F432" s="21"/>
    </row>
    <row r="433" spans="2:6" x14ac:dyDescent="0.2">
      <c r="B433" s="21"/>
      <c r="F433" s="21"/>
    </row>
    <row r="434" spans="2:6" x14ac:dyDescent="0.2">
      <c r="B434" s="21"/>
      <c r="F434" s="21"/>
    </row>
    <row r="435" spans="2:6" x14ac:dyDescent="0.2">
      <c r="B435" s="21"/>
      <c r="F435" s="21"/>
    </row>
    <row r="436" spans="2:6" x14ac:dyDescent="0.2">
      <c r="B436" s="21"/>
      <c r="F436" s="21"/>
    </row>
    <row r="437" spans="2:6" x14ac:dyDescent="0.2">
      <c r="B437" s="21"/>
      <c r="F437" s="21"/>
    </row>
    <row r="438" spans="2:6" x14ac:dyDescent="0.2">
      <c r="B438" s="21"/>
      <c r="F438" s="21"/>
    </row>
    <row r="439" spans="2:6" x14ac:dyDescent="0.2">
      <c r="B439" s="21"/>
      <c r="F439" s="21"/>
    </row>
    <row r="440" spans="2:6" x14ac:dyDescent="0.2">
      <c r="B440" s="21"/>
      <c r="F440" s="21"/>
    </row>
    <row r="441" spans="2:6" x14ac:dyDescent="0.2">
      <c r="B441" s="21"/>
      <c r="F441" s="21"/>
    </row>
    <row r="442" spans="2:6" x14ac:dyDescent="0.2">
      <c r="B442" s="21"/>
      <c r="F442" s="21"/>
    </row>
    <row r="443" spans="2:6" x14ac:dyDescent="0.2">
      <c r="B443" s="21"/>
      <c r="F443" s="21"/>
    </row>
    <row r="444" spans="2:6" x14ac:dyDescent="0.2">
      <c r="B444" s="21"/>
      <c r="F444" s="21"/>
    </row>
    <row r="445" spans="2:6" x14ac:dyDescent="0.2">
      <c r="B445" s="21"/>
      <c r="F445" s="21"/>
    </row>
    <row r="446" spans="2:6" x14ac:dyDescent="0.2">
      <c r="B446" s="21"/>
      <c r="F446" s="21"/>
    </row>
    <row r="447" spans="2:6" x14ac:dyDescent="0.2">
      <c r="B447" s="21"/>
      <c r="F447" s="21"/>
    </row>
    <row r="448" spans="2:6" x14ac:dyDescent="0.2">
      <c r="B448" s="21"/>
      <c r="F448" s="21"/>
    </row>
    <row r="449" spans="2:6" x14ac:dyDescent="0.2">
      <c r="B449" s="21"/>
      <c r="F449" s="21"/>
    </row>
    <row r="450" spans="2:6" x14ac:dyDescent="0.2">
      <c r="B450" s="21"/>
      <c r="F450" s="21"/>
    </row>
    <row r="451" spans="2:6" x14ac:dyDescent="0.2">
      <c r="B451" s="21"/>
      <c r="F451" s="21"/>
    </row>
    <row r="452" spans="2:6" x14ac:dyDescent="0.2">
      <c r="B452" s="21"/>
      <c r="F452" s="21"/>
    </row>
    <row r="453" spans="2:6" x14ac:dyDescent="0.2">
      <c r="B453" s="21"/>
      <c r="F453" s="21"/>
    </row>
    <row r="454" spans="2:6" x14ac:dyDescent="0.2">
      <c r="B454" s="21"/>
      <c r="F454" s="21"/>
    </row>
    <row r="455" spans="2:6" x14ac:dyDescent="0.2">
      <c r="B455" s="21"/>
      <c r="F455" s="21"/>
    </row>
    <row r="456" spans="2:6" x14ac:dyDescent="0.2">
      <c r="B456" s="21"/>
      <c r="F456" s="21"/>
    </row>
    <row r="457" spans="2:6" x14ac:dyDescent="0.2">
      <c r="B457" s="21"/>
      <c r="F457" s="21"/>
    </row>
    <row r="458" spans="2:6" x14ac:dyDescent="0.2">
      <c r="B458" s="21"/>
      <c r="F458" s="21"/>
    </row>
    <row r="459" spans="2:6" x14ac:dyDescent="0.2">
      <c r="B459" s="21"/>
      <c r="F459" s="21"/>
    </row>
    <row r="460" spans="2:6" x14ac:dyDescent="0.2">
      <c r="B460" s="21"/>
      <c r="F460" s="21"/>
    </row>
    <row r="461" spans="2:6" x14ac:dyDescent="0.2">
      <c r="B461" s="21"/>
      <c r="F461" s="21"/>
    </row>
    <row r="462" spans="2:6" x14ac:dyDescent="0.2">
      <c r="B462" s="21"/>
      <c r="F462" s="21"/>
    </row>
    <row r="463" spans="2:6" x14ac:dyDescent="0.2">
      <c r="B463" s="21"/>
      <c r="F463" s="21"/>
    </row>
    <row r="464" spans="2:6" x14ac:dyDescent="0.2">
      <c r="B464" s="21"/>
      <c r="F464" s="21"/>
    </row>
    <row r="465" spans="2:6" x14ac:dyDescent="0.2">
      <c r="B465" s="21"/>
      <c r="F465" s="21"/>
    </row>
    <row r="466" spans="2:6" x14ac:dyDescent="0.2">
      <c r="B466" s="21"/>
      <c r="F466" s="21"/>
    </row>
    <row r="467" spans="2:6" x14ac:dyDescent="0.2">
      <c r="B467" s="21"/>
      <c r="F467" s="21"/>
    </row>
    <row r="468" spans="2:6" x14ac:dyDescent="0.2">
      <c r="B468" s="21"/>
      <c r="F468" s="21"/>
    </row>
    <row r="469" spans="2:6" x14ac:dyDescent="0.2">
      <c r="B469" s="21"/>
      <c r="F469" s="21"/>
    </row>
    <row r="470" spans="2:6" x14ac:dyDescent="0.2">
      <c r="B470" s="21"/>
      <c r="F470" s="21"/>
    </row>
    <row r="471" spans="2:6" x14ac:dyDescent="0.2">
      <c r="B471" s="21"/>
      <c r="F471" s="21"/>
    </row>
    <row r="472" spans="2:6" x14ac:dyDescent="0.2">
      <c r="B472" s="21"/>
      <c r="F472" s="21"/>
    </row>
    <row r="473" spans="2:6" x14ac:dyDescent="0.2">
      <c r="B473" s="21"/>
      <c r="F473" s="21"/>
    </row>
    <row r="474" spans="2:6" x14ac:dyDescent="0.2">
      <c r="B474" s="21"/>
      <c r="F474" s="21"/>
    </row>
    <row r="475" spans="2:6" x14ac:dyDescent="0.2">
      <c r="B475" s="21"/>
      <c r="F475" s="21"/>
    </row>
    <row r="476" spans="2:6" x14ac:dyDescent="0.2">
      <c r="B476" s="21"/>
      <c r="F476" s="21"/>
    </row>
    <row r="477" spans="2:6" x14ac:dyDescent="0.2">
      <c r="B477" s="21"/>
      <c r="F477" s="21"/>
    </row>
    <row r="478" spans="2:6" x14ac:dyDescent="0.2">
      <c r="B478" s="21"/>
      <c r="F478" s="21"/>
    </row>
    <row r="479" spans="2:6" x14ac:dyDescent="0.2">
      <c r="B479" s="21"/>
      <c r="F479" s="21"/>
    </row>
    <row r="480" spans="2:6" x14ac:dyDescent="0.2">
      <c r="B480" s="21"/>
      <c r="F480" s="21"/>
    </row>
    <row r="481" spans="2:6" x14ac:dyDescent="0.2">
      <c r="B481" s="21"/>
      <c r="F481" s="21"/>
    </row>
    <row r="482" spans="2:6" x14ac:dyDescent="0.2">
      <c r="B482" s="21"/>
      <c r="F482" s="21"/>
    </row>
    <row r="483" spans="2:6" x14ac:dyDescent="0.2">
      <c r="B483" s="21"/>
      <c r="F483" s="21"/>
    </row>
    <row r="484" spans="2:6" x14ac:dyDescent="0.2">
      <c r="B484" s="21"/>
      <c r="F484" s="21"/>
    </row>
    <row r="485" spans="2:6" x14ac:dyDescent="0.2">
      <c r="B485" s="21"/>
      <c r="F485" s="21"/>
    </row>
    <row r="486" spans="2:6" x14ac:dyDescent="0.2">
      <c r="B486" s="21"/>
      <c r="F486" s="21"/>
    </row>
    <row r="487" spans="2:6" x14ac:dyDescent="0.2">
      <c r="B487" s="21"/>
      <c r="F487" s="21"/>
    </row>
    <row r="488" spans="2:6" x14ac:dyDescent="0.2">
      <c r="B488" s="21"/>
      <c r="F488" s="21"/>
    </row>
    <row r="489" spans="2:6" x14ac:dyDescent="0.2">
      <c r="B489" s="21"/>
      <c r="F489" s="21"/>
    </row>
    <row r="490" spans="2:6" x14ac:dyDescent="0.2">
      <c r="B490" s="21"/>
      <c r="F490" s="21"/>
    </row>
    <row r="491" spans="2:6" x14ac:dyDescent="0.2">
      <c r="B491" s="21"/>
      <c r="F491" s="21"/>
    </row>
    <row r="492" spans="2:6" x14ac:dyDescent="0.2">
      <c r="B492" s="21"/>
      <c r="F492" s="21"/>
    </row>
    <row r="493" spans="2:6" x14ac:dyDescent="0.2">
      <c r="B493" s="21"/>
      <c r="F493" s="21"/>
    </row>
    <row r="494" spans="2:6" x14ac:dyDescent="0.2">
      <c r="B494" s="21"/>
      <c r="F494" s="21"/>
    </row>
    <row r="495" spans="2:6" x14ac:dyDescent="0.2">
      <c r="B495" s="21"/>
      <c r="F495" s="21"/>
    </row>
    <row r="496" spans="2:6" x14ac:dyDescent="0.2">
      <c r="B496" s="21"/>
      <c r="F496" s="21"/>
    </row>
    <row r="497" spans="2:6" x14ac:dyDescent="0.2">
      <c r="B497" s="21"/>
      <c r="F497" s="21"/>
    </row>
    <row r="498" spans="2:6" x14ac:dyDescent="0.2">
      <c r="B498" s="21"/>
      <c r="F498" s="21"/>
    </row>
    <row r="499" spans="2:6" x14ac:dyDescent="0.2">
      <c r="B499" s="21"/>
      <c r="F499" s="21"/>
    </row>
    <row r="500" spans="2:6" x14ac:dyDescent="0.2">
      <c r="B500" s="21"/>
      <c r="F500" s="21"/>
    </row>
    <row r="501" spans="2:6" x14ac:dyDescent="0.2">
      <c r="B501" s="21"/>
      <c r="F501" s="21"/>
    </row>
    <row r="502" spans="2:6" x14ac:dyDescent="0.2">
      <c r="B502" s="21"/>
      <c r="F502" s="21"/>
    </row>
    <row r="503" spans="2:6" x14ac:dyDescent="0.2">
      <c r="B503" s="21"/>
      <c r="F503" s="21"/>
    </row>
    <row r="504" spans="2:6" x14ac:dyDescent="0.2">
      <c r="B504" s="21"/>
      <c r="F504" s="21"/>
    </row>
    <row r="505" spans="2:6" x14ac:dyDescent="0.2">
      <c r="B505" s="21"/>
      <c r="F505" s="21"/>
    </row>
    <row r="506" spans="2:6" x14ac:dyDescent="0.2">
      <c r="B506" s="21"/>
      <c r="F506" s="21"/>
    </row>
    <row r="507" spans="2:6" x14ac:dyDescent="0.2">
      <c r="B507" s="21"/>
      <c r="F507" s="21"/>
    </row>
    <row r="508" spans="2:6" x14ac:dyDescent="0.2">
      <c r="B508" s="21"/>
      <c r="F508" s="21"/>
    </row>
    <row r="509" spans="2:6" x14ac:dyDescent="0.2">
      <c r="B509" s="21"/>
      <c r="F509" s="21"/>
    </row>
    <row r="510" spans="2:6" x14ac:dyDescent="0.2">
      <c r="B510" s="21"/>
      <c r="F510" s="21"/>
    </row>
    <row r="511" spans="2:6" x14ac:dyDescent="0.2">
      <c r="B511" s="21"/>
      <c r="F511" s="21"/>
    </row>
    <row r="512" spans="2:6" x14ac:dyDescent="0.2">
      <c r="B512" s="21"/>
      <c r="F512" s="21"/>
    </row>
    <row r="513" spans="2:6" x14ac:dyDescent="0.2">
      <c r="B513" s="21"/>
      <c r="F513" s="21"/>
    </row>
    <row r="514" spans="2:6" x14ac:dyDescent="0.2">
      <c r="B514" s="21"/>
      <c r="F514" s="21"/>
    </row>
    <row r="515" spans="2:6" x14ac:dyDescent="0.2">
      <c r="B515" s="21"/>
      <c r="F515" s="21"/>
    </row>
    <row r="516" spans="2:6" x14ac:dyDescent="0.2">
      <c r="B516" s="21"/>
      <c r="F516" s="21"/>
    </row>
    <row r="517" spans="2:6" x14ac:dyDescent="0.2">
      <c r="B517" s="21"/>
      <c r="F517" s="21"/>
    </row>
    <row r="518" spans="2:6" x14ac:dyDescent="0.2">
      <c r="B518" s="21"/>
      <c r="F518" s="21"/>
    </row>
    <row r="519" spans="2:6" x14ac:dyDescent="0.2">
      <c r="B519" s="21"/>
      <c r="F519" s="21"/>
    </row>
    <row r="520" spans="2:6" x14ac:dyDescent="0.2">
      <c r="B520" s="21"/>
      <c r="F520" s="21"/>
    </row>
    <row r="521" spans="2:6" x14ac:dyDescent="0.2">
      <c r="B521" s="21"/>
      <c r="F521" s="21"/>
    </row>
    <row r="522" spans="2:6" x14ac:dyDescent="0.2">
      <c r="B522" s="21"/>
      <c r="F522" s="21"/>
    </row>
    <row r="523" spans="2:6" x14ac:dyDescent="0.2">
      <c r="B523" s="21"/>
      <c r="F523" s="21"/>
    </row>
    <row r="524" spans="2:6" x14ac:dyDescent="0.2">
      <c r="B524" s="21"/>
      <c r="F524" s="21"/>
    </row>
    <row r="525" spans="2:6" x14ac:dyDescent="0.2">
      <c r="B525" s="21"/>
      <c r="F525" s="21"/>
    </row>
    <row r="526" spans="2:6" x14ac:dyDescent="0.2">
      <c r="B526" s="21"/>
      <c r="F526" s="21"/>
    </row>
    <row r="527" spans="2:6" x14ac:dyDescent="0.2">
      <c r="B527" s="21"/>
      <c r="F527" s="21"/>
    </row>
    <row r="528" spans="2:6" x14ac:dyDescent="0.2">
      <c r="B528" s="21"/>
      <c r="F528" s="21"/>
    </row>
    <row r="529" spans="2:6" x14ac:dyDescent="0.2">
      <c r="B529" s="21"/>
      <c r="F529" s="21"/>
    </row>
    <row r="530" spans="2:6" x14ac:dyDescent="0.2">
      <c r="B530" s="21"/>
      <c r="F530" s="21"/>
    </row>
    <row r="531" spans="2:6" x14ac:dyDescent="0.2">
      <c r="B531" s="21"/>
      <c r="F531" s="21"/>
    </row>
    <row r="532" spans="2:6" x14ac:dyDescent="0.2">
      <c r="B532" s="21"/>
      <c r="F532" s="21"/>
    </row>
    <row r="533" spans="2:6" x14ac:dyDescent="0.2">
      <c r="B533" s="21"/>
      <c r="F533" s="21"/>
    </row>
    <row r="534" spans="2:6" x14ac:dyDescent="0.2">
      <c r="B534" s="21"/>
      <c r="F534" s="21"/>
    </row>
    <row r="535" spans="2:6" x14ac:dyDescent="0.2">
      <c r="B535" s="21"/>
      <c r="F535" s="21"/>
    </row>
    <row r="536" spans="2:6" x14ac:dyDescent="0.2">
      <c r="B536" s="21"/>
      <c r="F536" s="21"/>
    </row>
    <row r="537" spans="2:6" x14ac:dyDescent="0.2">
      <c r="B537" s="21"/>
      <c r="F537" s="21"/>
    </row>
    <row r="538" spans="2:6" x14ac:dyDescent="0.2">
      <c r="B538" s="21"/>
      <c r="F538" s="21"/>
    </row>
    <row r="539" spans="2:6" x14ac:dyDescent="0.2">
      <c r="B539" s="21"/>
      <c r="F539" s="21"/>
    </row>
    <row r="540" spans="2:6" x14ac:dyDescent="0.2">
      <c r="B540" s="21"/>
      <c r="F540" s="21"/>
    </row>
    <row r="541" spans="2:6" x14ac:dyDescent="0.2">
      <c r="B541" s="21"/>
      <c r="F541" s="21"/>
    </row>
    <row r="542" spans="2:6" x14ac:dyDescent="0.2">
      <c r="B542" s="21"/>
      <c r="F542" s="21"/>
    </row>
    <row r="543" spans="2:6" x14ac:dyDescent="0.2">
      <c r="B543" s="21"/>
      <c r="F543" s="21"/>
    </row>
    <row r="544" spans="2:6" x14ac:dyDescent="0.2">
      <c r="B544" s="21"/>
      <c r="F544" s="21"/>
    </row>
    <row r="545" spans="2:6" x14ac:dyDescent="0.2">
      <c r="B545" s="21"/>
      <c r="F545" s="21"/>
    </row>
    <row r="546" spans="2:6" x14ac:dyDescent="0.2">
      <c r="B546" s="21"/>
      <c r="F546" s="21"/>
    </row>
    <row r="547" spans="2:6" x14ac:dyDescent="0.2">
      <c r="B547" s="21"/>
      <c r="F547" s="21"/>
    </row>
    <row r="548" spans="2:6" x14ac:dyDescent="0.2">
      <c r="B548" s="21"/>
      <c r="F548" s="21"/>
    </row>
    <row r="549" spans="2:6" x14ac:dyDescent="0.2">
      <c r="B549" s="21"/>
      <c r="F549" s="21"/>
    </row>
    <row r="550" spans="2:6" x14ac:dyDescent="0.2">
      <c r="B550" s="21"/>
      <c r="F550" s="21"/>
    </row>
    <row r="551" spans="2:6" x14ac:dyDescent="0.2">
      <c r="B551" s="21"/>
      <c r="F551" s="21"/>
    </row>
    <row r="552" spans="2:6" x14ac:dyDescent="0.2">
      <c r="B552" s="21"/>
      <c r="F552" s="21"/>
    </row>
    <row r="553" spans="2:6" x14ac:dyDescent="0.2">
      <c r="B553" s="21"/>
      <c r="F553" s="21"/>
    </row>
    <row r="554" spans="2:6" x14ac:dyDescent="0.2">
      <c r="B554" s="21"/>
      <c r="F554" s="21"/>
    </row>
    <row r="555" spans="2:6" x14ac:dyDescent="0.2">
      <c r="B555" s="21"/>
      <c r="F555" s="21"/>
    </row>
    <row r="556" spans="2:6" x14ac:dyDescent="0.2">
      <c r="B556" s="21"/>
      <c r="F556" s="21"/>
    </row>
    <row r="557" spans="2:6" x14ac:dyDescent="0.2">
      <c r="B557" s="21"/>
      <c r="F557" s="21"/>
    </row>
    <row r="558" spans="2:6" x14ac:dyDescent="0.2">
      <c r="B558" s="21"/>
      <c r="F558" s="21"/>
    </row>
    <row r="559" spans="2:6" x14ac:dyDescent="0.2">
      <c r="B559" s="21"/>
      <c r="F559" s="21"/>
    </row>
    <row r="560" spans="2:6" x14ac:dyDescent="0.2">
      <c r="B560" s="21"/>
      <c r="F560" s="21"/>
    </row>
    <row r="561" spans="2:6" x14ac:dyDescent="0.2">
      <c r="B561" s="21"/>
      <c r="F561" s="21"/>
    </row>
    <row r="562" spans="2:6" x14ac:dyDescent="0.2">
      <c r="B562" s="21"/>
      <c r="F562" s="21"/>
    </row>
    <row r="563" spans="2:6" x14ac:dyDescent="0.2">
      <c r="B563" s="21"/>
      <c r="F563" s="21"/>
    </row>
    <row r="564" spans="2:6" x14ac:dyDescent="0.2">
      <c r="B564" s="21"/>
      <c r="F564" s="21"/>
    </row>
    <row r="565" spans="2:6" x14ac:dyDescent="0.2">
      <c r="B565" s="21"/>
      <c r="F565" s="21"/>
    </row>
    <row r="566" spans="2:6" x14ac:dyDescent="0.2">
      <c r="B566" s="21"/>
      <c r="F566" s="21"/>
    </row>
    <row r="567" spans="2:6" x14ac:dyDescent="0.2">
      <c r="B567" s="21"/>
      <c r="F567" s="21"/>
    </row>
    <row r="568" spans="2:6" x14ac:dyDescent="0.2">
      <c r="B568" s="21"/>
      <c r="F568" s="21"/>
    </row>
    <row r="569" spans="2:6" x14ac:dyDescent="0.2">
      <c r="B569" s="21"/>
      <c r="F569" s="21"/>
    </row>
    <row r="570" spans="2:6" x14ac:dyDescent="0.2">
      <c r="B570" s="21"/>
      <c r="F570" s="21"/>
    </row>
    <row r="571" spans="2:6" x14ac:dyDescent="0.2">
      <c r="B571" s="21"/>
      <c r="F571" s="21"/>
    </row>
    <row r="572" spans="2:6" x14ac:dyDescent="0.2">
      <c r="B572" s="21"/>
      <c r="F572" s="21"/>
    </row>
    <row r="573" spans="2:6" x14ac:dyDescent="0.2">
      <c r="B573" s="21"/>
      <c r="F573" s="21"/>
    </row>
    <row r="574" spans="2:6" x14ac:dyDescent="0.2">
      <c r="B574" s="21"/>
      <c r="F574" s="21"/>
    </row>
    <row r="575" spans="2:6" x14ac:dyDescent="0.2">
      <c r="B575" s="21"/>
      <c r="F575" s="21"/>
    </row>
    <row r="576" spans="2:6" x14ac:dyDescent="0.2">
      <c r="B576" s="21"/>
      <c r="F576" s="21"/>
    </row>
    <row r="577" spans="2:6" x14ac:dyDescent="0.2">
      <c r="B577" s="21"/>
      <c r="F577" s="21"/>
    </row>
    <row r="578" spans="2:6" x14ac:dyDescent="0.2">
      <c r="B578" s="21"/>
      <c r="F578" s="21"/>
    </row>
    <row r="579" spans="2:6" x14ac:dyDescent="0.2">
      <c r="B579" s="21"/>
      <c r="F579" s="21"/>
    </row>
    <row r="580" spans="2:6" x14ac:dyDescent="0.2">
      <c r="B580" s="21"/>
      <c r="F580" s="21"/>
    </row>
    <row r="581" spans="2:6" x14ac:dyDescent="0.2">
      <c r="B581" s="21"/>
      <c r="F581" s="21"/>
    </row>
    <row r="582" spans="2:6" x14ac:dyDescent="0.2">
      <c r="B582" s="21"/>
      <c r="F582" s="21"/>
    </row>
    <row r="583" spans="2:6" x14ac:dyDescent="0.2">
      <c r="B583" s="21"/>
      <c r="F583" s="21"/>
    </row>
    <row r="584" spans="2:6" x14ac:dyDescent="0.2">
      <c r="B584" s="21"/>
      <c r="F584" s="21"/>
    </row>
    <row r="585" spans="2:6" x14ac:dyDescent="0.2">
      <c r="B585" s="21"/>
      <c r="F585" s="21"/>
    </row>
    <row r="586" spans="2:6" x14ac:dyDescent="0.2">
      <c r="B586" s="21"/>
      <c r="F586" s="21"/>
    </row>
    <row r="587" spans="2:6" x14ac:dyDescent="0.2">
      <c r="B587" s="21"/>
      <c r="F587" s="21"/>
    </row>
    <row r="588" spans="2:6" x14ac:dyDescent="0.2">
      <c r="B588" s="21"/>
      <c r="F588" s="21"/>
    </row>
    <row r="589" spans="2:6" x14ac:dyDescent="0.2">
      <c r="B589" s="21"/>
      <c r="F589" s="21"/>
    </row>
    <row r="590" spans="2:6" x14ac:dyDescent="0.2">
      <c r="B590" s="21"/>
      <c r="F590" s="21"/>
    </row>
    <row r="591" spans="2:6" x14ac:dyDescent="0.2">
      <c r="B591" s="21"/>
      <c r="F591" s="21"/>
    </row>
    <row r="592" spans="2:6" x14ac:dyDescent="0.2">
      <c r="B592" s="21"/>
      <c r="F592" s="21"/>
    </row>
    <row r="593" spans="2:6" x14ac:dyDescent="0.2">
      <c r="B593" s="21"/>
      <c r="F593" s="21"/>
    </row>
    <row r="594" spans="2:6" x14ac:dyDescent="0.2">
      <c r="B594" s="21"/>
      <c r="F594" s="21"/>
    </row>
    <row r="595" spans="2:6" x14ac:dyDescent="0.2">
      <c r="B595" s="21"/>
      <c r="F595" s="21"/>
    </row>
    <row r="596" spans="2:6" x14ac:dyDescent="0.2">
      <c r="B596" s="21"/>
      <c r="F596" s="21"/>
    </row>
    <row r="597" spans="2:6" x14ac:dyDescent="0.2">
      <c r="B597" s="21"/>
      <c r="F597" s="21"/>
    </row>
    <row r="598" spans="2:6" x14ac:dyDescent="0.2">
      <c r="B598" s="21"/>
      <c r="F598" s="21"/>
    </row>
    <row r="599" spans="2:6" x14ac:dyDescent="0.2">
      <c r="B599" s="21"/>
      <c r="F599" s="21"/>
    </row>
    <row r="600" spans="2:6" x14ac:dyDescent="0.2">
      <c r="B600" s="21"/>
      <c r="F600" s="21"/>
    </row>
    <row r="601" spans="2:6" x14ac:dyDescent="0.2">
      <c r="B601" s="21"/>
      <c r="F601" s="21"/>
    </row>
    <row r="602" spans="2:6" x14ac:dyDescent="0.2">
      <c r="B602" s="21"/>
      <c r="F602" s="21"/>
    </row>
    <row r="603" spans="2:6" x14ac:dyDescent="0.2">
      <c r="B603" s="21"/>
      <c r="F603" s="21"/>
    </row>
    <row r="604" spans="2:6" x14ac:dyDescent="0.2">
      <c r="B604" s="21"/>
      <c r="F604" s="21"/>
    </row>
    <row r="605" spans="2:6" x14ac:dyDescent="0.2">
      <c r="B605" s="21"/>
      <c r="F605" s="21"/>
    </row>
    <row r="606" spans="2:6" x14ac:dyDescent="0.2">
      <c r="B606" s="21"/>
      <c r="F606" s="21"/>
    </row>
    <row r="607" spans="2:6" x14ac:dyDescent="0.2">
      <c r="B607" s="21"/>
      <c r="F607" s="21"/>
    </row>
    <row r="608" spans="2:6" x14ac:dyDescent="0.2">
      <c r="B608" s="21"/>
      <c r="F608" s="21"/>
    </row>
    <row r="609" spans="2:6" x14ac:dyDescent="0.2">
      <c r="B609" s="21"/>
      <c r="F609" s="21"/>
    </row>
    <row r="610" spans="2:6" x14ac:dyDescent="0.2">
      <c r="B610" s="21"/>
      <c r="F610" s="21"/>
    </row>
    <row r="611" spans="2:6" x14ac:dyDescent="0.2">
      <c r="B611" s="21"/>
      <c r="F611" s="21"/>
    </row>
    <row r="612" spans="2:6" x14ac:dyDescent="0.2">
      <c r="B612" s="21"/>
      <c r="F612" s="21"/>
    </row>
    <row r="613" spans="2:6" x14ac:dyDescent="0.2">
      <c r="B613" s="21"/>
      <c r="F613" s="21"/>
    </row>
    <row r="614" spans="2:6" x14ac:dyDescent="0.2">
      <c r="B614" s="21"/>
      <c r="F614" s="21"/>
    </row>
    <row r="615" spans="2:6" x14ac:dyDescent="0.2">
      <c r="B615" s="21"/>
      <c r="F615" s="21"/>
    </row>
    <row r="616" spans="2:6" x14ac:dyDescent="0.2">
      <c r="B616" s="21"/>
      <c r="F616" s="21"/>
    </row>
    <row r="617" spans="2:6" x14ac:dyDescent="0.2">
      <c r="B617" s="21"/>
      <c r="F617" s="21"/>
    </row>
    <row r="618" spans="2:6" x14ac:dyDescent="0.2">
      <c r="B618" s="21"/>
      <c r="F618" s="21"/>
    </row>
    <row r="619" spans="2:6" x14ac:dyDescent="0.2">
      <c r="B619" s="21"/>
      <c r="F619" s="21"/>
    </row>
    <row r="620" spans="2:6" x14ac:dyDescent="0.2">
      <c r="B620" s="21"/>
      <c r="F620" s="21"/>
    </row>
    <row r="621" spans="2:6" x14ac:dyDescent="0.2">
      <c r="B621" s="21"/>
      <c r="F621" s="21"/>
    </row>
    <row r="622" spans="2:6" x14ac:dyDescent="0.2">
      <c r="B622" s="21"/>
      <c r="F622" s="21"/>
    </row>
    <row r="623" spans="2:6" x14ac:dyDescent="0.2">
      <c r="B623" s="21"/>
      <c r="F623" s="21"/>
    </row>
    <row r="624" spans="2:6" x14ac:dyDescent="0.2">
      <c r="B624" s="21"/>
      <c r="F624" s="21"/>
    </row>
    <row r="625" spans="2:6" x14ac:dyDescent="0.2">
      <c r="B625" s="21"/>
      <c r="F625" s="21"/>
    </row>
    <row r="626" spans="2:6" x14ac:dyDescent="0.2">
      <c r="B626" s="21"/>
      <c r="F626" s="21"/>
    </row>
    <row r="627" spans="2:6" x14ac:dyDescent="0.2">
      <c r="B627" s="21"/>
      <c r="F627" s="21"/>
    </row>
    <row r="628" spans="2:6" x14ac:dyDescent="0.2">
      <c r="B628" s="21"/>
      <c r="F628" s="21"/>
    </row>
    <row r="629" spans="2:6" x14ac:dyDescent="0.2">
      <c r="B629" s="21"/>
      <c r="F629" s="21"/>
    </row>
    <row r="630" spans="2:6" x14ac:dyDescent="0.2">
      <c r="B630" s="21"/>
      <c r="F630" s="21"/>
    </row>
    <row r="631" spans="2:6" x14ac:dyDescent="0.2">
      <c r="B631" s="21"/>
      <c r="F631" s="21"/>
    </row>
    <row r="632" spans="2:6" x14ac:dyDescent="0.2">
      <c r="B632" s="21"/>
      <c r="F632" s="21"/>
    </row>
    <row r="633" spans="2:6" x14ac:dyDescent="0.2">
      <c r="B633" s="21"/>
      <c r="F633" s="21"/>
    </row>
    <row r="634" spans="2:6" x14ac:dyDescent="0.2">
      <c r="B634" s="21"/>
      <c r="F634" s="21"/>
    </row>
    <row r="635" spans="2:6" x14ac:dyDescent="0.2">
      <c r="B635" s="21"/>
      <c r="F635" s="21"/>
    </row>
    <row r="636" spans="2:6" x14ac:dyDescent="0.2">
      <c r="B636" s="21"/>
      <c r="F636" s="21"/>
    </row>
    <row r="637" spans="2:6" x14ac:dyDescent="0.2">
      <c r="B637" s="21"/>
      <c r="F637" s="21"/>
    </row>
    <row r="638" spans="2:6" x14ac:dyDescent="0.2">
      <c r="B638" s="21"/>
      <c r="F638" s="21"/>
    </row>
    <row r="639" spans="2:6" x14ac:dyDescent="0.2">
      <c r="B639" s="21"/>
      <c r="F639" s="21"/>
    </row>
    <row r="640" spans="2:6" x14ac:dyDescent="0.2">
      <c r="B640" s="21"/>
      <c r="F640" s="21"/>
    </row>
    <row r="641" spans="2:6" x14ac:dyDescent="0.2">
      <c r="B641" s="21"/>
      <c r="F641" s="21"/>
    </row>
    <row r="642" spans="2:6" x14ac:dyDescent="0.2">
      <c r="B642" s="21"/>
      <c r="F642" s="21"/>
    </row>
    <row r="643" spans="2:6" x14ac:dyDescent="0.2">
      <c r="B643" s="21"/>
      <c r="F643" s="21"/>
    </row>
    <row r="644" spans="2:6" x14ac:dyDescent="0.2">
      <c r="B644" s="21"/>
      <c r="F644" s="21"/>
    </row>
    <row r="645" spans="2:6" x14ac:dyDescent="0.2">
      <c r="B645" s="21"/>
      <c r="F645" s="21"/>
    </row>
    <row r="646" spans="2:6" x14ac:dyDescent="0.2">
      <c r="B646" s="21"/>
      <c r="F646" s="21"/>
    </row>
    <row r="647" spans="2:6" x14ac:dyDescent="0.2">
      <c r="B647" s="21"/>
      <c r="F647" s="21"/>
    </row>
    <row r="648" spans="2:6" x14ac:dyDescent="0.2">
      <c r="B648" s="21"/>
      <c r="F648" s="21"/>
    </row>
    <row r="649" spans="2:6" x14ac:dyDescent="0.2">
      <c r="B649" s="21"/>
      <c r="F649" s="21"/>
    </row>
    <row r="650" spans="2:6" x14ac:dyDescent="0.2">
      <c r="B650" s="21"/>
      <c r="F650" s="21"/>
    </row>
    <row r="651" spans="2:6" x14ac:dyDescent="0.2">
      <c r="B651" s="21"/>
      <c r="F651" s="21"/>
    </row>
    <row r="652" spans="2:6" x14ac:dyDescent="0.2">
      <c r="B652" s="21"/>
      <c r="F652" s="21"/>
    </row>
    <row r="653" spans="2:6" x14ac:dyDescent="0.2">
      <c r="B653" s="21"/>
      <c r="F653" s="21"/>
    </row>
    <row r="654" spans="2:6" x14ac:dyDescent="0.2">
      <c r="B654" s="21"/>
      <c r="F654" s="21"/>
    </row>
    <row r="655" spans="2:6" x14ac:dyDescent="0.2">
      <c r="B655" s="21"/>
      <c r="F655" s="21"/>
    </row>
    <row r="656" spans="2:6" x14ac:dyDescent="0.2">
      <c r="B656" s="21"/>
      <c r="F656" s="21"/>
    </row>
    <row r="657" spans="2:6" x14ac:dyDescent="0.2">
      <c r="B657" s="21"/>
      <c r="F657" s="21"/>
    </row>
    <row r="658" spans="2:6" x14ac:dyDescent="0.2">
      <c r="B658" s="21"/>
      <c r="F658" s="21"/>
    </row>
    <row r="659" spans="2:6" x14ac:dyDescent="0.2">
      <c r="B659" s="21"/>
      <c r="F659" s="21"/>
    </row>
    <row r="660" spans="2:6" x14ac:dyDescent="0.2">
      <c r="B660" s="21"/>
      <c r="F660" s="21"/>
    </row>
    <row r="661" spans="2:6" x14ac:dyDescent="0.2">
      <c r="B661" s="21"/>
      <c r="F661" s="21"/>
    </row>
    <row r="662" spans="2:6" x14ac:dyDescent="0.2">
      <c r="B662" s="21"/>
      <c r="F662" s="21"/>
    </row>
    <row r="663" spans="2:6" x14ac:dyDescent="0.2">
      <c r="B663" s="21"/>
      <c r="F663" s="21"/>
    </row>
    <row r="664" spans="2:6" x14ac:dyDescent="0.2">
      <c r="B664" s="21"/>
      <c r="F664" s="21"/>
    </row>
    <row r="665" spans="2:6" x14ac:dyDescent="0.2">
      <c r="B665" s="21"/>
      <c r="F665" s="21"/>
    </row>
    <row r="666" spans="2:6" x14ac:dyDescent="0.2">
      <c r="B666" s="21"/>
      <c r="F666" s="21"/>
    </row>
    <row r="667" spans="2:6" x14ac:dyDescent="0.2">
      <c r="B667" s="21"/>
      <c r="F667" s="21"/>
    </row>
    <row r="668" spans="2:6" x14ac:dyDescent="0.2">
      <c r="B668" s="21"/>
      <c r="F668" s="21"/>
    </row>
    <row r="669" spans="2:6" x14ac:dyDescent="0.2">
      <c r="B669" s="21"/>
      <c r="F669" s="21"/>
    </row>
    <row r="670" spans="2:6" x14ac:dyDescent="0.2">
      <c r="B670" s="21"/>
      <c r="F670" s="21"/>
    </row>
    <row r="671" spans="2:6" x14ac:dyDescent="0.2">
      <c r="B671" s="21"/>
      <c r="F671" s="21"/>
    </row>
    <row r="672" spans="2:6" x14ac:dyDescent="0.2">
      <c r="B672" s="21"/>
      <c r="F672" s="21"/>
    </row>
    <row r="673" spans="2:6" x14ac:dyDescent="0.2">
      <c r="B673" s="21"/>
      <c r="F673" s="21"/>
    </row>
    <row r="674" spans="2:6" x14ac:dyDescent="0.2">
      <c r="B674" s="21"/>
      <c r="F674" s="21"/>
    </row>
    <row r="675" spans="2:6" x14ac:dyDescent="0.2">
      <c r="B675" s="21"/>
      <c r="F675" s="21"/>
    </row>
    <row r="676" spans="2:6" x14ac:dyDescent="0.2">
      <c r="B676" s="21"/>
      <c r="F676" s="21"/>
    </row>
    <row r="677" spans="2:6" x14ac:dyDescent="0.2">
      <c r="B677" s="21"/>
      <c r="F677" s="21"/>
    </row>
    <row r="678" spans="2:6" x14ac:dyDescent="0.2">
      <c r="B678" s="21"/>
      <c r="F678" s="21"/>
    </row>
    <row r="679" spans="2:6" x14ac:dyDescent="0.2">
      <c r="B679" s="21"/>
      <c r="F679" s="21"/>
    </row>
    <row r="680" spans="2:6" x14ac:dyDescent="0.2">
      <c r="B680" s="21"/>
      <c r="F680" s="21"/>
    </row>
    <row r="681" spans="2:6" x14ac:dyDescent="0.2">
      <c r="B681" s="21"/>
      <c r="F681" s="21"/>
    </row>
    <row r="682" spans="2:6" x14ac:dyDescent="0.2">
      <c r="B682" s="21"/>
      <c r="F682" s="21"/>
    </row>
    <row r="683" spans="2:6" x14ac:dyDescent="0.2">
      <c r="B683" s="21"/>
      <c r="F683" s="21"/>
    </row>
    <row r="684" spans="2:6" x14ac:dyDescent="0.2">
      <c r="B684" s="21"/>
      <c r="F684" s="21"/>
    </row>
    <row r="685" spans="2:6" x14ac:dyDescent="0.2">
      <c r="B685" s="21"/>
      <c r="F685" s="21"/>
    </row>
    <row r="686" spans="2:6" x14ac:dyDescent="0.2">
      <c r="B686" s="21"/>
      <c r="F686" s="21"/>
    </row>
    <row r="687" spans="2:6" x14ac:dyDescent="0.2">
      <c r="B687" s="21"/>
      <c r="F687" s="21"/>
    </row>
    <row r="688" spans="2:6" x14ac:dyDescent="0.2">
      <c r="B688" s="21"/>
      <c r="F688" s="21"/>
    </row>
    <row r="689" spans="2:6" x14ac:dyDescent="0.2">
      <c r="B689" s="21"/>
      <c r="F689" s="21"/>
    </row>
    <row r="690" spans="2:6" x14ac:dyDescent="0.2">
      <c r="B690" s="21"/>
      <c r="F690" s="21"/>
    </row>
    <row r="691" spans="2:6" x14ac:dyDescent="0.2">
      <c r="B691" s="21"/>
      <c r="F691" s="21"/>
    </row>
    <row r="692" spans="2:6" x14ac:dyDescent="0.2">
      <c r="B692" s="21"/>
      <c r="F692" s="21"/>
    </row>
    <row r="693" spans="2:6" x14ac:dyDescent="0.2">
      <c r="B693" s="21"/>
      <c r="F693" s="21"/>
    </row>
    <row r="694" spans="2:6" x14ac:dyDescent="0.2">
      <c r="B694" s="21"/>
      <c r="F694" s="21"/>
    </row>
    <row r="695" spans="2:6" x14ac:dyDescent="0.2">
      <c r="B695" s="21"/>
      <c r="F695" s="21"/>
    </row>
    <row r="696" spans="2:6" x14ac:dyDescent="0.2">
      <c r="B696" s="21"/>
      <c r="F696" s="21"/>
    </row>
    <row r="697" spans="2:6" x14ac:dyDescent="0.2">
      <c r="B697" s="21"/>
      <c r="F697" s="21"/>
    </row>
    <row r="698" spans="2:6" x14ac:dyDescent="0.2">
      <c r="B698" s="21"/>
      <c r="F698" s="21"/>
    </row>
    <row r="699" spans="2:6" x14ac:dyDescent="0.2">
      <c r="B699" s="21"/>
      <c r="F699" s="21"/>
    </row>
    <row r="700" spans="2:6" x14ac:dyDescent="0.2">
      <c r="B700" s="21"/>
      <c r="F700" s="21"/>
    </row>
    <row r="701" spans="2:6" x14ac:dyDescent="0.2">
      <c r="B701" s="21"/>
      <c r="F701" s="21"/>
    </row>
    <row r="702" spans="2:6" x14ac:dyDescent="0.2">
      <c r="B702" s="21"/>
      <c r="F702" s="21"/>
    </row>
    <row r="703" spans="2:6" x14ac:dyDescent="0.2">
      <c r="B703" s="21"/>
      <c r="F703" s="21"/>
    </row>
    <row r="704" spans="2:6" x14ac:dyDescent="0.2">
      <c r="B704" s="21"/>
      <c r="F704" s="21"/>
    </row>
    <row r="705" spans="2:6" x14ac:dyDescent="0.2">
      <c r="B705" s="21"/>
      <c r="F705" s="21"/>
    </row>
    <row r="706" spans="2:6" x14ac:dyDescent="0.2">
      <c r="B706" s="21"/>
      <c r="F706" s="21"/>
    </row>
    <row r="707" spans="2:6" x14ac:dyDescent="0.2">
      <c r="B707" s="21"/>
      <c r="F707" s="21"/>
    </row>
    <row r="708" spans="2:6" x14ac:dyDescent="0.2">
      <c r="B708" s="21"/>
      <c r="F708" s="21"/>
    </row>
    <row r="709" spans="2:6" x14ac:dyDescent="0.2">
      <c r="B709" s="21"/>
      <c r="F709" s="21"/>
    </row>
    <row r="710" spans="2:6" x14ac:dyDescent="0.2">
      <c r="B710" s="21"/>
      <c r="F710" s="21"/>
    </row>
    <row r="711" spans="2:6" x14ac:dyDescent="0.2">
      <c r="B711" s="21"/>
      <c r="F711" s="21"/>
    </row>
    <row r="712" spans="2:6" x14ac:dyDescent="0.2">
      <c r="B712" s="21"/>
      <c r="F712" s="21"/>
    </row>
    <row r="713" spans="2:6" x14ac:dyDescent="0.2">
      <c r="B713" s="21"/>
      <c r="F713" s="21"/>
    </row>
    <row r="714" spans="2:6" x14ac:dyDescent="0.2">
      <c r="B714" s="21"/>
      <c r="F714" s="21"/>
    </row>
    <row r="715" spans="2:6" x14ac:dyDescent="0.2">
      <c r="B715" s="21"/>
      <c r="F715" s="21"/>
    </row>
    <row r="716" spans="2:6" x14ac:dyDescent="0.2">
      <c r="B716" s="21"/>
      <c r="F716" s="21"/>
    </row>
    <row r="717" spans="2:6" x14ac:dyDescent="0.2">
      <c r="B717" s="21"/>
      <c r="F717" s="21"/>
    </row>
    <row r="718" spans="2:6" x14ac:dyDescent="0.2">
      <c r="B718" s="21"/>
      <c r="F718" s="21"/>
    </row>
    <row r="719" spans="2:6" x14ac:dyDescent="0.2">
      <c r="B719" s="21"/>
      <c r="F719" s="21"/>
    </row>
    <row r="720" spans="2:6" x14ac:dyDescent="0.2">
      <c r="B720" s="21"/>
      <c r="F720" s="21"/>
    </row>
    <row r="721" spans="2:6" x14ac:dyDescent="0.2">
      <c r="B721" s="21"/>
      <c r="F721" s="21"/>
    </row>
    <row r="722" spans="2:6" x14ac:dyDescent="0.2">
      <c r="B722" s="21"/>
      <c r="F722" s="21"/>
    </row>
    <row r="723" spans="2:6" x14ac:dyDescent="0.2">
      <c r="B723" s="21"/>
      <c r="F723" s="21"/>
    </row>
    <row r="724" spans="2:6" x14ac:dyDescent="0.2">
      <c r="B724" s="21"/>
      <c r="F724" s="21"/>
    </row>
    <row r="725" spans="2:6" x14ac:dyDescent="0.2">
      <c r="B725" s="21"/>
      <c r="F725" s="21"/>
    </row>
    <row r="726" spans="2:6" x14ac:dyDescent="0.2">
      <c r="B726" s="21"/>
      <c r="F726" s="21"/>
    </row>
    <row r="727" spans="2:6" x14ac:dyDescent="0.2">
      <c r="B727" s="21"/>
      <c r="F727" s="21"/>
    </row>
    <row r="728" spans="2:6" x14ac:dyDescent="0.2">
      <c r="B728" s="21"/>
      <c r="F728" s="21"/>
    </row>
    <row r="729" spans="2:6" x14ac:dyDescent="0.2">
      <c r="B729" s="21"/>
      <c r="F729" s="21"/>
    </row>
    <row r="730" spans="2:6" x14ac:dyDescent="0.2">
      <c r="B730" s="21"/>
      <c r="F730" s="21"/>
    </row>
    <row r="731" spans="2:6" x14ac:dyDescent="0.2">
      <c r="B731" s="21"/>
      <c r="F731" s="21"/>
    </row>
    <row r="732" spans="2:6" x14ac:dyDescent="0.2">
      <c r="B732" s="21"/>
      <c r="F732" s="21"/>
    </row>
    <row r="733" spans="2:6" x14ac:dyDescent="0.2">
      <c r="B733" s="21"/>
      <c r="F733" s="21"/>
    </row>
    <row r="734" spans="2:6" x14ac:dyDescent="0.2">
      <c r="B734" s="21"/>
      <c r="F734" s="21"/>
    </row>
    <row r="735" spans="2:6" x14ac:dyDescent="0.2">
      <c r="B735" s="21"/>
      <c r="F735" s="21"/>
    </row>
    <row r="736" spans="2:6" x14ac:dyDescent="0.2">
      <c r="B736" s="21"/>
      <c r="F736" s="21"/>
    </row>
    <row r="737" spans="2:6" x14ac:dyDescent="0.2">
      <c r="B737" s="21"/>
      <c r="F737" s="21"/>
    </row>
    <row r="738" spans="2:6" x14ac:dyDescent="0.2">
      <c r="B738" s="21"/>
      <c r="F738" s="21"/>
    </row>
    <row r="739" spans="2:6" x14ac:dyDescent="0.2">
      <c r="B739" s="21"/>
      <c r="F739" s="21"/>
    </row>
    <row r="740" spans="2:6" x14ac:dyDescent="0.2">
      <c r="B740" s="21"/>
      <c r="F740" s="21"/>
    </row>
    <row r="741" spans="2:6" x14ac:dyDescent="0.2">
      <c r="B741" s="21"/>
      <c r="F741" s="21"/>
    </row>
    <row r="742" spans="2:6" x14ac:dyDescent="0.2">
      <c r="B742" s="21"/>
      <c r="F742" s="21"/>
    </row>
    <row r="743" spans="2:6" x14ac:dyDescent="0.2">
      <c r="B743" s="21"/>
      <c r="F743" s="21"/>
    </row>
    <row r="744" spans="2:6" x14ac:dyDescent="0.2">
      <c r="B744" s="21"/>
      <c r="F744" s="21"/>
    </row>
    <row r="745" spans="2:6" x14ac:dyDescent="0.2">
      <c r="B745" s="21"/>
      <c r="F745" s="21"/>
    </row>
    <row r="746" spans="2:6" x14ac:dyDescent="0.2">
      <c r="B746" s="21"/>
      <c r="F746" s="21"/>
    </row>
    <row r="747" spans="2:6" x14ac:dyDescent="0.2">
      <c r="B747" s="21"/>
      <c r="F747" s="21"/>
    </row>
    <row r="748" spans="2:6" x14ac:dyDescent="0.2">
      <c r="B748" s="21"/>
      <c r="F748" s="21"/>
    </row>
    <row r="749" spans="2:6" x14ac:dyDescent="0.2">
      <c r="B749" s="21"/>
      <c r="F749" s="21"/>
    </row>
    <row r="750" spans="2:6" x14ac:dyDescent="0.2">
      <c r="B750" s="21"/>
      <c r="F750" s="21"/>
    </row>
    <row r="751" spans="2:6" x14ac:dyDescent="0.2">
      <c r="B751" s="21"/>
      <c r="F751" s="21"/>
    </row>
    <row r="752" spans="2:6" x14ac:dyDescent="0.2">
      <c r="B752" s="21"/>
      <c r="F752" s="21"/>
    </row>
    <row r="753" spans="2:6" x14ac:dyDescent="0.2">
      <c r="B753" s="21"/>
      <c r="F753" s="21"/>
    </row>
    <row r="754" spans="2:6" x14ac:dyDescent="0.2">
      <c r="B754" s="21"/>
      <c r="F754" s="21"/>
    </row>
    <row r="755" spans="2:6" x14ac:dyDescent="0.2">
      <c r="B755" s="21"/>
      <c r="F755" s="21"/>
    </row>
    <row r="756" spans="2:6" x14ac:dyDescent="0.2">
      <c r="B756" s="21"/>
      <c r="F756" s="21"/>
    </row>
    <row r="757" spans="2:6" x14ac:dyDescent="0.2">
      <c r="B757" s="21"/>
      <c r="F757" s="21"/>
    </row>
    <row r="758" spans="2:6" x14ac:dyDescent="0.2">
      <c r="B758" s="21"/>
      <c r="F758" s="21"/>
    </row>
    <row r="759" spans="2:6" x14ac:dyDescent="0.2">
      <c r="B759" s="21"/>
      <c r="F759" s="21"/>
    </row>
    <row r="760" spans="2:6" x14ac:dyDescent="0.2">
      <c r="B760" s="21"/>
      <c r="F760" s="21"/>
    </row>
    <row r="761" spans="2:6" x14ac:dyDescent="0.2">
      <c r="B761" s="21"/>
      <c r="F761" s="21"/>
    </row>
    <row r="762" spans="2:6" x14ac:dyDescent="0.2">
      <c r="B762" s="21"/>
      <c r="F762" s="21"/>
    </row>
    <row r="763" spans="2:6" x14ac:dyDescent="0.2">
      <c r="B763" s="21"/>
      <c r="F763" s="21"/>
    </row>
    <row r="764" spans="2:6" x14ac:dyDescent="0.2">
      <c r="B764" s="21"/>
      <c r="F764" s="21"/>
    </row>
    <row r="765" spans="2:6" x14ac:dyDescent="0.2">
      <c r="B765" s="21"/>
      <c r="F765" s="21"/>
    </row>
    <row r="766" spans="2:6" x14ac:dyDescent="0.2">
      <c r="B766" s="21"/>
      <c r="F766" s="21"/>
    </row>
    <row r="767" spans="2:6" x14ac:dyDescent="0.2">
      <c r="B767" s="21"/>
      <c r="F767" s="21"/>
    </row>
    <row r="768" spans="2:6" x14ac:dyDescent="0.2">
      <c r="B768" s="21"/>
      <c r="F768" s="21"/>
    </row>
    <row r="769" spans="2:6" x14ac:dyDescent="0.2">
      <c r="B769" s="21"/>
      <c r="F769" s="21"/>
    </row>
    <row r="770" spans="2:6" x14ac:dyDescent="0.2">
      <c r="B770" s="21"/>
      <c r="F770" s="21"/>
    </row>
    <row r="771" spans="2:6" x14ac:dyDescent="0.2">
      <c r="B771" s="21"/>
      <c r="F771" s="21"/>
    </row>
    <row r="772" spans="2:6" x14ac:dyDescent="0.2">
      <c r="B772" s="21"/>
      <c r="F772" s="21"/>
    </row>
    <row r="773" spans="2:6" x14ac:dyDescent="0.2">
      <c r="B773" s="21"/>
      <c r="F773" s="21"/>
    </row>
    <row r="774" spans="2:6" x14ac:dyDescent="0.2">
      <c r="B774" s="21"/>
      <c r="F774" s="21"/>
    </row>
    <row r="775" spans="2:6" x14ac:dyDescent="0.2">
      <c r="B775" s="21"/>
      <c r="F775" s="21"/>
    </row>
    <row r="776" spans="2:6" x14ac:dyDescent="0.2">
      <c r="B776" s="21"/>
      <c r="F776" s="21"/>
    </row>
    <row r="777" spans="2:6" x14ac:dyDescent="0.2">
      <c r="B777" s="21"/>
      <c r="F777" s="21"/>
    </row>
    <row r="778" spans="2:6" x14ac:dyDescent="0.2">
      <c r="B778" s="21"/>
      <c r="F778" s="21"/>
    </row>
    <row r="779" spans="2:6" x14ac:dyDescent="0.2">
      <c r="B779" s="21"/>
      <c r="F779" s="21"/>
    </row>
    <row r="780" spans="2:6" x14ac:dyDescent="0.2">
      <c r="B780" s="21"/>
      <c r="F780" s="21"/>
    </row>
    <row r="781" spans="2:6" x14ac:dyDescent="0.2">
      <c r="B781" s="21"/>
      <c r="F781" s="21"/>
    </row>
    <row r="782" spans="2:6" x14ac:dyDescent="0.2">
      <c r="B782" s="21"/>
      <c r="F782" s="21"/>
    </row>
    <row r="783" spans="2:6" x14ac:dyDescent="0.2">
      <c r="B783" s="21"/>
      <c r="F783" s="21"/>
    </row>
    <row r="784" spans="2:6" x14ac:dyDescent="0.2">
      <c r="B784" s="21"/>
      <c r="F784" s="21"/>
    </row>
    <row r="785" spans="2:6" x14ac:dyDescent="0.2">
      <c r="B785" s="21"/>
      <c r="F785" s="21"/>
    </row>
    <row r="786" spans="2:6" x14ac:dyDescent="0.2">
      <c r="B786" s="21"/>
      <c r="F786" s="21"/>
    </row>
    <row r="787" spans="2:6" x14ac:dyDescent="0.2">
      <c r="B787" s="21"/>
      <c r="F787" s="21"/>
    </row>
    <row r="788" spans="2:6" x14ac:dyDescent="0.2">
      <c r="B788" s="21"/>
      <c r="F788" s="21"/>
    </row>
    <row r="789" spans="2:6" x14ac:dyDescent="0.2">
      <c r="B789" s="21"/>
      <c r="F789" s="21"/>
    </row>
    <row r="790" spans="2:6" x14ac:dyDescent="0.2">
      <c r="B790" s="21"/>
      <c r="F790" s="21"/>
    </row>
    <row r="791" spans="2:6" x14ac:dyDescent="0.2">
      <c r="B791" s="21"/>
      <c r="F791" s="21"/>
    </row>
    <row r="792" spans="2:6" x14ac:dyDescent="0.2">
      <c r="B792" s="21"/>
      <c r="F792" s="21"/>
    </row>
    <row r="793" spans="2:6" x14ac:dyDescent="0.2">
      <c r="B793" s="21"/>
      <c r="F793" s="21"/>
    </row>
    <row r="794" spans="2:6" x14ac:dyDescent="0.2">
      <c r="B794" s="21"/>
      <c r="F794" s="21"/>
    </row>
    <row r="795" spans="2:6" x14ac:dyDescent="0.2">
      <c r="B795" s="21"/>
      <c r="F795" s="21"/>
    </row>
    <row r="796" spans="2:6" x14ac:dyDescent="0.2">
      <c r="B796" s="21"/>
      <c r="F796" s="21"/>
    </row>
    <row r="797" spans="2:6" x14ac:dyDescent="0.2">
      <c r="B797" s="21"/>
      <c r="F797" s="21"/>
    </row>
    <row r="798" spans="2:6" x14ac:dyDescent="0.2">
      <c r="B798" s="21"/>
      <c r="F798" s="21"/>
    </row>
    <row r="799" spans="2:6" x14ac:dyDescent="0.2">
      <c r="B799" s="21"/>
      <c r="F799" s="21"/>
    </row>
    <row r="800" spans="2:6" x14ac:dyDescent="0.2">
      <c r="B800" s="21"/>
      <c r="F800" s="21"/>
    </row>
    <row r="801" spans="2:6" x14ac:dyDescent="0.2">
      <c r="B801" s="21"/>
      <c r="F801" s="21"/>
    </row>
    <row r="802" spans="2:6" x14ac:dyDescent="0.2">
      <c r="B802" s="21"/>
      <c r="F802" s="21"/>
    </row>
    <row r="803" spans="2:6" x14ac:dyDescent="0.2">
      <c r="B803" s="21"/>
      <c r="F803" s="21"/>
    </row>
    <row r="804" spans="2:6" x14ac:dyDescent="0.2">
      <c r="B804" s="21"/>
      <c r="F804" s="21"/>
    </row>
    <row r="805" spans="2:6" x14ac:dyDescent="0.2">
      <c r="B805" s="21"/>
      <c r="F805" s="21"/>
    </row>
    <row r="806" spans="2:6" x14ac:dyDescent="0.2">
      <c r="B806" s="21"/>
      <c r="F806" s="21"/>
    </row>
    <row r="807" spans="2:6" x14ac:dyDescent="0.2">
      <c r="B807" s="21"/>
      <c r="F807" s="21"/>
    </row>
    <row r="808" spans="2:6" x14ac:dyDescent="0.2">
      <c r="B808" s="21"/>
      <c r="F808" s="21"/>
    </row>
    <row r="809" spans="2:6" x14ac:dyDescent="0.2">
      <c r="B809" s="21"/>
      <c r="F809" s="21"/>
    </row>
    <row r="810" spans="2:6" x14ac:dyDescent="0.2">
      <c r="B810" s="21"/>
      <c r="F810" s="21"/>
    </row>
    <row r="811" spans="2:6" x14ac:dyDescent="0.2">
      <c r="B811" s="21"/>
      <c r="F811" s="21"/>
    </row>
    <row r="812" spans="2:6" x14ac:dyDescent="0.2">
      <c r="B812" s="21"/>
      <c r="F812" s="21"/>
    </row>
    <row r="813" spans="2:6" x14ac:dyDescent="0.2">
      <c r="B813" s="21"/>
      <c r="F813" s="21"/>
    </row>
    <row r="814" spans="2:6" x14ac:dyDescent="0.2">
      <c r="B814" s="21"/>
      <c r="F814" s="21"/>
    </row>
    <row r="815" spans="2:6" x14ac:dyDescent="0.2">
      <c r="B815" s="21"/>
      <c r="F815" s="21"/>
    </row>
    <row r="816" spans="2:6" x14ac:dyDescent="0.2">
      <c r="B816" s="21"/>
      <c r="F816" s="21"/>
    </row>
    <row r="817" spans="2:6" x14ac:dyDescent="0.2">
      <c r="B817" s="21"/>
      <c r="F817" s="21"/>
    </row>
    <row r="818" spans="2:6" x14ac:dyDescent="0.2">
      <c r="B818" s="21"/>
      <c r="F818" s="21"/>
    </row>
    <row r="819" spans="2:6" x14ac:dyDescent="0.2">
      <c r="B819" s="21"/>
      <c r="F819" s="21"/>
    </row>
    <row r="820" spans="2:6" x14ac:dyDescent="0.2">
      <c r="B820" s="21"/>
      <c r="F820" s="21"/>
    </row>
    <row r="821" spans="2:6" x14ac:dyDescent="0.2">
      <c r="B821" s="21"/>
      <c r="F821" s="21"/>
    </row>
    <row r="822" spans="2:6" x14ac:dyDescent="0.2">
      <c r="B822" s="21"/>
      <c r="F822" s="21"/>
    </row>
    <row r="823" spans="2:6" x14ac:dyDescent="0.2">
      <c r="B823" s="21"/>
      <c r="F823" s="21"/>
    </row>
    <row r="824" spans="2:6" x14ac:dyDescent="0.2">
      <c r="B824" s="21"/>
      <c r="F824" s="21"/>
    </row>
    <row r="825" spans="2:6" x14ac:dyDescent="0.2">
      <c r="B825" s="21"/>
      <c r="F825" s="21"/>
    </row>
    <row r="826" spans="2:6" x14ac:dyDescent="0.2">
      <c r="B826" s="21"/>
      <c r="F826" s="21"/>
    </row>
    <row r="827" spans="2:6" x14ac:dyDescent="0.2">
      <c r="B827" s="21"/>
      <c r="F827" s="21"/>
    </row>
    <row r="828" spans="2:6" x14ac:dyDescent="0.2">
      <c r="B828" s="21"/>
      <c r="F828" s="21"/>
    </row>
    <row r="829" spans="2:6" x14ac:dyDescent="0.2">
      <c r="B829" s="21"/>
      <c r="F829" s="21"/>
    </row>
    <row r="830" spans="2:6" x14ac:dyDescent="0.2">
      <c r="B830" s="21"/>
      <c r="F830" s="21"/>
    </row>
    <row r="831" spans="2:6" x14ac:dyDescent="0.2">
      <c r="B831" s="21"/>
      <c r="F831" s="21"/>
    </row>
    <row r="832" spans="2:6" x14ac:dyDescent="0.2">
      <c r="B832" s="21"/>
      <c r="F832" s="21"/>
    </row>
    <row r="833" spans="2:6" x14ac:dyDescent="0.2">
      <c r="B833" s="21"/>
      <c r="F833" s="21"/>
    </row>
    <row r="834" spans="2:6" x14ac:dyDescent="0.2">
      <c r="B834" s="21"/>
      <c r="F834" s="21"/>
    </row>
    <row r="835" spans="2:6" x14ac:dyDescent="0.2">
      <c r="B835" s="21"/>
      <c r="F835" s="21"/>
    </row>
    <row r="836" spans="2:6" x14ac:dyDescent="0.2">
      <c r="B836" s="21"/>
      <c r="F836" s="21"/>
    </row>
    <row r="837" spans="2:6" x14ac:dyDescent="0.2">
      <c r="B837" s="21"/>
      <c r="F837" s="21"/>
    </row>
    <row r="838" spans="2:6" x14ac:dyDescent="0.2">
      <c r="B838" s="21"/>
      <c r="F838" s="21"/>
    </row>
    <row r="839" spans="2:6" x14ac:dyDescent="0.2">
      <c r="B839" s="21"/>
      <c r="F839" s="21"/>
    </row>
    <row r="840" spans="2:6" x14ac:dyDescent="0.2">
      <c r="B840" s="21"/>
      <c r="F840" s="21"/>
    </row>
    <row r="841" spans="2:6" x14ac:dyDescent="0.2">
      <c r="B841" s="21"/>
      <c r="F841" s="21"/>
    </row>
    <row r="842" spans="2:6" x14ac:dyDescent="0.2">
      <c r="B842" s="21"/>
      <c r="F842" s="21"/>
    </row>
    <row r="843" spans="2:6" x14ac:dyDescent="0.2">
      <c r="B843" s="21"/>
      <c r="F843" s="21"/>
    </row>
    <row r="844" spans="2:6" x14ac:dyDescent="0.2">
      <c r="B844" s="21"/>
      <c r="F844" s="21"/>
    </row>
    <row r="845" spans="2:6" x14ac:dyDescent="0.2">
      <c r="B845" s="21"/>
      <c r="F845" s="21"/>
    </row>
    <row r="846" spans="2:6" x14ac:dyDescent="0.2">
      <c r="B846" s="21"/>
      <c r="F846" s="21"/>
    </row>
    <row r="847" spans="2:6" x14ac:dyDescent="0.2">
      <c r="B847" s="21"/>
      <c r="F847" s="21"/>
    </row>
    <row r="848" spans="2:6" x14ac:dyDescent="0.2">
      <c r="B848" s="21"/>
      <c r="F848" s="21"/>
    </row>
    <row r="849" spans="2:6" x14ac:dyDescent="0.2">
      <c r="B849" s="21"/>
      <c r="F849" s="21"/>
    </row>
    <row r="850" spans="2:6" x14ac:dyDescent="0.2">
      <c r="B850" s="21"/>
      <c r="F850" s="21"/>
    </row>
    <row r="851" spans="2:6" x14ac:dyDescent="0.2">
      <c r="B851" s="21"/>
      <c r="F851" s="21"/>
    </row>
    <row r="852" spans="2:6" x14ac:dyDescent="0.2">
      <c r="B852" s="21"/>
      <c r="F852" s="21"/>
    </row>
    <row r="853" spans="2:6" x14ac:dyDescent="0.2">
      <c r="B853" s="21"/>
      <c r="F853" s="21"/>
    </row>
    <row r="854" spans="2:6" x14ac:dyDescent="0.2">
      <c r="B854" s="21"/>
      <c r="F854" s="21"/>
    </row>
    <row r="855" spans="2:6" x14ac:dyDescent="0.2">
      <c r="B855" s="21"/>
      <c r="F855" s="21"/>
    </row>
    <row r="856" spans="2:6" x14ac:dyDescent="0.2">
      <c r="B856" s="21"/>
      <c r="F856" s="21"/>
    </row>
    <row r="857" spans="2:6" x14ac:dyDescent="0.2">
      <c r="B857" s="21"/>
      <c r="F857" s="21"/>
    </row>
    <row r="858" spans="2:6" x14ac:dyDescent="0.2">
      <c r="B858" s="21"/>
      <c r="F858" s="21"/>
    </row>
    <row r="859" spans="2:6" x14ac:dyDescent="0.2">
      <c r="B859" s="21"/>
      <c r="F859" s="21"/>
    </row>
    <row r="860" spans="2:6" x14ac:dyDescent="0.2">
      <c r="B860" s="21"/>
      <c r="F860" s="21"/>
    </row>
    <row r="861" spans="2:6" x14ac:dyDescent="0.2">
      <c r="B861" s="21"/>
      <c r="F861" s="21"/>
    </row>
    <row r="862" spans="2:6" x14ac:dyDescent="0.2">
      <c r="B862" s="21"/>
      <c r="F862" s="21"/>
    </row>
    <row r="863" spans="2:6" x14ac:dyDescent="0.2">
      <c r="B863" s="21"/>
      <c r="F863" s="21"/>
    </row>
    <row r="864" spans="2:6" x14ac:dyDescent="0.2">
      <c r="B864" s="21"/>
      <c r="F864" s="21"/>
    </row>
    <row r="865" spans="2:6" x14ac:dyDescent="0.2">
      <c r="B865" s="21"/>
      <c r="F865" s="21"/>
    </row>
    <row r="866" spans="2:6" x14ac:dyDescent="0.2">
      <c r="B866" s="21"/>
      <c r="F866" s="21"/>
    </row>
    <row r="867" spans="2:6" x14ac:dyDescent="0.2">
      <c r="B867" s="21"/>
      <c r="F867" s="21"/>
    </row>
    <row r="868" spans="2:6" x14ac:dyDescent="0.2">
      <c r="B868" s="21"/>
      <c r="F868" s="21"/>
    </row>
    <row r="869" spans="2:6" x14ac:dyDescent="0.2">
      <c r="B869" s="21"/>
      <c r="F869" s="21"/>
    </row>
    <row r="870" spans="2:6" x14ac:dyDescent="0.2">
      <c r="B870" s="21"/>
      <c r="F870" s="21"/>
    </row>
    <row r="871" spans="2:6" x14ac:dyDescent="0.2">
      <c r="B871" s="21"/>
      <c r="F871" s="21"/>
    </row>
    <row r="872" spans="2:6" x14ac:dyDescent="0.2">
      <c r="B872" s="21"/>
      <c r="F872" s="21"/>
    </row>
    <row r="873" spans="2:6" x14ac:dyDescent="0.2">
      <c r="B873" s="21"/>
      <c r="F873" s="21"/>
    </row>
    <row r="874" spans="2:6" x14ac:dyDescent="0.2">
      <c r="B874" s="21"/>
      <c r="F874" s="21"/>
    </row>
    <row r="875" spans="2:6" x14ac:dyDescent="0.2">
      <c r="B875" s="21"/>
      <c r="F875" s="21"/>
    </row>
    <row r="876" spans="2:6" x14ac:dyDescent="0.2">
      <c r="B876" s="21"/>
      <c r="F876" s="21"/>
    </row>
    <row r="877" spans="2:6" x14ac:dyDescent="0.2">
      <c r="B877" s="21"/>
      <c r="F877" s="21"/>
    </row>
    <row r="878" spans="2:6" x14ac:dyDescent="0.2">
      <c r="B878" s="21"/>
      <c r="F878" s="21"/>
    </row>
    <row r="879" spans="2:6" x14ac:dyDescent="0.2">
      <c r="B879" s="21"/>
      <c r="F879" s="21"/>
    </row>
    <row r="880" spans="2:6" x14ac:dyDescent="0.2">
      <c r="B880" s="21"/>
      <c r="F880" s="21"/>
    </row>
    <row r="881" spans="2:6" x14ac:dyDescent="0.2">
      <c r="B881" s="21"/>
      <c r="F881" s="21"/>
    </row>
    <row r="882" spans="2:6" x14ac:dyDescent="0.2">
      <c r="B882" s="21"/>
      <c r="F882" s="21"/>
    </row>
    <row r="883" spans="2:6" x14ac:dyDescent="0.2">
      <c r="B883" s="21"/>
      <c r="F883" s="21"/>
    </row>
    <row r="884" spans="2:6" x14ac:dyDescent="0.2">
      <c r="B884" s="21"/>
      <c r="F884" s="21"/>
    </row>
    <row r="885" spans="2:6" x14ac:dyDescent="0.2">
      <c r="B885" s="21"/>
      <c r="F885" s="21"/>
    </row>
    <row r="886" spans="2:6" x14ac:dyDescent="0.2">
      <c r="B886" s="21"/>
      <c r="F886" s="21"/>
    </row>
    <row r="887" spans="2:6" x14ac:dyDescent="0.2">
      <c r="B887" s="21"/>
      <c r="F887" s="21"/>
    </row>
    <row r="888" spans="2:6" x14ac:dyDescent="0.2">
      <c r="B888" s="21"/>
      <c r="F888" s="21"/>
    </row>
    <row r="889" spans="2:6" x14ac:dyDescent="0.2">
      <c r="B889" s="21"/>
      <c r="F889" s="21"/>
    </row>
    <row r="890" spans="2:6" x14ac:dyDescent="0.2">
      <c r="B890" s="21"/>
      <c r="F890" s="21"/>
    </row>
    <row r="891" spans="2:6" x14ac:dyDescent="0.2">
      <c r="B891" s="21"/>
      <c r="F891" s="21"/>
    </row>
    <row r="892" spans="2:6" x14ac:dyDescent="0.2">
      <c r="B892" s="21"/>
      <c r="F892" s="21"/>
    </row>
    <row r="893" spans="2:6" x14ac:dyDescent="0.2">
      <c r="B893" s="21"/>
      <c r="F893" s="21"/>
    </row>
    <row r="894" spans="2:6" x14ac:dyDescent="0.2">
      <c r="B894" s="21"/>
      <c r="F894" s="21"/>
    </row>
    <row r="895" spans="2:6" x14ac:dyDescent="0.2">
      <c r="B895" s="21"/>
      <c r="F895" s="21"/>
    </row>
    <row r="896" spans="2:6" x14ac:dyDescent="0.2">
      <c r="B896" s="21"/>
      <c r="F896" s="21"/>
    </row>
    <row r="897" spans="2:6" x14ac:dyDescent="0.2">
      <c r="B897" s="21"/>
      <c r="F897" s="21"/>
    </row>
    <row r="898" spans="2:6" x14ac:dyDescent="0.2">
      <c r="B898" s="21"/>
      <c r="F898" s="21"/>
    </row>
    <row r="899" spans="2:6" x14ac:dyDescent="0.2">
      <c r="B899" s="21"/>
      <c r="F899" s="21"/>
    </row>
    <row r="900" spans="2:6" x14ac:dyDescent="0.2">
      <c r="B900" s="21"/>
      <c r="F900" s="21"/>
    </row>
    <row r="901" spans="2:6" x14ac:dyDescent="0.2">
      <c r="B901" s="21"/>
      <c r="F901" s="21"/>
    </row>
    <row r="902" spans="2:6" x14ac:dyDescent="0.2">
      <c r="B902" s="21"/>
      <c r="F902" s="21"/>
    </row>
    <row r="903" spans="2:6" x14ac:dyDescent="0.2">
      <c r="B903" s="21"/>
      <c r="F903" s="21"/>
    </row>
    <row r="904" spans="2:6" x14ac:dyDescent="0.2">
      <c r="B904" s="21"/>
      <c r="F904" s="21"/>
    </row>
    <row r="905" spans="2:6" x14ac:dyDescent="0.2">
      <c r="B905" s="21"/>
      <c r="F905" s="21"/>
    </row>
    <row r="906" spans="2:6" x14ac:dyDescent="0.2">
      <c r="B906" s="21"/>
      <c r="F906" s="21"/>
    </row>
    <row r="907" spans="2:6" x14ac:dyDescent="0.2">
      <c r="B907" s="21"/>
      <c r="F907" s="21"/>
    </row>
    <row r="908" spans="2:6" x14ac:dyDescent="0.2">
      <c r="B908" s="21"/>
      <c r="F908" s="21"/>
    </row>
    <row r="909" spans="2:6" x14ac:dyDescent="0.2">
      <c r="B909" s="21"/>
      <c r="F909" s="21"/>
    </row>
    <row r="910" spans="2:6" x14ac:dyDescent="0.2">
      <c r="B910" s="21"/>
      <c r="F910" s="21"/>
    </row>
    <row r="911" spans="2:6" x14ac:dyDescent="0.2">
      <c r="B911" s="21"/>
      <c r="F911" s="21"/>
    </row>
    <row r="912" spans="2:6" x14ac:dyDescent="0.2">
      <c r="B912" s="21"/>
      <c r="F912" s="21"/>
    </row>
    <row r="913" spans="2:6" x14ac:dyDescent="0.2">
      <c r="B913" s="21"/>
      <c r="F913" s="21"/>
    </row>
    <row r="914" spans="2:6" x14ac:dyDescent="0.2">
      <c r="B914" s="21"/>
      <c r="F914" s="21"/>
    </row>
    <row r="915" spans="2:6" x14ac:dyDescent="0.2">
      <c r="B915" s="21"/>
      <c r="F915" s="21"/>
    </row>
    <row r="916" spans="2:6" x14ac:dyDescent="0.2">
      <c r="B916" s="21"/>
      <c r="F916" s="21"/>
    </row>
    <row r="917" spans="2:6" x14ac:dyDescent="0.2">
      <c r="B917" s="21"/>
      <c r="F917" s="21"/>
    </row>
    <row r="918" spans="2:6" x14ac:dyDescent="0.2">
      <c r="B918" s="21"/>
      <c r="F918" s="21"/>
    </row>
    <row r="919" spans="2:6" x14ac:dyDescent="0.2">
      <c r="B919" s="21"/>
      <c r="F919" s="21"/>
    </row>
    <row r="920" spans="2:6" x14ac:dyDescent="0.2">
      <c r="B920" s="21"/>
      <c r="F920" s="21"/>
    </row>
    <row r="921" spans="2:6" x14ac:dyDescent="0.2">
      <c r="B921" s="21"/>
      <c r="F921" s="21"/>
    </row>
    <row r="922" spans="2:6" x14ac:dyDescent="0.2">
      <c r="B922" s="21"/>
      <c r="F922" s="21"/>
    </row>
    <row r="923" spans="2:6" x14ac:dyDescent="0.2">
      <c r="B923" s="21"/>
      <c r="F923" s="21"/>
    </row>
    <row r="924" spans="2:6" x14ac:dyDescent="0.2">
      <c r="B924" s="21"/>
      <c r="F924" s="21"/>
    </row>
    <row r="925" spans="2:6" x14ac:dyDescent="0.2">
      <c r="B925" s="21"/>
      <c r="F925" s="21"/>
    </row>
    <row r="926" spans="2:6" x14ac:dyDescent="0.2">
      <c r="B926" s="21"/>
      <c r="F926" s="21"/>
    </row>
    <row r="927" spans="2:6" x14ac:dyDescent="0.2">
      <c r="B927" s="21"/>
      <c r="F927" s="21"/>
    </row>
    <row r="928" spans="2:6" x14ac:dyDescent="0.2">
      <c r="B928" s="21"/>
      <c r="F928" s="21"/>
    </row>
    <row r="929" spans="2:6" x14ac:dyDescent="0.2">
      <c r="B929" s="21"/>
      <c r="F929" s="21"/>
    </row>
    <row r="930" spans="2:6" x14ac:dyDescent="0.2">
      <c r="B930" s="21"/>
      <c r="F930" s="21"/>
    </row>
    <row r="931" spans="2:6" x14ac:dyDescent="0.2">
      <c r="B931" s="21"/>
      <c r="F931" s="21"/>
    </row>
    <row r="932" spans="2:6" x14ac:dyDescent="0.2">
      <c r="B932" s="21"/>
      <c r="F932" s="21"/>
    </row>
    <row r="933" spans="2:6" x14ac:dyDescent="0.2">
      <c r="B933" s="21"/>
      <c r="F933" s="21"/>
    </row>
    <row r="934" spans="2:6" x14ac:dyDescent="0.2">
      <c r="B934" s="21"/>
      <c r="F934" s="21"/>
    </row>
    <row r="935" spans="2:6" x14ac:dyDescent="0.2">
      <c r="B935" s="21"/>
      <c r="F935" s="21"/>
    </row>
    <row r="936" spans="2:6" x14ac:dyDescent="0.2">
      <c r="B936" s="21"/>
      <c r="F936" s="21"/>
    </row>
    <row r="937" spans="2:6" x14ac:dyDescent="0.2">
      <c r="B937" s="21"/>
      <c r="F937" s="21"/>
    </row>
    <row r="938" spans="2:6" x14ac:dyDescent="0.2">
      <c r="B938" s="21"/>
      <c r="F938" s="21"/>
    </row>
    <row r="939" spans="2:6" x14ac:dyDescent="0.2">
      <c r="B939" s="21"/>
      <c r="F939" s="21"/>
    </row>
    <row r="940" spans="2:6" x14ac:dyDescent="0.2">
      <c r="B940" s="21"/>
      <c r="F940" s="21"/>
    </row>
    <row r="941" spans="2:6" x14ac:dyDescent="0.2">
      <c r="B941" s="21"/>
      <c r="F941" s="21"/>
    </row>
    <row r="942" spans="2:6" x14ac:dyDescent="0.2">
      <c r="B942" s="21"/>
      <c r="F942" s="21"/>
    </row>
    <row r="943" spans="2:6" x14ac:dyDescent="0.2">
      <c r="B943" s="21"/>
      <c r="F943" s="21"/>
    </row>
    <row r="944" spans="2:6" x14ac:dyDescent="0.2">
      <c r="B944" s="21"/>
      <c r="F944" s="21"/>
    </row>
    <row r="945" spans="2:6" x14ac:dyDescent="0.2">
      <c r="B945" s="21"/>
      <c r="F945" s="21"/>
    </row>
    <row r="946" spans="2:6" x14ac:dyDescent="0.2">
      <c r="B946" s="21"/>
      <c r="F946" s="21"/>
    </row>
    <row r="947" spans="2:6" x14ac:dyDescent="0.2">
      <c r="B947" s="21"/>
      <c r="F947" s="21"/>
    </row>
    <row r="948" spans="2:6" x14ac:dyDescent="0.2">
      <c r="B948" s="21"/>
      <c r="F948" s="21"/>
    </row>
    <row r="949" spans="2:6" x14ac:dyDescent="0.2">
      <c r="B949" s="21"/>
      <c r="F949" s="21"/>
    </row>
    <row r="950" spans="2:6" x14ac:dyDescent="0.2">
      <c r="B950" s="21"/>
      <c r="F950" s="21"/>
    </row>
    <row r="951" spans="2:6" x14ac:dyDescent="0.2">
      <c r="B951" s="21"/>
      <c r="F951" s="21"/>
    </row>
    <row r="952" spans="2:6" x14ac:dyDescent="0.2">
      <c r="B952" s="21"/>
      <c r="F952" s="21"/>
    </row>
    <row r="953" spans="2:6" x14ac:dyDescent="0.2">
      <c r="B953" s="21"/>
      <c r="F953" s="21"/>
    </row>
    <row r="954" spans="2:6" x14ac:dyDescent="0.2">
      <c r="B954" s="21"/>
      <c r="F954" s="21"/>
    </row>
    <row r="955" spans="2:6" x14ac:dyDescent="0.2">
      <c r="B955" s="21"/>
      <c r="F955" s="21"/>
    </row>
    <row r="956" spans="2:6" x14ac:dyDescent="0.2">
      <c r="B956" s="21"/>
      <c r="F956" s="21"/>
    </row>
    <row r="957" spans="2:6" x14ac:dyDescent="0.2">
      <c r="B957" s="21"/>
      <c r="F957" s="21"/>
    </row>
    <row r="958" spans="2:6" x14ac:dyDescent="0.2">
      <c r="B958" s="21"/>
      <c r="F958" s="21"/>
    </row>
    <row r="959" spans="2:6" x14ac:dyDescent="0.2">
      <c r="B959" s="21"/>
      <c r="F959" s="21"/>
    </row>
    <row r="960" spans="2:6" x14ac:dyDescent="0.2">
      <c r="B960" s="21"/>
      <c r="F960" s="21"/>
    </row>
    <row r="961" spans="2:6" x14ac:dyDescent="0.2">
      <c r="B961" s="21"/>
      <c r="F961" s="21"/>
    </row>
    <row r="962" spans="2:6" x14ac:dyDescent="0.2">
      <c r="B962" s="21"/>
      <c r="F962" s="21"/>
    </row>
    <row r="963" spans="2:6" x14ac:dyDescent="0.2">
      <c r="B963" s="21"/>
      <c r="F963" s="21"/>
    </row>
    <row r="964" spans="2:6" x14ac:dyDescent="0.2">
      <c r="B964" s="21"/>
      <c r="F964" s="21"/>
    </row>
    <row r="965" spans="2:6" x14ac:dyDescent="0.2">
      <c r="B965" s="21"/>
      <c r="F965" s="21"/>
    </row>
    <row r="966" spans="2:6" x14ac:dyDescent="0.2">
      <c r="B966" s="21"/>
      <c r="F966" s="21"/>
    </row>
    <row r="967" spans="2:6" x14ac:dyDescent="0.2">
      <c r="B967" s="21"/>
      <c r="F967" s="21"/>
    </row>
    <row r="968" spans="2:6" x14ac:dyDescent="0.2">
      <c r="B968" s="21"/>
      <c r="F968" s="21"/>
    </row>
    <row r="969" spans="2:6" x14ac:dyDescent="0.2">
      <c r="B969" s="21"/>
      <c r="F969" s="21"/>
    </row>
    <row r="970" spans="2:6" x14ac:dyDescent="0.2">
      <c r="B970" s="21"/>
      <c r="F970" s="21"/>
    </row>
    <row r="971" spans="2:6" x14ac:dyDescent="0.2">
      <c r="B971" s="21"/>
      <c r="F971" s="21"/>
    </row>
    <row r="972" spans="2:6" x14ac:dyDescent="0.2">
      <c r="B972" s="21"/>
      <c r="F972" s="21"/>
    </row>
    <row r="973" spans="2:6" x14ac:dyDescent="0.2">
      <c r="B973" s="21"/>
      <c r="F973" s="21"/>
    </row>
    <row r="974" spans="2:6" x14ac:dyDescent="0.2">
      <c r="B974" s="21"/>
      <c r="F974" s="21"/>
    </row>
    <row r="975" spans="2:6" x14ac:dyDescent="0.2">
      <c r="B975" s="21"/>
      <c r="F975" s="21"/>
    </row>
    <row r="976" spans="2:6" x14ac:dyDescent="0.2">
      <c r="B976" s="21"/>
      <c r="F976" s="21"/>
    </row>
    <row r="977" spans="2:6" x14ac:dyDescent="0.2">
      <c r="B977" s="21"/>
      <c r="F977" s="21"/>
    </row>
    <row r="978" spans="2:6" x14ac:dyDescent="0.2">
      <c r="B978" s="21"/>
      <c r="F978" s="21"/>
    </row>
    <row r="979" spans="2:6" x14ac:dyDescent="0.2">
      <c r="B979" s="21"/>
      <c r="F979" s="21"/>
    </row>
    <row r="980" spans="2:6" x14ac:dyDescent="0.2">
      <c r="B980" s="21"/>
      <c r="F980" s="21"/>
    </row>
    <row r="981" spans="2:6" x14ac:dyDescent="0.2">
      <c r="B981" s="21"/>
      <c r="F981" s="21"/>
    </row>
    <row r="982" spans="2:6" x14ac:dyDescent="0.2">
      <c r="B982" s="21"/>
      <c r="F982" s="21"/>
    </row>
    <row r="983" spans="2:6" x14ac:dyDescent="0.2">
      <c r="B983" s="21"/>
      <c r="F983" s="21"/>
    </row>
    <row r="984" spans="2:6" x14ac:dyDescent="0.2">
      <c r="B984" s="21"/>
      <c r="F984" s="21"/>
    </row>
    <row r="985" spans="2:6" x14ac:dyDescent="0.2">
      <c r="B985" s="21"/>
      <c r="F985" s="21"/>
    </row>
    <row r="986" spans="2:6" x14ac:dyDescent="0.2">
      <c r="B986" s="21"/>
      <c r="F986" s="21"/>
    </row>
    <row r="987" spans="2:6" x14ac:dyDescent="0.2">
      <c r="B987" s="21"/>
      <c r="F987" s="21"/>
    </row>
    <row r="988" spans="2:6" x14ac:dyDescent="0.2">
      <c r="B988" s="21"/>
      <c r="F988" s="21"/>
    </row>
    <row r="989" spans="2:6" x14ac:dyDescent="0.2">
      <c r="B989" s="21"/>
      <c r="F989" s="21"/>
    </row>
    <row r="990" spans="2:6" x14ac:dyDescent="0.2">
      <c r="B990" s="21"/>
      <c r="F990" s="21"/>
    </row>
    <row r="991" spans="2:6" x14ac:dyDescent="0.2">
      <c r="B991" s="21"/>
      <c r="F991" s="21"/>
    </row>
    <row r="992" spans="2:6" x14ac:dyDescent="0.2">
      <c r="B992" s="21"/>
      <c r="F992" s="21"/>
    </row>
    <row r="993" spans="2:6" x14ac:dyDescent="0.2">
      <c r="B993" s="21"/>
      <c r="F993" s="21"/>
    </row>
    <row r="994" spans="2:6" x14ac:dyDescent="0.2">
      <c r="B994" s="21"/>
      <c r="F994" s="21"/>
    </row>
    <row r="995" spans="2:6" x14ac:dyDescent="0.2">
      <c r="B995" s="21"/>
      <c r="F995" s="21"/>
    </row>
    <row r="996" spans="2:6" x14ac:dyDescent="0.2">
      <c r="B996" s="21"/>
      <c r="F996" s="21"/>
    </row>
    <row r="997" spans="2:6" x14ac:dyDescent="0.2">
      <c r="B997" s="21"/>
      <c r="F997" s="21"/>
    </row>
    <row r="998" spans="2:6" x14ac:dyDescent="0.2">
      <c r="B998" s="21"/>
      <c r="F998" s="21"/>
    </row>
    <row r="999" spans="2:6" x14ac:dyDescent="0.2">
      <c r="B999" s="21"/>
      <c r="F999" s="21"/>
    </row>
    <row r="1000" spans="2:6" x14ac:dyDescent="0.2">
      <c r="B1000" s="21"/>
      <c r="F1000" s="21"/>
    </row>
    <row r="1001" spans="2:6" x14ac:dyDescent="0.2">
      <c r="B1001" s="21"/>
      <c r="F1001" s="21"/>
    </row>
    <row r="1002" spans="2:6" x14ac:dyDescent="0.2">
      <c r="B1002" s="21"/>
      <c r="F1002" s="21"/>
    </row>
    <row r="1003" spans="2:6" x14ac:dyDescent="0.2">
      <c r="B1003" s="21"/>
      <c r="F1003" s="21"/>
    </row>
    <row r="1004" spans="2:6" x14ac:dyDescent="0.2">
      <c r="B1004" s="21"/>
      <c r="F1004" s="21"/>
    </row>
    <row r="1005" spans="2:6" x14ac:dyDescent="0.2">
      <c r="B1005" s="21"/>
      <c r="F1005" s="21"/>
    </row>
    <row r="1006" spans="2:6" x14ac:dyDescent="0.2">
      <c r="B1006" s="21"/>
      <c r="F1006" s="21"/>
    </row>
    <row r="1007" spans="2:6" x14ac:dyDescent="0.2">
      <c r="B1007" s="21"/>
      <c r="F1007" s="21"/>
    </row>
    <row r="1008" spans="2:6" x14ac:dyDescent="0.2">
      <c r="B1008" s="21"/>
      <c r="F1008" s="21"/>
    </row>
    <row r="1009" spans="2:6" x14ac:dyDescent="0.2">
      <c r="B1009" s="21"/>
      <c r="F1009" s="21"/>
    </row>
    <row r="1010" spans="2:6" x14ac:dyDescent="0.2">
      <c r="B1010" s="21"/>
      <c r="F1010" s="21"/>
    </row>
    <row r="1011" spans="2:6" x14ac:dyDescent="0.2">
      <c r="B1011" s="21"/>
      <c r="F1011" s="21"/>
    </row>
    <row r="1012" spans="2:6" x14ac:dyDescent="0.2">
      <c r="B1012" s="21"/>
      <c r="F1012" s="21"/>
    </row>
    <row r="1013" spans="2:6" x14ac:dyDescent="0.2">
      <c r="B1013" s="21"/>
      <c r="F1013" s="21"/>
    </row>
    <row r="1014" spans="2:6" x14ac:dyDescent="0.2">
      <c r="B1014" s="21"/>
      <c r="F1014" s="21"/>
    </row>
    <row r="1015" spans="2:6" x14ac:dyDescent="0.2">
      <c r="B1015" s="21"/>
      <c r="F1015" s="21"/>
    </row>
    <row r="1016" spans="2:6" x14ac:dyDescent="0.2">
      <c r="B1016" s="21"/>
      <c r="F1016" s="21"/>
    </row>
    <row r="1017" spans="2:6" x14ac:dyDescent="0.2">
      <c r="B1017" s="21"/>
      <c r="F1017" s="21"/>
    </row>
    <row r="1018" spans="2:6" x14ac:dyDescent="0.2">
      <c r="B1018" s="21"/>
      <c r="F1018" s="21"/>
    </row>
    <row r="1019" spans="2:6" x14ac:dyDescent="0.2">
      <c r="B1019" s="21"/>
      <c r="F1019" s="21"/>
    </row>
    <row r="1020" spans="2:6" x14ac:dyDescent="0.2">
      <c r="B1020" s="21"/>
      <c r="F1020" s="21"/>
    </row>
    <row r="1021" spans="2:6" x14ac:dyDescent="0.2">
      <c r="B1021" s="21"/>
      <c r="F1021" s="21"/>
    </row>
    <row r="1022" spans="2:6" x14ac:dyDescent="0.2">
      <c r="B1022" s="21"/>
      <c r="F1022" s="21"/>
    </row>
    <row r="1023" spans="2:6" x14ac:dyDescent="0.2">
      <c r="B1023" s="21"/>
      <c r="F1023" s="21"/>
    </row>
    <row r="1024" spans="2:6" x14ac:dyDescent="0.2">
      <c r="B1024" s="21"/>
      <c r="F1024" s="21"/>
    </row>
    <row r="1025" spans="2:6" x14ac:dyDescent="0.2">
      <c r="B1025" s="21"/>
      <c r="F1025" s="21"/>
    </row>
    <row r="1026" spans="2:6" x14ac:dyDescent="0.2">
      <c r="B1026" s="21"/>
      <c r="F1026" s="21"/>
    </row>
    <row r="1027" spans="2:6" x14ac:dyDescent="0.2">
      <c r="B1027" s="21"/>
      <c r="F1027" s="21"/>
    </row>
    <row r="1028" spans="2:6" x14ac:dyDescent="0.2">
      <c r="B1028" s="21"/>
      <c r="F1028" s="21"/>
    </row>
    <row r="1029" spans="2:6" x14ac:dyDescent="0.2">
      <c r="B1029" s="21"/>
      <c r="F1029" s="21"/>
    </row>
    <row r="1030" spans="2:6" x14ac:dyDescent="0.2">
      <c r="B1030" s="21"/>
      <c r="F1030" s="21"/>
    </row>
    <row r="1031" spans="2:6" x14ac:dyDescent="0.2">
      <c r="B1031" s="21"/>
      <c r="F1031" s="21"/>
    </row>
    <row r="1032" spans="2:6" x14ac:dyDescent="0.2">
      <c r="B1032" s="21"/>
      <c r="F1032" s="21"/>
    </row>
    <row r="1033" spans="2:6" x14ac:dyDescent="0.2">
      <c r="B1033" s="21"/>
      <c r="F1033" s="21"/>
    </row>
    <row r="1034" spans="2:6" x14ac:dyDescent="0.2">
      <c r="B1034" s="21"/>
      <c r="F1034" s="21"/>
    </row>
    <row r="1035" spans="2:6" x14ac:dyDescent="0.2">
      <c r="B1035" s="21"/>
      <c r="F1035" s="21"/>
    </row>
    <row r="1036" spans="2:6" x14ac:dyDescent="0.2">
      <c r="B1036" s="21"/>
      <c r="F1036" s="21"/>
    </row>
    <row r="1037" spans="2:6" x14ac:dyDescent="0.2">
      <c r="B1037" s="21"/>
      <c r="F1037" s="21"/>
    </row>
    <row r="1038" spans="2:6" x14ac:dyDescent="0.2">
      <c r="B1038" s="21"/>
      <c r="F1038" s="21"/>
    </row>
    <row r="1039" spans="2:6" x14ac:dyDescent="0.2">
      <c r="B1039" s="21"/>
      <c r="F1039" s="21"/>
    </row>
    <row r="1040" spans="2:6" x14ac:dyDescent="0.2">
      <c r="B1040" s="21"/>
      <c r="F1040" s="21"/>
    </row>
    <row r="1041" spans="2:6" x14ac:dyDescent="0.2">
      <c r="B1041" s="21"/>
      <c r="F1041" s="21"/>
    </row>
    <row r="1042" spans="2:6" x14ac:dyDescent="0.2">
      <c r="B1042" s="21"/>
      <c r="F1042" s="21"/>
    </row>
    <row r="1043" spans="2:6" x14ac:dyDescent="0.2">
      <c r="B1043" s="21"/>
      <c r="F1043" s="21"/>
    </row>
    <row r="1044" spans="2:6" x14ac:dyDescent="0.2">
      <c r="B1044" s="21"/>
      <c r="F1044" s="21"/>
    </row>
    <row r="1045" spans="2:6" x14ac:dyDescent="0.2">
      <c r="B1045" s="21"/>
      <c r="F1045" s="21"/>
    </row>
    <row r="1046" spans="2:6" x14ac:dyDescent="0.2">
      <c r="B1046" s="21"/>
      <c r="F1046" s="21"/>
    </row>
    <row r="1047" spans="2:6" x14ac:dyDescent="0.2">
      <c r="B1047" s="21"/>
      <c r="F1047" s="21"/>
    </row>
    <row r="1048" spans="2:6" x14ac:dyDescent="0.2">
      <c r="B1048" s="21"/>
      <c r="F1048" s="21"/>
    </row>
    <row r="1049" spans="2:6" x14ac:dyDescent="0.2">
      <c r="B1049" s="21"/>
      <c r="F1049" s="21"/>
    </row>
    <row r="1050" spans="2:6" x14ac:dyDescent="0.2">
      <c r="B1050" s="21"/>
      <c r="F1050" s="21"/>
    </row>
    <row r="1051" spans="2:6" x14ac:dyDescent="0.2">
      <c r="B1051" s="21"/>
      <c r="F1051" s="21"/>
    </row>
    <row r="1052" spans="2:6" x14ac:dyDescent="0.2">
      <c r="B1052" s="21"/>
      <c r="F1052" s="21"/>
    </row>
    <row r="1053" spans="2:6" x14ac:dyDescent="0.2">
      <c r="B1053" s="21"/>
      <c r="F1053" s="21"/>
    </row>
    <row r="1054" spans="2:6" x14ac:dyDescent="0.2">
      <c r="B1054" s="21"/>
      <c r="F1054" s="21"/>
    </row>
    <row r="1055" spans="2:6" x14ac:dyDescent="0.2">
      <c r="B1055" s="21"/>
      <c r="F1055" s="21"/>
    </row>
    <row r="1056" spans="2:6" x14ac:dyDescent="0.2">
      <c r="B1056" s="21"/>
      <c r="F1056" s="21"/>
    </row>
    <row r="1057" spans="2:6" x14ac:dyDescent="0.2">
      <c r="B1057" s="21"/>
      <c r="F1057" s="21"/>
    </row>
    <row r="1058" spans="2:6" x14ac:dyDescent="0.2">
      <c r="B1058" s="21"/>
      <c r="F1058" s="21"/>
    </row>
    <row r="1059" spans="2:6" x14ac:dyDescent="0.2">
      <c r="B1059" s="21"/>
      <c r="F1059" s="21"/>
    </row>
    <row r="1060" spans="2:6" x14ac:dyDescent="0.2">
      <c r="B1060" s="21"/>
      <c r="F1060" s="21"/>
    </row>
    <row r="1061" spans="2:6" x14ac:dyDescent="0.2">
      <c r="B1061" s="21"/>
      <c r="F1061" s="21"/>
    </row>
    <row r="1062" spans="2:6" x14ac:dyDescent="0.2">
      <c r="B1062" s="21"/>
      <c r="F1062" s="21"/>
    </row>
    <row r="1063" spans="2:6" x14ac:dyDescent="0.2">
      <c r="B1063" s="21"/>
      <c r="F1063" s="21"/>
    </row>
    <row r="1064" spans="2:6" x14ac:dyDescent="0.2">
      <c r="B1064" s="21"/>
      <c r="F1064" s="21"/>
    </row>
    <row r="1065" spans="2:6" x14ac:dyDescent="0.2">
      <c r="B1065" s="21"/>
      <c r="F1065" s="21"/>
    </row>
    <row r="1066" spans="2:6" x14ac:dyDescent="0.2">
      <c r="B1066" s="21"/>
      <c r="F1066" s="21"/>
    </row>
    <row r="1067" spans="2:6" x14ac:dyDescent="0.2">
      <c r="B1067" s="21"/>
      <c r="F1067" s="21"/>
    </row>
    <row r="1068" spans="2:6" x14ac:dyDescent="0.2">
      <c r="B1068" s="21"/>
      <c r="F1068" s="21"/>
    </row>
    <row r="1069" spans="2:6" x14ac:dyDescent="0.2">
      <c r="B1069" s="21"/>
      <c r="F1069" s="21"/>
    </row>
    <row r="1070" spans="2:6" x14ac:dyDescent="0.2">
      <c r="B1070" s="21"/>
      <c r="F1070" s="21"/>
    </row>
    <row r="1071" spans="2:6" x14ac:dyDescent="0.2">
      <c r="B1071" s="21"/>
      <c r="F1071" s="21"/>
    </row>
    <row r="1072" spans="2:6" x14ac:dyDescent="0.2">
      <c r="B1072" s="21"/>
      <c r="F1072" s="21"/>
    </row>
    <row r="1073" spans="2:6" x14ac:dyDescent="0.2">
      <c r="B1073" s="21"/>
      <c r="F1073" s="21"/>
    </row>
    <row r="1074" spans="2:6" x14ac:dyDescent="0.2">
      <c r="B1074" s="21"/>
      <c r="F1074" s="21"/>
    </row>
    <row r="1075" spans="2:6" x14ac:dyDescent="0.2">
      <c r="B1075" s="21"/>
      <c r="F1075" s="21"/>
    </row>
    <row r="1076" spans="2:6" x14ac:dyDescent="0.2">
      <c r="B1076" s="21"/>
      <c r="F1076" s="21"/>
    </row>
    <row r="1077" spans="2:6" x14ac:dyDescent="0.2">
      <c r="B1077" s="21"/>
      <c r="F1077" s="21"/>
    </row>
    <row r="1078" spans="2:6" x14ac:dyDescent="0.2">
      <c r="B1078" s="21"/>
      <c r="F1078" s="21"/>
    </row>
    <row r="1079" spans="2:6" x14ac:dyDescent="0.2">
      <c r="B1079" s="21"/>
      <c r="F1079" s="21"/>
    </row>
    <row r="1080" spans="2:6" x14ac:dyDescent="0.2">
      <c r="B1080" s="21"/>
      <c r="F1080" s="21"/>
    </row>
    <row r="1081" spans="2:6" x14ac:dyDescent="0.2">
      <c r="B1081" s="21"/>
      <c r="F1081" s="21"/>
    </row>
    <row r="1082" spans="2:6" x14ac:dyDescent="0.2">
      <c r="B1082" s="21"/>
      <c r="F1082" s="21"/>
    </row>
    <row r="1083" spans="2:6" x14ac:dyDescent="0.2">
      <c r="B1083" s="21"/>
      <c r="F1083" s="21"/>
    </row>
    <row r="1084" spans="2:6" x14ac:dyDescent="0.2">
      <c r="B1084" s="21"/>
      <c r="F1084" s="21"/>
    </row>
    <row r="1085" spans="2:6" x14ac:dyDescent="0.2">
      <c r="B1085" s="21"/>
      <c r="F1085" s="21"/>
    </row>
    <row r="1086" spans="2:6" x14ac:dyDescent="0.2">
      <c r="B1086" s="21"/>
      <c r="F1086" s="21"/>
    </row>
    <row r="1087" spans="2:6" x14ac:dyDescent="0.2">
      <c r="B1087" s="21"/>
      <c r="F1087" s="21"/>
    </row>
    <row r="1088" spans="2:6" x14ac:dyDescent="0.2">
      <c r="B1088" s="21"/>
      <c r="F1088" s="21"/>
    </row>
    <row r="1089" spans="2:6" x14ac:dyDescent="0.2">
      <c r="B1089" s="21"/>
      <c r="F1089" s="21"/>
    </row>
    <row r="1090" spans="2:6" x14ac:dyDescent="0.2">
      <c r="B1090" s="21"/>
      <c r="F1090" s="21"/>
    </row>
    <row r="1091" spans="2:6" x14ac:dyDescent="0.2">
      <c r="B1091" s="21"/>
      <c r="F1091" s="21"/>
    </row>
    <row r="1092" spans="2:6" x14ac:dyDescent="0.2">
      <c r="B1092" s="21"/>
      <c r="F1092" s="21"/>
    </row>
    <row r="1093" spans="2:6" x14ac:dyDescent="0.2">
      <c r="B1093" s="21"/>
      <c r="F1093" s="21"/>
    </row>
    <row r="1094" spans="2:6" x14ac:dyDescent="0.2">
      <c r="B1094" s="21"/>
      <c r="F1094" s="21"/>
    </row>
    <row r="1095" spans="2:6" x14ac:dyDescent="0.2">
      <c r="B1095" s="21"/>
      <c r="F1095" s="21"/>
    </row>
    <row r="1096" spans="2:6" x14ac:dyDescent="0.2">
      <c r="B1096" s="21"/>
      <c r="F1096" s="21"/>
    </row>
    <row r="1097" spans="2:6" x14ac:dyDescent="0.2">
      <c r="B1097" s="21"/>
      <c r="F1097" s="21"/>
    </row>
    <row r="1098" spans="2:6" x14ac:dyDescent="0.2">
      <c r="B1098" s="21"/>
      <c r="F1098" s="21"/>
    </row>
    <row r="1099" spans="2:6" x14ac:dyDescent="0.2">
      <c r="B1099" s="21"/>
      <c r="F1099" s="21"/>
    </row>
    <row r="1100" spans="2:6" x14ac:dyDescent="0.2">
      <c r="B1100" s="21"/>
      <c r="F1100" s="21"/>
    </row>
    <row r="1101" spans="2:6" x14ac:dyDescent="0.2">
      <c r="B1101" s="21"/>
      <c r="F1101" s="21"/>
    </row>
    <row r="1102" spans="2:6" x14ac:dyDescent="0.2">
      <c r="B1102" s="21"/>
      <c r="F1102" s="21"/>
    </row>
    <row r="1103" spans="2:6" x14ac:dyDescent="0.2">
      <c r="B1103" s="21"/>
      <c r="F1103" s="21"/>
    </row>
    <row r="1104" spans="2:6" x14ac:dyDescent="0.2">
      <c r="B1104" s="21"/>
      <c r="F1104" s="21"/>
    </row>
    <row r="1105" spans="2:6" x14ac:dyDescent="0.2">
      <c r="B1105" s="21"/>
      <c r="F1105" s="21"/>
    </row>
    <row r="1106" spans="2:6" x14ac:dyDescent="0.2">
      <c r="B1106" s="21"/>
      <c r="F1106" s="21"/>
    </row>
    <row r="1107" spans="2:6" x14ac:dyDescent="0.2">
      <c r="B1107" s="21"/>
      <c r="F1107" s="21"/>
    </row>
    <row r="1108" spans="2:6" x14ac:dyDescent="0.2">
      <c r="B1108" s="21"/>
      <c r="F1108" s="21"/>
    </row>
    <row r="1109" spans="2:6" x14ac:dyDescent="0.2">
      <c r="B1109" s="21"/>
      <c r="F1109" s="21"/>
    </row>
    <row r="1110" spans="2:6" x14ac:dyDescent="0.2">
      <c r="B1110" s="21"/>
      <c r="F1110" s="21"/>
    </row>
    <row r="1111" spans="2:6" x14ac:dyDescent="0.2">
      <c r="B1111" s="21"/>
      <c r="F1111" s="21"/>
    </row>
    <row r="1112" spans="2:6" x14ac:dyDescent="0.2">
      <c r="B1112" s="21"/>
      <c r="F1112" s="21"/>
    </row>
    <row r="1113" spans="2:6" x14ac:dyDescent="0.2">
      <c r="B1113" s="21"/>
      <c r="F1113" s="21"/>
    </row>
    <row r="1114" spans="2:6" x14ac:dyDescent="0.2">
      <c r="B1114" s="21"/>
      <c r="F1114" s="21"/>
    </row>
    <row r="1115" spans="2:6" x14ac:dyDescent="0.2">
      <c r="B1115" s="21"/>
      <c r="F1115" s="21"/>
    </row>
    <row r="1116" spans="2:6" x14ac:dyDescent="0.2">
      <c r="B1116" s="21"/>
      <c r="F1116" s="21"/>
    </row>
    <row r="1117" spans="2:6" x14ac:dyDescent="0.2">
      <c r="B1117" s="21"/>
      <c r="F1117" s="21"/>
    </row>
    <row r="1118" spans="2:6" x14ac:dyDescent="0.2">
      <c r="B1118" s="21"/>
      <c r="F1118" s="21"/>
    </row>
    <row r="1119" spans="2:6" x14ac:dyDescent="0.2">
      <c r="B1119" s="21"/>
      <c r="F1119" s="21"/>
    </row>
    <row r="1120" spans="2:6" x14ac:dyDescent="0.2">
      <c r="B1120" s="21"/>
      <c r="F1120" s="21"/>
    </row>
    <row r="1121" spans="2:6" x14ac:dyDescent="0.2">
      <c r="B1121" s="21"/>
      <c r="F1121" s="21"/>
    </row>
    <row r="1122" spans="2:6" x14ac:dyDescent="0.2">
      <c r="B1122" s="21"/>
      <c r="F1122" s="21"/>
    </row>
    <row r="1123" spans="2:6" x14ac:dyDescent="0.2">
      <c r="B1123" s="21"/>
      <c r="F1123" s="21"/>
    </row>
    <row r="1124" spans="2:6" x14ac:dyDescent="0.2">
      <c r="B1124" s="21"/>
      <c r="F1124" s="21"/>
    </row>
    <row r="1125" spans="2:6" x14ac:dyDescent="0.2">
      <c r="B1125" s="21"/>
      <c r="F1125" s="21"/>
    </row>
    <row r="1126" spans="2:6" x14ac:dyDescent="0.2">
      <c r="B1126" s="21"/>
      <c r="F1126" s="21"/>
    </row>
    <row r="1127" spans="2:6" x14ac:dyDescent="0.2">
      <c r="B1127" s="21"/>
      <c r="F1127" s="21"/>
    </row>
    <row r="1128" spans="2:6" x14ac:dyDescent="0.2">
      <c r="B1128" s="21"/>
      <c r="F1128" s="21"/>
    </row>
    <row r="1129" spans="2:6" x14ac:dyDescent="0.2">
      <c r="B1129" s="21"/>
      <c r="F1129" s="21"/>
    </row>
    <row r="1130" spans="2:6" x14ac:dyDescent="0.2">
      <c r="B1130" s="21"/>
      <c r="F1130" s="21"/>
    </row>
    <row r="1131" spans="2:6" x14ac:dyDescent="0.2">
      <c r="B1131" s="21"/>
      <c r="F1131" s="21"/>
    </row>
    <row r="1132" spans="2:6" x14ac:dyDescent="0.2">
      <c r="B1132" s="21"/>
      <c r="F1132" s="21"/>
    </row>
    <row r="1133" spans="2:6" x14ac:dyDescent="0.2">
      <c r="B1133" s="21"/>
      <c r="F1133" s="21"/>
    </row>
    <row r="1134" spans="2:6" x14ac:dyDescent="0.2">
      <c r="B1134" s="21"/>
      <c r="F1134" s="21"/>
    </row>
    <row r="1135" spans="2:6" x14ac:dyDescent="0.2">
      <c r="B1135" s="21"/>
      <c r="F1135" s="21"/>
    </row>
    <row r="1136" spans="2:6" x14ac:dyDescent="0.2">
      <c r="B1136" s="21"/>
      <c r="F1136" s="21"/>
    </row>
    <row r="1137" spans="2:6" x14ac:dyDescent="0.2">
      <c r="B1137" s="21"/>
      <c r="F1137" s="21"/>
    </row>
    <row r="1138" spans="2:6" x14ac:dyDescent="0.2">
      <c r="B1138" s="21"/>
      <c r="F1138" s="21"/>
    </row>
    <row r="1139" spans="2:6" x14ac:dyDescent="0.2">
      <c r="B1139" s="21"/>
      <c r="F1139" s="21"/>
    </row>
  </sheetData>
  <phoneticPr fontId="8" type="noConversion"/>
  <hyperlinks>
    <hyperlink ref="P131" r:id="rId1" display="http://www.bav-astro.de/sfs/BAVM_link.php?BAVMnr=9" xr:uid="{00000000-0004-0000-0100-000000000000}"/>
    <hyperlink ref="P132" r:id="rId2" display="http://www.bav-astro.de/sfs/BAVM_link.php?BAVMnr=9" xr:uid="{00000000-0004-0000-0100-000001000000}"/>
    <hyperlink ref="P133" r:id="rId3" display="http://www.bav-astro.de/sfs/BAVM_link.php?BAVMnr=9" xr:uid="{00000000-0004-0000-0100-000002000000}"/>
    <hyperlink ref="P135" r:id="rId4" display="http://www.bav-astro.de/sfs/BAVM_link.php?BAVMnr=9" xr:uid="{00000000-0004-0000-0100-000003000000}"/>
    <hyperlink ref="P137" r:id="rId5" display="http://www.bav-astro.de/sfs/BAVM_link.php?BAVMnr=9" xr:uid="{00000000-0004-0000-0100-000004000000}"/>
    <hyperlink ref="P138" r:id="rId6" display="http://www.bav-astro.de/sfs/BAVM_link.php?BAVMnr=9" xr:uid="{00000000-0004-0000-0100-000005000000}"/>
    <hyperlink ref="P139" r:id="rId7" display="http://www.bav-astro.de/sfs/BAVM_link.php?BAVMnr=9" xr:uid="{00000000-0004-0000-0100-000006000000}"/>
    <hyperlink ref="P140" r:id="rId8" display="http://www.bav-astro.de/sfs/BAVM_link.php?BAVMnr=9" xr:uid="{00000000-0004-0000-0100-000007000000}"/>
    <hyperlink ref="P141" r:id="rId9" display="http://www.bav-astro.de/sfs/BAVM_link.php?BAVMnr=9" xr:uid="{00000000-0004-0000-0100-000008000000}"/>
    <hyperlink ref="P142" r:id="rId10" display="http://www.bav-astro.de/sfs/BAVM_link.php?BAVMnr=9" xr:uid="{00000000-0004-0000-0100-000009000000}"/>
    <hyperlink ref="P147" r:id="rId11" display="http://www.bav-astro.de/sfs/BAVM_link.php?BAVMnr=9" xr:uid="{00000000-0004-0000-0100-00000A000000}"/>
    <hyperlink ref="P150" r:id="rId12" display="http://www.bav-astro.de/sfs/BAVM_link.php?BAVMnr=9" xr:uid="{00000000-0004-0000-0100-00000B000000}"/>
    <hyperlink ref="P151" r:id="rId13" display="http://www.bav-astro.de/sfs/BAVM_link.php?BAVMnr=9" xr:uid="{00000000-0004-0000-0100-00000C000000}"/>
    <hyperlink ref="P152" r:id="rId14" display="http://www.bav-astro.de/sfs/BAVM_link.php?BAVMnr=9" xr:uid="{00000000-0004-0000-0100-00000D000000}"/>
    <hyperlink ref="P153" r:id="rId15" display="http://www.bav-astro.de/sfs/BAVM_link.php?BAVMnr=9" xr:uid="{00000000-0004-0000-0100-00000E000000}"/>
    <hyperlink ref="P154" r:id="rId16" display="http://www.bav-astro.de/sfs/BAVM_link.php?BAVMnr=9" xr:uid="{00000000-0004-0000-0100-00000F000000}"/>
    <hyperlink ref="P155" r:id="rId17" display="http://www.bav-astro.de/sfs/BAVM_link.php?BAVMnr=9" xr:uid="{00000000-0004-0000-0100-000010000000}"/>
    <hyperlink ref="P157" r:id="rId18" display="http://www.bav-astro.de/sfs/BAVM_link.php?BAVMnr=9" xr:uid="{00000000-0004-0000-0100-000011000000}"/>
    <hyperlink ref="P158" r:id="rId19" display="http://www.bav-astro.de/sfs/BAVM_link.php?BAVMnr=9" xr:uid="{00000000-0004-0000-0100-000012000000}"/>
    <hyperlink ref="P160" r:id="rId20" display="http://www.bav-astro.de/sfs/BAVM_link.php?BAVMnr=9" xr:uid="{00000000-0004-0000-0100-000013000000}"/>
    <hyperlink ref="P166" r:id="rId21" display="http://www.bav-astro.de/sfs/BAVM_link.php?BAVMnr=9" xr:uid="{00000000-0004-0000-0100-000014000000}"/>
    <hyperlink ref="P168" r:id="rId22" display="http://www.bav-astro.de/sfs/BAVM_link.php?BAVMnr=9" xr:uid="{00000000-0004-0000-0100-000015000000}"/>
    <hyperlink ref="P174" r:id="rId23" display="http://www.bav-astro.de/sfs/BAVM_link.php?BAVMnr=9" xr:uid="{00000000-0004-0000-0100-000016000000}"/>
    <hyperlink ref="P175" r:id="rId24" display="http://www.bav-astro.de/sfs/BAVM_link.php?BAVMnr=9" xr:uid="{00000000-0004-0000-0100-000017000000}"/>
    <hyperlink ref="P176" r:id="rId25" display="http://www.bav-astro.de/sfs/BAVM_link.php?BAVMnr=9" xr:uid="{00000000-0004-0000-0100-000018000000}"/>
    <hyperlink ref="P177" r:id="rId26" display="http://www.bav-astro.de/sfs/BAVM_link.php?BAVMnr=9" xr:uid="{00000000-0004-0000-0100-000019000000}"/>
    <hyperlink ref="P179" r:id="rId27" display="http://www.bav-astro.de/sfs/BAVM_link.php?BAVMnr=12" xr:uid="{00000000-0004-0000-0100-00001A000000}"/>
    <hyperlink ref="P180" r:id="rId28" display="http://www.bav-astro.de/sfs/BAVM_link.php?BAVMnr=12" xr:uid="{00000000-0004-0000-0100-00001B000000}"/>
    <hyperlink ref="P181" r:id="rId29" display="http://www.bav-astro.de/sfs/BAVM_link.php?BAVMnr=13" xr:uid="{00000000-0004-0000-0100-00001C000000}"/>
    <hyperlink ref="P182" r:id="rId30" display="http://www.bav-astro.de/sfs/BAVM_link.php?BAVMnr=13" xr:uid="{00000000-0004-0000-0100-00001D000000}"/>
    <hyperlink ref="P183" r:id="rId31" display="http://www.bav-astro.de/sfs/BAVM_link.php?BAVMnr=15" xr:uid="{00000000-0004-0000-0100-00001E000000}"/>
    <hyperlink ref="P184" r:id="rId32" display="http://www.bav-astro.de/sfs/BAVM_link.php?BAVMnr=15" xr:uid="{00000000-0004-0000-0100-00001F000000}"/>
    <hyperlink ref="P185" r:id="rId33" display="http://www.bav-astro.de/sfs/BAVM_link.php?BAVMnr=15" xr:uid="{00000000-0004-0000-0100-000020000000}"/>
    <hyperlink ref="P188" r:id="rId34" display="http://www.bav-astro.de/sfs/BAVM_link.php?BAVMnr=18" xr:uid="{00000000-0004-0000-0100-000021000000}"/>
    <hyperlink ref="P190" r:id="rId35" display="http://www.bav-astro.de/sfs/BAVM_link.php?BAVMnr=18" xr:uid="{00000000-0004-0000-0100-000022000000}"/>
    <hyperlink ref="P191" r:id="rId36" display="http://www.bav-astro.de/sfs/BAVM_link.php?BAVMnr=18" xr:uid="{00000000-0004-0000-0100-000023000000}"/>
    <hyperlink ref="P194" r:id="rId37" display="http://www.bav-astro.de/sfs/BAVM_link.php?BAVMnr=18" xr:uid="{00000000-0004-0000-0100-000024000000}"/>
    <hyperlink ref="P198" r:id="rId38" display="http://www.bav-astro.de/sfs/BAVM_link.php?BAVMnr=18" xr:uid="{00000000-0004-0000-0100-000025000000}"/>
    <hyperlink ref="P199" r:id="rId39" display="http://www.bav-astro.de/sfs/BAVM_link.php?BAVMnr=25" xr:uid="{00000000-0004-0000-0100-000026000000}"/>
    <hyperlink ref="P200" r:id="rId40" display="http://www.bav-astro.de/sfs/BAVM_link.php?BAVMnr=18" xr:uid="{00000000-0004-0000-0100-000027000000}"/>
    <hyperlink ref="P201" r:id="rId41" display="http://www.bav-astro.de/sfs/BAVM_link.php?BAVMnr=23" xr:uid="{00000000-0004-0000-0100-000028000000}"/>
    <hyperlink ref="P202" r:id="rId42" display="http://www.bav-astro.de/sfs/BAVM_link.php?BAVMnr=23" xr:uid="{00000000-0004-0000-0100-000029000000}"/>
    <hyperlink ref="P203" r:id="rId43" display="http://www.bav-astro.de/sfs/BAVM_link.php?BAVMnr=23" xr:uid="{00000000-0004-0000-0100-00002A000000}"/>
    <hyperlink ref="P204" r:id="rId44" display="http://www.bav-astro.de/sfs/BAVM_link.php?BAVMnr=23" xr:uid="{00000000-0004-0000-0100-00002B000000}"/>
    <hyperlink ref="P11" r:id="rId45" display="http://www.konkoly.hu/cgi-bin/IBVS?456" xr:uid="{00000000-0004-0000-0100-00002C000000}"/>
    <hyperlink ref="P12" r:id="rId46" display="http://www.konkoly.hu/cgi-bin/IBVS?456" xr:uid="{00000000-0004-0000-0100-00002D000000}"/>
    <hyperlink ref="P13" r:id="rId47" display="http://www.konkoly.hu/cgi-bin/IBVS?456" xr:uid="{00000000-0004-0000-0100-00002E000000}"/>
    <hyperlink ref="P14" r:id="rId48" display="http://www.konkoly.hu/cgi-bin/IBVS?456" xr:uid="{00000000-0004-0000-0100-00002F000000}"/>
    <hyperlink ref="P15" r:id="rId49" display="http://www.konkoly.hu/cgi-bin/IBVS?530" xr:uid="{00000000-0004-0000-0100-000030000000}"/>
    <hyperlink ref="P19" r:id="rId50" display="http://www.bav-astro.de/sfs/BAVM_link.php?BAVMnr=25" xr:uid="{00000000-0004-0000-0100-000031000000}"/>
    <hyperlink ref="P23" r:id="rId51" display="http://www.konkoly.hu/cgi-bin/IBVS?647" xr:uid="{00000000-0004-0000-0100-000032000000}"/>
    <hyperlink ref="P24" r:id="rId52" display="http://www.konkoly.hu/cgi-bin/IBVS?647" xr:uid="{00000000-0004-0000-0100-000033000000}"/>
    <hyperlink ref="P205" r:id="rId53" display="http://www.bav-astro.de/sfs/BAVM_link.php?BAVMnr=26" xr:uid="{00000000-0004-0000-0100-000034000000}"/>
    <hyperlink ref="P39" r:id="rId54" display="http://www.konkoly.hu/cgi-bin/IBVS?1053" xr:uid="{00000000-0004-0000-0100-000035000000}"/>
    <hyperlink ref="P41" r:id="rId55" display="http://www.konkoly.hu/cgi-bin/IBVS?1163" xr:uid="{00000000-0004-0000-0100-000036000000}"/>
    <hyperlink ref="P44" r:id="rId56" display="http://www.konkoly.hu/cgi-bin/IBVS?1163" xr:uid="{00000000-0004-0000-0100-000037000000}"/>
    <hyperlink ref="P45" r:id="rId57" display="http://www.konkoly.hu/cgi-bin/IBVS?1163" xr:uid="{00000000-0004-0000-0100-000038000000}"/>
    <hyperlink ref="P46" r:id="rId58" display="http://www.konkoly.hu/cgi-bin/IBVS?1163" xr:uid="{00000000-0004-0000-0100-000039000000}"/>
    <hyperlink ref="P47" r:id="rId59" display="http://www.konkoly.hu/cgi-bin/IBVS?1358" xr:uid="{00000000-0004-0000-0100-00003A000000}"/>
    <hyperlink ref="P64" r:id="rId60" display="http://www.konkoly.hu/cgi-bin/IBVS?2189" xr:uid="{00000000-0004-0000-0100-00003B000000}"/>
    <hyperlink ref="P70" r:id="rId61" display="http://www.konkoly.hu/cgi-bin/IBVS?2189" xr:uid="{00000000-0004-0000-0100-00003C000000}"/>
    <hyperlink ref="P73" r:id="rId62" display="http://www.bav-astro.de/sfs/BAVM_link.php?BAVMnr=32" xr:uid="{00000000-0004-0000-0100-00003D000000}"/>
    <hyperlink ref="P76" r:id="rId63" display="http://www.bav-astro.de/sfs/BAVM_link.php?BAVMnr=34" xr:uid="{00000000-0004-0000-0100-00003E000000}"/>
    <hyperlink ref="P88" r:id="rId64" display="http://www.bav-astro.de/sfs/BAVM_link.php?BAVMnr=60" xr:uid="{00000000-0004-0000-0100-00003F000000}"/>
    <hyperlink ref="P89" r:id="rId65" display="http://www.bav-astro.de/sfs/BAVM_link.php?BAVMnr=60" xr:uid="{00000000-0004-0000-0100-000040000000}"/>
    <hyperlink ref="P95" r:id="rId66" display="http://www.bav-astro.de/sfs/BAVM_link.php?BAVMnr=101" xr:uid="{00000000-0004-0000-0100-000041000000}"/>
    <hyperlink ref="P207" r:id="rId67" display="http://www.bav-astro.de/sfs/BAVM_link.php?BAVMnr=131" xr:uid="{00000000-0004-0000-0100-000042000000}"/>
    <hyperlink ref="P208" r:id="rId68" display="http://www.bav-astro.de/sfs/BAVM_link.php?BAVMnr=143" xr:uid="{00000000-0004-0000-0100-000043000000}"/>
    <hyperlink ref="P209" r:id="rId69" display="http://www.bav-astro.de/sfs/BAVM_link.php?BAVMnr=143" xr:uid="{00000000-0004-0000-0100-000044000000}"/>
    <hyperlink ref="P210" r:id="rId70" display="http://www.bav-astro.de/sfs/BAVM_link.php?BAVMnr=143" xr:uid="{00000000-0004-0000-0100-000045000000}"/>
    <hyperlink ref="P211" r:id="rId71" display="http://www.bav-astro.de/sfs/BAVM_link.php?BAVMnr=154" xr:uid="{00000000-0004-0000-0100-000046000000}"/>
    <hyperlink ref="P212" r:id="rId72" display="http://www.bav-astro.de/sfs/BAVM_link.php?BAVMnr=154" xr:uid="{00000000-0004-0000-0100-000047000000}"/>
    <hyperlink ref="P213" r:id="rId73" display="http://www.bav-astro.de/sfs/BAVM_link.php?BAVMnr=154" xr:uid="{00000000-0004-0000-0100-000048000000}"/>
    <hyperlink ref="P96" r:id="rId74" display="http://www.bav-astro.de/sfs/BAVM_link.php?BAVMnr=152" xr:uid="{00000000-0004-0000-0100-000049000000}"/>
    <hyperlink ref="P215" r:id="rId75" display="http://www.bav-astro.de/sfs/BAVM_link.php?BAVMnr=157" xr:uid="{00000000-0004-0000-0100-00004A000000}"/>
    <hyperlink ref="P216" r:id="rId76" display="http://www.bav-astro.de/sfs/BAVM_link.php?BAVMnr=157" xr:uid="{00000000-0004-0000-0100-00004B000000}"/>
    <hyperlink ref="P217" r:id="rId77" display="http://www.bav-astro.de/sfs/BAVM_link.php?BAVMnr=157" xr:uid="{00000000-0004-0000-0100-00004C000000}"/>
    <hyperlink ref="P218" r:id="rId78" display="http://www.bav-astro.de/sfs/BAVM_link.php?BAVMnr=171" xr:uid="{00000000-0004-0000-0100-00004D000000}"/>
    <hyperlink ref="P220" r:id="rId79" display="http://www.bav-astro.de/sfs/BAVM_link.php?BAVMnr=171" xr:uid="{00000000-0004-0000-0100-00004E000000}"/>
    <hyperlink ref="P221" r:id="rId80" display="http://vsolj.cetus-net.org/no43.pdf" xr:uid="{00000000-0004-0000-0100-00004F000000}"/>
    <hyperlink ref="P97" r:id="rId81" display="http://www.konkoly.hu/cgi-bin/IBVS?5595" xr:uid="{00000000-0004-0000-0100-000050000000}"/>
    <hyperlink ref="P99" r:id="rId82" display="http://www.bav-astro.de/sfs/BAVM_link.php?BAVMnr=174" xr:uid="{00000000-0004-0000-0100-000051000000}"/>
    <hyperlink ref="P100" r:id="rId83" display="http://www.bav-astro.de/sfs/BAVM_link.php?BAVMnr=174" xr:uid="{00000000-0004-0000-0100-000052000000}"/>
    <hyperlink ref="P101" r:id="rId84" display="http://www.bav-astro.de/sfs/BAVM_link.php?BAVMnr=183" xr:uid="{00000000-0004-0000-0100-000053000000}"/>
    <hyperlink ref="P102" r:id="rId85" display="http://www.konkoly.hu/cgi-bin/IBVS?5917" xr:uid="{00000000-0004-0000-0100-000054000000}"/>
    <hyperlink ref="P224" r:id="rId86" display="http://var.astro.cz/oejv/issues/oejv0094.pdf" xr:uid="{00000000-0004-0000-0100-000055000000}"/>
    <hyperlink ref="P225" r:id="rId87" display="http://var.astro.cz/oejv/issues/oejv0094.pdf" xr:uid="{00000000-0004-0000-0100-000056000000}"/>
    <hyperlink ref="P226" r:id="rId88" display="http://var.astro.cz/oejv/issues/oejv0094.pdf" xr:uid="{00000000-0004-0000-0100-000057000000}"/>
    <hyperlink ref="P103" r:id="rId89" display="http://www.aavso.org/sites/default/files/jaavso/v36n2/186.pdf" xr:uid="{00000000-0004-0000-0100-000058000000}"/>
    <hyperlink ref="P104" r:id="rId90" display="http://www.konkoly.hu/cgi-bin/IBVS?5917" xr:uid="{00000000-0004-0000-0100-000059000000}"/>
    <hyperlink ref="P227" r:id="rId91" display="http://var.astro.cz/oejv/issues/oejv0094.pdf" xr:uid="{00000000-0004-0000-0100-00005A000000}"/>
    <hyperlink ref="P228" r:id="rId92" display="http://var.astro.cz/oejv/issues/oejv0094.pdf" xr:uid="{00000000-0004-0000-0100-00005B000000}"/>
    <hyperlink ref="P229" r:id="rId93" display="http://var.astro.cz/oejv/issues/oejv0094.pdf" xr:uid="{00000000-0004-0000-0100-00005C000000}"/>
    <hyperlink ref="P107" r:id="rId94" display="http://www.konkoly.hu/cgi-bin/IBVS?5988" xr:uid="{00000000-0004-0000-0100-00005D000000}"/>
    <hyperlink ref="P109" r:id="rId95" display="http://var.astro.cz/oejv/issues/oejv0160.pdf" xr:uid="{00000000-0004-0000-0100-00005E000000}"/>
    <hyperlink ref="P110" r:id="rId96" display="http://var.astro.cz/oejv/issues/oejv0160.pdf" xr:uid="{00000000-0004-0000-0100-00005F000000}"/>
    <hyperlink ref="P111" r:id="rId97" display="http://var.astro.cz/oejv/issues/oejv0160.pdf" xr:uid="{00000000-0004-0000-0100-000060000000}"/>
    <hyperlink ref="P112" r:id="rId98" display="http://www.bav-astro.de/sfs/BAVM_link.php?BAVMnr=232" xr:uid="{00000000-0004-0000-0100-000061000000}"/>
    <hyperlink ref="P115" r:id="rId99" display="http://www.bav-astro.de/sfs/BAVM_link.php?BAVMnr=234" xr:uid="{00000000-0004-0000-0100-000062000000}"/>
    <hyperlink ref="P116" r:id="rId100" display="http://www.bav-astro.de/sfs/BAVM_link.php?BAVMnr=238" xr:uid="{00000000-0004-0000-0100-000063000000}"/>
    <hyperlink ref="P65" r:id="rId101" display="http://www.bav-astro.de/sfs/BAVM_link.php?BAVMnr=241" xr:uid="{00000000-0004-0000-0100-000064000000}"/>
    <hyperlink ref="P66" r:id="rId102" display="http://www.bav-astro.de/sfs/BAVM_link.php?BAVMnr=241" xr:uid="{00000000-0004-0000-0100-000065000000}"/>
    <hyperlink ref="P67" r:id="rId103" display="http://www.bav-astro.de/sfs/BAVM_link.php?BAVMnr=241" xr:uid="{00000000-0004-0000-0100-000066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2023-08-06T08:46:57Z</dcterms:modified>
</cp:coreProperties>
</file>