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32760" windowWidth="8490" windowHeight="1353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<sst xmlns="http://schemas.openxmlformats.org/spreadsheetml/2006/main" count="513" uniqueCount="263">
  <si>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</si>
  <si>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</si>
  <si>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</si>
  <si>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</si>
  <si>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</si>
  <si>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</si>
  <si>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</si>
  <si>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</si>
  <si>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</si>
  <si>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</si>
  <si>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</si>
  <si>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</si>
  <si>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</si>
  <si>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</si>
  <si>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</si>
  <si>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</si>
  <si>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</si>
  <si>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</si>
  <si>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</si>
  <si>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</si>
  <si>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</si>
  <si>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</si>
  <si>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</si>
  <si>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</si>
  <si>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</si>
  <si>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</si>
  <si>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</si>
  <si>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</si>
  <si>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IBVS 5263</t>
  </si>
  <si>
    <t>IBVS 5287</t>
  </si>
  <si>
    <t>I</t>
  </si>
  <si>
    <t>IBVS 4887</t>
  </si>
  <si>
    <t>IBVS 4888</t>
  </si>
  <si>
    <t>II</t>
  </si>
  <si>
    <t>bad?</t>
  </si>
  <si>
    <t>Locher K</t>
  </si>
  <si>
    <t>BBSAG Bull.94</t>
  </si>
  <si>
    <t>B</t>
  </si>
  <si>
    <t>Diethelm R</t>
  </si>
  <si>
    <t>BBSAG Bull.111</t>
  </si>
  <si>
    <t>IBVS 5543</t>
  </si>
  <si>
    <t>EB</t>
  </si>
  <si>
    <t>IBVS 5657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</si>
  <si>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</si>
  <si>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</si>
  <si>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</si>
  <si>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</si>
  <si>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</si>
  <si>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</si>
  <si>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</si>
  <si>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IBVS 5603</t>
  </si>
  <si>
    <t>OEJV 0074</t>
  </si>
  <si>
    <t>CCD</t>
  </si>
  <si>
    <t>CCD+C</t>
  </si>
  <si>
    <t>OEJV 0107</t>
  </si>
  <si>
    <t>IBVS 5920</t>
  </si>
  <si>
    <t>IBVS 5959</t>
  </si>
  <si>
    <t>IBVS 6011</t>
  </si>
  <si>
    <t>OEJV 0003</t>
  </si>
  <si>
    <t>IBVS 6042</t>
  </si>
  <si>
    <t>Add cycle</t>
  </si>
  <si>
    <t>Old Cycle</t>
  </si>
  <si>
    <t>IBVS 6084</t>
  </si>
  <si>
    <t>BAD</t>
  </si>
  <si>
    <t>V0706 Cyg / gsc 3187-1069?</t>
  </si>
  <si>
    <t>IBVS 5984</t>
  </si>
  <si>
    <t>Minima from the Lichtenknecker Database of the BAV</t>
  </si>
  <si>
    <t>C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</si>
  <si>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</si>
  <si>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</si>
  <si>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</si>
  <si>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</si>
  <si>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</si>
  <si>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</si>
  <si>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</si>
  <si>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</si>
  <si>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2449926.4360 </t>
  </si>
  <si>
    <t> 27.07.1995 22:27 </t>
  </si>
  <si>
    <t> -0.0176 </t>
  </si>
  <si>
    <t>V </t>
  </si>
  <si>
    <t> R.Matus </t>
  </si>
  <si>
    <t> BRNO 32 </t>
  </si>
  <si>
    <t>2449926.4402 </t>
  </si>
  <si>
    <t> 27.07.1995 22:33 </t>
  </si>
  <si>
    <t> -0.0134 </t>
  </si>
  <si>
    <t> L.Brat </t>
  </si>
  <si>
    <t>2449926.4499 </t>
  </si>
  <si>
    <t> 27.07.1995 22:47 </t>
  </si>
  <si>
    <t> -0.0037 </t>
  </si>
  <si>
    <t> P.Sobotka </t>
  </si>
  <si>
    <t>2449926.4534 </t>
  </si>
  <si>
    <t> 27.07.1995 22:52 </t>
  </si>
  <si>
    <t> -0.0002 </t>
  </si>
  <si>
    <t> P.Hajek </t>
  </si>
  <si>
    <t>2449926.4562 </t>
  </si>
  <si>
    <t> 27.07.1995 22:56 </t>
  </si>
  <si>
    <t> 0.0026 </t>
  </si>
  <si>
    <t> P.Lutcha </t>
  </si>
  <si>
    <t>2449987.5056 </t>
  </si>
  <si>
    <t> 27.09.1995 00:08 </t>
  </si>
  <si>
    <t> -0.0275 </t>
  </si>
  <si>
    <t>E </t>
  </si>
  <si>
    <t>?</t>
  </si>
  <si>
    <t> E.Safarova </t>
  </si>
  <si>
    <t>IBVS 4887 </t>
  </si>
  <si>
    <t>2450053.2544 </t>
  </si>
  <si>
    <t> 01.12.1995 18:06 </t>
  </si>
  <si>
    <t> -0.0208 </t>
  </si>
  <si>
    <t> R.Diethelm </t>
  </si>
  <si>
    <t> BBS 111 </t>
  </si>
  <si>
    <t>2450604.3658 </t>
  </si>
  <si>
    <t> 04.06.1997 20:46 </t>
  </si>
  <si>
    <t> -0.0239 </t>
  </si>
  <si>
    <t> J.Safar </t>
  </si>
  <si>
    <t>2450658.4507 </t>
  </si>
  <si>
    <t> 28.07.1997 22:49 </t>
  </si>
  <si>
    <t> -0.0247 </t>
  </si>
  <si>
    <t>2450671.5074 </t>
  </si>
  <si>
    <t> 11.08.1997 00:10 </t>
  </si>
  <si>
    <t> -0.0231 </t>
  </si>
  <si>
    <t>2450693.4161 </t>
  </si>
  <si>
    <t> 01.09.1997 21:59 </t>
  </si>
  <si>
    <t> -0.0284 </t>
  </si>
  <si>
    <t>2450947.5299 </t>
  </si>
  <si>
    <t> 14.05.1998 00:43 </t>
  </si>
  <si>
    <t> -0.0241 </t>
  </si>
  <si>
    <t> M.Zejda </t>
  </si>
  <si>
    <t>IBVS 4888 </t>
  </si>
  <si>
    <t>2450961.5147 </t>
  </si>
  <si>
    <t> 28.05.1998 00:21 </t>
  </si>
  <si>
    <t> -0.0270 </t>
  </si>
  <si>
    <t>2451040.3400 </t>
  </si>
  <si>
    <t> 14.08.1998 20:09 </t>
  </si>
  <si>
    <t> 0.0011 </t>
  </si>
  <si>
    <t>2451040.5547 </t>
  </si>
  <si>
    <t> 15.08.1998 01:18 </t>
  </si>
  <si>
    <t> -0.0174 </t>
  </si>
  <si>
    <t>2451045.4416 </t>
  </si>
  <si>
    <t> 19.08.1998 22:35 </t>
  </si>
  <si>
    <t> -0.0262 </t>
  </si>
  <si>
    <t>2451081.3424 </t>
  </si>
  <si>
    <t> 24.09.1998 20:13 </t>
  </si>
  <si>
    <t> -0.0271 </t>
  </si>
  <si>
    <t>2451404.4559 </t>
  </si>
  <si>
    <t> 13.08.1999 22:56 </t>
  </si>
  <si>
    <t> -0.0289 </t>
  </si>
  <si>
    <t>IBVS 5263 </t>
  </si>
  <si>
    <t>2451721.5085 </t>
  </si>
  <si>
    <t> 26.06.2000 00:12 </t>
  </si>
  <si>
    <t> -0.0303 </t>
  </si>
  <si>
    <t>IBVS 5287 </t>
  </si>
  <si>
    <t>2451757.40910 </t>
  </si>
  <si>
    <t> 31.07.2000 21:49 </t>
  </si>
  <si>
    <t> -0.03145 </t>
  </si>
  <si>
    <t>C </t>
  </si>
  <si>
    <t>o</t>
  </si>
  <si>
    <t> K.Koss </t>
  </si>
  <si>
    <t>OEJV 0074 </t>
  </si>
  <si>
    <t>2451764.40310 </t>
  </si>
  <si>
    <t> 07.08.2000 21:40 </t>
  </si>
  <si>
    <t> -0.03129 </t>
  </si>
  <si>
    <t>2451776.5246 </t>
  </si>
  <si>
    <t> 20.08.2000 00:35 </t>
  </si>
  <si>
    <t> -0.0324 </t>
  </si>
  <si>
    <t>2451778.3897 </t>
  </si>
  <si>
    <t> 21.08.2000 21:21 </t>
  </si>
  <si>
    <t>2451841.3359 </t>
  </si>
  <si>
    <t> 23.10.2000 20:03 </t>
  </si>
  <si>
    <t> -0.0307 </t>
  </si>
  <si>
    <t>2452122.48340 </t>
  </si>
  <si>
    <t> 31.07.2001 23:36 </t>
  </si>
  <si>
    <t> -0.03554 </t>
  </si>
  <si>
    <t>2452137.40720 </t>
  </si>
  <si>
    <t> 15.08.2001 21:46 </t>
  </si>
  <si>
    <t> -0.03193 </t>
  </si>
  <si>
    <t> J.Šafár </t>
  </si>
  <si>
    <t>2452488.49110 </t>
  </si>
  <si>
    <t> 01.08.2002 23:47 </t>
  </si>
  <si>
    <t> -0.03874 </t>
  </si>
  <si>
    <t>2453139.8491 </t>
  </si>
  <si>
    <t> 14.05.2004 08:22 </t>
  </si>
  <si>
    <t> -0.0403 </t>
  </si>
  <si>
    <t> S.Dvorak </t>
  </si>
  <si>
    <t>IBVS 5603 </t>
  </si>
  <si>
    <t>2453179.484 </t>
  </si>
  <si>
    <t> 22.06.2004 23:36 </t>
  </si>
  <si>
    <t> -0.037 </t>
  </si>
  <si>
    <t> K.Locher </t>
  </si>
  <si>
    <t> BBS 130 </t>
  </si>
  <si>
    <t>2453227.50525 </t>
  </si>
  <si>
    <t> 10.08.2004 00:07 </t>
  </si>
  <si>
    <t> -0.04022 </t>
  </si>
  <si>
    <t> Koss &amp; Motl </t>
  </si>
  <si>
    <t>2453233.559 </t>
  </si>
  <si>
    <t> 16.08.2004 01:24 </t>
  </si>
  <si>
    <t> -0.048 </t>
  </si>
  <si>
    <t>OEJV 0003 </t>
  </si>
  <si>
    <t>2453256.4150 </t>
  </si>
  <si>
    <t> 07.09.2004 21:57 </t>
  </si>
  <si>
    <t> -0.0383 </t>
  </si>
  <si>
    <t> M.Zejda et al. </t>
  </si>
  <si>
    <t>IBVS 5741 </t>
  </si>
  <si>
    <t>2453259.4397 </t>
  </si>
  <si>
    <t> 10.09.2004 22:33 </t>
  </si>
  <si>
    <t> -0.0443 </t>
  </si>
  <si>
    <t> F.Agerer </t>
  </si>
  <si>
    <t>BAVM 173 </t>
  </si>
  <si>
    <t>2454298.4892 </t>
  </si>
  <si>
    <t> 16.07.2007 23:44 </t>
  </si>
  <si>
    <t> -0.0461 </t>
  </si>
  <si>
    <t>R</t>
  </si>
  <si>
    <t> M.Lehky </t>
  </si>
  <si>
    <t>OEJV 0107 </t>
  </si>
  <si>
    <t>2455051.4876 </t>
  </si>
  <si>
    <t> 07.08.2009 23:42 </t>
  </si>
  <si>
    <t> -0.0510 </t>
  </si>
  <si>
    <t>-I</t>
  </si>
  <si>
    <t>BAVM 212 </t>
  </si>
  <si>
    <t>2455062.4443 </t>
  </si>
  <si>
    <t> 18.08.2009 22:39 </t>
  </si>
  <si>
    <t>32055.5</t>
  </si>
  <si>
    <t> -0.0513 </t>
  </si>
  <si>
    <t>2455074.3327 </t>
  </si>
  <si>
    <t> 30.08.2009 19:59 </t>
  </si>
  <si>
    <t>32081</t>
  </si>
  <si>
    <t> -0.0525 </t>
  </si>
  <si>
    <t> Moschner &amp; Frank </t>
  </si>
  <si>
    <t>2455114.6896 </t>
  </si>
  <si>
    <t> 10.10.2009 04:33 </t>
  </si>
  <si>
    <t>32167.5</t>
  </si>
  <si>
    <t> -0.0267 </t>
  </si>
  <si>
    <t>IBVS 5920 </t>
  </si>
  <si>
    <t>2455306.5260 </t>
  </si>
  <si>
    <t> 20.04.2010 00:37 </t>
  </si>
  <si>
    <t>32579</t>
  </si>
  <si>
    <t> -0.0546 </t>
  </si>
  <si>
    <t> W.Moschner &amp; P.Frank </t>
  </si>
  <si>
    <t>BAVM 214 </t>
  </si>
  <si>
    <t>2455372.5018 </t>
  </si>
  <si>
    <t> 25.06.2010 00:02 </t>
  </si>
  <si>
    <t>32720.5</t>
  </si>
  <si>
    <t> -0.0540 </t>
  </si>
  <si>
    <t>2455462.4894 </t>
  </si>
  <si>
    <t> 22.09.2010 23:44 </t>
  </si>
  <si>
    <t>32913.5</t>
  </si>
  <si>
    <t> -0.0538 </t>
  </si>
  <si>
    <t>BAVM 215 </t>
  </si>
  <si>
    <t>2455849.7084 </t>
  </si>
  <si>
    <t> 15.10.2011 05:00 </t>
  </si>
  <si>
    <t>33744</t>
  </si>
  <si>
    <t> -0.0604 </t>
  </si>
  <si>
    <t>IBVS 6011 </t>
  </si>
  <si>
    <t>2456219.6872 </t>
  </si>
  <si>
    <t> 19.10.2012 04:29 </t>
  </si>
  <si>
    <t>34537.5</t>
  </si>
  <si>
    <t> -0.0556 </t>
  </si>
  <si>
    <t>IBVS 6042 </t>
  </si>
  <si>
    <t>2456491.5098 </t>
  </si>
  <si>
    <t> 18.07.2013 00:14 </t>
  </si>
  <si>
    <t>35120.5</t>
  </si>
  <si>
    <t> -0.0602 </t>
  </si>
  <si>
    <t>BAVM 232 </t>
  </si>
  <si>
    <t>IBVS 5741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</si>
</sst>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vertical="top"/>
    </xf>
    <xf numFmtId="0" fontId="5" fillId="0" borderId="1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5" fillId="0" borderId="0" xfId="0" applyFont="1" applyAlignment="1">
      <alignment horizontal="lef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10" xfId="0" applyFont="1" applyFill="1" applyBorder="1" applyAlignment="1">
      <alignment horizont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6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6" fillId="33" borderId="18" xfId="54" applyFill="1" applyBorder="1" applyAlignment="1" applyProtection="1">
      <alignment horizontal="right" vertical="top" wrapText="1"/>
      <protection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V706 Cyg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0475"/>
          <c:w val="0.8995"/>
          <c:h val="0.76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A!$H$21:$H$992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A!$D$21:$D$992</c:f>
                <c:numCache>
                  <c:ptCount val="972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0.0024</c:v>
                  </c:pt>
                  <c:pt idx="8">
                    <c:v>0.0024</c:v>
                  </c:pt>
                  <c:pt idx="9">
                    <c:v>0.0016</c:v>
                  </c:pt>
                  <c:pt idx="10">
                    <c:v>0.0021</c:v>
                  </c:pt>
                  <c:pt idx="11">
                    <c:v>0.0021</c:v>
                  </c:pt>
                  <c:pt idx="12">
                    <c:v>0.0014</c:v>
                  </c:pt>
                  <c:pt idx="13">
                    <c:v>0.0014</c:v>
                  </c:pt>
                  <c:pt idx="14">
                    <c:v>0.0021</c:v>
                  </c:pt>
                  <c:pt idx="15">
                    <c:v>0.0021</c:v>
                  </c:pt>
                  <c:pt idx="16">
                    <c:v>0.0021</c:v>
                  </c:pt>
                  <c:pt idx="17">
                    <c:v>0.0021</c:v>
                  </c:pt>
                  <c:pt idx="18">
                    <c:v>0.0014</c:v>
                  </c:pt>
                  <c:pt idx="19">
                    <c:v>0.0014</c:v>
                  </c:pt>
                  <c:pt idx="20">
                    <c:v>0.0066</c:v>
                  </c:pt>
                  <c:pt idx="21">
                    <c:v>0.002</c:v>
                  </c:pt>
                  <c:pt idx="22">
                    <c:v>0.0014</c:v>
                  </c:pt>
                  <c:pt idx="23">
                    <c:v>0.0017</c:v>
                  </c:pt>
                  <c:pt idx="24">
                    <c:v>0.0071</c:v>
                  </c:pt>
                  <c:pt idx="25">
                    <c:v>0.0018</c:v>
                  </c:pt>
                  <c:pt idx="26">
                    <c:v>0.0025</c:v>
                  </c:pt>
                  <c:pt idx="27">
                    <c:v>0.0015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0.0028</c:v>
                  </c:pt>
                  <c:pt idx="31">
                    <c:v>0.0023</c:v>
                  </c:pt>
                  <c:pt idx="32">
                    <c:v>0.0046</c:v>
                  </c:pt>
                  <c:pt idx="33">
                    <c:v>0</c:v>
                  </c:pt>
                  <c:pt idx="34">
                    <c:v>0.0023</c:v>
                  </c:pt>
                  <c:pt idx="35">
                    <c:v>0</c:v>
                  </c:pt>
                  <c:pt idx="36">
                    <c:v>0.0004</c:v>
                  </c:pt>
                  <c:pt idx="37">
                    <c:v>0.003</c:v>
                  </c:pt>
                  <c:pt idx="38">
                    <c:v>0</c:v>
                  </c:pt>
                  <c:pt idx="39">
                    <c:v>0.004</c:v>
                  </c:pt>
                  <c:pt idx="40">
                    <c:v>0</c:v>
                  </c:pt>
                  <c:pt idx="41">
                    <c:v>0.0017</c:v>
                  </c:pt>
                  <c:pt idx="42">
                    <c:v>0.0001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0.0005</c:v>
                  </c:pt>
                  <c:pt idx="47">
                    <c:v>0.0002</c:v>
                  </c:pt>
                  <c:pt idx="48">
                    <c:v>0.0018</c:v>
                  </c:pt>
                  <c:pt idx="49">
                    <c:v>0.0017</c:v>
                  </c:pt>
                  <c:pt idx="50">
                    <c:v>0.0008</c:v>
                  </c:pt>
                  <c:pt idx="51">
                    <c:v>0.0005</c:v>
                  </c:pt>
                  <c:pt idx="52">
                    <c:v>0.0062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A!$D$21:$D$992</c:f>
                <c:numCache>
                  <c:ptCount val="972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0.0024</c:v>
                  </c:pt>
                  <c:pt idx="8">
                    <c:v>0.0024</c:v>
                  </c:pt>
                  <c:pt idx="9">
                    <c:v>0.0016</c:v>
                  </c:pt>
                  <c:pt idx="10">
                    <c:v>0.0021</c:v>
                  </c:pt>
                  <c:pt idx="11">
                    <c:v>0.0021</c:v>
                  </c:pt>
                  <c:pt idx="12">
                    <c:v>0.0014</c:v>
                  </c:pt>
                  <c:pt idx="13">
                    <c:v>0.0014</c:v>
                  </c:pt>
                  <c:pt idx="14">
                    <c:v>0.0021</c:v>
                  </c:pt>
                  <c:pt idx="15">
                    <c:v>0.0021</c:v>
                  </c:pt>
                  <c:pt idx="16">
                    <c:v>0.0021</c:v>
                  </c:pt>
                  <c:pt idx="17">
                    <c:v>0.0021</c:v>
                  </c:pt>
                  <c:pt idx="18">
                    <c:v>0.0014</c:v>
                  </c:pt>
                  <c:pt idx="19">
                    <c:v>0.0014</c:v>
                  </c:pt>
                  <c:pt idx="20">
                    <c:v>0.0066</c:v>
                  </c:pt>
                  <c:pt idx="21">
                    <c:v>0.002</c:v>
                  </c:pt>
                  <c:pt idx="22">
                    <c:v>0.0014</c:v>
                  </c:pt>
                  <c:pt idx="23">
                    <c:v>0.0017</c:v>
                  </c:pt>
                  <c:pt idx="24">
                    <c:v>0.0071</c:v>
                  </c:pt>
                  <c:pt idx="25">
                    <c:v>0.0018</c:v>
                  </c:pt>
                  <c:pt idx="26">
                    <c:v>0.0025</c:v>
                  </c:pt>
                  <c:pt idx="27">
                    <c:v>0.0015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0.0028</c:v>
                  </c:pt>
                  <c:pt idx="31">
                    <c:v>0.0023</c:v>
                  </c:pt>
                  <c:pt idx="32">
                    <c:v>0.0046</c:v>
                  </c:pt>
                  <c:pt idx="33">
                    <c:v>0</c:v>
                  </c:pt>
                  <c:pt idx="34">
                    <c:v>0.0023</c:v>
                  </c:pt>
                  <c:pt idx="35">
                    <c:v>0</c:v>
                  </c:pt>
                  <c:pt idx="36">
                    <c:v>0.0004</c:v>
                  </c:pt>
                  <c:pt idx="37">
                    <c:v>0.003</c:v>
                  </c:pt>
                  <c:pt idx="38">
                    <c:v>0</c:v>
                  </c:pt>
                  <c:pt idx="39">
                    <c:v>0.004</c:v>
                  </c:pt>
                  <c:pt idx="40">
                    <c:v>0</c:v>
                  </c:pt>
                  <c:pt idx="41">
                    <c:v>0.0017</c:v>
                  </c:pt>
                  <c:pt idx="42">
                    <c:v>0.0001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0.0005</c:v>
                  </c:pt>
                  <c:pt idx="47">
                    <c:v>0.0002</c:v>
                  </c:pt>
                  <c:pt idx="48">
                    <c:v>0.0018</c:v>
                  </c:pt>
                  <c:pt idx="49">
                    <c:v>0.0017</c:v>
                  </c:pt>
                  <c:pt idx="50">
                    <c:v>0.0008</c:v>
                  </c:pt>
                  <c:pt idx="51">
                    <c:v>0.0005</c:v>
                  </c:pt>
                  <c:pt idx="52">
                    <c:v>0.0062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A!$I$21:$I$992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A!$D$21:$D$40</c:f>
                <c:numCache>
                  <c:ptCount val="20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0.0024</c:v>
                  </c:pt>
                  <c:pt idx="8">
                    <c:v>0.0024</c:v>
                  </c:pt>
                  <c:pt idx="9">
                    <c:v>0.0016</c:v>
                  </c:pt>
                  <c:pt idx="10">
                    <c:v>0.0021</c:v>
                  </c:pt>
                  <c:pt idx="11">
                    <c:v>0.0021</c:v>
                  </c:pt>
                  <c:pt idx="12">
                    <c:v>0.0014</c:v>
                  </c:pt>
                  <c:pt idx="13">
                    <c:v>0.0014</c:v>
                  </c:pt>
                  <c:pt idx="14">
                    <c:v>0.0021</c:v>
                  </c:pt>
                  <c:pt idx="15">
                    <c:v>0.0021</c:v>
                  </c:pt>
                  <c:pt idx="16">
                    <c:v>0.0021</c:v>
                  </c:pt>
                  <c:pt idx="17">
                    <c:v>0.0021</c:v>
                  </c:pt>
                  <c:pt idx="18">
                    <c:v>0.0014</c:v>
                  </c:pt>
                  <c:pt idx="19">
                    <c:v>0.0014</c:v>
                  </c:pt>
                </c:numCache>
              </c:numRef>
            </c:plus>
            <c:minus>
              <c:numRef>
                <c:f>A!$D$21:$D$40</c:f>
                <c:numCache>
                  <c:ptCount val="20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0.0024</c:v>
                  </c:pt>
                  <c:pt idx="8">
                    <c:v>0.0024</c:v>
                  </c:pt>
                  <c:pt idx="9">
                    <c:v>0.0016</c:v>
                  </c:pt>
                  <c:pt idx="10">
                    <c:v>0.0021</c:v>
                  </c:pt>
                  <c:pt idx="11">
                    <c:v>0.0021</c:v>
                  </c:pt>
                  <c:pt idx="12">
                    <c:v>0.0014</c:v>
                  </c:pt>
                  <c:pt idx="13">
                    <c:v>0.0014</c:v>
                  </c:pt>
                  <c:pt idx="14">
                    <c:v>0.0021</c:v>
                  </c:pt>
                  <c:pt idx="15">
                    <c:v>0.0021</c:v>
                  </c:pt>
                  <c:pt idx="16">
                    <c:v>0.0021</c:v>
                  </c:pt>
                  <c:pt idx="17">
                    <c:v>0.0021</c:v>
                  </c:pt>
                  <c:pt idx="18">
                    <c:v>0.0014</c:v>
                  </c:pt>
                  <c:pt idx="19">
                    <c:v>0.0014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A!$J$21:$J$992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0.0024</c:v>
                  </c:pt>
                  <c:pt idx="8">
                    <c:v>0.0024</c:v>
                  </c:pt>
                  <c:pt idx="9">
                    <c:v>0.0016</c:v>
                  </c:pt>
                  <c:pt idx="10">
                    <c:v>0.0021</c:v>
                  </c:pt>
                  <c:pt idx="11">
                    <c:v>0.0021</c:v>
                  </c:pt>
                  <c:pt idx="12">
                    <c:v>0.0014</c:v>
                  </c:pt>
                  <c:pt idx="13">
                    <c:v>0.0014</c:v>
                  </c:pt>
                  <c:pt idx="14">
                    <c:v>0.0021</c:v>
                  </c:pt>
                  <c:pt idx="15">
                    <c:v>0.0021</c:v>
                  </c:pt>
                  <c:pt idx="16">
                    <c:v>0.0021</c:v>
                  </c:pt>
                  <c:pt idx="17">
                    <c:v>0.0021</c:v>
                  </c:pt>
                  <c:pt idx="18">
                    <c:v>0.0014</c:v>
                  </c:pt>
                  <c:pt idx="19">
                    <c:v>0.0014</c:v>
                  </c:pt>
                  <c:pt idx="20">
                    <c:v>0.0066</c:v>
                  </c:pt>
                  <c:pt idx="21">
                    <c:v>0.002</c:v>
                  </c:pt>
                  <c:pt idx="22">
                    <c:v>0.0014</c:v>
                  </c:pt>
                  <c:pt idx="23">
                    <c:v>0.0017</c:v>
                  </c:pt>
                  <c:pt idx="24">
                    <c:v>0.0071</c:v>
                  </c:pt>
                  <c:pt idx="25">
                    <c:v>0.0018</c:v>
                  </c:pt>
                  <c:pt idx="26">
                    <c:v>0.0025</c:v>
                  </c:pt>
                  <c:pt idx="27">
                    <c:v>0.0015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0.0028</c:v>
                  </c:pt>
                  <c:pt idx="31">
                    <c:v>0.0023</c:v>
                  </c:pt>
                  <c:pt idx="32">
                    <c:v>0.0046</c:v>
                  </c:pt>
                  <c:pt idx="33">
                    <c:v>0</c:v>
                  </c:pt>
                  <c:pt idx="34">
                    <c:v>0.0023</c:v>
                  </c:pt>
                  <c:pt idx="35">
                    <c:v>0</c:v>
                  </c:pt>
                  <c:pt idx="36">
                    <c:v>0.0004</c:v>
                  </c:pt>
                  <c:pt idx="37">
                    <c:v>0.003</c:v>
                  </c:pt>
                  <c:pt idx="38">
                    <c:v>0</c:v>
                  </c:pt>
                  <c:pt idx="39">
                    <c:v>0.004</c:v>
                  </c:pt>
                  <c:pt idx="40">
                    <c:v>0</c:v>
                  </c:pt>
                  <c:pt idx="41">
                    <c:v>0.0017</c:v>
                  </c:pt>
                  <c:pt idx="42">
                    <c:v>0.0001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0.0005</c:v>
                  </c:pt>
                  <c:pt idx="47">
                    <c:v>0.0002</c:v>
                  </c:pt>
                  <c:pt idx="48">
                    <c:v>0.0018</c:v>
                  </c:pt>
                  <c:pt idx="49">
                    <c:v>0.0017</c:v>
                  </c:pt>
                  <c:pt idx="50">
                    <c:v>0.0008</c:v>
                  </c:pt>
                  <c:pt idx="51">
                    <c:v>0.0005</c:v>
                  </c:pt>
                  <c:pt idx="52">
                    <c:v>0.0062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0.0024</c:v>
                  </c:pt>
                  <c:pt idx="8">
                    <c:v>0.0024</c:v>
                  </c:pt>
                  <c:pt idx="9">
                    <c:v>0.0016</c:v>
                  </c:pt>
                  <c:pt idx="10">
                    <c:v>0.0021</c:v>
                  </c:pt>
                  <c:pt idx="11">
                    <c:v>0.0021</c:v>
                  </c:pt>
                  <c:pt idx="12">
                    <c:v>0.0014</c:v>
                  </c:pt>
                  <c:pt idx="13">
                    <c:v>0.0014</c:v>
                  </c:pt>
                  <c:pt idx="14">
                    <c:v>0.0021</c:v>
                  </c:pt>
                  <c:pt idx="15">
                    <c:v>0.0021</c:v>
                  </c:pt>
                  <c:pt idx="16">
                    <c:v>0.0021</c:v>
                  </c:pt>
                  <c:pt idx="17">
                    <c:v>0.0021</c:v>
                  </c:pt>
                  <c:pt idx="18">
                    <c:v>0.0014</c:v>
                  </c:pt>
                  <c:pt idx="19">
                    <c:v>0.0014</c:v>
                  </c:pt>
                  <c:pt idx="20">
                    <c:v>0.0066</c:v>
                  </c:pt>
                  <c:pt idx="21">
                    <c:v>0.002</c:v>
                  </c:pt>
                  <c:pt idx="22">
                    <c:v>0.0014</c:v>
                  </c:pt>
                  <c:pt idx="23">
                    <c:v>0.0017</c:v>
                  </c:pt>
                  <c:pt idx="24">
                    <c:v>0.0071</c:v>
                  </c:pt>
                  <c:pt idx="25">
                    <c:v>0.0018</c:v>
                  </c:pt>
                  <c:pt idx="26">
                    <c:v>0.0025</c:v>
                  </c:pt>
                  <c:pt idx="27">
                    <c:v>0.0015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0.0028</c:v>
                  </c:pt>
                  <c:pt idx="31">
                    <c:v>0.0023</c:v>
                  </c:pt>
                  <c:pt idx="32">
                    <c:v>0.0046</c:v>
                  </c:pt>
                  <c:pt idx="33">
                    <c:v>0</c:v>
                  </c:pt>
                  <c:pt idx="34">
                    <c:v>0.0023</c:v>
                  </c:pt>
                  <c:pt idx="35">
                    <c:v>0</c:v>
                  </c:pt>
                  <c:pt idx="36">
                    <c:v>0.0004</c:v>
                  </c:pt>
                  <c:pt idx="37">
                    <c:v>0.003</c:v>
                  </c:pt>
                  <c:pt idx="38">
                    <c:v>0</c:v>
                  </c:pt>
                  <c:pt idx="39">
                    <c:v>0.004</c:v>
                  </c:pt>
                  <c:pt idx="40">
                    <c:v>0</c:v>
                  </c:pt>
                  <c:pt idx="41">
                    <c:v>0.0017</c:v>
                  </c:pt>
                  <c:pt idx="42">
                    <c:v>0.0001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0.0005</c:v>
                  </c:pt>
                  <c:pt idx="47">
                    <c:v>0.0002</c:v>
                  </c:pt>
                  <c:pt idx="48">
                    <c:v>0.0018</c:v>
                  </c:pt>
                  <c:pt idx="49">
                    <c:v>0.0017</c:v>
                  </c:pt>
                  <c:pt idx="50">
                    <c:v>0.0008</c:v>
                  </c:pt>
                  <c:pt idx="51">
                    <c:v>0.0005</c:v>
                  </c:pt>
                  <c:pt idx="52">
                    <c:v>0.0062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A!$K$21:$K$992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0.0024</c:v>
                  </c:pt>
                  <c:pt idx="8">
                    <c:v>0.0024</c:v>
                  </c:pt>
                  <c:pt idx="9">
                    <c:v>0.0016</c:v>
                  </c:pt>
                  <c:pt idx="10">
                    <c:v>0.0021</c:v>
                  </c:pt>
                  <c:pt idx="11">
                    <c:v>0.0021</c:v>
                  </c:pt>
                  <c:pt idx="12">
                    <c:v>0.0014</c:v>
                  </c:pt>
                  <c:pt idx="13">
                    <c:v>0.0014</c:v>
                  </c:pt>
                  <c:pt idx="14">
                    <c:v>0.0021</c:v>
                  </c:pt>
                  <c:pt idx="15">
                    <c:v>0.0021</c:v>
                  </c:pt>
                  <c:pt idx="16">
                    <c:v>0.0021</c:v>
                  </c:pt>
                  <c:pt idx="17">
                    <c:v>0.0021</c:v>
                  </c:pt>
                  <c:pt idx="18">
                    <c:v>0.0014</c:v>
                  </c:pt>
                  <c:pt idx="19">
                    <c:v>0.0014</c:v>
                  </c:pt>
                  <c:pt idx="20">
                    <c:v>0.0066</c:v>
                  </c:pt>
                  <c:pt idx="21">
                    <c:v>0.002</c:v>
                  </c:pt>
                  <c:pt idx="22">
                    <c:v>0.0014</c:v>
                  </c:pt>
                  <c:pt idx="23">
                    <c:v>0.0017</c:v>
                  </c:pt>
                  <c:pt idx="24">
                    <c:v>0.0071</c:v>
                  </c:pt>
                  <c:pt idx="25">
                    <c:v>0.0018</c:v>
                  </c:pt>
                  <c:pt idx="26">
                    <c:v>0.0025</c:v>
                  </c:pt>
                  <c:pt idx="27">
                    <c:v>0.0015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0.0028</c:v>
                  </c:pt>
                  <c:pt idx="31">
                    <c:v>0.0023</c:v>
                  </c:pt>
                  <c:pt idx="32">
                    <c:v>0.0046</c:v>
                  </c:pt>
                  <c:pt idx="33">
                    <c:v>0</c:v>
                  </c:pt>
                  <c:pt idx="34">
                    <c:v>0.0023</c:v>
                  </c:pt>
                  <c:pt idx="35">
                    <c:v>0</c:v>
                  </c:pt>
                  <c:pt idx="36">
                    <c:v>0.0004</c:v>
                  </c:pt>
                  <c:pt idx="37">
                    <c:v>0.003</c:v>
                  </c:pt>
                  <c:pt idx="38">
                    <c:v>0</c:v>
                  </c:pt>
                  <c:pt idx="39">
                    <c:v>0.004</c:v>
                  </c:pt>
                  <c:pt idx="40">
                    <c:v>0</c:v>
                  </c:pt>
                  <c:pt idx="41">
                    <c:v>0.0017</c:v>
                  </c:pt>
                  <c:pt idx="42">
                    <c:v>0.0001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0.0005</c:v>
                  </c:pt>
                  <c:pt idx="47">
                    <c:v>0.0002</c:v>
                  </c:pt>
                  <c:pt idx="48">
                    <c:v>0.0018</c:v>
                  </c:pt>
                  <c:pt idx="49">
                    <c:v>0.0017</c:v>
                  </c:pt>
                  <c:pt idx="50">
                    <c:v>0.0008</c:v>
                  </c:pt>
                  <c:pt idx="51">
                    <c:v>0.0005</c:v>
                  </c:pt>
                  <c:pt idx="52">
                    <c:v>0.0062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0.0024</c:v>
                  </c:pt>
                  <c:pt idx="8">
                    <c:v>0.0024</c:v>
                  </c:pt>
                  <c:pt idx="9">
                    <c:v>0.0016</c:v>
                  </c:pt>
                  <c:pt idx="10">
                    <c:v>0.0021</c:v>
                  </c:pt>
                  <c:pt idx="11">
                    <c:v>0.0021</c:v>
                  </c:pt>
                  <c:pt idx="12">
                    <c:v>0.0014</c:v>
                  </c:pt>
                  <c:pt idx="13">
                    <c:v>0.0014</c:v>
                  </c:pt>
                  <c:pt idx="14">
                    <c:v>0.0021</c:v>
                  </c:pt>
                  <c:pt idx="15">
                    <c:v>0.0021</c:v>
                  </c:pt>
                  <c:pt idx="16">
                    <c:v>0.0021</c:v>
                  </c:pt>
                  <c:pt idx="17">
                    <c:v>0.0021</c:v>
                  </c:pt>
                  <c:pt idx="18">
                    <c:v>0.0014</c:v>
                  </c:pt>
                  <c:pt idx="19">
                    <c:v>0.0014</c:v>
                  </c:pt>
                  <c:pt idx="20">
                    <c:v>0.0066</c:v>
                  </c:pt>
                  <c:pt idx="21">
                    <c:v>0.002</c:v>
                  </c:pt>
                  <c:pt idx="22">
                    <c:v>0.0014</c:v>
                  </c:pt>
                  <c:pt idx="23">
                    <c:v>0.0017</c:v>
                  </c:pt>
                  <c:pt idx="24">
                    <c:v>0.0071</c:v>
                  </c:pt>
                  <c:pt idx="25">
                    <c:v>0.0018</c:v>
                  </c:pt>
                  <c:pt idx="26">
                    <c:v>0.0025</c:v>
                  </c:pt>
                  <c:pt idx="27">
                    <c:v>0.0015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0.0028</c:v>
                  </c:pt>
                  <c:pt idx="31">
                    <c:v>0.0023</c:v>
                  </c:pt>
                  <c:pt idx="32">
                    <c:v>0.0046</c:v>
                  </c:pt>
                  <c:pt idx="33">
                    <c:v>0</c:v>
                  </c:pt>
                  <c:pt idx="34">
                    <c:v>0.0023</c:v>
                  </c:pt>
                  <c:pt idx="35">
                    <c:v>0</c:v>
                  </c:pt>
                  <c:pt idx="36">
                    <c:v>0.0004</c:v>
                  </c:pt>
                  <c:pt idx="37">
                    <c:v>0.003</c:v>
                  </c:pt>
                  <c:pt idx="38">
                    <c:v>0</c:v>
                  </c:pt>
                  <c:pt idx="39">
                    <c:v>0.004</c:v>
                  </c:pt>
                  <c:pt idx="40">
                    <c:v>0</c:v>
                  </c:pt>
                  <c:pt idx="41">
                    <c:v>0.0017</c:v>
                  </c:pt>
                  <c:pt idx="42">
                    <c:v>0.0001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0.0005</c:v>
                  </c:pt>
                  <c:pt idx="47">
                    <c:v>0.0002</c:v>
                  </c:pt>
                  <c:pt idx="48">
                    <c:v>0.0018</c:v>
                  </c:pt>
                  <c:pt idx="49">
                    <c:v>0.0017</c:v>
                  </c:pt>
                  <c:pt idx="50">
                    <c:v>0.0008</c:v>
                  </c:pt>
                  <c:pt idx="51">
                    <c:v>0.0005</c:v>
                  </c:pt>
                  <c:pt idx="52">
                    <c:v>0.0062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A!$L$21:$L$992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0.0024</c:v>
                  </c:pt>
                  <c:pt idx="8">
                    <c:v>0.0024</c:v>
                  </c:pt>
                  <c:pt idx="9">
                    <c:v>0.0016</c:v>
                  </c:pt>
                  <c:pt idx="10">
                    <c:v>0.0021</c:v>
                  </c:pt>
                  <c:pt idx="11">
                    <c:v>0.0021</c:v>
                  </c:pt>
                  <c:pt idx="12">
                    <c:v>0.0014</c:v>
                  </c:pt>
                  <c:pt idx="13">
                    <c:v>0.0014</c:v>
                  </c:pt>
                  <c:pt idx="14">
                    <c:v>0.0021</c:v>
                  </c:pt>
                  <c:pt idx="15">
                    <c:v>0.0021</c:v>
                  </c:pt>
                  <c:pt idx="16">
                    <c:v>0.0021</c:v>
                  </c:pt>
                  <c:pt idx="17">
                    <c:v>0.0021</c:v>
                  </c:pt>
                  <c:pt idx="18">
                    <c:v>0.0014</c:v>
                  </c:pt>
                  <c:pt idx="19">
                    <c:v>0.0014</c:v>
                  </c:pt>
                  <c:pt idx="20">
                    <c:v>0.0066</c:v>
                  </c:pt>
                  <c:pt idx="21">
                    <c:v>0.002</c:v>
                  </c:pt>
                  <c:pt idx="22">
                    <c:v>0.0014</c:v>
                  </c:pt>
                  <c:pt idx="23">
                    <c:v>0.0017</c:v>
                  </c:pt>
                  <c:pt idx="24">
                    <c:v>0.0071</c:v>
                  </c:pt>
                  <c:pt idx="25">
                    <c:v>0.0018</c:v>
                  </c:pt>
                  <c:pt idx="26">
                    <c:v>0.0025</c:v>
                  </c:pt>
                  <c:pt idx="27">
                    <c:v>0.0015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0.0028</c:v>
                  </c:pt>
                  <c:pt idx="31">
                    <c:v>0.0023</c:v>
                  </c:pt>
                  <c:pt idx="32">
                    <c:v>0.0046</c:v>
                  </c:pt>
                  <c:pt idx="33">
                    <c:v>0</c:v>
                  </c:pt>
                  <c:pt idx="34">
                    <c:v>0.0023</c:v>
                  </c:pt>
                  <c:pt idx="35">
                    <c:v>0</c:v>
                  </c:pt>
                  <c:pt idx="36">
                    <c:v>0.0004</c:v>
                  </c:pt>
                  <c:pt idx="37">
                    <c:v>0.003</c:v>
                  </c:pt>
                  <c:pt idx="38">
                    <c:v>0</c:v>
                  </c:pt>
                  <c:pt idx="39">
                    <c:v>0.004</c:v>
                  </c:pt>
                  <c:pt idx="40">
                    <c:v>0</c:v>
                  </c:pt>
                  <c:pt idx="41">
                    <c:v>0.0017</c:v>
                  </c:pt>
                  <c:pt idx="42">
                    <c:v>0.0001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0.0005</c:v>
                  </c:pt>
                  <c:pt idx="47">
                    <c:v>0.0002</c:v>
                  </c:pt>
                  <c:pt idx="48">
                    <c:v>0.0018</c:v>
                  </c:pt>
                  <c:pt idx="49">
                    <c:v>0.0017</c:v>
                  </c:pt>
                  <c:pt idx="50">
                    <c:v>0.0008</c:v>
                  </c:pt>
                  <c:pt idx="51">
                    <c:v>0.0005</c:v>
                  </c:pt>
                  <c:pt idx="52">
                    <c:v>0.0062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0.0024</c:v>
                  </c:pt>
                  <c:pt idx="8">
                    <c:v>0.0024</c:v>
                  </c:pt>
                  <c:pt idx="9">
                    <c:v>0.0016</c:v>
                  </c:pt>
                  <c:pt idx="10">
                    <c:v>0.0021</c:v>
                  </c:pt>
                  <c:pt idx="11">
                    <c:v>0.0021</c:v>
                  </c:pt>
                  <c:pt idx="12">
                    <c:v>0.0014</c:v>
                  </c:pt>
                  <c:pt idx="13">
                    <c:v>0.0014</c:v>
                  </c:pt>
                  <c:pt idx="14">
                    <c:v>0.0021</c:v>
                  </c:pt>
                  <c:pt idx="15">
                    <c:v>0.0021</c:v>
                  </c:pt>
                  <c:pt idx="16">
                    <c:v>0.0021</c:v>
                  </c:pt>
                  <c:pt idx="17">
                    <c:v>0.0021</c:v>
                  </c:pt>
                  <c:pt idx="18">
                    <c:v>0.0014</c:v>
                  </c:pt>
                  <c:pt idx="19">
                    <c:v>0.0014</c:v>
                  </c:pt>
                  <c:pt idx="20">
                    <c:v>0.0066</c:v>
                  </c:pt>
                  <c:pt idx="21">
                    <c:v>0.002</c:v>
                  </c:pt>
                  <c:pt idx="22">
                    <c:v>0.0014</c:v>
                  </c:pt>
                  <c:pt idx="23">
                    <c:v>0.0017</c:v>
                  </c:pt>
                  <c:pt idx="24">
                    <c:v>0.0071</c:v>
                  </c:pt>
                  <c:pt idx="25">
                    <c:v>0.0018</c:v>
                  </c:pt>
                  <c:pt idx="26">
                    <c:v>0.0025</c:v>
                  </c:pt>
                  <c:pt idx="27">
                    <c:v>0.0015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0.0028</c:v>
                  </c:pt>
                  <c:pt idx="31">
                    <c:v>0.0023</c:v>
                  </c:pt>
                  <c:pt idx="32">
                    <c:v>0.0046</c:v>
                  </c:pt>
                  <c:pt idx="33">
                    <c:v>0</c:v>
                  </c:pt>
                  <c:pt idx="34">
                    <c:v>0.0023</c:v>
                  </c:pt>
                  <c:pt idx="35">
                    <c:v>0</c:v>
                  </c:pt>
                  <c:pt idx="36">
                    <c:v>0.0004</c:v>
                  </c:pt>
                  <c:pt idx="37">
                    <c:v>0.003</c:v>
                  </c:pt>
                  <c:pt idx="38">
                    <c:v>0</c:v>
                  </c:pt>
                  <c:pt idx="39">
                    <c:v>0.004</c:v>
                  </c:pt>
                  <c:pt idx="40">
                    <c:v>0</c:v>
                  </c:pt>
                  <c:pt idx="41">
                    <c:v>0.0017</c:v>
                  </c:pt>
                  <c:pt idx="42">
                    <c:v>0.0001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0.0005</c:v>
                  </c:pt>
                  <c:pt idx="47">
                    <c:v>0.0002</c:v>
                  </c:pt>
                  <c:pt idx="48">
                    <c:v>0.0018</c:v>
                  </c:pt>
                  <c:pt idx="49">
                    <c:v>0.0017</c:v>
                  </c:pt>
                  <c:pt idx="50">
                    <c:v>0.0008</c:v>
                  </c:pt>
                  <c:pt idx="51">
                    <c:v>0.0005</c:v>
                  </c:pt>
                  <c:pt idx="52">
                    <c:v>0.0062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A!$M$21:$M$992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0.0024</c:v>
                  </c:pt>
                  <c:pt idx="8">
                    <c:v>0.0024</c:v>
                  </c:pt>
                  <c:pt idx="9">
                    <c:v>0.0016</c:v>
                  </c:pt>
                  <c:pt idx="10">
                    <c:v>0.0021</c:v>
                  </c:pt>
                  <c:pt idx="11">
                    <c:v>0.0021</c:v>
                  </c:pt>
                  <c:pt idx="12">
                    <c:v>0.0014</c:v>
                  </c:pt>
                  <c:pt idx="13">
                    <c:v>0.0014</c:v>
                  </c:pt>
                  <c:pt idx="14">
                    <c:v>0.0021</c:v>
                  </c:pt>
                  <c:pt idx="15">
                    <c:v>0.0021</c:v>
                  </c:pt>
                  <c:pt idx="16">
                    <c:v>0.0021</c:v>
                  </c:pt>
                  <c:pt idx="17">
                    <c:v>0.0021</c:v>
                  </c:pt>
                  <c:pt idx="18">
                    <c:v>0.0014</c:v>
                  </c:pt>
                  <c:pt idx="19">
                    <c:v>0.0014</c:v>
                  </c:pt>
                  <c:pt idx="20">
                    <c:v>0.0066</c:v>
                  </c:pt>
                  <c:pt idx="21">
                    <c:v>0.002</c:v>
                  </c:pt>
                  <c:pt idx="22">
                    <c:v>0.0014</c:v>
                  </c:pt>
                  <c:pt idx="23">
                    <c:v>0.0017</c:v>
                  </c:pt>
                  <c:pt idx="24">
                    <c:v>0.0071</c:v>
                  </c:pt>
                  <c:pt idx="25">
                    <c:v>0.0018</c:v>
                  </c:pt>
                  <c:pt idx="26">
                    <c:v>0.0025</c:v>
                  </c:pt>
                  <c:pt idx="27">
                    <c:v>0.0015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0.0028</c:v>
                  </c:pt>
                  <c:pt idx="31">
                    <c:v>0.0023</c:v>
                  </c:pt>
                  <c:pt idx="32">
                    <c:v>0.0046</c:v>
                  </c:pt>
                  <c:pt idx="33">
                    <c:v>0</c:v>
                  </c:pt>
                  <c:pt idx="34">
                    <c:v>0.0023</c:v>
                  </c:pt>
                  <c:pt idx="35">
                    <c:v>0</c:v>
                  </c:pt>
                  <c:pt idx="36">
                    <c:v>0.0004</c:v>
                  </c:pt>
                  <c:pt idx="37">
                    <c:v>0.003</c:v>
                  </c:pt>
                  <c:pt idx="38">
                    <c:v>0</c:v>
                  </c:pt>
                  <c:pt idx="39">
                    <c:v>0.004</c:v>
                  </c:pt>
                  <c:pt idx="40">
                    <c:v>0</c:v>
                  </c:pt>
                  <c:pt idx="41">
                    <c:v>0.0017</c:v>
                  </c:pt>
                  <c:pt idx="42">
                    <c:v>0.0001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0.0005</c:v>
                  </c:pt>
                  <c:pt idx="47">
                    <c:v>0.0002</c:v>
                  </c:pt>
                  <c:pt idx="48">
                    <c:v>0.0018</c:v>
                  </c:pt>
                  <c:pt idx="49">
                    <c:v>0.0017</c:v>
                  </c:pt>
                  <c:pt idx="50">
                    <c:v>0.0008</c:v>
                  </c:pt>
                  <c:pt idx="51">
                    <c:v>0.0005</c:v>
                  </c:pt>
                  <c:pt idx="52">
                    <c:v>0.0062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0.0024</c:v>
                  </c:pt>
                  <c:pt idx="8">
                    <c:v>0.0024</c:v>
                  </c:pt>
                  <c:pt idx="9">
                    <c:v>0.0016</c:v>
                  </c:pt>
                  <c:pt idx="10">
                    <c:v>0.0021</c:v>
                  </c:pt>
                  <c:pt idx="11">
                    <c:v>0.0021</c:v>
                  </c:pt>
                  <c:pt idx="12">
                    <c:v>0.0014</c:v>
                  </c:pt>
                  <c:pt idx="13">
                    <c:v>0.0014</c:v>
                  </c:pt>
                  <c:pt idx="14">
                    <c:v>0.0021</c:v>
                  </c:pt>
                  <c:pt idx="15">
                    <c:v>0.0021</c:v>
                  </c:pt>
                  <c:pt idx="16">
                    <c:v>0.0021</c:v>
                  </c:pt>
                  <c:pt idx="17">
                    <c:v>0.0021</c:v>
                  </c:pt>
                  <c:pt idx="18">
                    <c:v>0.0014</c:v>
                  </c:pt>
                  <c:pt idx="19">
                    <c:v>0.0014</c:v>
                  </c:pt>
                  <c:pt idx="20">
                    <c:v>0.0066</c:v>
                  </c:pt>
                  <c:pt idx="21">
                    <c:v>0.002</c:v>
                  </c:pt>
                  <c:pt idx="22">
                    <c:v>0.0014</c:v>
                  </c:pt>
                  <c:pt idx="23">
                    <c:v>0.0017</c:v>
                  </c:pt>
                  <c:pt idx="24">
                    <c:v>0.0071</c:v>
                  </c:pt>
                  <c:pt idx="25">
                    <c:v>0.0018</c:v>
                  </c:pt>
                  <c:pt idx="26">
                    <c:v>0.0025</c:v>
                  </c:pt>
                  <c:pt idx="27">
                    <c:v>0.0015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0.0028</c:v>
                  </c:pt>
                  <c:pt idx="31">
                    <c:v>0.0023</c:v>
                  </c:pt>
                  <c:pt idx="32">
                    <c:v>0.0046</c:v>
                  </c:pt>
                  <c:pt idx="33">
                    <c:v>0</c:v>
                  </c:pt>
                  <c:pt idx="34">
                    <c:v>0.0023</c:v>
                  </c:pt>
                  <c:pt idx="35">
                    <c:v>0</c:v>
                  </c:pt>
                  <c:pt idx="36">
                    <c:v>0.0004</c:v>
                  </c:pt>
                  <c:pt idx="37">
                    <c:v>0.003</c:v>
                  </c:pt>
                  <c:pt idx="38">
                    <c:v>0</c:v>
                  </c:pt>
                  <c:pt idx="39">
                    <c:v>0.004</c:v>
                  </c:pt>
                  <c:pt idx="40">
                    <c:v>0</c:v>
                  </c:pt>
                  <c:pt idx="41">
                    <c:v>0.0017</c:v>
                  </c:pt>
                  <c:pt idx="42">
                    <c:v>0.0001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0.0005</c:v>
                  </c:pt>
                  <c:pt idx="47">
                    <c:v>0.0002</c:v>
                  </c:pt>
                  <c:pt idx="48">
                    <c:v>0.0018</c:v>
                  </c:pt>
                  <c:pt idx="49">
                    <c:v>0.0017</c:v>
                  </c:pt>
                  <c:pt idx="50">
                    <c:v>0.0008</c:v>
                  </c:pt>
                  <c:pt idx="51">
                    <c:v>0.0005</c:v>
                  </c:pt>
                  <c:pt idx="52">
                    <c:v>0.0062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A!$N$21:$N$992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A!$F$21:$F$992</c:f>
              <c:numCache/>
            </c:numRef>
          </c:xVal>
          <c:yVal>
            <c:numRef>
              <c:f>A!$O$21:$O$992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A!$U$21:$U$992</c:f>
              <c:numCache/>
            </c:numRef>
          </c:yVal>
          <c:smooth val="0"/>
        </c:ser>
        <c:axId val="23911821"/>
        <c:axId val="13879798"/>
      </c:scatterChart>
      <c:valAx>
        <c:axId val="23911821"/>
        <c:scaling>
          <c:orientation val="minMax"/>
          <c:min val="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79798"/>
        <c:crosses val="autoZero"/>
        <c:crossBetween val="midCat"/>
        <c:dispUnits/>
      </c:valAx>
      <c:valAx>
        <c:axId val="13879798"/>
        <c:scaling>
          <c:orientation val="minMax"/>
          <c:max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1182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175"/>
          <c:y val="0.929"/>
          <c:w val="0.86375"/>
          <c:h val="0.0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V706 Cyg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10425"/>
          <c:w val="0.8995"/>
          <c:h val="0.761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A!$H$21:$H$992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A!$D$21:$D$992</c:f>
                <c:numCache>
                  <c:ptCount val="972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0.0024</c:v>
                  </c:pt>
                  <c:pt idx="8">
                    <c:v>0.0024</c:v>
                  </c:pt>
                  <c:pt idx="9">
                    <c:v>0.0016</c:v>
                  </c:pt>
                  <c:pt idx="10">
                    <c:v>0.0021</c:v>
                  </c:pt>
                  <c:pt idx="11">
                    <c:v>0.0021</c:v>
                  </c:pt>
                  <c:pt idx="12">
                    <c:v>0.0014</c:v>
                  </c:pt>
                  <c:pt idx="13">
                    <c:v>0.0014</c:v>
                  </c:pt>
                  <c:pt idx="14">
                    <c:v>0.0021</c:v>
                  </c:pt>
                  <c:pt idx="15">
                    <c:v>0.0021</c:v>
                  </c:pt>
                  <c:pt idx="16">
                    <c:v>0.0021</c:v>
                  </c:pt>
                  <c:pt idx="17">
                    <c:v>0.0021</c:v>
                  </c:pt>
                  <c:pt idx="18">
                    <c:v>0.0014</c:v>
                  </c:pt>
                  <c:pt idx="19">
                    <c:v>0.0014</c:v>
                  </c:pt>
                  <c:pt idx="20">
                    <c:v>0.0066</c:v>
                  </c:pt>
                  <c:pt idx="21">
                    <c:v>0.002</c:v>
                  </c:pt>
                  <c:pt idx="22">
                    <c:v>0.0014</c:v>
                  </c:pt>
                  <c:pt idx="23">
                    <c:v>0.0017</c:v>
                  </c:pt>
                  <c:pt idx="24">
                    <c:v>0.0071</c:v>
                  </c:pt>
                  <c:pt idx="25">
                    <c:v>0.0018</c:v>
                  </c:pt>
                  <c:pt idx="26">
                    <c:v>0.0025</c:v>
                  </c:pt>
                  <c:pt idx="27">
                    <c:v>0.0015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0.0028</c:v>
                  </c:pt>
                  <c:pt idx="31">
                    <c:v>0.0023</c:v>
                  </c:pt>
                  <c:pt idx="32">
                    <c:v>0.0046</c:v>
                  </c:pt>
                  <c:pt idx="33">
                    <c:v>0</c:v>
                  </c:pt>
                  <c:pt idx="34">
                    <c:v>0.0023</c:v>
                  </c:pt>
                  <c:pt idx="35">
                    <c:v>0</c:v>
                  </c:pt>
                  <c:pt idx="36">
                    <c:v>0.0004</c:v>
                  </c:pt>
                  <c:pt idx="37">
                    <c:v>0.003</c:v>
                  </c:pt>
                  <c:pt idx="38">
                    <c:v>0</c:v>
                  </c:pt>
                  <c:pt idx="39">
                    <c:v>0.004</c:v>
                  </c:pt>
                  <c:pt idx="40">
                    <c:v>0</c:v>
                  </c:pt>
                  <c:pt idx="41">
                    <c:v>0.0017</c:v>
                  </c:pt>
                  <c:pt idx="42">
                    <c:v>0.0001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0.0005</c:v>
                  </c:pt>
                  <c:pt idx="47">
                    <c:v>0.0002</c:v>
                  </c:pt>
                  <c:pt idx="48">
                    <c:v>0.0018</c:v>
                  </c:pt>
                  <c:pt idx="49">
                    <c:v>0.0017</c:v>
                  </c:pt>
                  <c:pt idx="50">
                    <c:v>0.0008</c:v>
                  </c:pt>
                  <c:pt idx="51">
                    <c:v>0.0005</c:v>
                  </c:pt>
                  <c:pt idx="52">
                    <c:v>0.0062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A!$D$21:$D$992</c:f>
                <c:numCache>
                  <c:ptCount val="972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0.0024</c:v>
                  </c:pt>
                  <c:pt idx="8">
                    <c:v>0.0024</c:v>
                  </c:pt>
                  <c:pt idx="9">
                    <c:v>0.0016</c:v>
                  </c:pt>
                  <c:pt idx="10">
                    <c:v>0.0021</c:v>
                  </c:pt>
                  <c:pt idx="11">
                    <c:v>0.0021</c:v>
                  </c:pt>
                  <c:pt idx="12">
                    <c:v>0.0014</c:v>
                  </c:pt>
                  <c:pt idx="13">
                    <c:v>0.0014</c:v>
                  </c:pt>
                  <c:pt idx="14">
                    <c:v>0.0021</c:v>
                  </c:pt>
                  <c:pt idx="15">
                    <c:v>0.0021</c:v>
                  </c:pt>
                  <c:pt idx="16">
                    <c:v>0.0021</c:v>
                  </c:pt>
                  <c:pt idx="17">
                    <c:v>0.0021</c:v>
                  </c:pt>
                  <c:pt idx="18">
                    <c:v>0.0014</c:v>
                  </c:pt>
                  <c:pt idx="19">
                    <c:v>0.0014</c:v>
                  </c:pt>
                  <c:pt idx="20">
                    <c:v>0.0066</c:v>
                  </c:pt>
                  <c:pt idx="21">
                    <c:v>0.002</c:v>
                  </c:pt>
                  <c:pt idx="22">
                    <c:v>0.0014</c:v>
                  </c:pt>
                  <c:pt idx="23">
                    <c:v>0.0017</c:v>
                  </c:pt>
                  <c:pt idx="24">
                    <c:v>0.0071</c:v>
                  </c:pt>
                  <c:pt idx="25">
                    <c:v>0.0018</c:v>
                  </c:pt>
                  <c:pt idx="26">
                    <c:v>0.0025</c:v>
                  </c:pt>
                  <c:pt idx="27">
                    <c:v>0.0015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0.0028</c:v>
                  </c:pt>
                  <c:pt idx="31">
                    <c:v>0.0023</c:v>
                  </c:pt>
                  <c:pt idx="32">
                    <c:v>0.0046</c:v>
                  </c:pt>
                  <c:pt idx="33">
                    <c:v>0</c:v>
                  </c:pt>
                  <c:pt idx="34">
                    <c:v>0.0023</c:v>
                  </c:pt>
                  <c:pt idx="35">
                    <c:v>0</c:v>
                  </c:pt>
                  <c:pt idx="36">
                    <c:v>0.0004</c:v>
                  </c:pt>
                  <c:pt idx="37">
                    <c:v>0.003</c:v>
                  </c:pt>
                  <c:pt idx="38">
                    <c:v>0</c:v>
                  </c:pt>
                  <c:pt idx="39">
                    <c:v>0.004</c:v>
                  </c:pt>
                  <c:pt idx="40">
                    <c:v>0</c:v>
                  </c:pt>
                  <c:pt idx="41">
                    <c:v>0.0017</c:v>
                  </c:pt>
                  <c:pt idx="42">
                    <c:v>0.0001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0.0005</c:v>
                  </c:pt>
                  <c:pt idx="47">
                    <c:v>0.0002</c:v>
                  </c:pt>
                  <c:pt idx="48">
                    <c:v>0.0018</c:v>
                  </c:pt>
                  <c:pt idx="49">
                    <c:v>0.0017</c:v>
                  </c:pt>
                  <c:pt idx="50">
                    <c:v>0.0008</c:v>
                  </c:pt>
                  <c:pt idx="51">
                    <c:v>0.0005</c:v>
                  </c:pt>
                  <c:pt idx="52">
                    <c:v>0.0062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A!$I$21:$I$992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A!$D$21:$D$40</c:f>
                <c:numCache>
                  <c:ptCount val="20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0.0024</c:v>
                  </c:pt>
                  <c:pt idx="8">
                    <c:v>0.0024</c:v>
                  </c:pt>
                  <c:pt idx="9">
                    <c:v>0.0016</c:v>
                  </c:pt>
                  <c:pt idx="10">
                    <c:v>0.0021</c:v>
                  </c:pt>
                  <c:pt idx="11">
                    <c:v>0.0021</c:v>
                  </c:pt>
                  <c:pt idx="12">
                    <c:v>0.0014</c:v>
                  </c:pt>
                  <c:pt idx="13">
                    <c:v>0.0014</c:v>
                  </c:pt>
                  <c:pt idx="14">
                    <c:v>0.0021</c:v>
                  </c:pt>
                  <c:pt idx="15">
                    <c:v>0.0021</c:v>
                  </c:pt>
                  <c:pt idx="16">
                    <c:v>0.0021</c:v>
                  </c:pt>
                  <c:pt idx="17">
                    <c:v>0.0021</c:v>
                  </c:pt>
                  <c:pt idx="18">
                    <c:v>0.0014</c:v>
                  </c:pt>
                  <c:pt idx="19">
                    <c:v>0.0014</c:v>
                  </c:pt>
                </c:numCache>
              </c:numRef>
            </c:plus>
            <c:minus>
              <c:numRef>
                <c:f>A!$D$21:$D$40</c:f>
                <c:numCache>
                  <c:ptCount val="20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0.0024</c:v>
                  </c:pt>
                  <c:pt idx="8">
                    <c:v>0.0024</c:v>
                  </c:pt>
                  <c:pt idx="9">
                    <c:v>0.0016</c:v>
                  </c:pt>
                  <c:pt idx="10">
                    <c:v>0.0021</c:v>
                  </c:pt>
                  <c:pt idx="11">
                    <c:v>0.0021</c:v>
                  </c:pt>
                  <c:pt idx="12">
                    <c:v>0.0014</c:v>
                  </c:pt>
                  <c:pt idx="13">
                    <c:v>0.0014</c:v>
                  </c:pt>
                  <c:pt idx="14">
                    <c:v>0.0021</c:v>
                  </c:pt>
                  <c:pt idx="15">
                    <c:v>0.0021</c:v>
                  </c:pt>
                  <c:pt idx="16">
                    <c:v>0.0021</c:v>
                  </c:pt>
                  <c:pt idx="17">
                    <c:v>0.0021</c:v>
                  </c:pt>
                  <c:pt idx="18">
                    <c:v>0.0014</c:v>
                  </c:pt>
                  <c:pt idx="19">
                    <c:v>0.0014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A!$J$21:$J$992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0.0024</c:v>
                  </c:pt>
                  <c:pt idx="8">
                    <c:v>0.0024</c:v>
                  </c:pt>
                  <c:pt idx="9">
                    <c:v>0.0016</c:v>
                  </c:pt>
                  <c:pt idx="10">
                    <c:v>0.0021</c:v>
                  </c:pt>
                  <c:pt idx="11">
                    <c:v>0.0021</c:v>
                  </c:pt>
                  <c:pt idx="12">
                    <c:v>0.0014</c:v>
                  </c:pt>
                  <c:pt idx="13">
                    <c:v>0.0014</c:v>
                  </c:pt>
                  <c:pt idx="14">
                    <c:v>0.0021</c:v>
                  </c:pt>
                  <c:pt idx="15">
                    <c:v>0.0021</c:v>
                  </c:pt>
                  <c:pt idx="16">
                    <c:v>0.0021</c:v>
                  </c:pt>
                  <c:pt idx="17">
                    <c:v>0.0021</c:v>
                  </c:pt>
                  <c:pt idx="18">
                    <c:v>0.0014</c:v>
                  </c:pt>
                  <c:pt idx="19">
                    <c:v>0.0014</c:v>
                  </c:pt>
                  <c:pt idx="20">
                    <c:v>0.0066</c:v>
                  </c:pt>
                  <c:pt idx="21">
                    <c:v>0.002</c:v>
                  </c:pt>
                  <c:pt idx="22">
                    <c:v>0.0014</c:v>
                  </c:pt>
                  <c:pt idx="23">
                    <c:v>0.0017</c:v>
                  </c:pt>
                  <c:pt idx="24">
                    <c:v>0.0071</c:v>
                  </c:pt>
                  <c:pt idx="25">
                    <c:v>0.0018</c:v>
                  </c:pt>
                  <c:pt idx="26">
                    <c:v>0.0025</c:v>
                  </c:pt>
                  <c:pt idx="27">
                    <c:v>0.0015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0.0028</c:v>
                  </c:pt>
                  <c:pt idx="31">
                    <c:v>0.0023</c:v>
                  </c:pt>
                  <c:pt idx="32">
                    <c:v>0.0046</c:v>
                  </c:pt>
                  <c:pt idx="33">
                    <c:v>0</c:v>
                  </c:pt>
                  <c:pt idx="34">
                    <c:v>0.0023</c:v>
                  </c:pt>
                  <c:pt idx="35">
                    <c:v>0</c:v>
                  </c:pt>
                  <c:pt idx="36">
                    <c:v>0.0004</c:v>
                  </c:pt>
                  <c:pt idx="37">
                    <c:v>0.003</c:v>
                  </c:pt>
                  <c:pt idx="38">
                    <c:v>0</c:v>
                  </c:pt>
                  <c:pt idx="39">
                    <c:v>0.004</c:v>
                  </c:pt>
                  <c:pt idx="40">
                    <c:v>0</c:v>
                  </c:pt>
                  <c:pt idx="41">
                    <c:v>0.0017</c:v>
                  </c:pt>
                  <c:pt idx="42">
                    <c:v>0.0001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0.0005</c:v>
                  </c:pt>
                  <c:pt idx="47">
                    <c:v>0.0002</c:v>
                  </c:pt>
                  <c:pt idx="48">
                    <c:v>0.0018</c:v>
                  </c:pt>
                  <c:pt idx="49">
                    <c:v>0.0017</c:v>
                  </c:pt>
                  <c:pt idx="50">
                    <c:v>0.0008</c:v>
                  </c:pt>
                  <c:pt idx="51">
                    <c:v>0.0005</c:v>
                  </c:pt>
                  <c:pt idx="52">
                    <c:v>0.0062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0.0024</c:v>
                  </c:pt>
                  <c:pt idx="8">
                    <c:v>0.0024</c:v>
                  </c:pt>
                  <c:pt idx="9">
                    <c:v>0.0016</c:v>
                  </c:pt>
                  <c:pt idx="10">
                    <c:v>0.0021</c:v>
                  </c:pt>
                  <c:pt idx="11">
                    <c:v>0.0021</c:v>
                  </c:pt>
                  <c:pt idx="12">
                    <c:v>0.0014</c:v>
                  </c:pt>
                  <c:pt idx="13">
                    <c:v>0.0014</c:v>
                  </c:pt>
                  <c:pt idx="14">
                    <c:v>0.0021</c:v>
                  </c:pt>
                  <c:pt idx="15">
                    <c:v>0.0021</c:v>
                  </c:pt>
                  <c:pt idx="16">
                    <c:v>0.0021</c:v>
                  </c:pt>
                  <c:pt idx="17">
                    <c:v>0.0021</c:v>
                  </c:pt>
                  <c:pt idx="18">
                    <c:v>0.0014</c:v>
                  </c:pt>
                  <c:pt idx="19">
                    <c:v>0.0014</c:v>
                  </c:pt>
                  <c:pt idx="20">
                    <c:v>0.0066</c:v>
                  </c:pt>
                  <c:pt idx="21">
                    <c:v>0.002</c:v>
                  </c:pt>
                  <c:pt idx="22">
                    <c:v>0.0014</c:v>
                  </c:pt>
                  <c:pt idx="23">
                    <c:v>0.0017</c:v>
                  </c:pt>
                  <c:pt idx="24">
                    <c:v>0.0071</c:v>
                  </c:pt>
                  <c:pt idx="25">
                    <c:v>0.0018</c:v>
                  </c:pt>
                  <c:pt idx="26">
                    <c:v>0.0025</c:v>
                  </c:pt>
                  <c:pt idx="27">
                    <c:v>0.0015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0.0028</c:v>
                  </c:pt>
                  <c:pt idx="31">
                    <c:v>0.0023</c:v>
                  </c:pt>
                  <c:pt idx="32">
                    <c:v>0.0046</c:v>
                  </c:pt>
                  <c:pt idx="33">
                    <c:v>0</c:v>
                  </c:pt>
                  <c:pt idx="34">
                    <c:v>0.0023</c:v>
                  </c:pt>
                  <c:pt idx="35">
                    <c:v>0</c:v>
                  </c:pt>
                  <c:pt idx="36">
                    <c:v>0.0004</c:v>
                  </c:pt>
                  <c:pt idx="37">
                    <c:v>0.003</c:v>
                  </c:pt>
                  <c:pt idx="38">
                    <c:v>0</c:v>
                  </c:pt>
                  <c:pt idx="39">
                    <c:v>0.004</c:v>
                  </c:pt>
                  <c:pt idx="40">
                    <c:v>0</c:v>
                  </c:pt>
                  <c:pt idx="41">
                    <c:v>0.0017</c:v>
                  </c:pt>
                  <c:pt idx="42">
                    <c:v>0.0001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0.0005</c:v>
                  </c:pt>
                  <c:pt idx="47">
                    <c:v>0.0002</c:v>
                  </c:pt>
                  <c:pt idx="48">
                    <c:v>0.0018</c:v>
                  </c:pt>
                  <c:pt idx="49">
                    <c:v>0.0017</c:v>
                  </c:pt>
                  <c:pt idx="50">
                    <c:v>0.0008</c:v>
                  </c:pt>
                  <c:pt idx="51">
                    <c:v>0.0005</c:v>
                  </c:pt>
                  <c:pt idx="52">
                    <c:v>0.0062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A!$K$21:$K$992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0.0024</c:v>
                  </c:pt>
                  <c:pt idx="8">
                    <c:v>0.0024</c:v>
                  </c:pt>
                  <c:pt idx="9">
                    <c:v>0.0016</c:v>
                  </c:pt>
                  <c:pt idx="10">
                    <c:v>0.0021</c:v>
                  </c:pt>
                  <c:pt idx="11">
                    <c:v>0.0021</c:v>
                  </c:pt>
                  <c:pt idx="12">
                    <c:v>0.0014</c:v>
                  </c:pt>
                  <c:pt idx="13">
                    <c:v>0.0014</c:v>
                  </c:pt>
                  <c:pt idx="14">
                    <c:v>0.0021</c:v>
                  </c:pt>
                  <c:pt idx="15">
                    <c:v>0.0021</c:v>
                  </c:pt>
                  <c:pt idx="16">
                    <c:v>0.0021</c:v>
                  </c:pt>
                  <c:pt idx="17">
                    <c:v>0.0021</c:v>
                  </c:pt>
                  <c:pt idx="18">
                    <c:v>0.0014</c:v>
                  </c:pt>
                  <c:pt idx="19">
                    <c:v>0.0014</c:v>
                  </c:pt>
                  <c:pt idx="20">
                    <c:v>0.0066</c:v>
                  </c:pt>
                  <c:pt idx="21">
                    <c:v>0.002</c:v>
                  </c:pt>
                  <c:pt idx="22">
                    <c:v>0.0014</c:v>
                  </c:pt>
                  <c:pt idx="23">
                    <c:v>0.0017</c:v>
                  </c:pt>
                  <c:pt idx="24">
                    <c:v>0.0071</c:v>
                  </c:pt>
                  <c:pt idx="25">
                    <c:v>0.0018</c:v>
                  </c:pt>
                  <c:pt idx="26">
                    <c:v>0.0025</c:v>
                  </c:pt>
                  <c:pt idx="27">
                    <c:v>0.0015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0.0028</c:v>
                  </c:pt>
                  <c:pt idx="31">
                    <c:v>0.0023</c:v>
                  </c:pt>
                  <c:pt idx="32">
                    <c:v>0.0046</c:v>
                  </c:pt>
                  <c:pt idx="33">
                    <c:v>0</c:v>
                  </c:pt>
                  <c:pt idx="34">
                    <c:v>0.0023</c:v>
                  </c:pt>
                  <c:pt idx="35">
                    <c:v>0</c:v>
                  </c:pt>
                  <c:pt idx="36">
                    <c:v>0.0004</c:v>
                  </c:pt>
                  <c:pt idx="37">
                    <c:v>0.003</c:v>
                  </c:pt>
                  <c:pt idx="38">
                    <c:v>0</c:v>
                  </c:pt>
                  <c:pt idx="39">
                    <c:v>0.004</c:v>
                  </c:pt>
                  <c:pt idx="40">
                    <c:v>0</c:v>
                  </c:pt>
                  <c:pt idx="41">
                    <c:v>0.0017</c:v>
                  </c:pt>
                  <c:pt idx="42">
                    <c:v>0.0001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0.0005</c:v>
                  </c:pt>
                  <c:pt idx="47">
                    <c:v>0.0002</c:v>
                  </c:pt>
                  <c:pt idx="48">
                    <c:v>0.0018</c:v>
                  </c:pt>
                  <c:pt idx="49">
                    <c:v>0.0017</c:v>
                  </c:pt>
                  <c:pt idx="50">
                    <c:v>0.0008</c:v>
                  </c:pt>
                  <c:pt idx="51">
                    <c:v>0.0005</c:v>
                  </c:pt>
                  <c:pt idx="52">
                    <c:v>0.0062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0.0024</c:v>
                  </c:pt>
                  <c:pt idx="8">
                    <c:v>0.0024</c:v>
                  </c:pt>
                  <c:pt idx="9">
                    <c:v>0.0016</c:v>
                  </c:pt>
                  <c:pt idx="10">
                    <c:v>0.0021</c:v>
                  </c:pt>
                  <c:pt idx="11">
                    <c:v>0.0021</c:v>
                  </c:pt>
                  <c:pt idx="12">
                    <c:v>0.0014</c:v>
                  </c:pt>
                  <c:pt idx="13">
                    <c:v>0.0014</c:v>
                  </c:pt>
                  <c:pt idx="14">
                    <c:v>0.0021</c:v>
                  </c:pt>
                  <c:pt idx="15">
                    <c:v>0.0021</c:v>
                  </c:pt>
                  <c:pt idx="16">
                    <c:v>0.0021</c:v>
                  </c:pt>
                  <c:pt idx="17">
                    <c:v>0.0021</c:v>
                  </c:pt>
                  <c:pt idx="18">
                    <c:v>0.0014</c:v>
                  </c:pt>
                  <c:pt idx="19">
                    <c:v>0.0014</c:v>
                  </c:pt>
                  <c:pt idx="20">
                    <c:v>0.0066</c:v>
                  </c:pt>
                  <c:pt idx="21">
                    <c:v>0.002</c:v>
                  </c:pt>
                  <c:pt idx="22">
                    <c:v>0.0014</c:v>
                  </c:pt>
                  <c:pt idx="23">
                    <c:v>0.0017</c:v>
                  </c:pt>
                  <c:pt idx="24">
                    <c:v>0.0071</c:v>
                  </c:pt>
                  <c:pt idx="25">
                    <c:v>0.0018</c:v>
                  </c:pt>
                  <c:pt idx="26">
                    <c:v>0.0025</c:v>
                  </c:pt>
                  <c:pt idx="27">
                    <c:v>0.0015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0.0028</c:v>
                  </c:pt>
                  <c:pt idx="31">
                    <c:v>0.0023</c:v>
                  </c:pt>
                  <c:pt idx="32">
                    <c:v>0.0046</c:v>
                  </c:pt>
                  <c:pt idx="33">
                    <c:v>0</c:v>
                  </c:pt>
                  <c:pt idx="34">
                    <c:v>0.0023</c:v>
                  </c:pt>
                  <c:pt idx="35">
                    <c:v>0</c:v>
                  </c:pt>
                  <c:pt idx="36">
                    <c:v>0.0004</c:v>
                  </c:pt>
                  <c:pt idx="37">
                    <c:v>0.003</c:v>
                  </c:pt>
                  <c:pt idx="38">
                    <c:v>0</c:v>
                  </c:pt>
                  <c:pt idx="39">
                    <c:v>0.004</c:v>
                  </c:pt>
                  <c:pt idx="40">
                    <c:v>0</c:v>
                  </c:pt>
                  <c:pt idx="41">
                    <c:v>0.0017</c:v>
                  </c:pt>
                  <c:pt idx="42">
                    <c:v>0.0001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0.0005</c:v>
                  </c:pt>
                  <c:pt idx="47">
                    <c:v>0.0002</c:v>
                  </c:pt>
                  <c:pt idx="48">
                    <c:v>0.0018</c:v>
                  </c:pt>
                  <c:pt idx="49">
                    <c:v>0.0017</c:v>
                  </c:pt>
                  <c:pt idx="50">
                    <c:v>0.0008</c:v>
                  </c:pt>
                  <c:pt idx="51">
                    <c:v>0.0005</c:v>
                  </c:pt>
                  <c:pt idx="52">
                    <c:v>0.0062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A!$L$21:$L$992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0.0024</c:v>
                  </c:pt>
                  <c:pt idx="8">
                    <c:v>0.0024</c:v>
                  </c:pt>
                  <c:pt idx="9">
                    <c:v>0.0016</c:v>
                  </c:pt>
                  <c:pt idx="10">
                    <c:v>0.0021</c:v>
                  </c:pt>
                  <c:pt idx="11">
                    <c:v>0.0021</c:v>
                  </c:pt>
                  <c:pt idx="12">
                    <c:v>0.0014</c:v>
                  </c:pt>
                  <c:pt idx="13">
                    <c:v>0.0014</c:v>
                  </c:pt>
                  <c:pt idx="14">
                    <c:v>0.0021</c:v>
                  </c:pt>
                  <c:pt idx="15">
                    <c:v>0.0021</c:v>
                  </c:pt>
                  <c:pt idx="16">
                    <c:v>0.0021</c:v>
                  </c:pt>
                  <c:pt idx="17">
                    <c:v>0.0021</c:v>
                  </c:pt>
                  <c:pt idx="18">
                    <c:v>0.0014</c:v>
                  </c:pt>
                  <c:pt idx="19">
                    <c:v>0.0014</c:v>
                  </c:pt>
                  <c:pt idx="20">
                    <c:v>0.0066</c:v>
                  </c:pt>
                  <c:pt idx="21">
                    <c:v>0.002</c:v>
                  </c:pt>
                  <c:pt idx="22">
                    <c:v>0.0014</c:v>
                  </c:pt>
                  <c:pt idx="23">
                    <c:v>0.0017</c:v>
                  </c:pt>
                  <c:pt idx="24">
                    <c:v>0.0071</c:v>
                  </c:pt>
                  <c:pt idx="25">
                    <c:v>0.0018</c:v>
                  </c:pt>
                  <c:pt idx="26">
                    <c:v>0.0025</c:v>
                  </c:pt>
                  <c:pt idx="27">
                    <c:v>0.0015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0.0028</c:v>
                  </c:pt>
                  <c:pt idx="31">
                    <c:v>0.0023</c:v>
                  </c:pt>
                  <c:pt idx="32">
                    <c:v>0.0046</c:v>
                  </c:pt>
                  <c:pt idx="33">
                    <c:v>0</c:v>
                  </c:pt>
                  <c:pt idx="34">
                    <c:v>0.0023</c:v>
                  </c:pt>
                  <c:pt idx="35">
                    <c:v>0</c:v>
                  </c:pt>
                  <c:pt idx="36">
                    <c:v>0.0004</c:v>
                  </c:pt>
                  <c:pt idx="37">
                    <c:v>0.003</c:v>
                  </c:pt>
                  <c:pt idx="38">
                    <c:v>0</c:v>
                  </c:pt>
                  <c:pt idx="39">
                    <c:v>0.004</c:v>
                  </c:pt>
                  <c:pt idx="40">
                    <c:v>0</c:v>
                  </c:pt>
                  <c:pt idx="41">
                    <c:v>0.0017</c:v>
                  </c:pt>
                  <c:pt idx="42">
                    <c:v>0.0001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0.0005</c:v>
                  </c:pt>
                  <c:pt idx="47">
                    <c:v>0.0002</c:v>
                  </c:pt>
                  <c:pt idx="48">
                    <c:v>0.0018</c:v>
                  </c:pt>
                  <c:pt idx="49">
                    <c:v>0.0017</c:v>
                  </c:pt>
                  <c:pt idx="50">
                    <c:v>0.0008</c:v>
                  </c:pt>
                  <c:pt idx="51">
                    <c:v>0.0005</c:v>
                  </c:pt>
                  <c:pt idx="52">
                    <c:v>0.0062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0.0024</c:v>
                  </c:pt>
                  <c:pt idx="8">
                    <c:v>0.0024</c:v>
                  </c:pt>
                  <c:pt idx="9">
                    <c:v>0.0016</c:v>
                  </c:pt>
                  <c:pt idx="10">
                    <c:v>0.0021</c:v>
                  </c:pt>
                  <c:pt idx="11">
                    <c:v>0.0021</c:v>
                  </c:pt>
                  <c:pt idx="12">
                    <c:v>0.0014</c:v>
                  </c:pt>
                  <c:pt idx="13">
                    <c:v>0.0014</c:v>
                  </c:pt>
                  <c:pt idx="14">
                    <c:v>0.0021</c:v>
                  </c:pt>
                  <c:pt idx="15">
                    <c:v>0.0021</c:v>
                  </c:pt>
                  <c:pt idx="16">
                    <c:v>0.0021</c:v>
                  </c:pt>
                  <c:pt idx="17">
                    <c:v>0.0021</c:v>
                  </c:pt>
                  <c:pt idx="18">
                    <c:v>0.0014</c:v>
                  </c:pt>
                  <c:pt idx="19">
                    <c:v>0.0014</c:v>
                  </c:pt>
                  <c:pt idx="20">
                    <c:v>0.0066</c:v>
                  </c:pt>
                  <c:pt idx="21">
                    <c:v>0.002</c:v>
                  </c:pt>
                  <c:pt idx="22">
                    <c:v>0.0014</c:v>
                  </c:pt>
                  <c:pt idx="23">
                    <c:v>0.0017</c:v>
                  </c:pt>
                  <c:pt idx="24">
                    <c:v>0.0071</c:v>
                  </c:pt>
                  <c:pt idx="25">
                    <c:v>0.0018</c:v>
                  </c:pt>
                  <c:pt idx="26">
                    <c:v>0.0025</c:v>
                  </c:pt>
                  <c:pt idx="27">
                    <c:v>0.0015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0.0028</c:v>
                  </c:pt>
                  <c:pt idx="31">
                    <c:v>0.0023</c:v>
                  </c:pt>
                  <c:pt idx="32">
                    <c:v>0.0046</c:v>
                  </c:pt>
                  <c:pt idx="33">
                    <c:v>0</c:v>
                  </c:pt>
                  <c:pt idx="34">
                    <c:v>0.0023</c:v>
                  </c:pt>
                  <c:pt idx="35">
                    <c:v>0</c:v>
                  </c:pt>
                  <c:pt idx="36">
                    <c:v>0.0004</c:v>
                  </c:pt>
                  <c:pt idx="37">
                    <c:v>0.003</c:v>
                  </c:pt>
                  <c:pt idx="38">
                    <c:v>0</c:v>
                  </c:pt>
                  <c:pt idx="39">
                    <c:v>0.004</c:v>
                  </c:pt>
                  <c:pt idx="40">
                    <c:v>0</c:v>
                  </c:pt>
                  <c:pt idx="41">
                    <c:v>0.0017</c:v>
                  </c:pt>
                  <c:pt idx="42">
                    <c:v>0.0001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0.0005</c:v>
                  </c:pt>
                  <c:pt idx="47">
                    <c:v>0.0002</c:v>
                  </c:pt>
                  <c:pt idx="48">
                    <c:v>0.0018</c:v>
                  </c:pt>
                  <c:pt idx="49">
                    <c:v>0.0017</c:v>
                  </c:pt>
                  <c:pt idx="50">
                    <c:v>0.0008</c:v>
                  </c:pt>
                  <c:pt idx="51">
                    <c:v>0.0005</c:v>
                  </c:pt>
                  <c:pt idx="52">
                    <c:v>0.0062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A!$M$21:$M$992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0.0024</c:v>
                  </c:pt>
                  <c:pt idx="8">
                    <c:v>0.0024</c:v>
                  </c:pt>
                  <c:pt idx="9">
                    <c:v>0.0016</c:v>
                  </c:pt>
                  <c:pt idx="10">
                    <c:v>0.0021</c:v>
                  </c:pt>
                  <c:pt idx="11">
                    <c:v>0.0021</c:v>
                  </c:pt>
                  <c:pt idx="12">
                    <c:v>0.0014</c:v>
                  </c:pt>
                  <c:pt idx="13">
                    <c:v>0.0014</c:v>
                  </c:pt>
                  <c:pt idx="14">
                    <c:v>0.0021</c:v>
                  </c:pt>
                  <c:pt idx="15">
                    <c:v>0.0021</c:v>
                  </c:pt>
                  <c:pt idx="16">
                    <c:v>0.0021</c:v>
                  </c:pt>
                  <c:pt idx="17">
                    <c:v>0.0021</c:v>
                  </c:pt>
                  <c:pt idx="18">
                    <c:v>0.0014</c:v>
                  </c:pt>
                  <c:pt idx="19">
                    <c:v>0.0014</c:v>
                  </c:pt>
                  <c:pt idx="20">
                    <c:v>0.0066</c:v>
                  </c:pt>
                  <c:pt idx="21">
                    <c:v>0.002</c:v>
                  </c:pt>
                  <c:pt idx="22">
                    <c:v>0.0014</c:v>
                  </c:pt>
                  <c:pt idx="23">
                    <c:v>0.0017</c:v>
                  </c:pt>
                  <c:pt idx="24">
                    <c:v>0.0071</c:v>
                  </c:pt>
                  <c:pt idx="25">
                    <c:v>0.0018</c:v>
                  </c:pt>
                  <c:pt idx="26">
                    <c:v>0.0025</c:v>
                  </c:pt>
                  <c:pt idx="27">
                    <c:v>0.0015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0.0028</c:v>
                  </c:pt>
                  <c:pt idx="31">
                    <c:v>0.0023</c:v>
                  </c:pt>
                  <c:pt idx="32">
                    <c:v>0.0046</c:v>
                  </c:pt>
                  <c:pt idx="33">
                    <c:v>0</c:v>
                  </c:pt>
                  <c:pt idx="34">
                    <c:v>0.0023</c:v>
                  </c:pt>
                  <c:pt idx="35">
                    <c:v>0</c:v>
                  </c:pt>
                  <c:pt idx="36">
                    <c:v>0.0004</c:v>
                  </c:pt>
                  <c:pt idx="37">
                    <c:v>0.003</c:v>
                  </c:pt>
                  <c:pt idx="38">
                    <c:v>0</c:v>
                  </c:pt>
                  <c:pt idx="39">
                    <c:v>0.004</c:v>
                  </c:pt>
                  <c:pt idx="40">
                    <c:v>0</c:v>
                  </c:pt>
                  <c:pt idx="41">
                    <c:v>0.0017</c:v>
                  </c:pt>
                  <c:pt idx="42">
                    <c:v>0.0001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0.0005</c:v>
                  </c:pt>
                  <c:pt idx="47">
                    <c:v>0.0002</c:v>
                  </c:pt>
                  <c:pt idx="48">
                    <c:v>0.0018</c:v>
                  </c:pt>
                  <c:pt idx="49">
                    <c:v>0.0017</c:v>
                  </c:pt>
                  <c:pt idx="50">
                    <c:v>0.0008</c:v>
                  </c:pt>
                  <c:pt idx="51">
                    <c:v>0.0005</c:v>
                  </c:pt>
                  <c:pt idx="52">
                    <c:v>0.0062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0.0024</c:v>
                  </c:pt>
                  <c:pt idx="8">
                    <c:v>0.0024</c:v>
                  </c:pt>
                  <c:pt idx="9">
                    <c:v>0.0016</c:v>
                  </c:pt>
                  <c:pt idx="10">
                    <c:v>0.0021</c:v>
                  </c:pt>
                  <c:pt idx="11">
                    <c:v>0.0021</c:v>
                  </c:pt>
                  <c:pt idx="12">
                    <c:v>0.0014</c:v>
                  </c:pt>
                  <c:pt idx="13">
                    <c:v>0.0014</c:v>
                  </c:pt>
                  <c:pt idx="14">
                    <c:v>0.0021</c:v>
                  </c:pt>
                  <c:pt idx="15">
                    <c:v>0.0021</c:v>
                  </c:pt>
                  <c:pt idx="16">
                    <c:v>0.0021</c:v>
                  </c:pt>
                  <c:pt idx="17">
                    <c:v>0.0021</c:v>
                  </c:pt>
                  <c:pt idx="18">
                    <c:v>0.0014</c:v>
                  </c:pt>
                  <c:pt idx="19">
                    <c:v>0.0014</c:v>
                  </c:pt>
                  <c:pt idx="20">
                    <c:v>0.0066</c:v>
                  </c:pt>
                  <c:pt idx="21">
                    <c:v>0.002</c:v>
                  </c:pt>
                  <c:pt idx="22">
                    <c:v>0.0014</c:v>
                  </c:pt>
                  <c:pt idx="23">
                    <c:v>0.0017</c:v>
                  </c:pt>
                  <c:pt idx="24">
                    <c:v>0.0071</c:v>
                  </c:pt>
                  <c:pt idx="25">
                    <c:v>0.0018</c:v>
                  </c:pt>
                  <c:pt idx="26">
                    <c:v>0.0025</c:v>
                  </c:pt>
                  <c:pt idx="27">
                    <c:v>0.0015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0.0028</c:v>
                  </c:pt>
                  <c:pt idx="31">
                    <c:v>0.0023</c:v>
                  </c:pt>
                  <c:pt idx="32">
                    <c:v>0.0046</c:v>
                  </c:pt>
                  <c:pt idx="33">
                    <c:v>0</c:v>
                  </c:pt>
                  <c:pt idx="34">
                    <c:v>0.0023</c:v>
                  </c:pt>
                  <c:pt idx="35">
                    <c:v>0</c:v>
                  </c:pt>
                  <c:pt idx="36">
                    <c:v>0.0004</c:v>
                  </c:pt>
                  <c:pt idx="37">
                    <c:v>0.003</c:v>
                  </c:pt>
                  <c:pt idx="38">
                    <c:v>0</c:v>
                  </c:pt>
                  <c:pt idx="39">
                    <c:v>0.004</c:v>
                  </c:pt>
                  <c:pt idx="40">
                    <c:v>0</c:v>
                  </c:pt>
                  <c:pt idx="41">
                    <c:v>0.0017</c:v>
                  </c:pt>
                  <c:pt idx="42">
                    <c:v>0.0001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0.0005</c:v>
                  </c:pt>
                  <c:pt idx="47">
                    <c:v>0.0002</c:v>
                  </c:pt>
                  <c:pt idx="48">
                    <c:v>0.0018</c:v>
                  </c:pt>
                  <c:pt idx="49">
                    <c:v>0.0017</c:v>
                  </c:pt>
                  <c:pt idx="50">
                    <c:v>0.0008</c:v>
                  </c:pt>
                  <c:pt idx="51">
                    <c:v>0.0005</c:v>
                  </c:pt>
                  <c:pt idx="52">
                    <c:v>0.0062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A!$N$21:$N$992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A!$F$21:$F$992</c:f>
              <c:numCache/>
            </c:numRef>
          </c:xVal>
          <c:yVal>
            <c:numRef>
              <c:f>A!$O$21:$O$992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A!$U$21:$U$992</c:f>
              <c:numCache/>
            </c:numRef>
          </c:yVal>
          <c:smooth val="0"/>
        </c:ser>
        <c:axId val="57809319"/>
        <c:axId val="50521824"/>
      </c:scatterChart>
      <c:valAx>
        <c:axId val="5780931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21824"/>
        <c:crosses val="autoZero"/>
        <c:crossBetween val="midCat"/>
        <c:dispUnits/>
      </c:valAx>
      <c:valAx>
        <c:axId val="50521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0931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15"/>
          <c:y val="0.92925"/>
          <c:w val="0.862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15</xdr:col>
      <xdr:colOff>295275</xdr:colOff>
      <xdr:row>17</xdr:row>
      <xdr:rowOff>142875</xdr:rowOff>
    </xdr:to>
    <xdr:graphicFrame>
      <xdr:nvGraphicFramePr>
        <xdr:cNvPr id="1" name="Chart 3"/>
        <xdr:cNvGraphicFramePr/>
      </xdr:nvGraphicFramePr>
      <xdr:xfrm>
        <a:off x="4552950" y="0"/>
        <a:ext cx="5324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314325</xdr:colOff>
      <xdr:row>0</xdr:row>
      <xdr:rowOff>0</xdr:rowOff>
    </xdr:from>
    <xdr:to>
      <xdr:col>24</xdr:col>
      <xdr:colOff>276225</xdr:colOff>
      <xdr:row>17</xdr:row>
      <xdr:rowOff>152400</xdr:rowOff>
    </xdr:to>
    <xdr:graphicFrame>
      <xdr:nvGraphicFramePr>
        <xdr:cNvPr id="2" name="Chart 4"/>
        <xdr:cNvGraphicFramePr/>
      </xdr:nvGraphicFramePr>
      <xdr:xfrm>
        <a:off x="10410825" y="0"/>
        <a:ext cx="533400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4887" TargetMode="External" /><Relationship Id="rId2" Type="http://schemas.openxmlformats.org/officeDocument/2006/relationships/hyperlink" Target="http://www.konkoly.hu/cgi-bin/IBVS?4887" TargetMode="External" /><Relationship Id="rId3" Type="http://schemas.openxmlformats.org/officeDocument/2006/relationships/hyperlink" Target="http://www.konkoly.hu/cgi-bin/IBVS?4887" TargetMode="External" /><Relationship Id="rId4" Type="http://schemas.openxmlformats.org/officeDocument/2006/relationships/hyperlink" Target="http://www.konkoly.hu/cgi-bin/IBVS?4887" TargetMode="External" /><Relationship Id="rId5" Type="http://schemas.openxmlformats.org/officeDocument/2006/relationships/hyperlink" Target="http://www.konkoly.hu/cgi-bin/IBVS?4887" TargetMode="External" /><Relationship Id="rId6" Type="http://schemas.openxmlformats.org/officeDocument/2006/relationships/hyperlink" Target="http://www.konkoly.hu/cgi-bin/IBVS?4888" TargetMode="External" /><Relationship Id="rId7" Type="http://schemas.openxmlformats.org/officeDocument/2006/relationships/hyperlink" Target="http://www.konkoly.hu/cgi-bin/IBVS?4888" TargetMode="External" /><Relationship Id="rId8" Type="http://schemas.openxmlformats.org/officeDocument/2006/relationships/hyperlink" Target="http://www.konkoly.hu/cgi-bin/IBVS?4888" TargetMode="External" /><Relationship Id="rId9" Type="http://schemas.openxmlformats.org/officeDocument/2006/relationships/hyperlink" Target="http://www.konkoly.hu/cgi-bin/IBVS?4888" TargetMode="External" /><Relationship Id="rId10" Type="http://schemas.openxmlformats.org/officeDocument/2006/relationships/hyperlink" Target="http://www.konkoly.hu/cgi-bin/IBVS?4888" TargetMode="External" /><Relationship Id="rId11" Type="http://schemas.openxmlformats.org/officeDocument/2006/relationships/hyperlink" Target="http://www.konkoly.hu/cgi-bin/IBVS?4888" TargetMode="External" /><Relationship Id="rId12" Type="http://schemas.openxmlformats.org/officeDocument/2006/relationships/hyperlink" Target="http://www.konkoly.hu/cgi-bin/IBVS?5263" TargetMode="External" /><Relationship Id="rId13" Type="http://schemas.openxmlformats.org/officeDocument/2006/relationships/hyperlink" Target="http://www.konkoly.hu/cgi-bin/IBVS?5287" TargetMode="External" /><Relationship Id="rId14" Type="http://schemas.openxmlformats.org/officeDocument/2006/relationships/hyperlink" Target="http://var.astro.cz/oejv/issues/oejv0074.pdf" TargetMode="External" /><Relationship Id="rId15" Type="http://schemas.openxmlformats.org/officeDocument/2006/relationships/hyperlink" Target="http://var.astro.cz/oejv/issues/oejv0074.pdf" TargetMode="External" /><Relationship Id="rId16" Type="http://schemas.openxmlformats.org/officeDocument/2006/relationships/hyperlink" Target="http://www.konkoly.hu/cgi-bin/IBVS?5287" TargetMode="External" /><Relationship Id="rId17" Type="http://schemas.openxmlformats.org/officeDocument/2006/relationships/hyperlink" Target="http://www.konkoly.hu/cgi-bin/IBVS?5287" TargetMode="External" /><Relationship Id="rId18" Type="http://schemas.openxmlformats.org/officeDocument/2006/relationships/hyperlink" Target="http://www.konkoly.hu/cgi-bin/IBVS?5287" TargetMode="External" /><Relationship Id="rId19" Type="http://schemas.openxmlformats.org/officeDocument/2006/relationships/hyperlink" Target="http://var.astro.cz/oejv/issues/oejv0074.pdf" TargetMode="External" /><Relationship Id="rId20" Type="http://schemas.openxmlformats.org/officeDocument/2006/relationships/hyperlink" Target="http://var.astro.cz/oejv/issues/oejv0074.pdf" TargetMode="External" /><Relationship Id="rId21" Type="http://schemas.openxmlformats.org/officeDocument/2006/relationships/hyperlink" Target="http://var.astro.cz/oejv/issues/oejv0074.pdf" TargetMode="External" /><Relationship Id="rId22" Type="http://schemas.openxmlformats.org/officeDocument/2006/relationships/hyperlink" Target="http://www.konkoly.hu/cgi-bin/IBVS?5603" TargetMode="External" /><Relationship Id="rId23" Type="http://schemas.openxmlformats.org/officeDocument/2006/relationships/hyperlink" Target="http://var.astro.cz/oejv/issues/oejv0074.pdf" TargetMode="External" /><Relationship Id="rId24" Type="http://schemas.openxmlformats.org/officeDocument/2006/relationships/hyperlink" Target="http://var.astro.cz/oejv/issues/oejv0003.pdf" TargetMode="External" /><Relationship Id="rId25" Type="http://schemas.openxmlformats.org/officeDocument/2006/relationships/hyperlink" Target="http://www.konkoly.hu/cgi-bin/IBVS?5741" TargetMode="External" /><Relationship Id="rId26" Type="http://schemas.openxmlformats.org/officeDocument/2006/relationships/hyperlink" Target="http://www.bav-astro.de/sfs/BAVM_link.php?BAVMnr=173" TargetMode="External" /><Relationship Id="rId27" Type="http://schemas.openxmlformats.org/officeDocument/2006/relationships/hyperlink" Target="http://var.astro.cz/oejv/issues/oejv0107.pdf" TargetMode="External" /><Relationship Id="rId28" Type="http://schemas.openxmlformats.org/officeDocument/2006/relationships/hyperlink" Target="http://www.bav-astro.de/sfs/BAVM_link.php?BAVMnr=212" TargetMode="External" /><Relationship Id="rId29" Type="http://schemas.openxmlformats.org/officeDocument/2006/relationships/hyperlink" Target="http://www.bav-astro.de/sfs/BAVM_link.php?BAVMnr=212" TargetMode="External" /><Relationship Id="rId30" Type="http://schemas.openxmlformats.org/officeDocument/2006/relationships/hyperlink" Target="http://www.bav-astro.de/sfs/BAVM_link.php?BAVMnr=212" TargetMode="External" /><Relationship Id="rId31" Type="http://schemas.openxmlformats.org/officeDocument/2006/relationships/hyperlink" Target="http://www.konkoly.hu/cgi-bin/IBVS?5920" TargetMode="External" /><Relationship Id="rId32" Type="http://schemas.openxmlformats.org/officeDocument/2006/relationships/hyperlink" Target="http://www.bav-astro.de/sfs/BAVM_link.php?BAVMnr=214" TargetMode="External" /><Relationship Id="rId33" Type="http://schemas.openxmlformats.org/officeDocument/2006/relationships/hyperlink" Target="http://www.bav-astro.de/sfs/BAVM_link.php?BAVMnr=214" TargetMode="External" /><Relationship Id="rId34" Type="http://schemas.openxmlformats.org/officeDocument/2006/relationships/hyperlink" Target="http://www.bav-astro.de/sfs/BAVM_link.php?BAVMnr=215" TargetMode="External" /><Relationship Id="rId35" Type="http://schemas.openxmlformats.org/officeDocument/2006/relationships/hyperlink" Target="http://www.konkoly.hu/cgi-bin/IBVS?6011" TargetMode="External" /><Relationship Id="rId36" Type="http://schemas.openxmlformats.org/officeDocument/2006/relationships/hyperlink" Target="http://www.konkoly.hu/cgi-bin/IBVS?6042" TargetMode="External" /><Relationship Id="rId37" Type="http://schemas.openxmlformats.org/officeDocument/2006/relationships/hyperlink" Target="http://www.bav-astro.de/sfs/BAVM_link.php?BAVMnr=23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38"/>
  <sheetViews>
    <sheetView tabSelected="1" zoomScalePageLayoutView="0" workbookViewId="0" topLeftCell="A1">
      <pane xSplit="14" ySplit="22" topLeftCell="O32" activePane="bottomRight" state="frozen"/>
      <selection pane="topLeft" activeCell="A1" sqref="A1"/>
      <selection pane="topRight" activeCell="O1" sqref="O1"/>
      <selection pane="bottomLeft" activeCell="A23" sqref="A23"/>
      <selection pane="bottomRight" activeCell="F10" sqref="F10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20" width="9.8515625" style="0" customWidth="1"/>
  </cols>
  <sheetData>
    <row r="1" ht="20.25">
      <c r="A1" s="1" t="s">
        <v>64</v>
      </c>
    </row>
    <row r="2" spans="1:2" ht="12.75">
      <c r="A2" t="s">
        <v>24</v>
      </c>
      <c r="B2" s="17" t="s">
        <v>41</v>
      </c>
    </row>
    <row r="4" spans="1:4" ht="14.25" thickBot="1" thickTop="1">
      <c r="A4" s="6" t="s">
        <v>0</v>
      </c>
      <c r="C4" s="3">
        <v>40116.429</v>
      </c>
      <c r="D4" s="4">
        <v>0.46625592</v>
      </c>
    </row>
    <row r="5" spans="1:4" ht="13.5" thickTop="1">
      <c r="A5" s="20" t="s">
        <v>44</v>
      </c>
      <c r="B5" s="21"/>
      <c r="C5" s="22">
        <v>-9.5</v>
      </c>
      <c r="D5" s="21" t="s">
        <v>45</v>
      </c>
    </row>
    <row r="6" ht="12.75">
      <c r="A6" s="6" t="s">
        <v>1</v>
      </c>
    </row>
    <row r="7" spans="1:3" ht="12.75">
      <c r="A7" t="s">
        <v>2</v>
      </c>
      <c r="C7">
        <f>+C4</f>
        <v>40116.429</v>
      </c>
    </row>
    <row r="8" spans="1:3" ht="12.75">
      <c r="A8" t="s">
        <v>3</v>
      </c>
      <c r="C8">
        <f>+D4</f>
        <v>0.46625592</v>
      </c>
    </row>
    <row r="9" spans="1:4" ht="12.75">
      <c r="A9" s="35" t="s">
        <v>49</v>
      </c>
      <c r="B9" s="36">
        <v>38</v>
      </c>
      <c r="C9" s="34" t="str">
        <f>"F"&amp;B9</f>
        <v>F38</v>
      </c>
      <c r="D9" s="12" t="str">
        <f>"G"&amp;B9</f>
        <v>G38</v>
      </c>
    </row>
    <row r="10" spans="1:5" ht="13.5" thickBot="1">
      <c r="A10" s="21"/>
      <c r="B10" s="21"/>
      <c r="C10" s="5" t="s">
        <v>20</v>
      </c>
      <c r="D10" s="5" t="s">
        <v>21</v>
      </c>
      <c r="E10" s="21"/>
    </row>
    <row r="11" spans="1:5" ht="12.75">
      <c r="A11" s="21" t="s">
        <v>16</v>
      </c>
      <c r="B11" s="21"/>
      <c r="C11" s="33">
        <f ca="1">INTERCEPT(INDIRECT($D$9):G991,INDIRECT($C$9):F991)</f>
        <v>0.04170156780628206</v>
      </c>
      <c r="D11" s="15"/>
      <c r="E11" s="21"/>
    </row>
    <row r="12" spans="1:5" ht="12.75">
      <c r="A12" s="21" t="s">
        <v>17</v>
      </c>
      <c r="B12" s="21"/>
      <c r="C12" s="33">
        <f ca="1">SLOPE(INDIRECT($D$9):G991,INDIRECT($C$9):F991)</f>
        <v>-2.924154231745919E-06</v>
      </c>
      <c r="D12" s="15"/>
      <c r="E12" s="21"/>
    </row>
    <row r="13" spans="1:3" ht="12.75">
      <c r="A13" s="21" t="s">
        <v>19</v>
      </c>
      <c r="B13" s="21"/>
      <c r="C13" s="15" t="s">
        <v>14</v>
      </c>
    </row>
    <row r="14" spans="1:3" ht="12.75">
      <c r="A14" s="21"/>
      <c r="B14" s="21"/>
      <c r="C14" s="21"/>
    </row>
    <row r="15" spans="1:6" ht="12.75">
      <c r="A15" s="23" t="s">
        <v>18</v>
      </c>
      <c r="B15" s="21"/>
      <c r="C15" s="24">
        <f>(C7+C11)+(C8+C12)*INT(MAX(F21:F3532))</f>
        <v>56491.27591567118</v>
      </c>
      <c r="E15" s="25" t="s">
        <v>60</v>
      </c>
      <c r="F15" s="22">
        <v>1</v>
      </c>
    </row>
    <row r="16" spans="1:6" ht="12.75">
      <c r="A16" s="27" t="s">
        <v>4</v>
      </c>
      <c r="B16" s="21"/>
      <c r="C16" s="28">
        <f>+C8+C12</f>
        <v>0.46625299584576824</v>
      </c>
      <c r="E16" s="25" t="s">
        <v>46</v>
      </c>
      <c r="F16" s="26">
        <f ca="1">NOW()+15018.5+$C$5/24</f>
        <v>59896.80700196759</v>
      </c>
    </row>
    <row r="17" spans="1:6" ht="13.5" thickBot="1">
      <c r="A17" s="25" t="s">
        <v>43</v>
      </c>
      <c r="B17" s="21"/>
      <c r="C17" s="21">
        <f>COUNT(C21:C2190)</f>
        <v>53</v>
      </c>
      <c r="E17" s="25" t="s">
        <v>61</v>
      </c>
      <c r="F17" s="26">
        <f>ROUND(2*(F16-$C$7)/$C$8,0)/2+F15</f>
        <v>42425</v>
      </c>
    </row>
    <row r="18" spans="1:6" ht="14.25" thickBot="1" thickTop="1">
      <c r="A18" s="27" t="s">
        <v>5</v>
      </c>
      <c r="B18" s="21"/>
      <c r="C18" s="30">
        <f>+C15</f>
        <v>56491.27591567118</v>
      </c>
      <c r="D18" s="31">
        <f>+C16</f>
        <v>0.46625299584576824</v>
      </c>
      <c r="E18" s="25" t="s">
        <v>47</v>
      </c>
      <c r="F18" s="12">
        <f>ROUND(2*(F16-$C$15)/$C$16,0)/2+F15</f>
        <v>7305</v>
      </c>
    </row>
    <row r="19" spans="5:6" ht="13.5" thickTop="1">
      <c r="E19" s="25" t="s">
        <v>48</v>
      </c>
      <c r="F19" s="29">
        <f>+$C$15+$C$16*F18-15018.5-$C$5/24</f>
        <v>44879.149883657854</v>
      </c>
    </row>
    <row r="20" spans="1:21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72</v>
      </c>
      <c r="I20" s="8" t="s">
        <v>75</v>
      </c>
      <c r="J20" s="8" t="s">
        <v>69</v>
      </c>
      <c r="K20" s="8" t="s">
        <v>52</v>
      </c>
      <c r="L20" s="8" t="s">
        <v>25</v>
      </c>
      <c r="M20" s="8" t="s">
        <v>26</v>
      </c>
      <c r="N20" s="8" t="s">
        <v>27</v>
      </c>
      <c r="O20" s="8" t="s">
        <v>23</v>
      </c>
      <c r="P20" s="7" t="s">
        <v>22</v>
      </c>
      <c r="Q20" s="5" t="s">
        <v>15</v>
      </c>
      <c r="R20" s="5"/>
      <c r="S20" s="5"/>
      <c r="T20" s="5"/>
      <c r="U20" s="49" t="s">
        <v>63</v>
      </c>
    </row>
    <row r="21" spans="1:20" ht="12.75">
      <c r="A21" t="s">
        <v>12</v>
      </c>
      <c r="C21" s="18">
        <v>40116.429</v>
      </c>
      <c r="D21" s="18" t="s">
        <v>14</v>
      </c>
      <c r="E21">
        <f aca="true" t="shared" si="0" ref="E21:E52">+(C21-C$7)/C$8</f>
        <v>0</v>
      </c>
      <c r="F21">
        <f aca="true" t="shared" si="1" ref="F21:F52">ROUND(2*E21,0)/2</f>
        <v>0</v>
      </c>
      <c r="G21">
        <f>+C21-(C$7+F21*C$8)</f>
        <v>0</v>
      </c>
      <c r="H21">
        <f>+G21</f>
        <v>0</v>
      </c>
      <c r="O21">
        <f aca="true" t="shared" si="2" ref="O21:O52">+C$11+C$12*F21</f>
        <v>0.04170156780628206</v>
      </c>
      <c r="Q21" s="2">
        <f aca="true" t="shared" si="3" ref="Q21:Q52">+C21-15018.5</f>
        <v>25097.928999999996</v>
      </c>
      <c r="R21" s="2"/>
      <c r="S21" s="2"/>
      <c r="T21" s="2"/>
    </row>
    <row r="22" spans="1:34" ht="12.75">
      <c r="A22" t="s">
        <v>36</v>
      </c>
      <c r="B22" s="14" t="s">
        <v>34</v>
      </c>
      <c r="C22" s="18">
        <v>47956.592</v>
      </c>
      <c r="D22" s="18"/>
      <c r="E22">
        <f t="shared" si="0"/>
        <v>16815.14949987123</v>
      </c>
      <c r="F22">
        <f t="shared" si="1"/>
        <v>16815</v>
      </c>
      <c r="O22">
        <f t="shared" si="2"/>
        <v>-0.007468085600525566</v>
      </c>
      <c r="Q22" s="2">
        <f t="shared" si="3"/>
        <v>32938.092</v>
      </c>
      <c r="R22" s="2"/>
      <c r="S22" s="2"/>
      <c r="T22" s="2"/>
      <c r="U22" s="12">
        <v>0.06970520000322722</v>
      </c>
      <c r="AD22">
        <v>6</v>
      </c>
      <c r="AF22" t="s">
        <v>35</v>
      </c>
      <c r="AH22" t="s">
        <v>37</v>
      </c>
    </row>
    <row r="23" spans="1:20" ht="12.75">
      <c r="A23" s="65" t="s">
        <v>81</v>
      </c>
      <c r="B23" s="66" t="s">
        <v>30</v>
      </c>
      <c r="C23" s="65">
        <v>49926.436</v>
      </c>
      <c r="D23" s="65" t="s">
        <v>75</v>
      </c>
      <c r="E23">
        <f t="shared" si="0"/>
        <v>21039.962345142998</v>
      </c>
      <c r="F23">
        <f t="shared" si="1"/>
        <v>21040</v>
      </c>
      <c r="G23">
        <f aca="true" t="shared" si="4" ref="G23:G42">+C23-(C$7+F23*C$8)</f>
        <v>-0.017556799997691996</v>
      </c>
      <c r="J23">
        <f>+G23</f>
        <v>-0.017556799997691996</v>
      </c>
      <c r="O23">
        <f t="shared" si="2"/>
        <v>-0.019822637229652072</v>
      </c>
      <c r="Q23" s="2">
        <f t="shared" si="3"/>
        <v>34907.936</v>
      </c>
      <c r="R23" s="2"/>
      <c r="S23" s="2"/>
      <c r="T23" s="2"/>
    </row>
    <row r="24" spans="1:20" ht="12.75">
      <c r="A24" s="65" t="s">
        <v>81</v>
      </c>
      <c r="B24" s="66" t="s">
        <v>30</v>
      </c>
      <c r="C24" s="65">
        <v>49926.4402</v>
      </c>
      <c r="D24" s="65" t="s">
        <v>75</v>
      </c>
      <c r="E24">
        <f t="shared" si="0"/>
        <v>21039.97135307151</v>
      </c>
      <c r="F24">
        <f t="shared" si="1"/>
        <v>21040</v>
      </c>
      <c r="G24">
        <f t="shared" si="4"/>
        <v>-0.013356800001929514</v>
      </c>
      <c r="J24">
        <f>+G24</f>
        <v>-0.013356800001929514</v>
      </c>
      <c r="O24">
        <f t="shared" si="2"/>
        <v>-0.019822637229652072</v>
      </c>
      <c r="Q24" s="2">
        <f t="shared" si="3"/>
        <v>34907.9402</v>
      </c>
      <c r="R24" s="2"/>
      <c r="S24" s="2"/>
      <c r="T24" s="2"/>
    </row>
    <row r="25" spans="1:20" ht="12.75">
      <c r="A25" s="65" t="s">
        <v>81</v>
      </c>
      <c r="B25" s="66" t="s">
        <v>30</v>
      </c>
      <c r="C25" s="65">
        <v>49926.4499</v>
      </c>
      <c r="D25" s="65" t="s">
        <v>75</v>
      </c>
      <c r="E25">
        <f t="shared" si="0"/>
        <v>21039.99215709691</v>
      </c>
      <c r="F25">
        <f t="shared" si="1"/>
        <v>21040</v>
      </c>
      <c r="G25">
        <f t="shared" si="4"/>
        <v>-0.003656799999589566</v>
      </c>
      <c r="J25">
        <f>+G25</f>
        <v>-0.003656799999589566</v>
      </c>
      <c r="O25">
        <f t="shared" si="2"/>
        <v>-0.019822637229652072</v>
      </c>
      <c r="Q25" s="2">
        <f t="shared" si="3"/>
        <v>34907.9499</v>
      </c>
      <c r="R25" s="2"/>
      <c r="S25" s="2"/>
      <c r="T25" s="2"/>
    </row>
    <row r="26" spans="1:20" ht="12.75">
      <c r="A26" s="65" t="s">
        <v>81</v>
      </c>
      <c r="B26" s="66" t="s">
        <v>30</v>
      </c>
      <c r="C26" s="65">
        <v>49926.4534</v>
      </c>
      <c r="D26" s="65" t="s">
        <v>75</v>
      </c>
      <c r="E26">
        <f t="shared" si="0"/>
        <v>21039.999663704006</v>
      </c>
      <c r="F26">
        <f t="shared" si="1"/>
        <v>21040</v>
      </c>
      <c r="G26">
        <f t="shared" si="4"/>
        <v>-0.0001568000006955117</v>
      </c>
      <c r="J26">
        <f>+G26</f>
        <v>-0.0001568000006955117</v>
      </c>
      <c r="O26">
        <f t="shared" si="2"/>
        <v>-0.019822637229652072</v>
      </c>
      <c r="Q26" s="2">
        <f t="shared" si="3"/>
        <v>34907.9534</v>
      </c>
      <c r="R26" s="2"/>
      <c r="S26" s="2"/>
      <c r="T26" s="2"/>
    </row>
    <row r="27" spans="1:20" ht="12.75">
      <c r="A27" s="65" t="s">
        <v>81</v>
      </c>
      <c r="B27" s="66" t="s">
        <v>30</v>
      </c>
      <c r="C27" s="65">
        <v>49926.4562</v>
      </c>
      <c r="D27" s="65" t="s">
        <v>75</v>
      </c>
      <c r="E27">
        <f t="shared" si="0"/>
        <v>21040.005668989692</v>
      </c>
      <c r="F27">
        <f t="shared" si="1"/>
        <v>21040</v>
      </c>
      <c r="G27">
        <f t="shared" si="4"/>
        <v>0.002643200001330115</v>
      </c>
      <c r="J27">
        <f>+G27</f>
        <v>0.002643200001330115</v>
      </c>
      <c r="O27">
        <f t="shared" si="2"/>
        <v>-0.019822637229652072</v>
      </c>
      <c r="Q27" s="2">
        <f t="shared" si="3"/>
        <v>34907.9562</v>
      </c>
      <c r="R27" s="2"/>
      <c r="S27" s="2"/>
      <c r="T27" s="2"/>
    </row>
    <row r="28" spans="1:20" ht="12.75">
      <c r="A28" t="s">
        <v>31</v>
      </c>
      <c r="B28" s="10"/>
      <c r="C28" s="18">
        <v>49987.5056</v>
      </c>
      <c r="D28" s="18">
        <v>0.0024</v>
      </c>
      <c r="E28">
        <f t="shared" si="0"/>
        <v>21170.941057434724</v>
      </c>
      <c r="F28">
        <f t="shared" si="1"/>
        <v>21171</v>
      </c>
      <c r="G28">
        <f t="shared" si="4"/>
        <v>-0.027482320001581684</v>
      </c>
      <c r="K28">
        <f aca="true" t="shared" si="5" ref="K28:K42">+G28</f>
        <v>-0.027482320001581684</v>
      </c>
      <c r="O28">
        <f t="shared" si="2"/>
        <v>-0.020205701434010792</v>
      </c>
      <c r="Q28" s="2">
        <f t="shared" si="3"/>
        <v>34969.0056</v>
      </c>
      <c r="R28" s="2"/>
      <c r="S28" s="2"/>
      <c r="T28" s="2"/>
    </row>
    <row r="29" spans="1:20" ht="12.75">
      <c r="A29" s="32" t="s">
        <v>31</v>
      </c>
      <c r="B29" s="15"/>
      <c r="C29" s="10">
        <v>49987.5056</v>
      </c>
      <c r="D29" s="10">
        <v>0.0024</v>
      </c>
      <c r="E29">
        <f t="shared" si="0"/>
        <v>21170.941057434724</v>
      </c>
      <c r="F29">
        <f t="shared" si="1"/>
        <v>21171</v>
      </c>
      <c r="G29">
        <f t="shared" si="4"/>
        <v>-0.027482320001581684</v>
      </c>
      <c r="K29">
        <f t="shared" si="5"/>
        <v>-0.027482320001581684</v>
      </c>
      <c r="O29">
        <f t="shared" si="2"/>
        <v>-0.020205701434010792</v>
      </c>
      <c r="Q29" s="2">
        <f t="shared" si="3"/>
        <v>34969.0056</v>
      </c>
      <c r="R29" s="2"/>
      <c r="S29" s="2"/>
      <c r="T29" s="2"/>
    </row>
    <row r="30" spans="1:34" ht="12.75">
      <c r="A30" t="s">
        <v>39</v>
      </c>
      <c r="C30" s="18">
        <v>50053.2544</v>
      </c>
      <c r="D30" s="18">
        <v>0.0016</v>
      </c>
      <c r="E30">
        <f t="shared" si="0"/>
        <v>21311.955459997167</v>
      </c>
      <c r="F30">
        <f t="shared" si="1"/>
        <v>21312</v>
      </c>
      <c r="G30">
        <f t="shared" si="4"/>
        <v>-0.020767039997735992</v>
      </c>
      <c r="K30">
        <f t="shared" si="5"/>
        <v>-0.020767039997735992</v>
      </c>
      <c r="O30">
        <f t="shared" si="2"/>
        <v>-0.020618007180686966</v>
      </c>
      <c r="Q30" s="2">
        <f t="shared" si="3"/>
        <v>35034.7544</v>
      </c>
      <c r="R30" s="2"/>
      <c r="S30" s="2"/>
      <c r="T30" s="2"/>
      <c r="AD30">
        <v>15</v>
      </c>
      <c r="AF30" t="s">
        <v>38</v>
      </c>
      <c r="AH30" t="s">
        <v>37</v>
      </c>
    </row>
    <row r="31" spans="1:20" ht="12.75">
      <c r="A31" t="s">
        <v>31</v>
      </c>
      <c r="B31" s="9"/>
      <c r="C31" s="18">
        <v>50604.3658</v>
      </c>
      <c r="D31" s="18">
        <v>0.0021</v>
      </c>
      <c r="E31">
        <f t="shared" si="0"/>
        <v>22493.94881677857</v>
      </c>
      <c r="F31">
        <f t="shared" si="1"/>
        <v>22494</v>
      </c>
      <c r="G31">
        <f t="shared" si="4"/>
        <v>-0.023864479997428134</v>
      </c>
      <c r="K31">
        <f t="shared" si="5"/>
        <v>-0.023864479997428134</v>
      </c>
      <c r="O31">
        <f t="shared" si="2"/>
        <v>-0.024074357482610644</v>
      </c>
      <c r="Q31" s="2">
        <f t="shared" si="3"/>
        <v>35585.8658</v>
      </c>
      <c r="R31" s="2"/>
      <c r="S31" s="2"/>
      <c r="T31" s="2"/>
    </row>
    <row r="32" spans="1:20" ht="12.75">
      <c r="A32" s="32" t="s">
        <v>31</v>
      </c>
      <c r="B32" s="15"/>
      <c r="C32" s="10">
        <v>50604.3658</v>
      </c>
      <c r="D32" s="10">
        <v>0.0021</v>
      </c>
      <c r="E32">
        <f t="shared" si="0"/>
        <v>22493.94881677857</v>
      </c>
      <c r="F32">
        <f t="shared" si="1"/>
        <v>22494</v>
      </c>
      <c r="G32">
        <f t="shared" si="4"/>
        <v>-0.023864479997428134</v>
      </c>
      <c r="K32">
        <f t="shared" si="5"/>
        <v>-0.023864479997428134</v>
      </c>
      <c r="O32">
        <f t="shared" si="2"/>
        <v>-0.024074357482610644</v>
      </c>
      <c r="Q32" s="2">
        <f t="shared" si="3"/>
        <v>35585.8658</v>
      </c>
      <c r="R32" s="2"/>
      <c r="S32" s="2"/>
      <c r="T32" s="2"/>
    </row>
    <row r="33" spans="1:20" ht="12.75">
      <c r="A33" t="s">
        <v>31</v>
      </c>
      <c r="B33" s="9"/>
      <c r="C33" s="18">
        <v>50624.4135</v>
      </c>
      <c r="D33" s="18">
        <v>0.0014</v>
      </c>
      <c r="E33">
        <f t="shared" si="0"/>
        <v>22536.946018830185</v>
      </c>
      <c r="F33">
        <f t="shared" si="1"/>
        <v>22537</v>
      </c>
      <c r="G33">
        <f t="shared" si="4"/>
        <v>-0.02516903999639908</v>
      </c>
      <c r="K33">
        <f t="shared" si="5"/>
        <v>-0.02516903999639908</v>
      </c>
      <c r="O33">
        <f t="shared" si="2"/>
        <v>-0.02420009611457572</v>
      </c>
      <c r="Q33" s="2">
        <f t="shared" si="3"/>
        <v>35605.9135</v>
      </c>
      <c r="R33" s="2"/>
      <c r="S33" s="2"/>
      <c r="T33" s="2"/>
    </row>
    <row r="34" spans="1:20" ht="12.75">
      <c r="A34" s="32" t="s">
        <v>31</v>
      </c>
      <c r="B34" s="15"/>
      <c r="C34" s="10">
        <v>50624.4135</v>
      </c>
      <c r="D34" s="10">
        <v>0.0014</v>
      </c>
      <c r="E34">
        <f t="shared" si="0"/>
        <v>22536.946018830185</v>
      </c>
      <c r="F34">
        <f t="shared" si="1"/>
        <v>22537</v>
      </c>
      <c r="G34">
        <f t="shared" si="4"/>
        <v>-0.02516903999639908</v>
      </c>
      <c r="K34">
        <f t="shared" si="5"/>
        <v>-0.02516903999639908</v>
      </c>
      <c r="O34">
        <f t="shared" si="2"/>
        <v>-0.02420009611457572</v>
      </c>
      <c r="Q34" s="2">
        <f t="shared" si="3"/>
        <v>35605.9135</v>
      </c>
      <c r="R34" s="2"/>
      <c r="S34" s="2"/>
      <c r="T34" s="2"/>
    </row>
    <row r="35" spans="1:20" ht="12.75">
      <c r="A35" t="s">
        <v>31</v>
      </c>
      <c r="B35" s="9"/>
      <c r="C35" s="18">
        <v>50658.4507</v>
      </c>
      <c r="D35" s="18">
        <v>0.0021</v>
      </c>
      <c r="E35">
        <f t="shared" si="0"/>
        <v>22609.947129464876</v>
      </c>
      <c r="F35">
        <f t="shared" si="1"/>
        <v>22610</v>
      </c>
      <c r="G35">
        <f t="shared" si="4"/>
        <v>-0.024651199993968476</v>
      </c>
      <c r="K35">
        <f t="shared" si="5"/>
        <v>-0.024651199993968476</v>
      </c>
      <c r="O35">
        <f t="shared" si="2"/>
        <v>-0.02441355937349316</v>
      </c>
      <c r="Q35" s="2">
        <f t="shared" si="3"/>
        <v>35639.9507</v>
      </c>
      <c r="R35" s="2"/>
      <c r="S35" s="2"/>
      <c r="T35" s="2"/>
    </row>
    <row r="36" spans="1:20" ht="12.75">
      <c r="A36" s="32" t="s">
        <v>31</v>
      </c>
      <c r="B36" s="15"/>
      <c r="C36" s="10">
        <v>50658.4507</v>
      </c>
      <c r="D36" s="10">
        <v>0.0021</v>
      </c>
      <c r="E36">
        <f t="shared" si="0"/>
        <v>22609.947129464876</v>
      </c>
      <c r="F36">
        <f t="shared" si="1"/>
        <v>22610</v>
      </c>
      <c r="G36">
        <f t="shared" si="4"/>
        <v>-0.024651199993968476</v>
      </c>
      <c r="K36">
        <f t="shared" si="5"/>
        <v>-0.024651199993968476</v>
      </c>
      <c r="O36">
        <f t="shared" si="2"/>
        <v>-0.02441355937349316</v>
      </c>
      <c r="Q36" s="2">
        <f t="shared" si="3"/>
        <v>35639.9507</v>
      </c>
      <c r="R36" s="2"/>
      <c r="S36" s="2"/>
      <c r="T36" s="2"/>
    </row>
    <row r="37" spans="1:20" ht="12.75">
      <c r="A37" t="s">
        <v>31</v>
      </c>
      <c r="B37" s="9"/>
      <c r="C37" s="18">
        <v>50671.5074</v>
      </c>
      <c r="D37" s="18">
        <v>0.0021</v>
      </c>
      <c r="E37">
        <f t="shared" si="0"/>
        <v>22637.95042001827</v>
      </c>
      <c r="F37">
        <f t="shared" si="1"/>
        <v>22638</v>
      </c>
      <c r="G37">
        <f t="shared" si="4"/>
        <v>-0.023116959993785713</v>
      </c>
      <c r="K37">
        <f t="shared" si="5"/>
        <v>-0.023116959993785713</v>
      </c>
      <c r="O37">
        <f t="shared" si="2"/>
        <v>-0.024495435691982058</v>
      </c>
      <c r="Q37" s="2">
        <f t="shared" si="3"/>
        <v>35653.0074</v>
      </c>
      <c r="R37" s="2"/>
      <c r="S37" s="2"/>
      <c r="T37" s="2"/>
    </row>
    <row r="38" spans="1:20" ht="12.75">
      <c r="A38" s="32" t="s">
        <v>31</v>
      </c>
      <c r="B38" s="15"/>
      <c r="C38" s="10">
        <v>50671.5074</v>
      </c>
      <c r="D38" s="10">
        <v>0.0021</v>
      </c>
      <c r="E38">
        <f t="shared" si="0"/>
        <v>22637.95042001827</v>
      </c>
      <c r="F38">
        <f t="shared" si="1"/>
        <v>22638</v>
      </c>
      <c r="G38">
        <f t="shared" si="4"/>
        <v>-0.023116959993785713</v>
      </c>
      <c r="K38">
        <f t="shared" si="5"/>
        <v>-0.023116959993785713</v>
      </c>
      <c r="O38">
        <f t="shared" si="2"/>
        <v>-0.024495435691982058</v>
      </c>
      <c r="Q38" s="2">
        <f t="shared" si="3"/>
        <v>35653.0074</v>
      </c>
      <c r="R38" s="2"/>
      <c r="S38" s="2"/>
      <c r="T38" s="2"/>
    </row>
    <row r="39" spans="1:20" ht="12.75">
      <c r="A39" t="s">
        <v>31</v>
      </c>
      <c r="B39" s="9"/>
      <c r="C39" s="18">
        <v>50693.4161</v>
      </c>
      <c r="D39" s="18">
        <v>0.0014</v>
      </c>
      <c r="E39">
        <f t="shared" si="0"/>
        <v>22684.93899230278</v>
      </c>
      <c r="F39">
        <f t="shared" si="1"/>
        <v>22685</v>
      </c>
      <c r="G39">
        <f t="shared" si="4"/>
        <v>-0.028445199990528636</v>
      </c>
      <c r="K39">
        <f t="shared" si="5"/>
        <v>-0.028445199990528636</v>
      </c>
      <c r="O39">
        <f t="shared" si="2"/>
        <v>-0.02463287094087411</v>
      </c>
      <c r="Q39" s="2">
        <f t="shared" si="3"/>
        <v>35674.9161</v>
      </c>
      <c r="R39" s="2"/>
      <c r="S39" s="2"/>
      <c r="T39" s="2"/>
    </row>
    <row r="40" spans="1:20" ht="12.75">
      <c r="A40" s="32" t="s">
        <v>31</v>
      </c>
      <c r="B40" s="15"/>
      <c r="C40" s="10">
        <v>50693.4161</v>
      </c>
      <c r="D40" s="10">
        <v>0.0014</v>
      </c>
      <c r="E40">
        <f t="shared" si="0"/>
        <v>22684.93899230278</v>
      </c>
      <c r="F40">
        <f t="shared" si="1"/>
        <v>22685</v>
      </c>
      <c r="G40">
        <f t="shared" si="4"/>
        <v>-0.028445199990528636</v>
      </c>
      <c r="K40">
        <f t="shared" si="5"/>
        <v>-0.028445199990528636</v>
      </c>
      <c r="O40">
        <f t="shared" si="2"/>
        <v>-0.02463287094087411</v>
      </c>
      <c r="Q40" s="2">
        <f t="shared" si="3"/>
        <v>35674.9161</v>
      </c>
      <c r="R40" s="2"/>
      <c r="S40" s="2"/>
      <c r="T40" s="2"/>
    </row>
    <row r="41" spans="1:20" ht="12.75">
      <c r="A41" t="s">
        <v>32</v>
      </c>
      <c r="B41" s="10"/>
      <c r="C41" s="18">
        <v>50947.5299</v>
      </c>
      <c r="D41" s="18">
        <v>0.0066</v>
      </c>
      <c r="E41">
        <f t="shared" si="0"/>
        <v>23229.948265321767</v>
      </c>
      <c r="F41">
        <f t="shared" si="1"/>
        <v>23230</v>
      </c>
      <c r="G41">
        <f t="shared" si="4"/>
        <v>-0.024121599992213305</v>
      </c>
      <c r="K41">
        <f t="shared" si="5"/>
        <v>-0.024121599992213305</v>
      </c>
      <c r="O41">
        <f t="shared" si="2"/>
        <v>-0.026226534997175636</v>
      </c>
      <c r="Q41" s="2">
        <f t="shared" si="3"/>
        <v>35929.0299</v>
      </c>
      <c r="R41" s="2"/>
      <c r="S41" s="2"/>
      <c r="T41" s="2"/>
    </row>
    <row r="42" spans="1:20" ht="12.75">
      <c r="A42" t="s">
        <v>32</v>
      </c>
      <c r="B42" s="9"/>
      <c r="C42" s="18">
        <v>50961.5147</v>
      </c>
      <c r="D42" s="18">
        <v>0.002</v>
      </c>
      <c r="E42">
        <f t="shared" si="0"/>
        <v>23259.94209360388</v>
      </c>
      <c r="F42">
        <f t="shared" si="1"/>
        <v>23260</v>
      </c>
      <c r="G42">
        <f t="shared" si="4"/>
        <v>-0.02699919999577105</v>
      </c>
      <c r="K42">
        <f t="shared" si="5"/>
        <v>-0.02699919999577105</v>
      </c>
      <c r="O42">
        <f t="shared" si="2"/>
        <v>-0.026314259624128013</v>
      </c>
      <c r="Q42" s="2">
        <f t="shared" si="3"/>
        <v>35943.0147</v>
      </c>
      <c r="R42" s="2"/>
      <c r="S42" s="2"/>
      <c r="T42" s="2"/>
    </row>
    <row r="43" spans="1:21" ht="12.75">
      <c r="A43" t="s">
        <v>32</v>
      </c>
      <c r="B43" s="13" t="s">
        <v>34</v>
      </c>
      <c r="C43" s="18">
        <v>51040.34</v>
      </c>
      <c r="D43" s="18">
        <v>0.0014</v>
      </c>
      <c r="E43">
        <f t="shared" si="0"/>
        <v>23429.002252668448</v>
      </c>
      <c r="F43">
        <f t="shared" si="1"/>
        <v>23429</v>
      </c>
      <c r="O43">
        <f t="shared" si="2"/>
        <v>-0.026808441689293076</v>
      </c>
      <c r="Q43" s="2">
        <f t="shared" si="3"/>
        <v>36021.84</v>
      </c>
      <c r="R43" s="2"/>
      <c r="S43" s="2"/>
      <c r="T43" s="2"/>
      <c r="U43" s="12">
        <v>0.00105032000283245</v>
      </c>
    </row>
    <row r="44" spans="1:20" ht="12.75">
      <c r="A44" t="s">
        <v>32</v>
      </c>
      <c r="B44" s="9" t="s">
        <v>33</v>
      </c>
      <c r="C44" s="18">
        <v>51040.5547</v>
      </c>
      <c r="D44" s="18">
        <v>0.0017</v>
      </c>
      <c r="E44">
        <f t="shared" si="0"/>
        <v>23429.462729395487</v>
      </c>
      <c r="F44">
        <f t="shared" si="1"/>
        <v>23429.5</v>
      </c>
      <c r="G44">
        <f aca="true" t="shared" si="6" ref="G44:G66">+C44-(C$7+F44*C$8)</f>
        <v>-0.01737763999699382</v>
      </c>
      <c r="K44">
        <f aca="true" t="shared" si="7" ref="K44:K59">+G44</f>
        <v>-0.01737763999699382</v>
      </c>
      <c r="O44">
        <f t="shared" si="2"/>
        <v>-0.026809903766408953</v>
      </c>
      <c r="Q44" s="2">
        <f t="shared" si="3"/>
        <v>36022.0547</v>
      </c>
      <c r="R44" s="2"/>
      <c r="S44" s="2"/>
      <c r="T44" s="2"/>
    </row>
    <row r="45" spans="1:20" ht="12.75">
      <c r="A45" t="s">
        <v>32</v>
      </c>
      <c r="B45" s="9"/>
      <c r="C45" s="18">
        <v>51045.4416</v>
      </c>
      <c r="D45" s="18">
        <v>0.0071</v>
      </c>
      <c r="E45">
        <f t="shared" si="0"/>
        <v>23439.94388317901</v>
      </c>
      <c r="F45">
        <f t="shared" si="1"/>
        <v>23440</v>
      </c>
      <c r="G45">
        <f t="shared" si="6"/>
        <v>-0.02616479999414878</v>
      </c>
      <c r="K45">
        <f t="shared" si="7"/>
        <v>-0.02616479999414878</v>
      </c>
      <c r="O45">
        <f t="shared" si="2"/>
        <v>-0.026840607385842284</v>
      </c>
      <c r="Q45" s="2">
        <f t="shared" si="3"/>
        <v>36026.9416</v>
      </c>
      <c r="R45" s="2"/>
      <c r="S45" s="2"/>
      <c r="T45" s="2"/>
    </row>
    <row r="46" spans="1:20" ht="12.75">
      <c r="A46" t="s">
        <v>32</v>
      </c>
      <c r="B46" s="9"/>
      <c r="C46" s="18">
        <v>51081.3424</v>
      </c>
      <c r="D46" s="18">
        <v>0.0018</v>
      </c>
      <c r="E46">
        <f t="shared" si="0"/>
        <v>23516.94194038331</v>
      </c>
      <c r="F46">
        <f t="shared" si="1"/>
        <v>23517</v>
      </c>
      <c r="G46">
        <f t="shared" si="6"/>
        <v>-0.02707063999696402</v>
      </c>
      <c r="K46">
        <f t="shared" si="7"/>
        <v>-0.02707063999696402</v>
      </c>
      <c r="O46">
        <f t="shared" si="2"/>
        <v>-0.02706576726168671</v>
      </c>
      <c r="Q46" s="2">
        <f t="shared" si="3"/>
        <v>36062.8424</v>
      </c>
      <c r="R46" s="2"/>
      <c r="S46" s="2"/>
      <c r="T46" s="2"/>
    </row>
    <row r="47" spans="1:20" ht="12.75">
      <c r="A47" t="s">
        <v>28</v>
      </c>
      <c r="C47" s="19">
        <v>51404.4559</v>
      </c>
      <c r="D47" s="19">
        <v>0.0025</v>
      </c>
      <c r="E47">
        <f t="shared" si="0"/>
        <v>24209.93796711472</v>
      </c>
      <c r="F47">
        <f t="shared" si="1"/>
        <v>24210</v>
      </c>
      <c r="G47">
        <f t="shared" si="6"/>
        <v>-0.02892319999227766</v>
      </c>
      <c r="K47">
        <f t="shared" si="7"/>
        <v>-0.02892319999227766</v>
      </c>
      <c r="O47">
        <f t="shared" si="2"/>
        <v>-0.02909220614428664</v>
      </c>
      <c r="Q47" s="2">
        <f t="shared" si="3"/>
        <v>36385.9559</v>
      </c>
      <c r="R47" s="2"/>
      <c r="S47" s="2"/>
      <c r="T47" s="2"/>
    </row>
    <row r="48" spans="1:20" ht="12.75">
      <c r="A48" t="s">
        <v>29</v>
      </c>
      <c r="B48" s="11" t="s">
        <v>30</v>
      </c>
      <c r="C48" s="19">
        <v>51721.5085</v>
      </c>
      <c r="D48" s="19">
        <v>0.0015</v>
      </c>
      <c r="E48">
        <f t="shared" si="0"/>
        <v>24889.93490956642</v>
      </c>
      <c r="F48">
        <f t="shared" si="1"/>
        <v>24890</v>
      </c>
      <c r="G48">
        <f t="shared" si="6"/>
        <v>-0.030348799991770647</v>
      </c>
      <c r="K48">
        <f t="shared" si="7"/>
        <v>-0.030348799991770647</v>
      </c>
      <c r="O48">
        <f t="shared" si="2"/>
        <v>-0.031080631021873868</v>
      </c>
      <c r="Q48" s="2">
        <f t="shared" si="3"/>
        <v>36703.0085</v>
      </c>
      <c r="R48" s="2"/>
      <c r="S48" s="2"/>
      <c r="T48" s="2"/>
    </row>
    <row r="49" spans="1:20" ht="12.75">
      <c r="A49" s="43" t="s">
        <v>51</v>
      </c>
      <c r="B49" s="44" t="s">
        <v>30</v>
      </c>
      <c r="C49" s="43">
        <v>51757.4091</v>
      </c>
      <c r="D49" s="43" t="s">
        <v>52</v>
      </c>
      <c r="E49" s="41">
        <f t="shared" si="0"/>
        <v>24966.93253782172</v>
      </c>
      <c r="F49">
        <f t="shared" si="1"/>
        <v>24967</v>
      </c>
      <c r="G49">
        <f t="shared" si="6"/>
        <v>-0.03145463999680942</v>
      </c>
      <c r="K49">
        <f t="shared" si="7"/>
        <v>-0.03145463999680942</v>
      </c>
      <c r="O49">
        <f t="shared" si="2"/>
        <v>-0.031305790897718296</v>
      </c>
      <c r="Q49" s="2">
        <f t="shared" si="3"/>
        <v>36738.9091</v>
      </c>
      <c r="R49" s="2"/>
      <c r="S49" s="2"/>
      <c r="T49" s="2"/>
    </row>
    <row r="50" spans="1:20" ht="12.75">
      <c r="A50" s="43" t="s">
        <v>51</v>
      </c>
      <c r="B50" s="44" t="s">
        <v>30</v>
      </c>
      <c r="C50" s="43">
        <v>51764.4031</v>
      </c>
      <c r="D50" s="43" t="s">
        <v>52</v>
      </c>
      <c r="E50" s="41">
        <f t="shared" si="0"/>
        <v>24981.932883554608</v>
      </c>
      <c r="F50">
        <f t="shared" si="1"/>
        <v>24982</v>
      </c>
      <c r="G50">
        <f t="shared" si="6"/>
        <v>-0.03129343999171397</v>
      </c>
      <c r="K50">
        <f t="shared" si="7"/>
        <v>-0.03129343999171397</v>
      </c>
      <c r="O50">
        <f t="shared" si="2"/>
        <v>-0.03134965321119449</v>
      </c>
      <c r="Q50" s="2">
        <f t="shared" si="3"/>
        <v>36745.9031</v>
      </c>
      <c r="R50" s="2"/>
      <c r="S50" s="2"/>
      <c r="T50" s="2"/>
    </row>
    <row r="51" spans="1:20" ht="12.75">
      <c r="A51" t="s">
        <v>29</v>
      </c>
      <c r="B51" s="11" t="s">
        <v>30</v>
      </c>
      <c r="C51" s="19">
        <v>51776.5246</v>
      </c>
      <c r="D51" s="19">
        <v>0.0028</v>
      </c>
      <c r="E51">
        <f t="shared" si="0"/>
        <v>25007.930408690576</v>
      </c>
      <c r="F51">
        <f t="shared" si="1"/>
        <v>25008</v>
      </c>
      <c r="G51">
        <f t="shared" si="6"/>
        <v>-0.03244735999760451</v>
      </c>
      <c r="K51">
        <f t="shared" si="7"/>
        <v>-0.03244735999760451</v>
      </c>
      <c r="O51">
        <f t="shared" si="2"/>
        <v>-0.03142568122121988</v>
      </c>
      <c r="Q51" s="2">
        <f t="shared" si="3"/>
        <v>36758.0246</v>
      </c>
      <c r="R51" s="2"/>
      <c r="S51" s="2"/>
      <c r="T51" s="2"/>
    </row>
    <row r="52" spans="1:20" ht="12.75">
      <c r="A52" t="s">
        <v>29</v>
      </c>
      <c r="B52" s="11" t="s">
        <v>30</v>
      </c>
      <c r="C52" s="19">
        <v>51778.3897</v>
      </c>
      <c r="D52" s="19">
        <v>0.0023</v>
      </c>
      <c r="E52">
        <f t="shared" si="0"/>
        <v>25011.93057237751</v>
      </c>
      <c r="F52">
        <f t="shared" si="1"/>
        <v>25012</v>
      </c>
      <c r="G52">
        <f t="shared" si="6"/>
        <v>-0.03237103999708779</v>
      </c>
      <c r="K52">
        <f t="shared" si="7"/>
        <v>-0.03237103999708779</v>
      </c>
      <c r="O52">
        <f t="shared" si="2"/>
        <v>-0.03143737783814687</v>
      </c>
      <c r="Q52" s="2">
        <f t="shared" si="3"/>
        <v>36759.8897</v>
      </c>
      <c r="R52" s="2"/>
      <c r="S52" s="2"/>
      <c r="T52" s="2"/>
    </row>
    <row r="53" spans="1:20" ht="12.75">
      <c r="A53" t="s">
        <v>29</v>
      </c>
      <c r="B53" s="11" t="s">
        <v>30</v>
      </c>
      <c r="C53" s="19">
        <v>51841.3359</v>
      </c>
      <c r="D53" s="19">
        <v>0.0046</v>
      </c>
      <c r="E53">
        <f aca="true" t="shared" si="8" ref="E53:E73">+(C53-C$7)/C$8</f>
        <v>25146.93411292237</v>
      </c>
      <c r="F53">
        <f aca="true" t="shared" si="9" ref="F53:F84">ROUND(2*E53,0)/2</f>
        <v>25147</v>
      </c>
      <c r="G53">
        <f t="shared" si="6"/>
        <v>-0.030720239999936894</v>
      </c>
      <c r="K53">
        <f t="shared" si="7"/>
        <v>-0.030720239999936894</v>
      </c>
      <c r="O53">
        <f aca="true" t="shared" si="10" ref="O53:O73">+C$11+C$12*F53</f>
        <v>-0.03183213865943257</v>
      </c>
      <c r="Q53" s="2">
        <f aca="true" t="shared" si="11" ref="Q53:Q73">+C53-15018.5</f>
        <v>36822.8359</v>
      </c>
      <c r="R53" s="2"/>
      <c r="S53" s="2"/>
      <c r="T53" s="2"/>
    </row>
    <row r="54" spans="1:20" ht="12.75">
      <c r="A54" s="43" t="s">
        <v>51</v>
      </c>
      <c r="B54" s="44" t="s">
        <v>30</v>
      </c>
      <c r="C54" s="43">
        <v>52122.4834</v>
      </c>
      <c r="D54" s="43" t="s">
        <v>52</v>
      </c>
      <c r="E54" s="41">
        <f t="shared" si="8"/>
        <v>25749.923775766754</v>
      </c>
      <c r="F54">
        <f t="shared" si="9"/>
        <v>25750</v>
      </c>
      <c r="G54">
        <f t="shared" si="6"/>
        <v>-0.03553999999712687</v>
      </c>
      <c r="K54">
        <f t="shared" si="7"/>
        <v>-0.03553999999712687</v>
      </c>
      <c r="O54">
        <f t="shared" si="10"/>
        <v>-0.03359540366117535</v>
      </c>
      <c r="Q54" s="2">
        <f t="shared" si="11"/>
        <v>37103.9834</v>
      </c>
      <c r="R54" s="2"/>
      <c r="S54" s="2"/>
      <c r="T54" s="2"/>
    </row>
    <row r="55" spans="1:20" ht="12.75">
      <c r="A55" s="43" t="s">
        <v>51</v>
      </c>
      <c r="B55" s="44" t="s">
        <v>30</v>
      </c>
      <c r="C55" s="43">
        <v>52137.4072</v>
      </c>
      <c r="D55" s="43">
        <v>0.0023</v>
      </c>
      <c r="E55" s="41">
        <f t="shared" si="8"/>
        <v>25781.93151949686</v>
      </c>
      <c r="F55">
        <f t="shared" si="9"/>
        <v>25782</v>
      </c>
      <c r="G55">
        <f t="shared" si="6"/>
        <v>-0.03192943999601994</v>
      </c>
      <c r="K55">
        <f t="shared" si="7"/>
        <v>-0.03192943999601994</v>
      </c>
      <c r="O55">
        <f t="shared" si="10"/>
        <v>-0.03368897659659122</v>
      </c>
      <c r="Q55" s="2">
        <f t="shared" si="11"/>
        <v>37118.9072</v>
      </c>
      <c r="R55" s="2"/>
      <c r="S55" s="2"/>
      <c r="T55" s="2"/>
    </row>
    <row r="56" spans="1:20" ht="12.75">
      <c r="A56" s="43" t="s">
        <v>51</v>
      </c>
      <c r="B56" s="44" t="s">
        <v>30</v>
      </c>
      <c r="C56" s="43">
        <v>52488.4911</v>
      </c>
      <c r="D56" s="43" t="s">
        <v>52</v>
      </c>
      <c r="E56" s="41">
        <f t="shared" si="8"/>
        <v>26534.91691858841</v>
      </c>
      <c r="F56">
        <f t="shared" si="9"/>
        <v>26535</v>
      </c>
      <c r="G56">
        <f t="shared" si="6"/>
        <v>-0.038737199996830896</v>
      </c>
      <c r="K56">
        <f t="shared" si="7"/>
        <v>-0.038737199996830896</v>
      </c>
      <c r="O56">
        <f t="shared" si="10"/>
        <v>-0.035890864733095905</v>
      </c>
      <c r="Q56" s="2">
        <f t="shared" si="11"/>
        <v>37469.9911</v>
      </c>
      <c r="R56" s="2"/>
      <c r="S56" s="2"/>
      <c r="T56" s="2"/>
    </row>
    <row r="57" spans="1:20" ht="12.75">
      <c r="A57" s="32" t="s">
        <v>50</v>
      </c>
      <c r="B57" s="37" t="s">
        <v>30</v>
      </c>
      <c r="C57" s="38">
        <v>53139.8491</v>
      </c>
      <c r="D57" s="39">
        <v>0.0004</v>
      </c>
      <c r="E57">
        <f t="shared" si="8"/>
        <v>27931.913658061443</v>
      </c>
      <c r="F57">
        <f t="shared" si="9"/>
        <v>27932</v>
      </c>
      <c r="G57">
        <f t="shared" si="6"/>
        <v>-0.040257439999550115</v>
      </c>
      <c r="K57">
        <f t="shared" si="7"/>
        <v>-0.040257439999550115</v>
      </c>
      <c r="O57">
        <f t="shared" si="10"/>
        <v>-0.03997590819484494</v>
      </c>
      <c r="Q57" s="2">
        <f t="shared" si="11"/>
        <v>38121.3491</v>
      </c>
      <c r="R57" s="2"/>
      <c r="S57" s="2"/>
      <c r="T57" s="2"/>
    </row>
    <row r="58" spans="1:20" ht="12.75">
      <c r="A58" s="16" t="s">
        <v>40</v>
      </c>
      <c r="B58" s="40" t="s">
        <v>30</v>
      </c>
      <c r="C58" s="32">
        <v>53179.484</v>
      </c>
      <c r="D58" s="39">
        <v>0.003</v>
      </c>
      <c r="E58" s="41">
        <f t="shared" si="8"/>
        <v>28016.920407144644</v>
      </c>
      <c r="F58">
        <f t="shared" si="9"/>
        <v>28017</v>
      </c>
      <c r="G58">
        <f t="shared" si="6"/>
        <v>-0.0371106399979908</v>
      </c>
      <c r="K58">
        <f t="shared" si="7"/>
        <v>-0.0371106399979908</v>
      </c>
      <c r="O58">
        <f t="shared" si="10"/>
        <v>-0.040224461304543345</v>
      </c>
      <c r="Q58" s="2">
        <f t="shared" si="11"/>
        <v>38160.984</v>
      </c>
      <c r="R58" s="2"/>
      <c r="S58" s="2"/>
      <c r="T58" s="2"/>
    </row>
    <row r="59" spans="1:20" ht="12.75">
      <c r="A59" s="43" t="s">
        <v>51</v>
      </c>
      <c r="B59" s="44" t="s">
        <v>30</v>
      </c>
      <c r="C59" s="43">
        <v>53227.50525</v>
      </c>
      <c r="D59" s="43" t="s">
        <v>53</v>
      </c>
      <c r="E59" s="41">
        <f t="shared" si="8"/>
        <v>28119.913737502797</v>
      </c>
      <c r="F59">
        <f t="shared" si="9"/>
        <v>28120</v>
      </c>
      <c r="G59">
        <f t="shared" si="6"/>
        <v>-0.040220399998361245</v>
      </c>
      <c r="K59">
        <f t="shared" si="7"/>
        <v>-0.040220399998361245</v>
      </c>
      <c r="O59">
        <f t="shared" si="10"/>
        <v>-0.040525649190413175</v>
      </c>
      <c r="Q59" s="2">
        <f t="shared" si="11"/>
        <v>38209.00525</v>
      </c>
      <c r="R59" s="2"/>
      <c r="S59" s="2"/>
      <c r="T59" s="2"/>
    </row>
    <row r="60" spans="1:20" ht="12.75">
      <c r="A60" s="45" t="s">
        <v>58</v>
      </c>
      <c r="B60" s="46" t="s">
        <v>30</v>
      </c>
      <c r="C60" s="45">
        <v>53233.559</v>
      </c>
      <c r="D60" s="45">
        <v>0.004</v>
      </c>
      <c r="E60">
        <f t="shared" si="8"/>
        <v>28132.897486856586</v>
      </c>
      <c r="F60">
        <f t="shared" si="9"/>
        <v>28133</v>
      </c>
      <c r="G60">
        <f t="shared" si="6"/>
        <v>-0.047797359999094624</v>
      </c>
      <c r="I60">
        <f>+G60</f>
        <v>-0.047797359999094624</v>
      </c>
      <c r="O60">
        <f t="shared" si="10"/>
        <v>-0.04056366319542588</v>
      </c>
      <c r="Q60" s="2">
        <f t="shared" si="11"/>
        <v>38215.059</v>
      </c>
      <c r="R60" s="2"/>
      <c r="S60" s="2"/>
      <c r="T60" s="2"/>
    </row>
    <row r="61" spans="1:20" ht="12.75">
      <c r="A61" s="65" t="s">
        <v>262</v>
      </c>
      <c r="B61" s="66" t="s">
        <v>30</v>
      </c>
      <c r="C61" s="65">
        <v>53256.415</v>
      </c>
      <c r="D61" s="65" t="s">
        <v>75</v>
      </c>
      <c r="E61">
        <f t="shared" si="8"/>
        <v>28181.917775971626</v>
      </c>
      <c r="F61">
        <f t="shared" si="9"/>
        <v>28182</v>
      </c>
      <c r="G61">
        <f t="shared" si="6"/>
        <v>-0.03833743999712169</v>
      </c>
      <c r="K61">
        <f>+G61</f>
        <v>-0.03833743999712169</v>
      </c>
      <c r="O61">
        <f t="shared" si="10"/>
        <v>-0.04070694675278142</v>
      </c>
      <c r="Q61" s="2">
        <f t="shared" si="11"/>
        <v>38237.915</v>
      </c>
      <c r="R61" s="2"/>
      <c r="S61" s="2"/>
      <c r="T61" s="2"/>
    </row>
    <row r="62" spans="1:20" ht="12.75">
      <c r="A62" s="42" t="s">
        <v>42</v>
      </c>
      <c r="B62" s="37"/>
      <c r="C62" s="32">
        <v>53259.4397</v>
      </c>
      <c r="D62" s="32">
        <v>0.0017</v>
      </c>
      <c r="E62" s="41">
        <f t="shared" si="8"/>
        <v>28188.404985828398</v>
      </c>
      <c r="F62">
        <f t="shared" si="9"/>
        <v>28188.5</v>
      </c>
      <c r="G62">
        <f t="shared" si="6"/>
        <v>-0.04430091999529395</v>
      </c>
      <c r="J62">
        <f>+G62</f>
        <v>-0.04430091999529395</v>
      </c>
      <c r="O62">
        <f t="shared" si="10"/>
        <v>-0.04072595375528778</v>
      </c>
      <c r="Q62" s="2">
        <f t="shared" si="11"/>
        <v>38240.9397</v>
      </c>
      <c r="R62" s="2"/>
      <c r="S62" s="2"/>
      <c r="T62" s="2"/>
    </row>
    <row r="63" spans="1:20" ht="12.75">
      <c r="A63" s="16" t="s">
        <v>54</v>
      </c>
      <c r="B63" s="40" t="s">
        <v>30</v>
      </c>
      <c r="C63" s="32">
        <v>54298.48927</v>
      </c>
      <c r="D63" s="32">
        <v>0.0001</v>
      </c>
      <c r="E63" s="41">
        <f t="shared" si="8"/>
        <v>30416.901237414855</v>
      </c>
      <c r="F63">
        <f t="shared" si="9"/>
        <v>30417</v>
      </c>
      <c r="G63">
        <f t="shared" si="6"/>
        <v>-0.04604863999702502</v>
      </c>
      <c r="K63">
        <f>+G63</f>
        <v>-0.04604863999702502</v>
      </c>
      <c r="O63">
        <f t="shared" si="10"/>
        <v>-0.04724243146073356</v>
      </c>
      <c r="Q63" s="2">
        <f t="shared" si="11"/>
        <v>39279.98927</v>
      </c>
      <c r="R63" s="2"/>
      <c r="S63" s="2"/>
      <c r="T63" s="2"/>
    </row>
    <row r="64" spans="1:20" ht="12.75">
      <c r="A64" s="65" t="s">
        <v>217</v>
      </c>
      <c r="B64" s="66" t="s">
        <v>30</v>
      </c>
      <c r="C64" s="65">
        <v>55051.4876</v>
      </c>
      <c r="D64" s="65" t="s">
        <v>75</v>
      </c>
      <c r="E64">
        <f t="shared" si="8"/>
        <v>32031.890554869533</v>
      </c>
      <c r="F64">
        <f t="shared" si="9"/>
        <v>32032</v>
      </c>
      <c r="G64">
        <f t="shared" si="6"/>
        <v>-0.051029439993726555</v>
      </c>
      <c r="K64">
        <f>+G64</f>
        <v>-0.051029439993726555</v>
      </c>
      <c r="O64">
        <f t="shared" si="10"/>
        <v>-0.05196494054500322</v>
      </c>
      <c r="Q64" s="2">
        <f t="shared" si="11"/>
        <v>40032.9876</v>
      </c>
      <c r="R64" s="2"/>
      <c r="S64" s="2"/>
      <c r="T64" s="2"/>
    </row>
    <row r="65" spans="1:20" ht="12.75">
      <c r="A65" s="65" t="s">
        <v>217</v>
      </c>
      <c r="B65" s="66" t="s">
        <v>33</v>
      </c>
      <c r="C65" s="65">
        <v>55062.4443</v>
      </c>
      <c r="D65" s="65" t="s">
        <v>75</v>
      </c>
      <c r="E65">
        <f t="shared" si="8"/>
        <v>32055.389881162275</v>
      </c>
      <c r="F65">
        <f t="shared" si="9"/>
        <v>32055.5</v>
      </c>
      <c r="G65">
        <f t="shared" si="6"/>
        <v>-0.05134355999325635</v>
      </c>
      <c r="K65">
        <f>+G65</f>
        <v>-0.05134355999325635</v>
      </c>
      <c r="O65">
        <f t="shared" si="10"/>
        <v>-0.05203365816944925</v>
      </c>
      <c r="Q65" s="2">
        <f t="shared" si="11"/>
        <v>40043.9443</v>
      </c>
      <c r="R65" s="2"/>
      <c r="S65" s="2"/>
      <c r="T65" s="2"/>
    </row>
    <row r="66" spans="1:20" ht="12.75">
      <c r="A66" s="65" t="s">
        <v>217</v>
      </c>
      <c r="B66" s="66" t="s">
        <v>30</v>
      </c>
      <c r="C66" s="65">
        <v>55074.3327</v>
      </c>
      <c r="D66" s="65" t="s">
        <v>75</v>
      </c>
      <c r="E66">
        <f t="shared" si="8"/>
        <v>32080.887466265314</v>
      </c>
      <c r="F66">
        <f t="shared" si="9"/>
        <v>32081</v>
      </c>
      <c r="G66">
        <f t="shared" si="6"/>
        <v>-0.05246952000015881</v>
      </c>
      <c r="K66">
        <f>+G66</f>
        <v>-0.05246952000015881</v>
      </c>
      <c r="O66">
        <f t="shared" si="10"/>
        <v>-0.05210822410235876</v>
      </c>
      <c r="Q66" s="2">
        <f t="shared" si="11"/>
        <v>40055.8327</v>
      </c>
      <c r="R66" s="2"/>
      <c r="S66" s="2"/>
      <c r="T66" s="2"/>
    </row>
    <row r="67" spans="1:21" ht="12.75">
      <c r="A67" s="45" t="s">
        <v>55</v>
      </c>
      <c r="B67" s="46" t="s">
        <v>33</v>
      </c>
      <c r="C67" s="45">
        <v>55114.6896</v>
      </c>
      <c r="D67" s="45">
        <v>0.0005</v>
      </c>
      <c r="E67" s="41">
        <f t="shared" si="8"/>
        <v>32167.44272115623</v>
      </c>
      <c r="F67">
        <f t="shared" si="9"/>
        <v>32167.5</v>
      </c>
      <c r="O67">
        <f t="shared" si="10"/>
        <v>-0.05236116344340478</v>
      </c>
      <c r="Q67" s="2">
        <f t="shared" si="11"/>
        <v>40096.1896</v>
      </c>
      <c r="R67" s="2"/>
      <c r="S67" s="2"/>
      <c r="T67" s="2"/>
      <c r="U67" s="12">
        <v>-0.02670659999421332</v>
      </c>
    </row>
    <row r="68" spans="1:20" ht="12.75">
      <c r="A68" s="45" t="s">
        <v>56</v>
      </c>
      <c r="B68" s="46" t="s">
        <v>30</v>
      </c>
      <c r="C68" s="45">
        <v>55306.526</v>
      </c>
      <c r="D68" s="45">
        <v>0.0002</v>
      </c>
      <c r="E68">
        <f t="shared" si="8"/>
        <v>32578.882859010137</v>
      </c>
      <c r="F68">
        <f t="shared" si="9"/>
        <v>32579</v>
      </c>
      <c r="G68">
        <f aca="true" t="shared" si="12" ref="G68:G73">+C68-(C$7+F68*C$8)</f>
        <v>-0.05461767999804579</v>
      </c>
      <c r="J68">
        <f>+G68</f>
        <v>-0.05461767999804579</v>
      </c>
      <c r="O68">
        <f t="shared" si="10"/>
        <v>-0.05356445290976824</v>
      </c>
      <c r="Q68" s="2">
        <f t="shared" si="11"/>
        <v>40288.026</v>
      </c>
      <c r="R68" s="2"/>
      <c r="S68" s="2"/>
      <c r="T68" s="2"/>
    </row>
    <row r="69" spans="1:20" ht="12.75">
      <c r="A69" s="45" t="s">
        <v>56</v>
      </c>
      <c r="B69" s="46" t="s">
        <v>33</v>
      </c>
      <c r="C69" s="45">
        <v>55372.5018</v>
      </c>
      <c r="D69" s="45">
        <v>0.0018</v>
      </c>
      <c r="E69" s="41">
        <f t="shared" si="8"/>
        <v>32720.384118661703</v>
      </c>
      <c r="F69">
        <f t="shared" si="9"/>
        <v>32720.5</v>
      </c>
      <c r="G69">
        <f t="shared" si="12"/>
        <v>-0.05403035999916028</v>
      </c>
      <c r="J69">
        <f>+G69</f>
        <v>-0.05403035999916028</v>
      </c>
      <c r="O69">
        <f t="shared" si="10"/>
        <v>-0.05397822073356028</v>
      </c>
      <c r="Q69" s="2">
        <f t="shared" si="11"/>
        <v>40354.0018</v>
      </c>
      <c r="R69" s="2"/>
      <c r="S69" s="2"/>
      <c r="T69" s="2"/>
    </row>
    <row r="70" spans="1:20" ht="12.75">
      <c r="A70" s="50" t="s">
        <v>65</v>
      </c>
      <c r="B70" s="50"/>
      <c r="C70" s="51">
        <v>55462.4894</v>
      </c>
      <c r="D70" s="51">
        <v>0.0017</v>
      </c>
      <c r="E70" s="41">
        <f t="shared" si="8"/>
        <v>32913.38456356758</v>
      </c>
      <c r="F70">
        <f t="shared" si="9"/>
        <v>32913.5</v>
      </c>
      <c r="G70">
        <f t="shared" si="12"/>
        <v>-0.0538229199955822</v>
      </c>
      <c r="J70">
        <f>+G70</f>
        <v>-0.0538229199955822</v>
      </c>
      <c r="K70">
        <f>+G71</f>
        <v>-0.06036447999213124</v>
      </c>
      <c r="O70">
        <f t="shared" si="10"/>
        <v>-0.05454258250028724</v>
      </c>
      <c r="Q70" s="2">
        <f t="shared" si="11"/>
        <v>40443.9894</v>
      </c>
      <c r="R70" s="2"/>
      <c r="S70" s="2"/>
      <c r="T70" s="2"/>
    </row>
    <row r="71" spans="1:20" ht="12.75">
      <c r="A71" s="45" t="s">
        <v>57</v>
      </c>
      <c r="B71" s="46" t="s">
        <v>30</v>
      </c>
      <c r="C71" s="45">
        <v>55849.7084</v>
      </c>
      <c r="D71" s="45">
        <v>0.0008</v>
      </c>
      <c r="E71" s="41">
        <f t="shared" si="8"/>
        <v>33743.870533590234</v>
      </c>
      <c r="F71">
        <f t="shared" si="9"/>
        <v>33744</v>
      </c>
      <c r="G71">
        <f t="shared" si="12"/>
        <v>-0.06036447999213124</v>
      </c>
      <c r="K71">
        <f>+G72</f>
        <v>-0.055636999997659586</v>
      </c>
      <c r="O71">
        <f t="shared" si="10"/>
        <v>-0.05697109258975223</v>
      </c>
      <c r="Q71" s="2">
        <f t="shared" si="11"/>
        <v>40831.2084</v>
      </c>
      <c r="R71" s="2"/>
      <c r="S71" s="2"/>
      <c r="T71" s="2"/>
    </row>
    <row r="72" spans="1:20" ht="12.75">
      <c r="A72" s="16" t="s">
        <v>59</v>
      </c>
      <c r="B72" s="40" t="s">
        <v>33</v>
      </c>
      <c r="C72" s="32">
        <v>56219.6872</v>
      </c>
      <c r="D72" s="32">
        <v>0.0005</v>
      </c>
      <c r="E72" s="41">
        <f t="shared" si="8"/>
        <v>34537.38067282878</v>
      </c>
      <c r="F72">
        <f t="shared" si="9"/>
        <v>34537.5</v>
      </c>
      <c r="G72">
        <f t="shared" si="12"/>
        <v>-0.055636999997659586</v>
      </c>
      <c r="O72">
        <f t="shared" si="10"/>
        <v>-0.059291408972642616</v>
      </c>
      <c r="Q72" s="2">
        <f t="shared" si="11"/>
        <v>41201.1872</v>
      </c>
      <c r="R72" s="2"/>
      <c r="S72" s="2"/>
      <c r="T72" s="2"/>
    </row>
    <row r="73" spans="1:20" ht="12.75">
      <c r="A73" s="48" t="s">
        <v>62</v>
      </c>
      <c r="B73" s="47" t="s">
        <v>30</v>
      </c>
      <c r="C73" s="48">
        <v>56491.5098</v>
      </c>
      <c r="D73" s="48">
        <v>0.0062</v>
      </c>
      <c r="E73" s="41">
        <f t="shared" si="8"/>
        <v>35120.370804085454</v>
      </c>
      <c r="F73">
        <f t="shared" si="9"/>
        <v>35120.5</v>
      </c>
      <c r="G73">
        <f t="shared" si="12"/>
        <v>-0.060238359998038504</v>
      </c>
      <c r="J73">
        <f>+G73</f>
        <v>-0.060238359998038504</v>
      </c>
      <c r="O73">
        <f t="shared" si="10"/>
        <v>-0.06099619088975048</v>
      </c>
      <c r="Q73" s="2">
        <f t="shared" si="11"/>
        <v>41473.0098</v>
      </c>
      <c r="R73" s="2"/>
      <c r="S73" s="2"/>
      <c r="T73" s="2"/>
    </row>
    <row r="74" spans="2:4" ht="12.75">
      <c r="B74" s="15"/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7"/>
  <sheetViews>
    <sheetView zoomScalePageLayoutView="0" workbookViewId="0" topLeftCell="A16">
      <selection activeCell="A45" sqref="A45:D54"/>
    </sheetView>
  </sheetViews>
  <sheetFormatPr defaultColWidth="9.140625" defaultRowHeight="12.75"/>
  <cols>
    <col min="1" max="1" width="19.7109375" style="10" customWidth="1"/>
    <col min="2" max="2" width="4.421875" style="21" customWidth="1"/>
    <col min="3" max="3" width="12.7109375" style="10" customWidth="1"/>
    <col min="4" max="4" width="5.421875" style="21" customWidth="1"/>
    <col min="5" max="5" width="14.8515625" style="21" customWidth="1"/>
    <col min="6" max="6" width="9.140625" style="21" customWidth="1"/>
    <col min="7" max="7" width="12.00390625" style="21" customWidth="1"/>
    <col min="8" max="8" width="14.140625" style="10" customWidth="1"/>
    <col min="9" max="9" width="22.57421875" style="21" customWidth="1"/>
    <col min="10" max="10" width="25.140625" style="21" customWidth="1"/>
    <col min="11" max="11" width="15.7109375" style="21" customWidth="1"/>
    <col min="12" max="12" width="14.140625" style="21" customWidth="1"/>
    <col min="13" max="13" width="9.57421875" style="21" customWidth="1"/>
    <col min="14" max="14" width="14.140625" style="21" customWidth="1"/>
    <col min="15" max="15" width="23.421875" style="21" customWidth="1"/>
    <col min="16" max="16" width="16.57421875" style="21" customWidth="1"/>
    <col min="17" max="17" width="41.00390625" style="21" customWidth="1"/>
    <col min="18" max="16384" width="9.140625" style="21" customWidth="1"/>
  </cols>
  <sheetData>
    <row r="1" spans="1:10" ht="15.75">
      <c r="A1" s="52" t="s">
        <v>66</v>
      </c>
      <c r="I1" s="53" t="s">
        <v>67</v>
      </c>
      <c r="J1" s="54" t="s">
        <v>52</v>
      </c>
    </row>
    <row r="2" spans="9:10" ht="12.75">
      <c r="I2" s="55" t="s">
        <v>68</v>
      </c>
      <c r="J2" s="56" t="s">
        <v>69</v>
      </c>
    </row>
    <row r="3" spans="1:10" ht="12.75">
      <c r="A3" s="57" t="s">
        <v>70</v>
      </c>
      <c r="I3" s="55" t="s">
        <v>71</v>
      </c>
      <c r="J3" s="56" t="s">
        <v>72</v>
      </c>
    </row>
    <row r="4" spans="9:10" ht="12.75">
      <c r="I4" s="55" t="s">
        <v>73</v>
      </c>
      <c r="J4" s="56" t="s">
        <v>72</v>
      </c>
    </row>
    <row r="5" spans="9:10" ht="13.5" thickBot="1">
      <c r="I5" s="58" t="s">
        <v>74</v>
      </c>
      <c r="J5" s="59" t="s">
        <v>75</v>
      </c>
    </row>
    <row r="10" ht="13.5" thickBot="1"/>
    <row r="11" spans="1:16" ht="12.75" customHeight="1" thickBot="1">
      <c r="A11" s="10" t="str">
        <f aca="true" t="shared" si="0" ref="A11:A54">P11</f>
        <v>IBVS 4887 </v>
      </c>
      <c r="B11" s="15" t="str">
        <f aca="true" t="shared" si="1" ref="B11:B54">IF(H11=INT(H11),"I","II")</f>
        <v>I</v>
      </c>
      <c r="C11" s="10">
        <f aca="true" t="shared" si="2" ref="C11:C54">1*G11</f>
        <v>49987.5056</v>
      </c>
      <c r="D11" s="21" t="str">
        <f aca="true" t="shared" si="3" ref="D11:D54">VLOOKUP(F11,I$1:J$5,2,FALSE)</f>
        <v>vis</v>
      </c>
      <c r="E11" s="60">
        <f>VLOOKUP(C11,A!C$21:E$972,3,FALSE)</f>
        <v>21170.941057434724</v>
      </c>
      <c r="F11" s="15" t="s">
        <v>74</v>
      </c>
      <c r="G11" s="21" t="str">
        <f aca="true" t="shared" si="4" ref="G11:G54">MID(I11,3,LEN(I11)-3)</f>
        <v>49987.5056</v>
      </c>
      <c r="H11" s="10">
        <f aca="true" t="shared" si="5" ref="H11:H54">1*K11</f>
        <v>21171</v>
      </c>
      <c r="I11" s="61" t="s">
        <v>98</v>
      </c>
      <c r="J11" s="62" t="s">
        <v>99</v>
      </c>
      <c r="K11" s="61">
        <v>21171</v>
      </c>
      <c r="L11" s="61" t="s">
        <v>100</v>
      </c>
      <c r="M11" s="62" t="s">
        <v>101</v>
      </c>
      <c r="N11" s="62" t="s">
        <v>102</v>
      </c>
      <c r="O11" s="63" t="s">
        <v>103</v>
      </c>
      <c r="P11" s="64" t="s">
        <v>104</v>
      </c>
    </row>
    <row r="12" spans="1:16" ht="12.75" customHeight="1" thickBot="1">
      <c r="A12" s="10" t="str">
        <f t="shared" si="0"/>
        <v> BBS 111 </v>
      </c>
      <c r="B12" s="15" t="str">
        <f t="shared" si="1"/>
        <v>I</v>
      </c>
      <c r="C12" s="10">
        <f t="shared" si="2"/>
        <v>50053.2544</v>
      </c>
      <c r="D12" s="21" t="str">
        <f t="shared" si="3"/>
        <v>vis</v>
      </c>
      <c r="E12" s="60">
        <f>VLOOKUP(C12,A!C$21:E$972,3,FALSE)</f>
        <v>21311.955459997167</v>
      </c>
      <c r="F12" s="15" t="s">
        <v>74</v>
      </c>
      <c r="G12" s="21" t="str">
        <f t="shared" si="4"/>
        <v>50053.2544</v>
      </c>
      <c r="H12" s="10">
        <f t="shared" si="5"/>
        <v>21312</v>
      </c>
      <c r="I12" s="61" t="s">
        <v>105</v>
      </c>
      <c r="J12" s="62" t="s">
        <v>106</v>
      </c>
      <c r="K12" s="61">
        <v>21312</v>
      </c>
      <c r="L12" s="61" t="s">
        <v>107</v>
      </c>
      <c r="M12" s="62" t="s">
        <v>101</v>
      </c>
      <c r="N12" s="62" t="s">
        <v>102</v>
      </c>
      <c r="O12" s="63" t="s">
        <v>108</v>
      </c>
      <c r="P12" s="63" t="s">
        <v>109</v>
      </c>
    </row>
    <row r="13" spans="1:16" ht="12.75" customHeight="1" thickBot="1">
      <c r="A13" s="10" t="str">
        <f t="shared" si="0"/>
        <v>IBVS 4887 </v>
      </c>
      <c r="B13" s="15" t="str">
        <f t="shared" si="1"/>
        <v>I</v>
      </c>
      <c r="C13" s="10">
        <f t="shared" si="2"/>
        <v>50604.3658</v>
      </c>
      <c r="D13" s="21" t="str">
        <f t="shared" si="3"/>
        <v>vis</v>
      </c>
      <c r="E13" s="60">
        <f>VLOOKUP(C13,A!C$21:E$972,3,FALSE)</f>
        <v>22493.94881677857</v>
      </c>
      <c r="F13" s="15" t="s">
        <v>74</v>
      </c>
      <c r="G13" s="21" t="str">
        <f t="shared" si="4"/>
        <v>50604.3658</v>
      </c>
      <c r="H13" s="10">
        <f t="shared" si="5"/>
        <v>22494</v>
      </c>
      <c r="I13" s="61" t="s">
        <v>110</v>
      </c>
      <c r="J13" s="62" t="s">
        <v>111</v>
      </c>
      <c r="K13" s="61">
        <v>22494</v>
      </c>
      <c r="L13" s="61" t="s">
        <v>112</v>
      </c>
      <c r="M13" s="62" t="s">
        <v>101</v>
      </c>
      <c r="N13" s="62" t="s">
        <v>102</v>
      </c>
      <c r="O13" s="63" t="s">
        <v>113</v>
      </c>
      <c r="P13" s="64" t="s">
        <v>104</v>
      </c>
    </row>
    <row r="14" spans="1:16" ht="12.75" customHeight="1" thickBot="1">
      <c r="A14" s="10" t="str">
        <f t="shared" si="0"/>
        <v>IBVS 4887 </v>
      </c>
      <c r="B14" s="15" t="str">
        <f t="shared" si="1"/>
        <v>I</v>
      </c>
      <c r="C14" s="10">
        <f t="shared" si="2"/>
        <v>50658.4507</v>
      </c>
      <c r="D14" s="21" t="str">
        <f t="shared" si="3"/>
        <v>vis</v>
      </c>
      <c r="E14" s="60">
        <f>VLOOKUP(C14,A!C$21:E$972,3,FALSE)</f>
        <v>22609.947129464876</v>
      </c>
      <c r="F14" s="15" t="s">
        <v>74</v>
      </c>
      <c r="G14" s="21" t="str">
        <f t="shared" si="4"/>
        <v>50658.4507</v>
      </c>
      <c r="H14" s="10">
        <f t="shared" si="5"/>
        <v>22610</v>
      </c>
      <c r="I14" s="61" t="s">
        <v>114</v>
      </c>
      <c r="J14" s="62" t="s">
        <v>115</v>
      </c>
      <c r="K14" s="61">
        <v>22610</v>
      </c>
      <c r="L14" s="61" t="s">
        <v>116</v>
      </c>
      <c r="M14" s="62" t="s">
        <v>101</v>
      </c>
      <c r="N14" s="62" t="s">
        <v>102</v>
      </c>
      <c r="O14" s="63" t="s">
        <v>113</v>
      </c>
      <c r="P14" s="64" t="s">
        <v>104</v>
      </c>
    </row>
    <row r="15" spans="1:16" ht="12.75" customHeight="1" thickBot="1">
      <c r="A15" s="10" t="str">
        <f t="shared" si="0"/>
        <v>IBVS 4887 </v>
      </c>
      <c r="B15" s="15" t="str">
        <f t="shared" si="1"/>
        <v>I</v>
      </c>
      <c r="C15" s="10">
        <f t="shared" si="2"/>
        <v>50671.5074</v>
      </c>
      <c r="D15" s="21" t="str">
        <f t="shared" si="3"/>
        <v>vis</v>
      </c>
      <c r="E15" s="60">
        <f>VLOOKUP(C15,A!C$21:E$972,3,FALSE)</f>
        <v>22637.95042001827</v>
      </c>
      <c r="F15" s="15" t="s">
        <v>74</v>
      </c>
      <c r="G15" s="21" t="str">
        <f t="shared" si="4"/>
        <v>50671.5074</v>
      </c>
      <c r="H15" s="10">
        <f t="shared" si="5"/>
        <v>22638</v>
      </c>
      <c r="I15" s="61" t="s">
        <v>117</v>
      </c>
      <c r="J15" s="62" t="s">
        <v>118</v>
      </c>
      <c r="K15" s="61">
        <v>22638</v>
      </c>
      <c r="L15" s="61" t="s">
        <v>119</v>
      </c>
      <c r="M15" s="62" t="s">
        <v>101</v>
      </c>
      <c r="N15" s="62" t="s">
        <v>102</v>
      </c>
      <c r="O15" s="63" t="s">
        <v>113</v>
      </c>
      <c r="P15" s="64" t="s">
        <v>104</v>
      </c>
    </row>
    <row r="16" spans="1:16" ht="12.75" customHeight="1" thickBot="1">
      <c r="A16" s="10" t="str">
        <f t="shared" si="0"/>
        <v>IBVS 4887 </v>
      </c>
      <c r="B16" s="15" t="str">
        <f t="shared" si="1"/>
        <v>I</v>
      </c>
      <c r="C16" s="10">
        <f t="shared" si="2"/>
        <v>50693.4161</v>
      </c>
      <c r="D16" s="21" t="str">
        <f t="shared" si="3"/>
        <v>vis</v>
      </c>
      <c r="E16" s="60">
        <f>VLOOKUP(C16,A!C$21:E$972,3,FALSE)</f>
        <v>22684.93899230278</v>
      </c>
      <c r="F16" s="15" t="s">
        <v>74</v>
      </c>
      <c r="G16" s="21" t="str">
        <f t="shared" si="4"/>
        <v>50693.4161</v>
      </c>
      <c r="H16" s="10">
        <f t="shared" si="5"/>
        <v>22685</v>
      </c>
      <c r="I16" s="61" t="s">
        <v>120</v>
      </c>
      <c r="J16" s="62" t="s">
        <v>121</v>
      </c>
      <c r="K16" s="61">
        <v>22685</v>
      </c>
      <c r="L16" s="61" t="s">
        <v>122</v>
      </c>
      <c r="M16" s="62" t="s">
        <v>101</v>
      </c>
      <c r="N16" s="62" t="s">
        <v>102</v>
      </c>
      <c r="O16" s="63" t="s">
        <v>113</v>
      </c>
      <c r="P16" s="64" t="s">
        <v>104</v>
      </c>
    </row>
    <row r="17" spans="1:16" ht="12.75" customHeight="1" thickBot="1">
      <c r="A17" s="10" t="str">
        <f t="shared" si="0"/>
        <v>IBVS 4888 </v>
      </c>
      <c r="B17" s="15" t="str">
        <f t="shared" si="1"/>
        <v>I</v>
      </c>
      <c r="C17" s="10">
        <f t="shared" si="2"/>
        <v>50947.5299</v>
      </c>
      <c r="D17" s="21" t="str">
        <f t="shared" si="3"/>
        <v>vis</v>
      </c>
      <c r="E17" s="60">
        <f>VLOOKUP(C17,A!C$21:E$972,3,FALSE)</f>
        <v>23229.948265321767</v>
      </c>
      <c r="F17" s="15" t="s">
        <v>74</v>
      </c>
      <c r="G17" s="21" t="str">
        <f t="shared" si="4"/>
        <v>50947.5299</v>
      </c>
      <c r="H17" s="10">
        <f t="shared" si="5"/>
        <v>23230</v>
      </c>
      <c r="I17" s="61" t="s">
        <v>123</v>
      </c>
      <c r="J17" s="62" t="s">
        <v>124</v>
      </c>
      <c r="K17" s="61">
        <v>23230</v>
      </c>
      <c r="L17" s="61" t="s">
        <v>125</v>
      </c>
      <c r="M17" s="62" t="s">
        <v>101</v>
      </c>
      <c r="N17" s="62" t="s">
        <v>102</v>
      </c>
      <c r="O17" s="63" t="s">
        <v>126</v>
      </c>
      <c r="P17" s="64" t="s">
        <v>127</v>
      </c>
    </row>
    <row r="18" spans="1:16" ht="12.75" customHeight="1" thickBot="1">
      <c r="A18" s="10" t="str">
        <f t="shared" si="0"/>
        <v>IBVS 4888 </v>
      </c>
      <c r="B18" s="15" t="str">
        <f t="shared" si="1"/>
        <v>I</v>
      </c>
      <c r="C18" s="10">
        <f t="shared" si="2"/>
        <v>50961.5147</v>
      </c>
      <c r="D18" s="21" t="str">
        <f t="shared" si="3"/>
        <v>vis</v>
      </c>
      <c r="E18" s="60">
        <f>VLOOKUP(C18,A!C$21:E$972,3,FALSE)</f>
        <v>23259.94209360388</v>
      </c>
      <c r="F18" s="15" t="s">
        <v>74</v>
      </c>
      <c r="G18" s="21" t="str">
        <f t="shared" si="4"/>
        <v>50961.5147</v>
      </c>
      <c r="H18" s="10">
        <f t="shared" si="5"/>
        <v>23260</v>
      </c>
      <c r="I18" s="61" t="s">
        <v>128</v>
      </c>
      <c r="J18" s="62" t="s">
        <v>129</v>
      </c>
      <c r="K18" s="61">
        <v>23260</v>
      </c>
      <c r="L18" s="61" t="s">
        <v>130</v>
      </c>
      <c r="M18" s="62" t="s">
        <v>101</v>
      </c>
      <c r="N18" s="62" t="s">
        <v>102</v>
      </c>
      <c r="O18" s="63" t="s">
        <v>113</v>
      </c>
      <c r="P18" s="64" t="s">
        <v>127</v>
      </c>
    </row>
    <row r="19" spans="1:16" ht="12.75" customHeight="1" thickBot="1">
      <c r="A19" s="10" t="str">
        <f t="shared" si="0"/>
        <v>IBVS 4888 </v>
      </c>
      <c r="B19" s="15" t="str">
        <f t="shared" si="1"/>
        <v>I</v>
      </c>
      <c r="C19" s="10">
        <f t="shared" si="2"/>
        <v>51040.34</v>
      </c>
      <c r="D19" s="21" t="str">
        <f t="shared" si="3"/>
        <v>vis</v>
      </c>
      <c r="E19" s="60">
        <f>VLOOKUP(C19,A!C$21:E$972,3,FALSE)</f>
        <v>23429.002252668448</v>
      </c>
      <c r="F19" s="15" t="s">
        <v>74</v>
      </c>
      <c r="G19" s="21" t="str">
        <f t="shared" si="4"/>
        <v>51040.3400</v>
      </c>
      <c r="H19" s="10">
        <f t="shared" si="5"/>
        <v>23429</v>
      </c>
      <c r="I19" s="61" t="s">
        <v>131</v>
      </c>
      <c r="J19" s="62" t="s">
        <v>132</v>
      </c>
      <c r="K19" s="61">
        <v>23429</v>
      </c>
      <c r="L19" s="61" t="s">
        <v>133</v>
      </c>
      <c r="M19" s="62" t="s">
        <v>101</v>
      </c>
      <c r="N19" s="62" t="s">
        <v>102</v>
      </c>
      <c r="O19" s="63" t="s">
        <v>126</v>
      </c>
      <c r="P19" s="64" t="s">
        <v>127</v>
      </c>
    </row>
    <row r="20" spans="1:16" ht="12.75" customHeight="1" thickBot="1">
      <c r="A20" s="10" t="str">
        <f t="shared" si="0"/>
        <v>IBVS 4888 </v>
      </c>
      <c r="B20" s="15" t="str">
        <f t="shared" si="1"/>
        <v>II</v>
      </c>
      <c r="C20" s="10">
        <f t="shared" si="2"/>
        <v>51040.5547</v>
      </c>
      <c r="D20" s="21" t="str">
        <f t="shared" si="3"/>
        <v>vis</v>
      </c>
      <c r="E20" s="60">
        <f>VLOOKUP(C20,A!C$21:E$972,3,FALSE)</f>
        <v>23429.462729395487</v>
      </c>
      <c r="F20" s="15" t="s">
        <v>74</v>
      </c>
      <c r="G20" s="21" t="str">
        <f t="shared" si="4"/>
        <v>51040.5547</v>
      </c>
      <c r="H20" s="10">
        <f t="shared" si="5"/>
        <v>23429.5</v>
      </c>
      <c r="I20" s="61" t="s">
        <v>134</v>
      </c>
      <c r="J20" s="62" t="s">
        <v>135</v>
      </c>
      <c r="K20" s="61">
        <v>23429.5</v>
      </c>
      <c r="L20" s="61" t="s">
        <v>136</v>
      </c>
      <c r="M20" s="62" t="s">
        <v>101</v>
      </c>
      <c r="N20" s="62" t="s">
        <v>102</v>
      </c>
      <c r="O20" s="63" t="s">
        <v>126</v>
      </c>
      <c r="P20" s="64" t="s">
        <v>127</v>
      </c>
    </row>
    <row r="21" spans="1:16" ht="12.75" customHeight="1" thickBot="1">
      <c r="A21" s="10" t="str">
        <f t="shared" si="0"/>
        <v>IBVS 4888 </v>
      </c>
      <c r="B21" s="15" t="str">
        <f t="shared" si="1"/>
        <v>I</v>
      </c>
      <c r="C21" s="10">
        <f t="shared" si="2"/>
        <v>51045.4416</v>
      </c>
      <c r="D21" s="21" t="str">
        <f t="shared" si="3"/>
        <v>vis</v>
      </c>
      <c r="E21" s="60">
        <f>VLOOKUP(C21,A!C$21:E$972,3,FALSE)</f>
        <v>23439.94388317901</v>
      </c>
      <c r="F21" s="15" t="s">
        <v>74</v>
      </c>
      <c r="G21" s="21" t="str">
        <f t="shared" si="4"/>
        <v>51045.4416</v>
      </c>
      <c r="H21" s="10">
        <f t="shared" si="5"/>
        <v>23440</v>
      </c>
      <c r="I21" s="61" t="s">
        <v>137</v>
      </c>
      <c r="J21" s="62" t="s">
        <v>138</v>
      </c>
      <c r="K21" s="61">
        <v>23440</v>
      </c>
      <c r="L21" s="61" t="s">
        <v>139</v>
      </c>
      <c r="M21" s="62" t="s">
        <v>101</v>
      </c>
      <c r="N21" s="62" t="s">
        <v>102</v>
      </c>
      <c r="O21" s="63" t="s">
        <v>126</v>
      </c>
      <c r="P21" s="64" t="s">
        <v>127</v>
      </c>
    </row>
    <row r="22" spans="1:16" ht="12.75" customHeight="1" thickBot="1">
      <c r="A22" s="10" t="str">
        <f t="shared" si="0"/>
        <v>IBVS 4888 </v>
      </c>
      <c r="B22" s="15" t="str">
        <f t="shared" si="1"/>
        <v>I</v>
      </c>
      <c r="C22" s="10">
        <f t="shared" si="2"/>
        <v>51081.3424</v>
      </c>
      <c r="D22" s="21" t="str">
        <f t="shared" si="3"/>
        <v>vis</v>
      </c>
      <c r="E22" s="60">
        <f>VLOOKUP(C22,A!C$21:E$972,3,FALSE)</f>
        <v>23516.94194038331</v>
      </c>
      <c r="F22" s="15" t="s">
        <v>74</v>
      </c>
      <c r="G22" s="21" t="str">
        <f t="shared" si="4"/>
        <v>51081.3424</v>
      </c>
      <c r="H22" s="10">
        <f t="shared" si="5"/>
        <v>23517</v>
      </c>
      <c r="I22" s="61" t="s">
        <v>140</v>
      </c>
      <c r="J22" s="62" t="s">
        <v>141</v>
      </c>
      <c r="K22" s="61">
        <v>23517</v>
      </c>
      <c r="L22" s="61" t="s">
        <v>142</v>
      </c>
      <c r="M22" s="62" t="s">
        <v>101</v>
      </c>
      <c r="N22" s="62" t="s">
        <v>102</v>
      </c>
      <c r="O22" s="63" t="s">
        <v>126</v>
      </c>
      <c r="P22" s="64" t="s">
        <v>127</v>
      </c>
    </row>
    <row r="23" spans="1:16" ht="12.75" customHeight="1" thickBot="1">
      <c r="A23" s="10" t="str">
        <f t="shared" si="0"/>
        <v>IBVS 5263 </v>
      </c>
      <c r="B23" s="15" t="str">
        <f t="shared" si="1"/>
        <v>I</v>
      </c>
      <c r="C23" s="10">
        <f t="shared" si="2"/>
        <v>51404.4559</v>
      </c>
      <c r="D23" s="21" t="str">
        <f t="shared" si="3"/>
        <v>vis</v>
      </c>
      <c r="E23" s="60">
        <f>VLOOKUP(C23,A!C$21:E$972,3,FALSE)</f>
        <v>24209.93796711472</v>
      </c>
      <c r="F23" s="15" t="s">
        <v>74</v>
      </c>
      <c r="G23" s="21" t="str">
        <f t="shared" si="4"/>
        <v>51404.4559</v>
      </c>
      <c r="H23" s="10">
        <f t="shared" si="5"/>
        <v>24210</v>
      </c>
      <c r="I23" s="61" t="s">
        <v>143</v>
      </c>
      <c r="J23" s="62" t="s">
        <v>144</v>
      </c>
      <c r="K23" s="61">
        <v>24210</v>
      </c>
      <c r="L23" s="61" t="s">
        <v>145</v>
      </c>
      <c r="M23" s="62" t="s">
        <v>101</v>
      </c>
      <c r="N23" s="62" t="s">
        <v>102</v>
      </c>
      <c r="O23" s="63" t="s">
        <v>126</v>
      </c>
      <c r="P23" s="64" t="s">
        <v>146</v>
      </c>
    </row>
    <row r="24" spans="1:16" ht="12.75" customHeight="1" thickBot="1">
      <c r="A24" s="10" t="str">
        <f t="shared" si="0"/>
        <v>IBVS 5287 </v>
      </c>
      <c r="B24" s="15" t="str">
        <f t="shared" si="1"/>
        <v>I</v>
      </c>
      <c r="C24" s="10">
        <f t="shared" si="2"/>
        <v>51721.5085</v>
      </c>
      <c r="D24" s="21" t="str">
        <f t="shared" si="3"/>
        <v>vis</v>
      </c>
      <c r="E24" s="60">
        <f>VLOOKUP(C24,A!C$21:E$972,3,FALSE)</f>
        <v>24889.93490956642</v>
      </c>
      <c r="F24" s="15" t="s">
        <v>74</v>
      </c>
      <c r="G24" s="21" t="str">
        <f t="shared" si="4"/>
        <v>51721.5085</v>
      </c>
      <c r="H24" s="10">
        <f t="shared" si="5"/>
        <v>24890</v>
      </c>
      <c r="I24" s="61" t="s">
        <v>147</v>
      </c>
      <c r="J24" s="62" t="s">
        <v>148</v>
      </c>
      <c r="K24" s="61">
        <v>24890</v>
      </c>
      <c r="L24" s="61" t="s">
        <v>149</v>
      </c>
      <c r="M24" s="62" t="s">
        <v>101</v>
      </c>
      <c r="N24" s="62" t="s">
        <v>102</v>
      </c>
      <c r="O24" s="63" t="s">
        <v>126</v>
      </c>
      <c r="P24" s="64" t="s">
        <v>150</v>
      </c>
    </row>
    <row r="25" spans="1:16" ht="12.75" customHeight="1" thickBot="1">
      <c r="A25" s="10" t="str">
        <f t="shared" si="0"/>
        <v>OEJV 0074 </v>
      </c>
      <c r="B25" s="15" t="str">
        <f t="shared" si="1"/>
        <v>I</v>
      </c>
      <c r="C25" s="10">
        <f t="shared" si="2"/>
        <v>51757.4091</v>
      </c>
      <c r="D25" s="21" t="str">
        <f t="shared" si="3"/>
        <v>vis</v>
      </c>
      <c r="E25" s="60">
        <f>VLOOKUP(C25,A!C$21:E$972,3,FALSE)</f>
        <v>24966.93253782172</v>
      </c>
      <c r="F25" s="15" t="s">
        <v>74</v>
      </c>
      <c r="G25" s="21" t="str">
        <f t="shared" si="4"/>
        <v>51757.40910</v>
      </c>
      <c r="H25" s="10">
        <f t="shared" si="5"/>
        <v>24967</v>
      </c>
      <c r="I25" s="61" t="s">
        <v>151</v>
      </c>
      <c r="J25" s="62" t="s">
        <v>152</v>
      </c>
      <c r="K25" s="61">
        <v>24967</v>
      </c>
      <c r="L25" s="61" t="s">
        <v>153</v>
      </c>
      <c r="M25" s="62" t="s">
        <v>154</v>
      </c>
      <c r="N25" s="62" t="s">
        <v>155</v>
      </c>
      <c r="O25" s="63" t="s">
        <v>156</v>
      </c>
      <c r="P25" s="64" t="s">
        <v>157</v>
      </c>
    </row>
    <row r="26" spans="1:16" ht="12.75" customHeight="1" thickBot="1">
      <c r="A26" s="10" t="str">
        <f t="shared" si="0"/>
        <v>OEJV 0074 </v>
      </c>
      <c r="B26" s="15" t="str">
        <f t="shared" si="1"/>
        <v>I</v>
      </c>
      <c r="C26" s="10">
        <f t="shared" si="2"/>
        <v>51764.4031</v>
      </c>
      <c r="D26" s="21" t="str">
        <f t="shared" si="3"/>
        <v>vis</v>
      </c>
      <c r="E26" s="60">
        <f>VLOOKUP(C26,A!C$21:E$972,3,FALSE)</f>
        <v>24981.932883554608</v>
      </c>
      <c r="F26" s="15" t="s">
        <v>74</v>
      </c>
      <c r="G26" s="21" t="str">
        <f t="shared" si="4"/>
        <v>51764.40310</v>
      </c>
      <c r="H26" s="10">
        <f t="shared" si="5"/>
        <v>24982</v>
      </c>
      <c r="I26" s="61" t="s">
        <v>158</v>
      </c>
      <c r="J26" s="62" t="s">
        <v>159</v>
      </c>
      <c r="K26" s="61">
        <v>24982</v>
      </c>
      <c r="L26" s="61" t="s">
        <v>160</v>
      </c>
      <c r="M26" s="62" t="s">
        <v>154</v>
      </c>
      <c r="N26" s="62" t="s">
        <v>155</v>
      </c>
      <c r="O26" s="63" t="s">
        <v>156</v>
      </c>
      <c r="P26" s="64" t="s">
        <v>157</v>
      </c>
    </row>
    <row r="27" spans="1:16" ht="12.75" customHeight="1" thickBot="1">
      <c r="A27" s="10" t="str">
        <f t="shared" si="0"/>
        <v>IBVS 5287 </v>
      </c>
      <c r="B27" s="15" t="str">
        <f t="shared" si="1"/>
        <v>I</v>
      </c>
      <c r="C27" s="10">
        <f t="shared" si="2"/>
        <v>51776.5246</v>
      </c>
      <c r="D27" s="21" t="str">
        <f t="shared" si="3"/>
        <v>vis</v>
      </c>
      <c r="E27" s="60">
        <f>VLOOKUP(C27,A!C$21:E$972,3,FALSE)</f>
        <v>25007.930408690576</v>
      </c>
      <c r="F27" s="15" t="s">
        <v>74</v>
      </c>
      <c r="G27" s="21" t="str">
        <f t="shared" si="4"/>
        <v>51776.5246</v>
      </c>
      <c r="H27" s="10">
        <f t="shared" si="5"/>
        <v>25008</v>
      </c>
      <c r="I27" s="61" t="s">
        <v>161</v>
      </c>
      <c r="J27" s="62" t="s">
        <v>162</v>
      </c>
      <c r="K27" s="61">
        <v>25008</v>
      </c>
      <c r="L27" s="61" t="s">
        <v>163</v>
      </c>
      <c r="M27" s="62" t="s">
        <v>101</v>
      </c>
      <c r="N27" s="62" t="s">
        <v>102</v>
      </c>
      <c r="O27" s="63" t="s">
        <v>126</v>
      </c>
      <c r="P27" s="64" t="s">
        <v>150</v>
      </c>
    </row>
    <row r="28" spans="1:16" ht="12.75" customHeight="1" thickBot="1">
      <c r="A28" s="10" t="str">
        <f t="shared" si="0"/>
        <v>IBVS 5287 </v>
      </c>
      <c r="B28" s="15" t="str">
        <f t="shared" si="1"/>
        <v>I</v>
      </c>
      <c r="C28" s="10">
        <f t="shared" si="2"/>
        <v>51778.3897</v>
      </c>
      <c r="D28" s="21" t="str">
        <f t="shared" si="3"/>
        <v>vis</v>
      </c>
      <c r="E28" s="60">
        <f>VLOOKUP(C28,A!C$21:E$972,3,FALSE)</f>
        <v>25011.93057237751</v>
      </c>
      <c r="F28" s="15" t="s">
        <v>74</v>
      </c>
      <c r="G28" s="21" t="str">
        <f t="shared" si="4"/>
        <v>51778.3897</v>
      </c>
      <c r="H28" s="10">
        <f t="shared" si="5"/>
        <v>25012</v>
      </c>
      <c r="I28" s="61" t="s">
        <v>164</v>
      </c>
      <c r="J28" s="62" t="s">
        <v>165</v>
      </c>
      <c r="K28" s="61">
        <v>25012</v>
      </c>
      <c r="L28" s="61" t="s">
        <v>163</v>
      </c>
      <c r="M28" s="62" t="s">
        <v>101</v>
      </c>
      <c r="N28" s="62" t="s">
        <v>102</v>
      </c>
      <c r="O28" s="63" t="s">
        <v>126</v>
      </c>
      <c r="P28" s="64" t="s">
        <v>150</v>
      </c>
    </row>
    <row r="29" spans="1:16" ht="12.75" customHeight="1" thickBot="1">
      <c r="A29" s="10" t="str">
        <f t="shared" si="0"/>
        <v>IBVS 5287 </v>
      </c>
      <c r="B29" s="15" t="str">
        <f t="shared" si="1"/>
        <v>I</v>
      </c>
      <c r="C29" s="10">
        <f t="shared" si="2"/>
        <v>51841.3359</v>
      </c>
      <c r="D29" s="21" t="str">
        <f t="shared" si="3"/>
        <v>vis</v>
      </c>
      <c r="E29" s="60">
        <f>VLOOKUP(C29,A!C$21:E$972,3,FALSE)</f>
        <v>25146.93411292237</v>
      </c>
      <c r="F29" s="15" t="s">
        <v>74</v>
      </c>
      <c r="G29" s="21" t="str">
        <f t="shared" si="4"/>
        <v>51841.3359</v>
      </c>
      <c r="H29" s="10">
        <f t="shared" si="5"/>
        <v>25147</v>
      </c>
      <c r="I29" s="61" t="s">
        <v>166</v>
      </c>
      <c r="J29" s="62" t="s">
        <v>167</v>
      </c>
      <c r="K29" s="61">
        <v>25147</v>
      </c>
      <c r="L29" s="61" t="s">
        <v>168</v>
      </c>
      <c r="M29" s="62" t="s">
        <v>101</v>
      </c>
      <c r="N29" s="62" t="s">
        <v>102</v>
      </c>
      <c r="O29" s="63" t="s">
        <v>126</v>
      </c>
      <c r="P29" s="64" t="s">
        <v>150</v>
      </c>
    </row>
    <row r="30" spans="1:16" ht="12.75" customHeight="1" thickBot="1">
      <c r="A30" s="10" t="str">
        <f t="shared" si="0"/>
        <v>OEJV 0074 </v>
      </c>
      <c r="B30" s="15" t="str">
        <f t="shared" si="1"/>
        <v>I</v>
      </c>
      <c r="C30" s="10">
        <f t="shared" si="2"/>
        <v>52122.4834</v>
      </c>
      <c r="D30" s="21" t="str">
        <f t="shared" si="3"/>
        <v>vis</v>
      </c>
      <c r="E30" s="60">
        <f>VLOOKUP(C30,A!C$21:E$972,3,FALSE)</f>
        <v>25749.923775766754</v>
      </c>
      <c r="F30" s="15" t="s">
        <v>74</v>
      </c>
      <c r="G30" s="21" t="str">
        <f t="shared" si="4"/>
        <v>52122.48340</v>
      </c>
      <c r="H30" s="10">
        <f t="shared" si="5"/>
        <v>25750</v>
      </c>
      <c r="I30" s="61" t="s">
        <v>169</v>
      </c>
      <c r="J30" s="62" t="s">
        <v>170</v>
      </c>
      <c r="K30" s="61">
        <v>25750</v>
      </c>
      <c r="L30" s="61" t="s">
        <v>171</v>
      </c>
      <c r="M30" s="62" t="s">
        <v>154</v>
      </c>
      <c r="N30" s="62" t="s">
        <v>155</v>
      </c>
      <c r="O30" s="63" t="s">
        <v>156</v>
      </c>
      <c r="P30" s="64" t="s">
        <v>157</v>
      </c>
    </row>
    <row r="31" spans="1:16" ht="12.75" customHeight="1" thickBot="1">
      <c r="A31" s="10" t="str">
        <f t="shared" si="0"/>
        <v>OEJV 0074 </v>
      </c>
      <c r="B31" s="15" t="str">
        <f t="shared" si="1"/>
        <v>I</v>
      </c>
      <c r="C31" s="10">
        <f t="shared" si="2"/>
        <v>52137.4072</v>
      </c>
      <c r="D31" s="21" t="str">
        <f t="shared" si="3"/>
        <v>vis</v>
      </c>
      <c r="E31" s="60">
        <f>VLOOKUP(C31,A!C$21:E$972,3,FALSE)</f>
        <v>25781.93151949686</v>
      </c>
      <c r="F31" s="15" t="s">
        <v>74</v>
      </c>
      <c r="G31" s="21" t="str">
        <f t="shared" si="4"/>
        <v>52137.40720</v>
      </c>
      <c r="H31" s="10">
        <f t="shared" si="5"/>
        <v>25782</v>
      </c>
      <c r="I31" s="61" t="s">
        <v>172</v>
      </c>
      <c r="J31" s="62" t="s">
        <v>173</v>
      </c>
      <c r="K31" s="61">
        <v>25782</v>
      </c>
      <c r="L31" s="61" t="s">
        <v>174</v>
      </c>
      <c r="M31" s="62" t="s">
        <v>154</v>
      </c>
      <c r="N31" s="62" t="s">
        <v>155</v>
      </c>
      <c r="O31" s="63" t="s">
        <v>175</v>
      </c>
      <c r="P31" s="64" t="s">
        <v>157</v>
      </c>
    </row>
    <row r="32" spans="1:16" ht="12.75" customHeight="1" thickBot="1">
      <c r="A32" s="10" t="str">
        <f t="shared" si="0"/>
        <v>OEJV 0074 </v>
      </c>
      <c r="B32" s="15" t="str">
        <f t="shared" si="1"/>
        <v>I</v>
      </c>
      <c r="C32" s="10">
        <f t="shared" si="2"/>
        <v>52488.4911</v>
      </c>
      <c r="D32" s="21" t="str">
        <f t="shared" si="3"/>
        <v>vis</v>
      </c>
      <c r="E32" s="60">
        <f>VLOOKUP(C32,A!C$21:E$972,3,FALSE)</f>
        <v>26534.91691858841</v>
      </c>
      <c r="F32" s="15" t="s">
        <v>74</v>
      </c>
      <c r="G32" s="21" t="str">
        <f t="shared" si="4"/>
        <v>52488.49110</v>
      </c>
      <c r="H32" s="10">
        <f t="shared" si="5"/>
        <v>26535</v>
      </c>
      <c r="I32" s="61" t="s">
        <v>176</v>
      </c>
      <c r="J32" s="62" t="s">
        <v>177</v>
      </c>
      <c r="K32" s="61">
        <v>26535</v>
      </c>
      <c r="L32" s="61" t="s">
        <v>178</v>
      </c>
      <c r="M32" s="62" t="s">
        <v>154</v>
      </c>
      <c r="N32" s="62" t="s">
        <v>155</v>
      </c>
      <c r="O32" s="63" t="s">
        <v>156</v>
      </c>
      <c r="P32" s="64" t="s">
        <v>157</v>
      </c>
    </row>
    <row r="33" spans="1:16" ht="12.75" customHeight="1" thickBot="1">
      <c r="A33" s="10" t="str">
        <f t="shared" si="0"/>
        <v>IBVS 5603 </v>
      </c>
      <c r="B33" s="15" t="str">
        <f t="shared" si="1"/>
        <v>I</v>
      </c>
      <c r="C33" s="10">
        <f t="shared" si="2"/>
        <v>53139.8491</v>
      </c>
      <c r="D33" s="21" t="str">
        <f t="shared" si="3"/>
        <v>vis</v>
      </c>
      <c r="E33" s="60">
        <f>VLOOKUP(C33,A!C$21:E$972,3,FALSE)</f>
        <v>27931.913658061443</v>
      </c>
      <c r="F33" s="15" t="s">
        <v>74</v>
      </c>
      <c r="G33" s="21" t="str">
        <f t="shared" si="4"/>
        <v>53139.8491</v>
      </c>
      <c r="H33" s="10">
        <f t="shared" si="5"/>
        <v>27932</v>
      </c>
      <c r="I33" s="61" t="s">
        <v>179</v>
      </c>
      <c r="J33" s="62" t="s">
        <v>180</v>
      </c>
      <c r="K33" s="61">
        <v>27932</v>
      </c>
      <c r="L33" s="61" t="s">
        <v>181</v>
      </c>
      <c r="M33" s="62" t="s">
        <v>101</v>
      </c>
      <c r="N33" s="62" t="s">
        <v>102</v>
      </c>
      <c r="O33" s="63" t="s">
        <v>182</v>
      </c>
      <c r="P33" s="64" t="s">
        <v>183</v>
      </c>
    </row>
    <row r="34" spans="1:16" ht="12.75" customHeight="1" thickBot="1">
      <c r="A34" s="10" t="str">
        <f t="shared" si="0"/>
        <v> BBS 130 </v>
      </c>
      <c r="B34" s="15" t="str">
        <f t="shared" si="1"/>
        <v>I</v>
      </c>
      <c r="C34" s="10">
        <f t="shared" si="2"/>
        <v>53179.484</v>
      </c>
      <c r="D34" s="21" t="str">
        <f t="shared" si="3"/>
        <v>vis</v>
      </c>
      <c r="E34" s="60">
        <f>VLOOKUP(C34,A!C$21:E$972,3,FALSE)</f>
        <v>28016.920407144644</v>
      </c>
      <c r="F34" s="15" t="s">
        <v>74</v>
      </c>
      <c r="G34" s="21" t="str">
        <f t="shared" si="4"/>
        <v>53179.484</v>
      </c>
      <c r="H34" s="10">
        <f t="shared" si="5"/>
        <v>28017</v>
      </c>
      <c r="I34" s="61" t="s">
        <v>184</v>
      </c>
      <c r="J34" s="62" t="s">
        <v>185</v>
      </c>
      <c r="K34" s="61">
        <v>28017</v>
      </c>
      <c r="L34" s="61" t="s">
        <v>186</v>
      </c>
      <c r="M34" s="62" t="s">
        <v>79</v>
      </c>
      <c r="N34" s="62"/>
      <c r="O34" s="63" t="s">
        <v>187</v>
      </c>
      <c r="P34" s="63" t="s">
        <v>188</v>
      </c>
    </row>
    <row r="35" spans="1:16" ht="12.75" customHeight="1" thickBot="1">
      <c r="A35" s="10" t="str">
        <f t="shared" si="0"/>
        <v>OEJV 0074 </v>
      </c>
      <c r="B35" s="15" t="str">
        <f t="shared" si="1"/>
        <v>I</v>
      </c>
      <c r="C35" s="10">
        <f t="shared" si="2"/>
        <v>53227.50525</v>
      </c>
      <c r="D35" s="21" t="str">
        <f t="shared" si="3"/>
        <v>vis</v>
      </c>
      <c r="E35" s="60">
        <f>VLOOKUP(C35,A!C$21:E$972,3,FALSE)</f>
        <v>28119.913737502797</v>
      </c>
      <c r="F35" s="15" t="s">
        <v>74</v>
      </c>
      <c r="G35" s="21" t="str">
        <f t="shared" si="4"/>
        <v>53227.50525</v>
      </c>
      <c r="H35" s="10">
        <f t="shared" si="5"/>
        <v>28120</v>
      </c>
      <c r="I35" s="61" t="s">
        <v>189</v>
      </c>
      <c r="J35" s="62" t="s">
        <v>190</v>
      </c>
      <c r="K35" s="61">
        <v>28120</v>
      </c>
      <c r="L35" s="61" t="s">
        <v>191</v>
      </c>
      <c r="M35" s="62" t="s">
        <v>154</v>
      </c>
      <c r="N35" s="62" t="s">
        <v>67</v>
      </c>
      <c r="O35" s="63" t="s">
        <v>192</v>
      </c>
      <c r="P35" s="64" t="s">
        <v>157</v>
      </c>
    </row>
    <row r="36" spans="1:16" ht="12.75" customHeight="1" thickBot="1">
      <c r="A36" s="10" t="str">
        <f t="shared" si="0"/>
        <v>OEJV 0003 </v>
      </c>
      <c r="B36" s="15" t="str">
        <f t="shared" si="1"/>
        <v>I</v>
      </c>
      <c r="C36" s="10">
        <f t="shared" si="2"/>
        <v>53233.559</v>
      </c>
      <c r="D36" s="21" t="str">
        <f t="shared" si="3"/>
        <v>vis</v>
      </c>
      <c r="E36" s="60">
        <f>VLOOKUP(C36,A!C$21:E$972,3,FALSE)</f>
        <v>28132.897486856586</v>
      </c>
      <c r="F36" s="15" t="s">
        <v>74</v>
      </c>
      <c r="G36" s="21" t="str">
        <f t="shared" si="4"/>
        <v>53233.559</v>
      </c>
      <c r="H36" s="10">
        <f t="shared" si="5"/>
        <v>28133</v>
      </c>
      <c r="I36" s="61" t="s">
        <v>193</v>
      </c>
      <c r="J36" s="62" t="s">
        <v>194</v>
      </c>
      <c r="K36" s="61">
        <v>28133</v>
      </c>
      <c r="L36" s="61" t="s">
        <v>195</v>
      </c>
      <c r="M36" s="62" t="s">
        <v>79</v>
      </c>
      <c r="N36" s="62"/>
      <c r="O36" s="63" t="s">
        <v>187</v>
      </c>
      <c r="P36" s="64" t="s">
        <v>196</v>
      </c>
    </row>
    <row r="37" spans="1:16" ht="12.75" customHeight="1" thickBot="1">
      <c r="A37" s="10" t="str">
        <f t="shared" si="0"/>
        <v>BAVM 173 </v>
      </c>
      <c r="B37" s="15" t="str">
        <f t="shared" si="1"/>
        <v>II</v>
      </c>
      <c r="C37" s="10">
        <f t="shared" si="2"/>
        <v>53259.4397</v>
      </c>
      <c r="D37" s="21" t="str">
        <f t="shared" si="3"/>
        <v>vis</v>
      </c>
      <c r="E37" s="60">
        <f>VLOOKUP(C37,A!C$21:E$972,3,FALSE)</f>
        <v>28188.404985828398</v>
      </c>
      <c r="F37" s="15" t="s">
        <v>74</v>
      </c>
      <c r="G37" s="21" t="str">
        <f t="shared" si="4"/>
        <v>53259.4397</v>
      </c>
      <c r="H37" s="10">
        <f t="shared" si="5"/>
        <v>28188.5</v>
      </c>
      <c r="I37" s="61" t="s">
        <v>202</v>
      </c>
      <c r="J37" s="62" t="s">
        <v>203</v>
      </c>
      <c r="K37" s="61">
        <v>28188.5</v>
      </c>
      <c r="L37" s="61" t="s">
        <v>204</v>
      </c>
      <c r="M37" s="62" t="s">
        <v>101</v>
      </c>
      <c r="N37" s="62" t="s">
        <v>155</v>
      </c>
      <c r="O37" s="63" t="s">
        <v>205</v>
      </c>
      <c r="P37" s="64" t="s">
        <v>206</v>
      </c>
    </row>
    <row r="38" spans="1:16" ht="12.75" customHeight="1" thickBot="1">
      <c r="A38" s="10" t="str">
        <f t="shared" si="0"/>
        <v>IBVS 5920 </v>
      </c>
      <c r="B38" s="15" t="str">
        <f t="shared" si="1"/>
        <v>II</v>
      </c>
      <c r="C38" s="10">
        <f t="shared" si="2"/>
        <v>55114.6896</v>
      </c>
      <c r="D38" s="21" t="str">
        <f t="shared" si="3"/>
        <v>vis</v>
      </c>
      <c r="E38" s="60">
        <f>VLOOKUP(C38,A!C$21:E$972,3,FALSE)</f>
        <v>32167.44272115623</v>
      </c>
      <c r="F38" s="15" t="s">
        <v>74</v>
      </c>
      <c r="G38" s="21" t="str">
        <f t="shared" si="4"/>
        <v>55114.6896</v>
      </c>
      <c r="H38" s="10">
        <f t="shared" si="5"/>
        <v>32167.5</v>
      </c>
      <c r="I38" s="61" t="s">
        <v>227</v>
      </c>
      <c r="J38" s="62" t="s">
        <v>228</v>
      </c>
      <c r="K38" s="61" t="s">
        <v>229</v>
      </c>
      <c r="L38" s="61" t="s">
        <v>230</v>
      </c>
      <c r="M38" s="62" t="s">
        <v>154</v>
      </c>
      <c r="N38" s="62" t="s">
        <v>74</v>
      </c>
      <c r="O38" s="63" t="s">
        <v>108</v>
      </c>
      <c r="P38" s="64" t="s">
        <v>231</v>
      </c>
    </row>
    <row r="39" spans="1:16" ht="12.75" customHeight="1" thickBot="1">
      <c r="A39" s="10" t="str">
        <f t="shared" si="0"/>
        <v>BAVM 214 </v>
      </c>
      <c r="B39" s="15" t="str">
        <f t="shared" si="1"/>
        <v>I</v>
      </c>
      <c r="C39" s="10">
        <f t="shared" si="2"/>
        <v>55306.526</v>
      </c>
      <c r="D39" s="21" t="str">
        <f t="shared" si="3"/>
        <v>vis</v>
      </c>
      <c r="E39" s="60">
        <f>VLOOKUP(C39,A!C$21:E$972,3,FALSE)</f>
        <v>32578.882859010137</v>
      </c>
      <c r="F39" s="15" t="s">
        <v>74</v>
      </c>
      <c r="G39" s="21" t="str">
        <f t="shared" si="4"/>
        <v>55306.5260</v>
      </c>
      <c r="H39" s="10">
        <f t="shared" si="5"/>
        <v>32579</v>
      </c>
      <c r="I39" s="61" t="s">
        <v>232</v>
      </c>
      <c r="J39" s="62" t="s">
        <v>233</v>
      </c>
      <c r="K39" s="61" t="s">
        <v>234</v>
      </c>
      <c r="L39" s="61" t="s">
        <v>235</v>
      </c>
      <c r="M39" s="62" t="s">
        <v>154</v>
      </c>
      <c r="N39" s="62" t="s">
        <v>155</v>
      </c>
      <c r="O39" s="63" t="s">
        <v>236</v>
      </c>
      <c r="P39" s="64" t="s">
        <v>237</v>
      </c>
    </row>
    <row r="40" spans="1:16" ht="12.75" customHeight="1" thickBot="1">
      <c r="A40" s="10" t="str">
        <f t="shared" si="0"/>
        <v>BAVM 214 </v>
      </c>
      <c r="B40" s="15" t="str">
        <f t="shared" si="1"/>
        <v>II</v>
      </c>
      <c r="C40" s="10">
        <f t="shared" si="2"/>
        <v>55372.5018</v>
      </c>
      <c r="D40" s="21" t="str">
        <f t="shared" si="3"/>
        <v>vis</v>
      </c>
      <c r="E40" s="60">
        <f>VLOOKUP(C40,A!C$21:E$972,3,FALSE)</f>
        <v>32720.384118661703</v>
      </c>
      <c r="F40" s="15" t="s">
        <v>74</v>
      </c>
      <c r="G40" s="21" t="str">
        <f t="shared" si="4"/>
        <v>55372.5018</v>
      </c>
      <c r="H40" s="10">
        <f t="shared" si="5"/>
        <v>32720.5</v>
      </c>
      <c r="I40" s="61" t="s">
        <v>238</v>
      </c>
      <c r="J40" s="62" t="s">
        <v>239</v>
      </c>
      <c r="K40" s="61" t="s">
        <v>240</v>
      </c>
      <c r="L40" s="61" t="s">
        <v>241</v>
      </c>
      <c r="M40" s="62" t="s">
        <v>154</v>
      </c>
      <c r="N40" s="62" t="s">
        <v>216</v>
      </c>
      <c r="O40" s="63" t="s">
        <v>205</v>
      </c>
      <c r="P40" s="64" t="s">
        <v>237</v>
      </c>
    </row>
    <row r="41" spans="1:16" ht="12.75" customHeight="1" thickBot="1">
      <c r="A41" s="10" t="str">
        <f t="shared" si="0"/>
        <v>BAVM 215 </v>
      </c>
      <c r="B41" s="15" t="str">
        <f t="shared" si="1"/>
        <v>II</v>
      </c>
      <c r="C41" s="10">
        <f t="shared" si="2"/>
        <v>55462.4894</v>
      </c>
      <c r="D41" s="21" t="str">
        <f t="shared" si="3"/>
        <v>vis</v>
      </c>
      <c r="E41" s="60">
        <f>VLOOKUP(C41,A!C$21:E$972,3,FALSE)</f>
        <v>32913.38456356758</v>
      </c>
      <c r="F41" s="15" t="s">
        <v>74</v>
      </c>
      <c r="G41" s="21" t="str">
        <f t="shared" si="4"/>
        <v>55462.4894</v>
      </c>
      <c r="H41" s="10">
        <f t="shared" si="5"/>
        <v>32913.5</v>
      </c>
      <c r="I41" s="61" t="s">
        <v>242</v>
      </c>
      <c r="J41" s="62" t="s">
        <v>243</v>
      </c>
      <c r="K41" s="61" t="s">
        <v>244</v>
      </c>
      <c r="L41" s="61" t="s">
        <v>245</v>
      </c>
      <c r="M41" s="62" t="s">
        <v>154</v>
      </c>
      <c r="N41" s="62" t="s">
        <v>216</v>
      </c>
      <c r="O41" s="63" t="s">
        <v>205</v>
      </c>
      <c r="P41" s="64" t="s">
        <v>246</v>
      </c>
    </row>
    <row r="42" spans="1:16" ht="12.75" customHeight="1" thickBot="1">
      <c r="A42" s="10" t="str">
        <f t="shared" si="0"/>
        <v>IBVS 6011 </v>
      </c>
      <c r="B42" s="15" t="str">
        <f t="shared" si="1"/>
        <v>I</v>
      </c>
      <c r="C42" s="10">
        <f t="shared" si="2"/>
        <v>55849.7084</v>
      </c>
      <c r="D42" s="21" t="str">
        <f t="shared" si="3"/>
        <v>vis</v>
      </c>
      <c r="E42" s="60">
        <f>VLOOKUP(C42,A!C$21:E$972,3,FALSE)</f>
        <v>33743.870533590234</v>
      </c>
      <c r="F42" s="15" t="s">
        <v>74</v>
      </c>
      <c r="G42" s="21" t="str">
        <f t="shared" si="4"/>
        <v>55849.7084</v>
      </c>
      <c r="H42" s="10">
        <f t="shared" si="5"/>
        <v>33744</v>
      </c>
      <c r="I42" s="61" t="s">
        <v>247</v>
      </c>
      <c r="J42" s="62" t="s">
        <v>248</v>
      </c>
      <c r="K42" s="61" t="s">
        <v>249</v>
      </c>
      <c r="L42" s="61" t="s">
        <v>250</v>
      </c>
      <c r="M42" s="62" t="s">
        <v>154</v>
      </c>
      <c r="N42" s="62" t="s">
        <v>74</v>
      </c>
      <c r="O42" s="63" t="s">
        <v>108</v>
      </c>
      <c r="P42" s="64" t="s">
        <v>251</v>
      </c>
    </row>
    <row r="43" spans="1:16" ht="12.75" customHeight="1" thickBot="1">
      <c r="A43" s="10" t="str">
        <f t="shared" si="0"/>
        <v>IBVS 6042 </v>
      </c>
      <c r="B43" s="15" t="str">
        <f t="shared" si="1"/>
        <v>II</v>
      </c>
      <c r="C43" s="10">
        <f t="shared" si="2"/>
        <v>56219.6872</v>
      </c>
      <c r="D43" s="21" t="str">
        <f t="shared" si="3"/>
        <v>vis</v>
      </c>
      <c r="E43" s="60">
        <f>VLOOKUP(C43,A!C$21:E$972,3,FALSE)</f>
        <v>34537.38067282878</v>
      </c>
      <c r="F43" s="15" t="s">
        <v>74</v>
      </c>
      <c r="G43" s="21" t="str">
        <f t="shared" si="4"/>
        <v>56219.6872</v>
      </c>
      <c r="H43" s="10">
        <f t="shared" si="5"/>
        <v>34537.5</v>
      </c>
      <c r="I43" s="61" t="s">
        <v>252</v>
      </c>
      <c r="J43" s="62" t="s">
        <v>253</v>
      </c>
      <c r="K43" s="61" t="s">
        <v>254</v>
      </c>
      <c r="L43" s="61" t="s">
        <v>255</v>
      </c>
      <c r="M43" s="62" t="s">
        <v>154</v>
      </c>
      <c r="N43" s="62" t="s">
        <v>74</v>
      </c>
      <c r="O43" s="63" t="s">
        <v>108</v>
      </c>
      <c r="P43" s="64" t="s">
        <v>256</v>
      </c>
    </row>
    <row r="44" spans="1:16" ht="12.75" customHeight="1" thickBot="1">
      <c r="A44" s="10" t="str">
        <f t="shared" si="0"/>
        <v>BAVM 232 </v>
      </c>
      <c r="B44" s="15" t="str">
        <f t="shared" si="1"/>
        <v>II</v>
      </c>
      <c r="C44" s="10">
        <f t="shared" si="2"/>
        <v>56491.5098</v>
      </c>
      <c r="D44" s="21" t="str">
        <f t="shared" si="3"/>
        <v>vis</v>
      </c>
      <c r="E44" s="60">
        <f>VLOOKUP(C44,A!C$21:E$972,3,FALSE)</f>
        <v>35120.370804085454</v>
      </c>
      <c r="F44" s="15" t="s">
        <v>74</v>
      </c>
      <c r="G44" s="21" t="str">
        <f t="shared" si="4"/>
        <v>56491.5098</v>
      </c>
      <c r="H44" s="10">
        <f t="shared" si="5"/>
        <v>35120.5</v>
      </c>
      <c r="I44" s="61" t="s">
        <v>257</v>
      </c>
      <c r="J44" s="62" t="s">
        <v>258</v>
      </c>
      <c r="K44" s="61" t="s">
        <v>259</v>
      </c>
      <c r="L44" s="61" t="s">
        <v>260</v>
      </c>
      <c r="M44" s="62" t="s">
        <v>154</v>
      </c>
      <c r="N44" s="62" t="s">
        <v>216</v>
      </c>
      <c r="O44" s="63" t="s">
        <v>205</v>
      </c>
      <c r="P44" s="64" t="s">
        <v>261</v>
      </c>
    </row>
    <row r="45" spans="1:16" ht="12.75" customHeight="1" thickBot="1">
      <c r="A45" s="10" t="str">
        <f t="shared" si="0"/>
        <v> BRNO 32 </v>
      </c>
      <c r="B45" s="15" t="str">
        <f t="shared" si="1"/>
        <v>I</v>
      </c>
      <c r="C45" s="10">
        <f t="shared" si="2"/>
        <v>49926.436</v>
      </c>
      <c r="D45" s="21" t="str">
        <f t="shared" si="3"/>
        <v>vis</v>
      </c>
      <c r="E45" s="60">
        <f>VLOOKUP(C45,A!C$21:E$972,3,FALSE)</f>
        <v>21039.962345142998</v>
      </c>
      <c r="F45" s="15" t="s">
        <v>74</v>
      </c>
      <c r="G45" s="21" t="str">
        <f t="shared" si="4"/>
        <v>49926.4360</v>
      </c>
      <c r="H45" s="10">
        <f t="shared" si="5"/>
        <v>21040</v>
      </c>
      <c r="I45" s="61" t="s">
        <v>76</v>
      </c>
      <c r="J45" s="62" t="s">
        <v>77</v>
      </c>
      <c r="K45" s="61">
        <v>21040</v>
      </c>
      <c r="L45" s="61" t="s">
        <v>78</v>
      </c>
      <c r="M45" s="62" t="s">
        <v>79</v>
      </c>
      <c r="N45" s="62"/>
      <c r="O45" s="63" t="s">
        <v>80</v>
      </c>
      <c r="P45" s="63" t="s">
        <v>81</v>
      </c>
    </row>
    <row r="46" spans="1:16" ht="12.75" customHeight="1" thickBot="1">
      <c r="A46" s="10" t="str">
        <f t="shared" si="0"/>
        <v> BRNO 32 </v>
      </c>
      <c r="B46" s="15" t="str">
        <f t="shared" si="1"/>
        <v>I</v>
      </c>
      <c r="C46" s="10">
        <f t="shared" si="2"/>
        <v>49926.4402</v>
      </c>
      <c r="D46" s="21" t="str">
        <f t="shared" si="3"/>
        <v>vis</v>
      </c>
      <c r="E46" s="60">
        <f>VLOOKUP(C46,A!C$21:E$972,3,FALSE)</f>
        <v>21039.97135307151</v>
      </c>
      <c r="F46" s="15" t="s">
        <v>74</v>
      </c>
      <c r="G46" s="21" t="str">
        <f t="shared" si="4"/>
        <v>49926.4402</v>
      </c>
      <c r="H46" s="10">
        <f t="shared" si="5"/>
        <v>21040</v>
      </c>
      <c r="I46" s="61" t="s">
        <v>82</v>
      </c>
      <c r="J46" s="62" t="s">
        <v>83</v>
      </c>
      <c r="K46" s="61">
        <v>21040</v>
      </c>
      <c r="L46" s="61" t="s">
        <v>84</v>
      </c>
      <c r="M46" s="62" t="s">
        <v>79</v>
      </c>
      <c r="N46" s="62"/>
      <c r="O46" s="63" t="s">
        <v>85</v>
      </c>
      <c r="P46" s="63" t="s">
        <v>81</v>
      </c>
    </row>
    <row r="47" spans="1:16" ht="12.75" customHeight="1" thickBot="1">
      <c r="A47" s="10" t="str">
        <f t="shared" si="0"/>
        <v> BRNO 32 </v>
      </c>
      <c r="B47" s="15" t="str">
        <f t="shared" si="1"/>
        <v>I</v>
      </c>
      <c r="C47" s="10">
        <f t="shared" si="2"/>
        <v>49926.4499</v>
      </c>
      <c r="D47" s="21" t="str">
        <f t="shared" si="3"/>
        <v>vis</v>
      </c>
      <c r="E47" s="60">
        <f>VLOOKUP(C47,A!C$21:E$972,3,FALSE)</f>
        <v>21039.99215709691</v>
      </c>
      <c r="F47" s="15" t="s">
        <v>74</v>
      </c>
      <c r="G47" s="21" t="str">
        <f t="shared" si="4"/>
        <v>49926.4499</v>
      </c>
      <c r="H47" s="10">
        <f t="shared" si="5"/>
        <v>21040</v>
      </c>
      <c r="I47" s="61" t="s">
        <v>86</v>
      </c>
      <c r="J47" s="62" t="s">
        <v>87</v>
      </c>
      <c r="K47" s="61">
        <v>21040</v>
      </c>
      <c r="L47" s="61" t="s">
        <v>88</v>
      </c>
      <c r="M47" s="62" t="s">
        <v>79</v>
      </c>
      <c r="N47" s="62"/>
      <c r="O47" s="63" t="s">
        <v>89</v>
      </c>
      <c r="P47" s="63" t="s">
        <v>81</v>
      </c>
    </row>
    <row r="48" spans="1:16" ht="12.75" customHeight="1" thickBot="1">
      <c r="A48" s="10" t="str">
        <f t="shared" si="0"/>
        <v> BRNO 32 </v>
      </c>
      <c r="B48" s="15" t="str">
        <f t="shared" si="1"/>
        <v>I</v>
      </c>
      <c r="C48" s="10">
        <f t="shared" si="2"/>
        <v>49926.4534</v>
      </c>
      <c r="D48" s="21" t="str">
        <f t="shared" si="3"/>
        <v>vis</v>
      </c>
      <c r="E48" s="60">
        <f>VLOOKUP(C48,A!C$21:E$972,3,FALSE)</f>
        <v>21039.999663704006</v>
      </c>
      <c r="F48" s="15" t="s">
        <v>74</v>
      </c>
      <c r="G48" s="21" t="str">
        <f t="shared" si="4"/>
        <v>49926.4534</v>
      </c>
      <c r="H48" s="10">
        <f t="shared" si="5"/>
        <v>21040</v>
      </c>
      <c r="I48" s="61" t="s">
        <v>90</v>
      </c>
      <c r="J48" s="62" t="s">
        <v>91</v>
      </c>
      <c r="K48" s="61">
        <v>21040</v>
      </c>
      <c r="L48" s="61" t="s">
        <v>92</v>
      </c>
      <c r="M48" s="62" t="s">
        <v>79</v>
      </c>
      <c r="N48" s="62"/>
      <c r="O48" s="63" t="s">
        <v>93</v>
      </c>
      <c r="P48" s="63" t="s">
        <v>81</v>
      </c>
    </row>
    <row r="49" spans="1:16" ht="12.75" customHeight="1" thickBot="1">
      <c r="A49" s="10" t="str">
        <f t="shared" si="0"/>
        <v> BRNO 32 </v>
      </c>
      <c r="B49" s="15" t="str">
        <f t="shared" si="1"/>
        <v>I</v>
      </c>
      <c r="C49" s="10">
        <f t="shared" si="2"/>
        <v>49926.4562</v>
      </c>
      <c r="D49" s="21" t="str">
        <f t="shared" si="3"/>
        <v>vis</v>
      </c>
      <c r="E49" s="60">
        <f>VLOOKUP(C49,A!C$21:E$972,3,FALSE)</f>
        <v>21040.005668989692</v>
      </c>
      <c r="F49" s="15" t="s">
        <v>74</v>
      </c>
      <c r="G49" s="21" t="str">
        <f t="shared" si="4"/>
        <v>49926.4562</v>
      </c>
      <c r="H49" s="10">
        <f t="shared" si="5"/>
        <v>21040</v>
      </c>
      <c r="I49" s="61" t="s">
        <v>94</v>
      </c>
      <c r="J49" s="62" t="s">
        <v>95</v>
      </c>
      <c r="K49" s="61">
        <v>21040</v>
      </c>
      <c r="L49" s="61" t="s">
        <v>96</v>
      </c>
      <c r="M49" s="62" t="s">
        <v>79</v>
      </c>
      <c r="N49" s="62"/>
      <c r="O49" s="63" t="s">
        <v>97</v>
      </c>
      <c r="P49" s="63" t="s">
        <v>81</v>
      </c>
    </row>
    <row r="50" spans="1:16" ht="12.75" customHeight="1" thickBot="1">
      <c r="A50" s="10" t="str">
        <f t="shared" si="0"/>
        <v>IBVS 5741 </v>
      </c>
      <c r="B50" s="15" t="str">
        <f t="shared" si="1"/>
        <v>I</v>
      </c>
      <c r="C50" s="10">
        <f t="shared" si="2"/>
        <v>53256.415</v>
      </c>
      <c r="D50" s="21" t="str">
        <f t="shared" si="3"/>
        <v>vis</v>
      </c>
      <c r="E50" s="60">
        <f>VLOOKUP(C50,A!C$21:E$972,3,FALSE)</f>
        <v>28181.917775971626</v>
      </c>
      <c r="F50" s="15" t="s">
        <v>74</v>
      </c>
      <c r="G50" s="21" t="str">
        <f t="shared" si="4"/>
        <v>53256.4150</v>
      </c>
      <c r="H50" s="10">
        <f t="shared" si="5"/>
        <v>28182</v>
      </c>
      <c r="I50" s="61" t="s">
        <v>197</v>
      </c>
      <c r="J50" s="62" t="s">
        <v>198</v>
      </c>
      <c r="K50" s="61">
        <v>28182</v>
      </c>
      <c r="L50" s="61" t="s">
        <v>199</v>
      </c>
      <c r="M50" s="62" t="s">
        <v>101</v>
      </c>
      <c r="N50" s="62" t="s">
        <v>102</v>
      </c>
      <c r="O50" s="63" t="s">
        <v>200</v>
      </c>
      <c r="P50" s="64" t="s">
        <v>201</v>
      </c>
    </row>
    <row r="51" spans="1:16" ht="12.75" customHeight="1" thickBot="1">
      <c r="A51" s="10" t="str">
        <f t="shared" si="0"/>
        <v>OEJV 0107 </v>
      </c>
      <c r="B51" s="15" t="str">
        <f t="shared" si="1"/>
        <v>I</v>
      </c>
      <c r="C51" s="10">
        <f t="shared" si="2"/>
        <v>54298.4892</v>
      </c>
      <c r="D51" s="21" t="str">
        <f t="shared" si="3"/>
        <v>vis</v>
      </c>
      <c r="E51" s="60" t="e">
        <f>VLOOKUP(C51,A!C$21:E$972,3,FALSE)</f>
        <v>#N/A</v>
      </c>
      <c r="F51" s="15" t="s">
        <v>74</v>
      </c>
      <c r="G51" s="21" t="str">
        <f t="shared" si="4"/>
        <v>54298.4892</v>
      </c>
      <c r="H51" s="10">
        <f t="shared" si="5"/>
        <v>30417</v>
      </c>
      <c r="I51" s="61" t="s">
        <v>207</v>
      </c>
      <c r="J51" s="62" t="s">
        <v>208</v>
      </c>
      <c r="K51" s="61">
        <v>30417</v>
      </c>
      <c r="L51" s="61" t="s">
        <v>209</v>
      </c>
      <c r="M51" s="62" t="s">
        <v>154</v>
      </c>
      <c r="N51" s="62" t="s">
        <v>210</v>
      </c>
      <c r="O51" s="63" t="s">
        <v>211</v>
      </c>
      <c r="P51" s="64" t="s">
        <v>212</v>
      </c>
    </row>
    <row r="52" spans="1:16" ht="12.75" customHeight="1" thickBot="1">
      <c r="A52" s="10" t="str">
        <f t="shared" si="0"/>
        <v>BAVM 212 </v>
      </c>
      <c r="B52" s="15" t="str">
        <f t="shared" si="1"/>
        <v>I</v>
      </c>
      <c r="C52" s="10">
        <f t="shared" si="2"/>
        <v>55051.4876</v>
      </c>
      <c r="D52" s="21" t="str">
        <f t="shared" si="3"/>
        <v>vis</v>
      </c>
      <c r="E52" s="60">
        <f>VLOOKUP(C52,A!C$21:E$972,3,FALSE)</f>
        <v>32031.890554869533</v>
      </c>
      <c r="F52" s="15" t="s">
        <v>74</v>
      </c>
      <c r="G52" s="21" t="str">
        <f t="shared" si="4"/>
        <v>55051.4876</v>
      </c>
      <c r="H52" s="10">
        <f t="shared" si="5"/>
        <v>32032</v>
      </c>
      <c r="I52" s="61" t="s">
        <v>213</v>
      </c>
      <c r="J52" s="62" t="s">
        <v>214</v>
      </c>
      <c r="K52" s="61">
        <v>32032</v>
      </c>
      <c r="L52" s="61" t="s">
        <v>215</v>
      </c>
      <c r="M52" s="62" t="s">
        <v>154</v>
      </c>
      <c r="N52" s="62" t="s">
        <v>216</v>
      </c>
      <c r="O52" s="63" t="s">
        <v>205</v>
      </c>
      <c r="P52" s="64" t="s">
        <v>217</v>
      </c>
    </row>
    <row r="53" spans="1:16" ht="12.75" customHeight="1" thickBot="1">
      <c r="A53" s="10" t="str">
        <f t="shared" si="0"/>
        <v>BAVM 212 </v>
      </c>
      <c r="B53" s="15" t="str">
        <f t="shared" si="1"/>
        <v>II</v>
      </c>
      <c r="C53" s="10">
        <f t="shared" si="2"/>
        <v>55062.4443</v>
      </c>
      <c r="D53" s="21" t="str">
        <f t="shared" si="3"/>
        <v>vis</v>
      </c>
      <c r="E53" s="60">
        <f>VLOOKUP(C53,A!C$21:E$972,3,FALSE)</f>
        <v>32055.389881162275</v>
      </c>
      <c r="F53" s="15" t="s">
        <v>74</v>
      </c>
      <c r="G53" s="21" t="str">
        <f t="shared" si="4"/>
        <v>55062.4443</v>
      </c>
      <c r="H53" s="10">
        <f t="shared" si="5"/>
        <v>32055.5</v>
      </c>
      <c r="I53" s="61" t="s">
        <v>218</v>
      </c>
      <c r="J53" s="62" t="s">
        <v>219</v>
      </c>
      <c r="K53" s="61" t="s">
        <v>220</v>
      </c>
      <c r="L53" s="61" t="s">
        <v>221</v>
      </c>
      <c r="M53" s="62" t="s">
        <v>154</v>
      </c>
      <c r="N53" s="62" t="s">
        <v>216</v>
      </c>
      <c r="O53" s="63" t="s">
        <v>205</v>
      </c>
      <c r="P53" s="64" t="s">
        <v>217</v>
      </c>
    </row>
    <row r="54" spans="1:16" ht="12.75" customHeight="1" thickBot="1">
      <c r="A54" s="10" t="str">
        <f t="shared" si="0"/>
        <v>BAVM 212 </v>
      </c>
      <c r="B54" s="15" t="str">
        <f t="shared" si="1"/>
        <v>I</v>
      </c>
      <c r="C54" s="10">
        <f t="shared" si="2"/>
        <v>55074.3327</v>
      </c>
      <c r="D54" s="21" t="str">
        <f t="shared" si="3"/>
        <v>vis</v>
      </c>
      <c r="E54" s="60">
        <f>VLOOKUP(C54,A!C$21:E$972,3,FALSE)</f>
        <v>32080.887466265314</v>
      </c>
      <c r="F54" s="15" t="s">
        <v>74</v>
      </c>
      <c r="G54" s="21" t="str">
        <f t="shared" si="4"/>
        <v>55074.3327</v>
      </c>
      <c r="H54" s="10">
        <f t="shared" si="5"/>
        <v>32081</v>
      </c>
      <c r="I54" s="61" t="s">
        <v>222</v>
      </c>
      <c r="J54" s="62" t="s">
        <v>223</v>
      </c>
      <c r="K54" s="61" t="s">
        <v>224</v>
      </c>
      <c r="L54" s="61" t="s">
        <v>225</v>
      </c>
      <c r="M54" s="62" t="s">
        <v>154</v>
      </c>
      <c r="N54" s="62" t="s">
        <v>155</v>
      </c>
      <c r="O54" s="63" t="s">
        <v>226</v>
      </c>
      <c r="P54" s="64" t="s">
        <v>217</v>
      </c>
    </row>
    <row r="55" spans="2:6" ht="12.75">
      <c r="B55" s="15"/>
      <c r="F55" s="15"/>
    </row>
    <row r="56" spans="2:6" ht="12.75">
      <c r="B56" s="15"/>
      <c r="F56" s="15"/>
    </row>
    <row r="57" spans="2:6" ht="12.75">
      <c r="B57" s="15"/>
      <c r="F57" s="15"/>
    </row>
    <row r="58" spans="2:6" ht="12.75">
      <c r="B58" s="15"/>
      <c r="F58" s="15"/>
    </row>
    <row r="59" spans="2:6" ht="12.75">
      <c r="B59" s="15"/>
      <c r="F59" s="15"/>
    </row>
    <row r="60" spans="2:6" ht="12.75">
      <c r="B60" s="15"/>
      <c r="F60" s="15"/>
    </row>
    <row r="61" spans="2:6" ht="12.75">
      <c r="B61" s="15"/>
      <c r="F61" s="15"/>
    </row>
    <row r="62" spans="2:6" ht="12.75">
      <c r="B62" s="15"/>
      <c r="F62" s="15"/>
    </row>
    <row r="63" spans="2:6" ht="12.75">
      <c r="B63" s="15"/>
      <c r="F63" s="15"/>
    </row>
    <row r="64" spans="2:6" ht="12.75">
      <c r="B64" s="15"/>
      <c r="F64" s="15"/>
    </row>
    <row r="65" spans="2:6" ht="12.75">
      <c r="B65" s="15"/>
      <c r="F65" s="15"/>
    </row>
    <row r="66" spans="2:6" ht="12.75">
      <c r="B66" s="15"/>
      <c r="F66" s="15"/>
    </row>
    <row r="67" spans="2:6" ht="12.75">
      <c r="B67" s="15"/>
      <c r="F67" s="15"/>
    </row>
    <row r="68" spans="2:6" ht="12.75">
      <c r="B68" s="15"/>
      <c r="F68" s="15"/>
    </row>
    <row r="69" spans="2:6" ht="12.75">
      <c r="B69" s="15"/>
      <c r="F69" s="15"/>
    </row>
    <row r="70" spans="2:6" ht="12.75">
      <c r="B70" s="15"/>
      <c r="F70" s="15"/>
    </row>
    <row r="71" spans="2:6" ht="12.75">
      <c r="B71" s="15"/>
      <c r="F71" s="15"/>
    </row>
    <row r="72" spans="2:6" ht="12.75">
      <c r="B72" s="15"/>
      <c r="F72" s="15"/>
    </row>
    <row r="73" spans="2:6" ht="12.75">
      <c r="B73" s="15"/>
      <c r="F73" s="15"/>
    </row>
    <row r="74" spans="2:6" ht="12.75">
      <c r="B74" s="15"/>
      <c r="F74" s="15"/>
    </row>
    <row r="75" spans="2:6" ht="12.75">
      <c r="B75" s="15"/>
      <c r="F75" s="15"/>
    </row>
    <row r="76" spans="2:6" ht="12.75">
      <c r="B76" s="15"/>
      <c r="F76" s="15"/>
    </row>
    <row r="77" spans="2:6" ht="12.75">
      <c r="B77" s="15"/>
      <c r="F77" s="15"/>
    </row>
    <row r="78" spans="2:6" ht="12.75">
      <c r="B78" s="15"/>
      <c r="F78" s="15"/>
    </row>
    <row r="79" spans="2:6" ht="12.75">
      <c r="B79" s="15"/>
      <c r="F79" s="15"/>
    </row>
    <row r="80" spans="2:6" ht="12.75">
      <c r="B80" s="15"/>
      <c r="F80" s="15"/>
    </row>
    <row r="81" spans="2:6" ht="12.75">
      <c r="B81" s="15"/>
      <c r="F81" s="15"/>
    </row>
    <row r="82" spans="2:6" ht="12.75">
      <c r="B82" s="15"/>
      <c r="F82" s="15"/>
    </row>
    <row r="83" spans="2:6" ht="12.75">
      <c r="B83" s="15"/>
      <c r="F83" s="15"/>
    </row>
    <row r="84" spans="2:6" ht="12.75">
      <c r="B84" s="15"/>
      <c r="F84" s="15"/>
    </row>
    <row r="85" spans="2:6" ht="12.75">
      <c r="B85" s="15"/>
      <c r="F85" s="15"/>
    </row>
    <row r="86" spans="2:6" ht="12.75">
      <c r="B86" s="15"/>
      <c r="F86" s="15"/>
    </row>
    <row r="87" spans="2:6" ht="12.75">
      <c r="B87" s="15"/>
      <c r="F87" s="15"/>
    </row>
    <row r="88" spans="2:6" ht="12.75">
      <c r="B88" s="15"/>
      <c r="F88" s="15"/>
    </row>
    <row r="89" spans="2:6" ht="12.75">
      <c r="B89" s="15"/>
      <c r="F89" s="15"/>
    </row>
    <row r="90" spans="2:6" ht="12.75">
      <c r="B90" s="15"/>
      <c r="F90" s="15"/>
    </row>
    <row r="91" spans="2:6" ht="12.75">
      <c r="B91" s="15"/>
      <c r="F91" s="15"/>
    </row>
    <row r="92" spans="2:6" ht="12.75">
      <c r="B92" s="15"/>
      <c r="F92" s="15"/>
    </row>
    <row r="93" spans="2:6" ht="12.75">
      <c r="B93" s="15"/>
      <c r="F93" s="15"/>
    </row>
    <row r="94" spans="2:6" ht="12.75">
      <c r="B94" s="15"/>
      <c r="F94" s="15"/>
    </row>
    <row r="95" spans="2:6" ht="12.75">
      <c r="B95" s="15"/>
      <c r="F95" s="15"/>
    </row>
    <row r="96" spans="2:6" ht="12.75">
      <c r="B96" s="15"/>
      <c r="F96" s="15"/>
    </row>
    <row r="97" spans="2:6" ht="12.75">
      <c r="B97" s="15"/>
      <c r="F97" s="15"/>
    </row>
    <row r="98" spans="2:6" ht="12.75">
      <c r="B98" s="15"/>
      <c r="F98" s="15"/>
    </row>
    <row r="99" spans="2:6" ht="12.75">
      <c r="B99" s="15"/>
      <c r="F99" s="15"/>
    </row>
    <row r="100" spans="2:6" ht="12.75">
      <c r="B100" s="15"/>
      <c r="F100" s="15"/>
    </row>
    <row r="101" spans="2:6" ht="12.75">
      <c r="B101" s="15"/>
      <c r="F101" s="15"/>
    </row>
    <row r="102" spans="2:6" ht="12.75">
      <c r="B102" s="15"/>
      <c r="F102" s="15"/>
    </row>
    <row r="103" spans="2:6" ht="12.75">
      <c r="B103" s="15"/>
      <c r="F103" s="15"/>
    </row>
    <row r="104" spans="2:6" ht="12.75">
      <c r="B104" s="15"/>
      <c r="F104" s="15"/>
    </row>
    <row r="105" spans="2:6" ht="12.75">
      <c r="B105" s="15"/>
      <c r="F105" s="15"/>
    </row>
    <row r="106" spans="2:6" ht="12.75">
      <c r="B106" s="15"/>
      <c r="F106" s="15"/>
    </row>
    <row r="107" spans="2:6" ht="12.75">
      <c r="B107" s="15"/>
      <c r="F107" s="15"/>
    </row>
    <row r="108" spans="2:6" ht="12.75">
      <c r="B108" s="15"/>
      <c r="F108" s="15"/>
    </row>
    <row r="109" spans="2:6" ht="12.75">
      <c r="B109" s="15"/>
      <c r="F109" s="15"/>
    </row>
    <row r="110" spans="2:6" ht="12.75">
      <c r="B110" s="15"/>
      <c r="F110" s="15"/>
    </row>
    <row r="111" spans="2:6" ht="12.75">
      <c r="B111" s="15"/>
      <c r="F111" s="15"/>
    </row>
    <row r="112" spans="2:6" ht="12.75">
      <c r="B112" s="15"/>
      <c r="F112" s="15"/>
    </row>
    <row r="113" spans="2:6" ht="12.75">
      <c r="B113" s="15"/>
      <c r="F113" s="15"/>
    </row>
    <row r="114" spans="2:6" ht="12.75">
      <c r="B114" s="15"/>
      <c r="F114" s="15"/>
    </row>
    <row r="115" spans="2:6" ht="12.75">
      <c r="B115" s="15"/>
      <c r="F115" s="15"/>
    </row>
    <row r="116" spans="2:6" ht="12.75">
      <c r="B116" s="15"/>
      <c r="F116" s="15"/>
    </row>
    <row r="117" spans="2:6" ht="12.75">
      <c r="B117" s="15"/>
      <c r="F117" s="15"/>
    </row>
    <row r="118" spans="2:6" ht="12.75">
      <c r="B118" s="15"/>
      <c r="F118" s="15"/>
    </row>
    <row r="119" spans="2:6" ht="12.75">
      <c r="B119" s="15"/>
      <c r="F119" s="15"/>
    </row>
    <row r="120" spans="2:6" ht="12.75">
      <c r="B120" s="15"/>
      <c r="F120" s="15"/>
    </row>
    <row r="121" spans="2:6" ht="12.75">
      <c r="B121" s="15"/>
      <c r="F121" s="15"/>
    </row>
    <row r="122" spans="2:6" ht="12.75">
      <c r="B122" s="15"/>
      <c r="F122" s="15"/>
    </row>
    <row r="123" spans="2:6" ht="12.75">
      <c r="B123" s="15"/>
      <c r="F123" s="15"/>
    </row>
    <row r="124" spans="2:6" ht="12.75">
      <c r="B124" s="15"/>
      <c r="F124" s="15"/>
    </row>
    <row r="125" spans="2:6" ht="12.75">
      <c r="B125" s="15"/>
      <c r="F125" s="15"/>
    </row>
    <row r="126" spans="2:6" ht="12.75">
      <c r="B126" s="15"/>
      <c r="F126" s="15"/>
    </row>
    <row r="127" spans="2:6" ht="12.75">
      <c r="B127" s="15"/>
      <c r="F127" s="15"/>
    </row>
    <row r="128" spans="2:6" ht="12.75">
      <c r="B128" s="15"/>
      <c r="F128" s="15"/>
    </row>
    <row r="129" spans="2:6" ht="12.75">
      <c r="B129" s="15"/>
      <c r="F129" s="15"/>
    </row>
    <row r="130" spans="2:6" ht="12.75">
      <c r="B130" s="15"/>
      <c r="F130" s="15"/>
    </row>
    <row r="131" spans="2:6" ht="12.75">
      <c r="B131" s="15"/>
      <c r="F131" s="15"/>
    </row>
    <row r="132" spans="2:6" ht="12.75">
      <c r="B132" s="15"/>
      <c r="F132" s="15"/>
    </row>
    <row r="133" spans="2:6" ht="12.75">
      <c r="B133" s="15"/>
      <c r="F133" s="15"/>
    </row>
    <row r="134" spans="2:6" ht="12.75">
      <c r="B134" s="15"/>
      <c r="F134" s="15"/>
    </row>
    <row r="135" spans="2:6" ht="12.75">
      <c r="B135" s="15"/>
      <c r="F135" s="15"/>
    </row>
    <row r="136" spans="2:6" ht="12.75">
      <c r="B136" s="15"/>
      <c r="F136" s="15"/>
    </row>
    <row r="137" spans="2:6" ht="12.75">
      <c r="B137" s="15"/>
      <c r="F137" s="15"/>
    </row>
    <row r="138" spans="2:6" ht="12.75">
      <c r="B138" s="15"/>
      <c r="F138" s="15"/>
    </row>
    <row r="139" spans="2:6" ht="12.75">
      <c r="B139" s="15"/>
      <c r="F139" s="15"/>
    </row>
    <row r="140" spans="2:6" ht="12.75">
      <c r="B140" s="15"/>
      <c r="F140" s="15"/>
    </row>
    <row r="141" spans="2:6" ht="12.75">
      <c r="B141" s="15"/>
      <c r="F141" s="15"/>
    </row>
    <row r="142" spans="2:6" ht="12.75">
      <c r="B142" s="15"/>
      <c r="F142" s="15"/>
    </row>
    <row r="143" spans="2:6" ht="12.75">
      <c r="B143" s="15"/>
      <c r="F143" s="15"/>
    </row>
    <row r="144" spans="2:6" ht="12.75">
      <c r="B144" s="15"/>
      <c r="F144" s="15"/>
    </row>
    <row r="145" spans="2:6" ht="12.75">
      <c r="B145" s="15"/>
      <c r="F145" s="15"/>
    </row>
    <row r="146" spans="2:6" ht="12.75">
      <c r="B146" s="15"/>
      <c r="F146" s="15"/>
    </row>
    <row r="147" spans="2:6" ht="12.75">
      <c r="B147" s="15"/>
      <c r="F147" s="15"/>
    </row>
    <row r="148" spans="2:6" ht="12.75">
      <c r="B148" s="15"/>
      <c r="F148" s="15"/>
    </row>
    <row r="149" spans="2:6" ht="12.75">
      <c r="B149" s="15"/>
      <c r="F149" s="15"/>
    </row>
    <row r="150" spans="2:6" ht="12.75">
      <c r="B150" s="15"/>
      <c r="F150" s="15"/>
    </row>
    <row r="151" spans="2:6" ht="12.75">
      <c r="B151" s="15"/>
      <c r="F151" s="15"/>
    </row>
    <row r="152" spans="2:6" ht="12.75">
      <c r="B152" s="15"/>
      <c r="F152" s="15"/>
    </row>
    <row r="153" spans="2:6" ht="12.75">
      <c r="B153" s="15"/>
      <c r="F153" s="15"/>
    </row>
    <row r="154" spans="2:6" ht="12.75">
      <c r="B154" s="15"/>
      <c r="F154" s="15"/>
    </row>
    <row r="155" spans="2:6" ht="12.75">
      <c r="B155" s="15"/>
      <c r="F155" s="15"/>
    </row>
    <row r="156" spans="2:6" ht="12.75">
      <c r="B156" s="15"/>
      <c r="F156" s="15"/>
    </row>
    <row r="157" spans="2:6" ht="12.75">
      <c r="B157" s="15"/>
      <c r="F157" s="15"/>
    </row>
    <row r="158" spans="2:6" ht="12.75">
      <c r="B158" s="15"/>
      <c r="F158" s="15"/>
    </row>
    <row r="159" spans="2:6" ht="12.75">
      <c r="B159" s="15"/>
      <c r="F159" s="15"/>
    </row>
    <row r="160" spans="2:6" ht="12.75">
      <c r="B160" s="15"/>
      <c r="F160" s="15"/>
    </row>
    <row r="161" spans="2:6" ht="12.75">
      <c r="B161" s="15"/>
      <c r="F161" s="15"/>
    </row>
    <row r="162" spans="2:6" ht="12.75">
      <c r="B162" s="15"/>
      <c r="F162" s="15"/>
    </row>
    <row r="163" spans="2:6" ht="12.75">
      <c r="B163" s="15"/>
      <c r="F163" s="15"/>
    </row>
    <row r="164" spans="2:6" ht="12.75">
      <c r="B164" s="15"/>
      <c r="F164" s="15"/>
    </row>
    <row r="165" spans="2:6" ht="12.75">
      <c r="B165" s="15"/>
      <c r="F165" s="15"/>
    </row>
    <row r="166" spans="2:6" ht="12.75">
      <c r="B166" s="15"/>
      <c r="F166" s="15"/>
    </row>
    <row r="167" spans="2:6" ht="12.75">
      <c r="B167" s="15"/>
      <c r="F167" s="15"/>
    </row>
    <row r="168" spans="2:6" ht="12.75">
      <c r="B168" s="15"/>
      <c r="F168" s="15"/>
    </row>
    <row r="169" spans="2:6" ht="12.75">
      <c r="B169" s="15"/>
      <c r="F169" s="15"/>
    </row>
    <row r="170" spans="2:6" ht="12.75">
      <c r="B170" s="15"/>
      <c r="F170" s="15"/>
    </row>
    <row r="171" spans="2:6" ht="12.75">
      <c r="B171" s="15"/>
      <c r="F171" s="15"/>
    </row>
    <row r="172" spans="2:6" ht="12.75">
      <c r="B172" s="15"/>
      <c r="F172" s="15"/>
    </row>
    <row r="173" spans="2:6" ht="12.75">
      <c r="B173" s="15"/>
      <c r="F173" s="15"/>
    </row>
    <row r="174" spans="2:6" ht="12.75">
      <c r="B174" s="15"/>
      <c r="F174" s="15"/>
    </row>
    <row r="175" spans="2:6" ht="12.75">
      <c r="B175" s="15"/>
      <c r="F175" s="15"/>
    </row>
    <row r="176" spans="2:6" ht="12.75">
      <c r="B176" s="15"/>
      <c r="F176" s="15"/>
    </row>
    <row r="177" spans="2:6" ht="12.75">
      <c r="B177" s="15"/>
      <c r="F177" s="15"/>
    </row>
    <row r="178" spans="2:6" ht="12.75">
      <c r="B178" s="15"/>
      <c r="F178" s="15"/>
    </row>
    <row r="179" spans="2:6" ht="12.75">
      <c r="B179" s="15"/>
      <c r="F179" s="15"/>
    </row>
    <row r="180" spans="2:6" ht="12.75">
      <c r="B180" s="15"/>
      <c r="F180" s="15"/>
    </row>
    <row r="181" spans="2:6" ht="12.75">
      <c r="B181" s="15"/>
      <c r="F181" s="15"/>
    </row>
    <row r="182" spans="2:6" ht="12.75">
      <c r="B182" s="15"/>
      <c r="F182" s="15"/>
    </row>
    <row r="183" spans="2:6" ht="12.75">
      <c r="B183" s="15"/>
      <c r="F183" s="15"/>
    </row>
    <row r="184" spans="2:6" ht="12.75">
      <c r="B184" s="15"/>
      <c r="F184" s="15"/>
    </row>
    <row r="185" spans="2:6" ht="12.75">
      <c r="B185" s="15"/>
      <c r="F185" s="15"/>
    </row>
    <row r="186" spans="2:6" ht="12.75">
      <c r="B186" s="15"/>
      <c r="F186" s="15"/>
    </row>
    <row r="187" spans="2:6" ht="12.75">
      <c r="B187" s="15"/>
      <c r="F187" s="15"/>
    </row>
    <row r="188" spans="2:6" ht="12.75">
      <c r="B188" s="15"/>
      <c r="F188" s="15"/>
    </row>
    <row r="189" spans="2:6" ht="12.75">
      <c r="B189" s="15"/>
      <c r="F189" s="15"/>
    </row>
    <row r="190" spans="2:6" ht="12.75">
      <c r="B190" s="15"/>
      <c r="F190" s="15"/>
    </row>
    <row r="191" spans="2:6" ht="12.75">
      <c r="B191" s="15"/>
      <c r="F191" s="15"/>
    </row>
    <row r="192" spans="2:6" ht="12.75">
      <c r="B192" s="15"/>
      <c r="F192" s="15"/>
    </row>
    <row r="193" spans="2:6" ht="12.75">
      <c r="B193" s="15"/>
      <c r="F193" s="15"/>
    </row>
    <row r="194" spans="2:6" ht="12.75">
      <c r="B194" s="15"/>
      <c r="F194" s="15"/>
    </row>
    <row r="195" spans="2:6" ht="12.75">
      <c r="B195" s="15"/>
      <c r="F195" s="15"/>
    </row>
    <row r="196" spans="2:6" ht="12.75">
      <c r="B196" s="15"/>
      <c r="F196" s="15"/>
    </row>
    <row r="197" spans="2:6" ht="12.75">
      <c r="B197" s="15"/>
      <c r="F197" s="15"/>
    </row>
    <row r="198" spans="2:6" ht="12.75">
      <c r="B198" s="15"/>
      <c r="F198" s="15"/>
    </row>
    <row r="199" spans="2:6" ht="12.75">
      <c r="B199" s="15"/>
      <c r="F199" s="15"/>
    </row>
    <row r="200" spans="2:6" ht="12.75">
      <c r="B200" s="15"/>
      <c r="F200" s="15"/>
    </row>
    <row r="201" spans="2:6" ht="12.75">
      <c r="B201" s="15"/>
      <c r="F201" s="15"/>
    </row>
    <row r="202" spans="2:6" ht="12.75">
      <c r="B202" s="15"/>
      <c r="F202" s="15"/>
    </row>
    <row r="203" spans="2:6" ht="12.75">
      <c r="B203" s="15"/>
      <c r="F203" s="15"/>
    </row>
    <row r="204" spans="2:6" ht="12.75">
      <c r="B204" s="15"/>
      <c r="F204" s="15"/>
    </row>
    <row r="205" spans="2:6" ht="12.75">
      <c r="B205" s="15"/>
      <c r="F205" s="15"/>
    </row>
    <row r="206" spans="2:6" ht="12.75">
      <c r="B206" s="15"/>
      <c r="F206" s="15"/>
    </row>
    <row r="207" spans="2:6" ht="12.75">
      <c r="B207" s="15"/>
      <c r="F207" s="15"/>
    </row>
    <row r="208" spans="2:6" ht="12.75">
      <c r="B208" s="15"/>
      <c r="F208" s="15"/>
    </row>
    <row r="209" spans="2:6" ht="12.75">
      <c r="B209" s="15"/>
      <c r="F209" s="15"/>
    </row>
    <row r="210" spans="2:6" ht="12.75">
      <c r="B210" s="15"/>
      <c r="F210" s="15"/>
    </row>
    <row r="211" spans="2:6" ht="12.75">
      <c r="B211" s="15"/>
      <c r="F211" s="15"/>
    </row>
    <row r="212" spans="2:6" ht="12.75">
      <c r="B212" s="15"/>
      <c r="F212" s="15"/>
    </row>
    <row r="213" spans="2:6" ht="12.75">
      <c r="B213" s="15"/>
      <c r="F213" s="15"/>
    </row>
    <row r="214" spans="2:6" ht="12.75">
      <c r="B214" s="15"/>
      <c r="F214" s="15"/>
    </row>
    <row r="215" spans="2:6" ht="12.75">
      <c r="B215" s="15"/>
      <c r="F215" s="15"/>
    </row>
    <row r="216" spans="2:6" ht="12.75">
      <c r="B216" s="15"/>
      <c r="F216" s="15"/>
    </row>
    <row r="217" spans="2:6" ht="12.75">
      <c r="B217" s="15"/>
      <c r="F217" s="15"/>
    </row>
    <row r="218" spans="2:6" ht="12.75">
      <c r="B218" s="15"/>
      <c r="F218" s="15"/>
    </row>
    <row r="219" spans="2:6" ht="12.75">
      <c r="B219" s="15"/>
      <c r="F219" s="15"/>
    </row>
    <row r="220" spans="2:6" ht="12.75">
      <c r="B220" s="15"/>
      <c r="F220" s="15"/>
    </row>
    <row r="221" spans="2:6" ht="12.75">
      <c r="B221" s="15"/>
      <c r="F221" s="15"/>
    </row>
    <row r="222" spans="2:6" ht="12.75">
      <c r="B222" s="15"/>
      <c r="F222" s="15"/>
    </row>
    <row r="223" spans="2:6" ht="12.75">
      <c r="B223" s="15"/>
      <c r="F223" s="15"/>
    </row>
    <row r="224" spans="2:6" ht="12.75">
      <c r="B224" s="15"/>
      <c r="F224" s="15"/>
    </row>
    <row r="225" spans="2:6" ht="12.75">
      <c r="B225" s="15"/>
      <c r="F225" s="15"/>
    </row>
    <row r="226" spans="2:6" ht="12.75">
      <c r="B226" s="15"/>
      <c r="F226" s="15"/>
    </row>
    <row r="227" spans="2:6" ht="12.75">
      <c r="B227" s="15"/>
      <c r="F227" s="15"/>
    </row>
    <row r="228" spans="2:6" ht="12.75">
      <c r="B228" s="15"/>
      <c r="F228" s="15"/>
    </row>
    <row r="229" spans="2:6" ht="12.75">
      <c r="B229" s="15"/>
      <c r="F229" s="15"/>
    </row>
    <row r="230" spans="2:6" ht="12.75">
      <c r="B230" s="15"/>
      <c r="F230" s="15"/>
    </row>
    <row r="231" spans="2:6" ht="12.75">
      <c r="B231" s="15"/>
      <c r="F231" s="15"/>
    </row>
    <row r="232" spans="2:6" ht="12.75">
      <c r="B232" s="15"/>
      <c r="F232" s="15"/>
    </row>
    <row r="233" spans="2:6" ht="12.75">
      <c r="B233" s="15"/>
      <c r="F233" s="15"/>
    </row>
    <row r="234" spans="2:6" ht="12.75">
      <c r="B234" s="15"/>
      <c r="F234" s="15"/>
    </row>
    <row r="235" spans="2:6" ht="12.75">
      <c r="B235" s="15"/>
      <c r="F235" s="15"/>
    </row>
    <row r="236" spans="2:6" ht="12.75">
      <c r="B236" s="15"/>
      <c r="F236" s="15"/>
    </row>
    <row r="237" spans="2:6" ht="12.75">
      <c r="B237" s="15"/>
      <c r="F237" s="15"/>
    </row>
    <row r="238" spans="2:6" ht="12.75">
      <c r="B238" s="15"/>
      <c r="F238" s="15"/>
    </row>
    <row r="239" spans="2:6" ht="12.75">
      <c r="B239" s="15"/>
      <c r="F239" s="15"/>
    </row>
    <row r="240" spans="2:6" ht="12.75">
      <c r="B240" s="15"/>
      <c r="F240" s="15"/>
    </row>
    <row r="241" spans="2:6" ht="12.75">
      <c r="B241" s="15"/>
      <c r="F241" s="15"/>
    </row>
    <row r="242" spans="2:6" ht="12.75">
      <c r="B242" s="15"/>
      <c r="F242" s="15"/>
    </row>
    <row r="243" spans="2:6" ht="12.75">
      <c r="B243" s="15"/>
      <c r="F243" s="15"/>
    </row>
    <row r="244" spans="2:6" ht="12.75">
      <c r="B244" s="15"/>
      <c r="F244" s="15"/>
    </row>
    <row r="245" spans="2:6" ht="12.75">
      <c r="B245" s="15"/>
      <c r="F245" s="15"/>
    </row>
    <row r="246" spans="2:6" ht="12.75">
      <c r="B246" s="15"/>
      <c r="F246" s="15"/>
    </row>
    <row r="247" spans="2:6" ht="12.75">
      <c r="B247" s="15"/>
      <c r="F247" s="15"/>
    </row>
    <row r="248" spans="2:6" ht="12.75">
      <c r="B248" s="15"/>
      <c r="F248" s="15"/>
    </row>
    <row r="249" spans="2:6" ht="12.75">
      <c r="B249" s="15"/>
      <c r="F249" s="15"/>
    </row>
    <row r="250" spans="2:6" ht="12.75">
      <c r="B250" s="15"/>
      <c r="F250" s="15"/>
    </row>
    <row r="251" spans="2:6" ht="12.75">
      <c r="B251" s="15"/>
      <c r="F251" s="15"/>
    </row>
    <row r="252" spans="2:6" ht="12.75">
      <c r="B252" s="15"/>
      <c r="F252" s="15"/>
    </row>
    <row r="253" spans="2:6" ht="12.75">
      <c r="B253" s="15"/>
      <c r="F253" s="15"/>
    </row>
    <row r="254" spans="2:6" ht="12.75">
      <c r="B254" s="15"/>
      <c r="F254" s="15"/>
    </row>
    <row r="255" spans="2:6" ht="12.75">
      <c r="B255" s="15"/>
      <c r="F255" s="15"/>
    </row>
    <row r="256" spans="2:6" ht="12.75">
      <c r="B256" s="15"/>
      <c r="F256" s="15"/>
    </row>
    <row r="257" spans="2:6" ht="12.75">
      <c r="B257" s="15"/>
      <c r="F257" s="15"/>
    </row>
    <row r="258" spans="2:6" ht="12.75">
      <c r="B258" s="15"/>
      <c r="F258" s="15"/>
    </row>
    <row r="259" spans="2:6" ht="12.75">
      <c r="B259" s="15"/>
      <c r="F259" s="15"/>
    </row>
    <row r="260" spans="2:6" ht="12.75">
      <c r="B260" s="15"/>
      <c r="F260" s="15"/>
    </row>
    <row r="261" spans="2:6" ht="12.75">
      <c r="B261" s="15"/>
      <c r="F261" s="15"/>
    </row>
    <row r="262" spans="2:6" ht="12.75">
      <c r="B262" s="15"/>
      <c r="F262" s="15"/>
    </row>
    <row r="263" spans="2:6" ht="12.75">
      <c r="B263" s="15"/>
      <c r="F263" s="15"/>
    </row>
    <row r="264" spans="2:6" ht="12.75">
      <c r="B264" s="15"/>
      <c r="F264" s="15"/>
    </row>
    <row r="265" spans="2:6" ht="12.75">
      <c r="B265" s="15"/>
      <c r="F265" s="15"/>
    </row>
    <row r="266" spans="2:6" ht="12.75">
      <c r="B266" s="15"/>
      <c r="F266" s="15"/>
    </row>
    <row r="267" spans="2:6" ht="12.75">
      <c r="B267" s="15"/>
      <c r="F267" s="15"/>
    </row>
    <row r="268" spans="2:6" ht="12.75">
      <c r="B268" s="15"/>
      <c r="F268" s="15"/>
    </row>
    <row r="269" spans="2:6" ht="12.75">
      <c r="B269" s="15"/>
      <c r="F269" s="15"/>
    </row>
    <row r="270" spans="2:6" ht="12.75">
      <c r="B270" s="15"/>
      <c r="F270" s="15"/>
    </row>
    <row r="271" spans="2:6" ht="12.75">
      <c r="B271" s="15"/>
      <c r="F271" s="15"/>
    </row>
    <row r="272" spans="2:6" ht="12.75">
      <c r="B272" s="15"/>
      <c r="F272" s="15"/>
    </row>
    <row r="273" spans="2:6" ht="12.75">
      <c r="B273" s="15"/>
      <c r="F273" s="15"/>
    </row>
    <row r="274" spans="2:6" ht="12.75">
      <c r="B274" s="15"/>
      <c r="F274" s="15"/>
    </row>
    <row r="275" spans="2:6" ht="12.75">
      <c r="B275" s="15"/>
      <c r="F275" s="15"/>
    </row>
    <row r="276" spans="2:6" ht="12.75">
      <c r="B276" s="15"/>
      <c r="F276" s="15"/>
    </row>
    <row r="277" spans="2:6" ht="12.75">
      <c r="B277" s="15"/>
      <c r="F277" s="15"/>
    </row>
    <row r="278" spans="2:6" ht="12.75">
      <c r="B278" s="15"/>
      <c r="F278" s="15"/>
    </row>
    <row r="279" spans="2:6" ht="12.75">
      <c r="B279" s="15"/>
      <c r="F279" s="15"/>
    </row>
    <row r="280" spans="2:6" ht="12.75">
      <c r="B280" s="15"/>
      <c r="F280" s="15"/>
    </row>
    <row r="281" spans="2:6" ht="12.75">
      <c r="B281" s="15"/>
      <c r="F281" s="15"/>
    </row>
    <row r="282" spans="2:6" ht="12.75">
      <c r="B282" s="15"/>
      <c r="F282" s="15"/>
    </row>
    <row r="283" spans="2:6" ht="12.75">
      <c r="B283" s="15"/>
      <c r="F283" s="15"/>
    </row>
    <row r="284" spans="2:6" ht="12.75">
      <c r="B284" s="15"/>
      <c r="F284" s="15"/>
    </row>
    <row r="285" spans="2:6" ht="12.75">
      <c r="B285" s="15"/>
      <c r="F285" s="15"/>
    </row>
    <row r="286" spans="2:6" ht="12.75">
      <c r="B286" s="15"/>
      <c r="F286" s="15"/>
    </row>
    <row r="287" spans="2:6" ht="12.75">
      <c r="B287" s="15"/>
      <c r="F287" s="15"/>
    </row>
    <row r="288" spans="2:6" ht="12.75">
      <c r="B288" s="15"/>
      <c r="F288" s="15"/>
    </row>
    <row r="289" spans="2:6" ht="12.75">
      <c r="B289" s="15"/>
      <c r="F289" s="15"/>
    </row>
    <row r="290" spans="2:6" ht="12.75">
      <c r="B290" s="15"/>
      <c r="F290" s="15"/>
    </row>
    <row r="291" spans="2:6" ht="12.75">
      <c r="B291" s="15"/>
      <c r="F291" s="15"/>
    </row>
    <row r="292" spans="2:6" ht="12.75">
      <c r="B292" s="15"/>
      <c r="F292" s="15"/>
    </row>
    <row r="293" spans="2:6" ht="12.75">
      <c r="B293" s="15"/>
      <c r="F293" s="15"/>
    </row>
    <row r="294" spans="2:6" ht="12.75">
      <c r="B294" s="15"/>
      <c r="F294" s="15"/>
    </row>
    <row r="295" spans="2:6" ht="12.75">
      <c r="B295" s="15"/>
      <c r="F295" s="15"/>
    </row>
    <row r="296" spans="2:6" ht="12.75">
      <c r="B296" s="15"/>
      <c r="F296" s="15"/>
    </row>
    <row r="297" spans="2:6" ht="12.75">
      <c r="B297" s="15"/>
      <c r="F297" s="15"/>
    </row>
    <row r="298" spans="2:6" ht="12.75">
      <c r="B298" s="15"/>
      <c r="F298" s="15"/>
    </row>
    <row r="299" spans="2:6" ht="12.75">
      <c r="B299" s="15"/>
      <c r="F299" s="15"/>
    </row>
    <row r="300" spans="2:6" ht="12.75">
      <c r="B300" s="15"/>
      <c r="F300" s="15"/>
    </row>
    <row r="301" spans="2:6" ht="12.75">
      <c r="B301" s="15"/>
      <c r="F301" s="15"/>
    </row>
    <row r="302" spans="2:6" ht="12.75">
      <c r="B302" s="15"/>
      <c r="F302" s="15"/>
    </row>
    <row r="303" spans="2:6" ht="12.75">
      <c r="B303" s="15"/>
      <c r="F303" s="15"/>
    </row>
    <row r="304" spans="2:6" ht="12.75">
      <c r="B304" s="15"/>
      <c r="F304" s="15"/>
    </row>
    <row r="305" spans="2:6" ht="12.75">
      <c r="B305" s="15"/>
      <c r="F305" s="15"/>
    </row>
    <row r="306" spans="2:6" ht="12.75">
      <c r="B306" s="15"/>
      <c r="F306" s="15"/>
    </row>
    <row r="307" spans="2:6" ht="12.75">
      <c r="B307" s="15"/>
      <c r="F307" s="15"/>
    </row>
    <row r="308" spans="2:6" ht="12.75">
      <c r="B308" s="15"/>
      <c r="F308" s="15"/>
    </row>
    <row r="309" spans="2:6" ht="12.75">
      <c r="B309" s="15"/>
      <c r="F309" s="15"/>
    </row>
    <row r="310" spans="2:6" ht="12.75">
      <c r="B310" s="15"/>
      <c r="F310" s="15"/>
    </row>
    <row r="311" spans="2:6" ht="12.75">
      <c r="B311" s="15"/>
      <c r="F311" s="15"/>
    </row>
    <row r="312" spans="2:6" ht="12.75">
      <c r="B312" s="15"/>
      <c r="F312" s="15"/>
    </row>
    <row r="313" spans="2:6" ht="12.75">
      <c r="B313" s="15"/>
      <c r="F313" s="15"/>
    </row>
    <row r="314" spans="2:6" ht="12.75">
      <c r="B314" s="15"/>
      <c r="F314" s="15"/>
    </row>
    <row r="315" spans="2:6" ht="12.75">
      <c r="B315" s="15"/>
      <c r="F315" s="15"/>
    </row>
    <row r="316" spans="2:6" ht="12.75">
      <c r="B316" s="15"/>
      <c r="F316" s="15"/>
    </row>
    <row r="317" spans="2:6" ht="12.75">
      <c r="B317" s="15"/>
      <c r="F317" s="15"/>
    </row>
    <row r="318" spans="2:6" ht="12.75">
      <c r="B318" s="15"/>
      <c r="F318" s="15"/>
    </row>
    <row r="319" spans="2:6" ht="12.75">
      <c r="B319" s="15"/>
      <c r="F319" s="15"/>
    </row>
    <row r="320" spans="2:6" ht="12.75">
      <c r="B320" s="15"/>
      <c r="F320" s="15"/>
    </row>
    <row r="321" spans="2:6" ht="12.75">
      <c r="B321" s="15"/>
      <c r="F321" s="15"/>
    </row>
    <row r="322" spans="2:6" ht="12.75">
      <c r="B322" s="15"/>
      <c r="F322" s="15"/>
    </row>
    <row r="323" spans="2:6" ht="12.75">
      <c r="B323" s="15"/>
      <c r="F323" s="15"/>
    </row>
    <row r="324" spans="2:6" ht="12.75">
      <c r="B324" s="15"/>
      <c r="F324" s="15"/>
    </row>
    <row r="325" spans="2:6" ht="12.75">
      <c r="B325" s="15"/>
      <c r="F325" s="15"/>
    </row>
    <row r="326" spans="2:6" ht="12.75">
      <c r="B326" s="15"/>
      <c r="F326" s="15"/>
    </row>
    <row r="327" spans="2:6" ht="12.75">
      <c r="B327" s="15"/>
      <c r="F327" s="15"/>
    </row>
    <row r="328" spans="2:6" ht="12.75">
      <c r="B328" s="15"/>
      <c r="F328" s="15"/>
    </row>
    <row r="329" spans="2:6" ht="12.75">
      <c r="B329" s="15"/>
      <c r="F329" s="15"/>
    </row>
    <row r="330" spans="2:6" ht="12.75">
      <c r="B330" s="15"/>
      <c r="F330" s="15"/>
    </row>
    <row r="331" spans="2:6" ht="12.75">
      <c r="B331" s="15"/>
      <c r="F331" s="15"/>
    </row>
    <row r="332" spans="2:6" ht="12.75">
      <c r="B332" s="15"/>
      <c r="F332" s="15"/>
    </row>
    <row r="333" spans="2:6" ht="12.75">
      <c r="B333" s="15"/>
      <c r="F333" s="15"/>
    </row>
    <row r="334" spans="2:6" ht="12.75">
      <c r="B334" s="15"/>
      <c r="F334" s="15"/>
    </row>
    <row r="335" spans="2:6" ht="12.75">
      <c r="B335" s="15"/>
      <c r="F335" s="15"/>
    </row>
    <row r="336" spans="2:6" ht="12.75">
      <c r="B336" s="15"/>
      <c r="F336" s="15"/>
    </row>
    <row r="337" spans="2:6" ht="12.75">
      <c r="B337" s="15"/>
      <c r="F337" s="15"/>
    </row>
    <row r="338" spans="2:6" ht="12.75">
      <c r="B338" s="15"/>
      <c r="F338" s="15"/>
    </row>
    <row r="339" spans="2:6" ht="12.75">
      <c r="B339" s="15"/>
      <c r="F339" s="15"/>
    </row>
    <row r="340" spans="2:6" ht="12.75">
      <c r="B340" s="15"/>
      <c r="F340" s="15"/>
    </row>
    <row r="341" spans="2:6" ht="12.75">
      <c r="B341" s="15"/>
      <c r="F341" s="15"/>
    </row>
    <row r="342" spans="2:6" ht="12.75">
      <c r="B342" s="15"/>
      <c r="F342" s="15"/>
    </row>
    <row r="343" spans="2:6" ht="12.75">
      <c r="B343" s="15"/>
      <c r="F343" s="15"/>
    </row>
    <row r="344" spans="2:6" ht="12.75">
      <c r="B344" s="15"/>
      <c r="F344" s="15"/>
    </row>
    <row r="345" spans="2:6" ht="12.75">
      <c r="B345" s="15"/>
      <c r="F345" s="15"/>
    </row>
    <row r="346" spans="2:6" ht="12.75">
      <c r="B346" s="15"/>
      <c r="F346" s="15"/>
    </row>
    <row r="347" spans="2:6" ht="12.75">
      <c r="B347" s="15"/>
      <c r="F347" s="15"/>
    </row>
    <row r="348" spans="2:6" ht="12.75">
      <c r="B348" s="15"/>
      <c r="F348" s="15"/>
    </row>
    <row r="349" spans="2:6" ht="12.75">
      <c r="B349" s="15"/>
      <c r="F349" s="15"/>
    </row>
    <row r="350" spans="2:6" ht="12.75">
      <c r="B350" s="15"/>
      <c r="F350" s="15"/>
    </row>
    <row r="351" spans="2:6" ht="12.75">
      <c r="B351" s="15"/>
      <c r="F351" s="15"/>
    </row>
    <row r="352" spans="2:6" ht="12.75">
      <c r="B352" s="15"/>
      <c r="F352" s="15"/>
    </row>
    <row r="353" spans="2:6" ht="12.75">
      <c r="B353" s="15"/>
      <c r="F353" s="15"/>
    </row>
    <row r="354" spans="2:6" ht="12.75">
      <c r="B354" s="15"/>
      <c r="F354" s="15"/>
    </row>
    <row r="355" spans="2:6" ht="12.75">
      <c r="B355" s="15"/>
      <c r="F355" s="15"/>
    </row>
    <row r="356" spans="2:6" ht="12.75">
      <c r="B356" s="15"/>
      <c r="F356" s="15"/>
    </row>
    <row r="357" spans="2:6" ht="12.75">
      <c r="B357" s="15"/>
      <c r="F357" s="15"/>
    </row>
    <row r="358" spans="2:6" ht="12.75">
      <c r="B358" s="15"/>
      <c r="F358" s="15"/>
    </row>
    <row r="359" spans="2:6" ht="12.75">
      <c r="B359" s="15"/>
      <c r="F359" s="15"/>
    </row>
    <row r="360" spans="2:6" ht="12.75">
      <c r="B360" s="15"/>
      <c r="F360" s="15"/>
    </row>
    <row r="361" spans="2:6" ht="12.75">
      <c r="B361" s="15"/>
      <c r="F361" s="15"/>
    </row>
    <row r="362" spans="2:6" ht="12.75">
      <c r="B362" s="15"/>
      <c r="F362" s="15"/>
    </row>
    <row r="363" spans="2:6" ht="12.75">
      <c r="B363" s="15"/>
      <c r="F363" s="15"/>
    </row>
    <row r="364" spans="2:6" ht="12.75">
      <c r="B364" s="15"/>
      <c r="F364" s="15"/>
    </row>
    <row r="365" spans="2:6" ht="12.75">
      <c r="B365" s="15"/>
      <c r="F365" s="15"/>
    </row>
    <row r="366" spans="2:6" ht="12.75">
      <c r="B366" s="15"/>
      <c r="F366" s="15"/>
    </row>
    <row r="367" spans="2:6" ht="12.75">
      <c r="B367" s="15"/>
      <c r="F367" s="15"/>
    </row>
    <row r="368" spans="2:6" ht="12.75">
      <c r="B368" s="15"/>
      <c r="F368" s="15"/>
    </row>
    <row r="369" spans="2:6" ht="12.75">
      <c r="B369" s="15"/>
      <c r="F369" s="15"/>
    </row>
    <row r="370" spans="2:6" ht="12.75">
      <c r="B370" s="15"/>
      <c r="F370" s="15"/>
    </row>
    <row r="371" spans="2:6" ht="12.75">
      <c r="B371" s="15"/>
      <c r="F371" s="15"/>
    </row>
    <row r="372" spans="2:6" ht="12.75">
      <c r="B372" s="15"/>
      <c r="F372" s="15"/>
    </row>
    <row r="373" spans="2:6" ht="12.75">
      <c r="B373" s="15"/>
      <c r="F373" s="15"/>
    </row>
    <row r="374" spans="2:6" ht="12.75">
      <c r="B374" s="15"/>
      <c r="F374" s="15"/>
    </row>
    <row r="375" spans="2:6" ht="12.75">
      <c r="B375" s="15"/>
      <c r="F375" s="15"/>
    </row>
    <row r="376" spans="2:6" ht="12.75">
      <c r="B376" s="15"/>
      <c r="F376" s="15"/>
    </row>
    <row r="377" spans="2:6" ht="12.75">
      <c r="B377" s="15"/>
      <c r="F377" s="15"/>
    </row>
    <row r="378" spans="2:6" ht="12.75">
      <c r="B378" s="15"/>
      <c r="F378" s="15"/>
    </row>
    <row r="379" spans="2:6" ht="12.75">
      <c r="B379" s="15"/>
      <c r="F379" s="15"/>
    </row>
    <row r="380" spans="2:6" ht="12.75">
      <c r="B380" s="15"/>
      <c r="F380" s="15"/>
    </row>
    <row r="381" spans="2:6" ht="12.75">
      <c r="B381" s="15"/>
      <c r="F381" s="15"/>
    </row>
    <row r="382" spans="2:6" ht="12.75">
      <c r="B382" s="15"/>
      <c r="F382" s="15"/>
    </row>
    <row r="383" spans="2:6" ht="12.75">
      <c r="B383" s="15"/>
      <c r="F383" s="15"/>
    </row>
    <row r="384" spans="2:6" ht="12.75">
      <c r="B384" s="15"/>
      <c r="F384" s="15"/>
    </row>
    <row r="385" spans="2:6" ht="12.75">
      <c r="B385" s="15"/>
      <c r="F385" s="15"/>
    </row>
    <row r="386" spans="2:6" ht="12.75">
      <c r="B386" s="15"/>
      <c r="F386" s="15"/>
    </row>
    <row r="387" spans="2:6" ht="12.75">
      <c r="B387" s="15"/>
      <c r="F387" s="15"/>
    </row>
    <row r="388" spans="2:6" ht="12.75">
      <c r="B388" s="15"/>
      <c r="F388" s="15"/>
    </row>
    <row r="389" spans="2:6" ht="12.75">
      <c r="B389" s="15"/>
      <c r="F389" s="15"/>
    </row>
    <row r="390" spans="2:6" ht="12.75">
      <c r="B390" s="15"/>
      <c r="F390" s="15"/>
    </row>
    <row r="391" spans="2:6" ht="12.75">
      <c r="B391" s="15"/>
      <c r="F391" s="15"/>
    </row>
    <row r="392" spans="2:6" ht="12.75">
      <c r="B392" s="15"/>
      <c r="F392" s="15"/>
    </row>
    <row r="393" spans="2:6" ht="12.75">
      <c r="B393" s="15"/>
      <c r="F393" s="15"/>
    </row>
    <row r="394" spans="2:6" ht="12.75">
      <c r="B394" s="15"/>
      <c r="F394" s="15"/>
    </row>
    <row r="395" spans="2:6" ht="12.75">
      <c r="B395" s="15"/>
      <c r="F395" s="15"/>
    </row>
    <row r="396" spans="2:6" ht="12.75">
      <c r="B396" s="15"/>
      <c r="F396" s="15"/>
    </row>
    <row r="397" spans="2:6" ht="12.75">
      <c r="B397" s="15"/>
      <c r="F397" s="15"/>
    </row>
    <row r="398" spans="2:6" ht="12.75">
      <c r="B398" s="15"/>
      <c r="F398" s="15"/>
    </row>
    <row r="399" spans="2:6" ht="12.75">
      <c r="B399" s="15"/>
      <c r="F399" s="15"/>
    </row>
    <row r="400" spans="2:6" ht="12.75">
      <c r="B400" s="15"/>
      <c r="F400" s="15"/>
    </row>
    <row r="401" spans="2:6" ht="12.75">
      <c r="B401" s="15"/>
      <c r="F401" s="15"/>
    </row>
    <row r="402" spans="2:6" ht="12.75">
      <c r="B402" s="15"/>
      <c r="F402" s="15"/>
    </row>
    <row r="403" spans="2:6" ht="12.75">
      <c r="B403" s="15"/>
      <c r="F403" s="15"/>
    </row>
    <row r="404" spans="2:6" ht="12.75">
      <c r="B404" s="15"/>
      <c r="F404" s="15"/>
    </row>
    <row r="405" spans="2:6" ht="12.75">
      <c r="B405" s="15"/>
      <c r="F405" s="15"/>
    </row>
    <row r="406" spans="2:6" ht="12.75">
      <c r="B406" s="15"/>
      <c r="F406" s="15"/>
    </row>
    <row r="407" spans="2:6" ht="12.75">
      <c r="B407" s="15"/>
      <c r="F407" s="15"/>
    </row>
    <row r="408" spans="2:6" ht="12.75">
      <c r="B408" s="15"/>
      <c r="F408" s="15"/>
    </row>
    <row r="409" spans="2:6" ht="12.75">
      <c r="B409" s="15"/>
      <c r="F409" s="15"/>
    </row>
    <row r="410" spans="2:6" ht="12.75">
      <c r="B410" s="15"/>
      <c r="F410" s="15"/>
    </row>
    <row r="411" spans="2:6" ht="12.75">
      <c r="B411" s="15"/>
      <c r="F411" s="15"/>
    </row>
    <row r="412" spans="2:6" ht="12.75">
      <c r="B412" s="15"/>
      <c r="F412" s="15"/>
    </row>
    <row r="413" spans="2:6" ht="12.75">
      <c r="B413" s="15"/>
      <c r="F413" s="15"/>
    </row>
    <row r="414" spans="2:6" ht="12.75">
      <c r="B414" s="15"/>
      <c r="F414" s="15"/>
    </row>
    <row r="415" spans="2:6" ht="12.75">
      <c r="B415" s="15"/>
      <c r="F415" s="15"/>
    </row>
    <row r="416" spans="2:6" ht="12.75">
      <c r="B416" s="15"/>
      <c r="F416" s="15"/>
    </row>
    <row r="417" spans="2:6" ht="12.75">
      <c r="B417" s="15"/>
      <c r="F417" s="15"/>
    </row>
    <row r="418" spans="2:6" ht="12.75">
      <c r="B418" s="15"/>
      <c r="F418" s="15"/>
    </row>
    <row r="419" spans="2:6" ht="12.75">
      <c r="B419" s="15"/>
      <c r="F419" s="15"/>
    </row>
    <row r="420" spans="2:6" ht="12.75">
      <c r="B420" s="15"/>
      <c r="F420" s="15"/>
    </row>
    <row r="421" spans="2:6" ht="12.75">
      <c r="B421" s="15"/>
      <c r="F421" s="15"/>
    </row>
    <row r="422" spans="2:6" ht="12.75">
      <c r="B422" s="15"/>
      <c r="F422" s="15"/>
    </row>
    <row r="423" spans="2:6" ht="12.75">
      <c r="B423" s="15"/>
      <c r="F423" s="15"/>
    </row>
    <row r="424" spans="2:6" ht="12.75">
      <c r="B424" s="15"/>
      <c r="F424" s="15"/>
    </row>
    <row r="425" spans="2:6" ht="12.75">
      <c r="B425" s="15"/>
      <c r="F425" s="15"/>
    </row>
    <row r="426" spans="2:6" ht="12.75">
      <c r="B426" s="15"/>
      <c r="F426" s="15"/>
    </row>
    <row r="427" spans="2:6" ht="12.75">
      <c r="B427" s="15"/>
      <c r="F427" s="15"/>
    </row>
    <row r="428" spans="2:6" ht="12.75">
      <c r="B428" s="15"/>
      <c r="F428" s="15"/>
    </row>
    <row r="429" spans="2:6" ht="12.75">
      <c r="B429" s="15"/>
      <c r="F429" s="15"/>
    </row>
    <row r="430" spans="2:6" ht="12.75">
      <c r="B430" s="15"/>
      <c r="F430" s="15"/>
    </row>
    <row r="431" spans="2:6" ht="12.75">
      <c r="B431" s="15"/>
      <c r="F431" s="15"/>
    </row>
    <row r="432" spans="2:6" ht="12.75">
      <c r="B432" s="15"/>
      <c r="F432" s="15"/>
    </row>
    <row r="433" spans="2:6" ht="12.75">
      <c r="B433" s="15"/>
      <c r="F433" s="15"/>
    </row>
    <row r="434" spans="2:6" ht="12.75">
      <c r="B434" s="15"/>
      <c r="F434" s="15"/>
    </row>
    <row r="435" spans="2:6" ht="12.75">
      <c r="B435" s="15"/>
      <c r="F435" s="15"/>
    </row>
    <row r="436" spans="2:6" ht="12.75">
      <c r="B436" s="15"/>
      <c r="F436" s="15"/>
    </row>
    <row r="437" spans="2:6" ht="12.75">
      <c r="B437" s="15"/>
      <c r="F437" s="15"/>
    </row>
    <row r="438" spans="2:6" ht="12.75">
      <c r="B438" s="15"/>
      <c r="F438" s="15"/>
    </row>
    <row r="439" spans="2:6" ht="12.75">
      <c r="B439" s="15"/>
      <c r="F439" s="15"/>
    </row>
    <row r="440" spans="2:6" ht="12.75">
      <c r="B440" s="15"/>
      <c r="F440" s="15"/>
    </row>
    <row r="441" spans="2:6" ht="12.75">
      <c r="B441" s="15"/>
      <c r="F441" s="15"/>
    </row>
    <row r="442" spans="2:6" ht="12.75">
      <c r="B442" s="15"/>
      <c r="F442" s="15"/>
    </row>
    <row r="443" spans="2:6" ht="12.75">
      <c r="B443" s="15"/>
      <c r="F443" s="15"/>
    </row>
    <row r="444" spans="2:6" ht="12.75">
      <c r="B444" s="15"/>
      <c r="F444" s="15"/>
    </row>
    <row r="445" spans="2:6" ht="12.75">
      <c r="B445" s="15"/>
      <c r="F445" s="15"/>
    </row>
    <row r="446" spans="2:6" ht="12.75">
      <c r="B446" s="15"/>
      <c r="F446" s="15"/>
    </row>
    <row r="447" spans="2:6" ht="12.75">
      <c r="B447" s="15"/>
      <c r="F447" s="15"/>
    </row>
    <row r="448" spans="2:6" ht="12.75">
      <c r="B448" s="15"/>
      <c r="F448" s="15"/>
    </row>
    <row r="449" spans="2:6" ht="12.75">
      <c r="B449" s="15"/>
      <c r="F449" s="15"/>
    </row>
    <row r="450" spans="2:6" ht="12.75">
      <c r="B450" s="15"/>
      <c r="F450" s="15"/>
    </row>
    <row r="451" spans="2:6" ht="12.75">
      <c r="B451" s="15"/>
      <c r="F451" s="15"/>
    </row>
    <row r="452" spans="2:6" ht="12.75">
      <c r="B452" s="15"/>
      <c r="F452" s="15"/>
    </row>
    <row r="453" spans="2:6" ht="12.75">
      <c r="B453" s="15"/>
      <c r="F453" s="15"/>
    </row>
    <row r="454" spans="2:6" ht="12.75">
      <c r="B454" s="15"/>
      <c r="F454" s="15"/>
    </row>
    <row r="455" spans="2:6" ht="12.75">
      <c r="B455" s="15"/>
      <c r="F455" s="15"/>
    </row>
    <row r="456" spans="2:6" ht="12.75">
      <c r="B456" s="15"/>
      <c r="F456" s="15"/>
    </row>
    <row r="457" spans="2:6" ht="12.75">
      <c r="B457" s="15"/>
      <c r="F457" s="15"/>
    </row>
    <row r="458" spans="2:6" ht="12.75">
      <c r="B458" s="15"/>
      <c r="F458" s="15"/>
    </row>
    <row r="459" spans="2:6" ht="12.75">
      <c r="B459" s="15"/>
      <c r="F459" s="15"/>
    </row>
    <row r="460" spans="2:6" ht="12.75">
      <c r="B460" s="15"/>
      <c r="F460" s="15"/>
    </row>
    <row r="461" spans="2:6" ht="12.75">
      <c r="B461" s="15"/>
      <c r="F461" s="15"/>
    </row>
    <row r="462" spans="2:6" ht="12.75">
      <c r="B462" s="15"/>
      <c r="F462" s="15"/>
    </row>
    <row r="463" spans="2:6" ht="12.75">
      <c r="B463" s="15"/>
      <c r="F463" s="15"/>
    </row>
    <row r="464" spans="2:6" ht="12.75">
      <c r="B464" s="15"/>
      <c r="F464" s="15"/>
    </row>
    <row r="465" spans="2:6" ht="12.75">
      <c r="B465" s="15"/>
      <c r="F465" s="15"/>
    </row>
    <row r="466" spans="2:6" ht="12.75">
      <c r="B466" s="15"/>
      <c r="F466" s="15"/>
    </row>
    <row r="467" spans="2:6" ht="12.75">
      <c r="B467" s="15"/>
      <c r="F467" s="15"/>
    </row>
    <row r="468" spans="2:6" ht="12.75">
      <c r="B468" s="15"/>
      <c r="F468" s="15"/>
    </row>
    <row r="469" spans="2:6" ht="12.75">
      <c r="B469" s="15"/>
      <c r="F469" s="15"/>
    </row>
    <row r="470" spans="2:6" ht="12.75">
      <c r="B470" s="15"/>
      <c r="F470" s="15"/>
    </row>
    <row r="471" spans="2:6" ht="12.75">
      <c r="B471" s="15"/>
      <c r="F471" s="15"/>
    </row>
    <row r="472" spans="2:6" ht="12.75">
      <c r="B472" s="15"/>
      <c r="F472" s="15"/>
    </row>
    <row r="473" spans="2:6" ht="12.75">
      <c r="B473" s="15"/>
      <c r="F473" s="15"/>
    </row>
    <row r="474" spans="2:6" ht="12.75">
      <c r="B474" s="15"/>
      <c r="F474" s="15"/>
    </row>
    <row r="475" spans="2:6" ht="12.75">
      <c r="B475" s="15"/>
      <c r="F475" s="15"/>
    </row>
    <row r="476" spans="2:6" ht="12.75">
      <c r="B476" s="15"/>
      <c r="F476" s="15"/>
    </row>
    <row r="477" spans="2:6" ht="12.75">
      <c r="B477" s="15"/>
      <c r="F477" s="15"/>
    </row>
    <row r="478" spans="2:6" ht="12.75">
      <c r="B478" s="15"/>
      <c r="F478" s="15"/>
    </row>
    <row r="479" spans="2:6" ht="12.75">
      <c r="B479" s="15"/>
      <c r="F479" s="15"/>
    </row>
    <row r="480" spans="2:6" ht="12.75">
      <c r="B480" s="15"/>
      <c r="F480" s="15"/>
    </row>
    <row r="481" spans="2:6" ht="12.75">
      <c r="B481" s="15"/>
      <c r="F481" s="15"/>
    </row>
    <row r="482" spans="2:6" ht="12.75">
      <c r="B482" s="15"/>
      <c r="F482" s="15"/>
    </row>
    <row r="483" spans="2:6" ht="12.75">
      <c r="B483" s="15"/>
      <c r="F483" s="15"/>
    </row>
    <row r="484" spans="2:6" ht="12.75">
      <c r="B484" s="15"/>
      <c r="F484" s="15"/>
    </row>
    <row r="485" spans="2:6" ht="12.75">
      <c r="B485" s="15"/>
      <c r="F485" s="15"/>
    </row>
    <row r="486" spans="2:6" ht="12.75">
      <c r="B486" s="15"/>
      <c r="F486" s="15"/>
    </row>
    <row r="487" spans="2:6" ht="12.75">
      <c r="B487" s="15"/>
      <c r="F487" s="15"/>
    </row>
    <row r="488" spans="2:6" ht="12.75">
      <c r="B488" s="15"/>
      <c r="F488" s="15"/>
    </row>
    <row r="489" spans="2:6" ht="12.75">
      <c r="B489" s="15"/>
      <c r="F489" s="15"/>
    </row>
    <row r="490" spans="2:6" ht="12.75">
      <c r="B490" s="15"/>
      <c r="F490" s="15"/>
    </row>
    <row r="491" spans="2:6" ht="12.75">
      <c r="B491" s="15"/>
      <c r="F491" s="15"/>
    </row>
    <row r="492" spans="2:6" ht="12.75">
      <c r="B492" s="15"/>
      <c r="F492" s="15"/>
    </row>
    <row r="493" spans="2:6" ht="12.75">
      <c r="B493" s="15"/>
      <c r="F493" s="15"/>
    </row>
    <row r="494" spans="2:6" ht="12.75">
      <c r="B494" s="15"/>
      <c r="F494" s="15"/>
    </row>
    <row r="495" spans="2:6" ht="12.75">
      <c r="B495" s="15"/>
      <c r="F495" s="15"/>
    </row>
    <row r="496" spans="2:6" ht="12.75">
      <c r="B496" s="15"/>
      <c r="F496" s="15"/>
    </row>
    <row r="497" spans="2:6" ht="12.75">
      <c r="B497" s="15"/>
      <c r="F497" s="15"/>
    </row>
    <row r="498" spans="2:6" ht="12.75">
      <c r="B498" s="15"/>
      <c r="F498" s="15"/>
    </row>
    <row r="499" spans="2:6" ht="12.75">
      <c r="B499" s="15"/>
      <c r="F499" s="15"/>
    </row>
    <row r="500" spans="2:6" ht="12.75">
      <c r="B500" s="15"/>
      <c r="F500" s="15"/>
    </row>
    <row r="501" spans="2:6" ht="12.75">
      <c r="B501" s="15"/>
      <c r="F501" s="15"/>
    </row>
    <row r="502" spans="2:6" ht="12.75">
      <c r="B502" s="15"/>
      <c r="F502" s="15"/>
    </row>
    <row r="503" spans="2:6" ht="12.75">
      <c r="B503" s="15"/>
      <c r="F503" s="15"/>
    </row>
    <row r="504" spans="2:6" ht="12.75">
      <c r="B504" s="15"/>
      <c r="F504" s="15"/>
    </row>
    <row r="505" spans="2:6" ht="12.75">
      <c r="B505" s="15"/>
      <c r="F505" s="15"/>
    </row>
    <row r="506" spans="2:6" ht="12.75">
      <c r="B506" s="15"/>
      <c r="F506" s="15"/>
    </row>
    <row r="507" spans="2:6" ht="12.75">
      <c r="B507" s="15"/>
      <c r="F507" s="15"/>
    </row>
    <row r="508" spans="2:6" ht="12.75">
      <c r="B508" s="15"/>
      <c r="F508" s="15"/>
    </row>
    <row r="509" spans="2:6" ht="12.75">
      <c r="B509" s="15"/>
      <c r="F509" s="15"/>
    </row>
    <row r="510" spans="2:6" ht="12.75">
      <c r="B510" s="15"/>
      <c r="F510" s="15"/>
    </row>
    <row r="511" spans="2:6" ht="12.75">
      <c r="B511" s="15"/>
      <c r="F511" s="15"/>
    </row>
    <row r="512" spans="2:6" ht="12.75">
      <c r="B512" s="15"/>
      <c r="F512" s="15"/>
    </row>
    <row r="513" spans="2:6" ht="12.75">
      <c r="B513" s="15"/>
      <c r="F513" s="15"/>
    </row>
    <row r="514" spans="2:6" ht="12.75">
      <c r="B514" s="15"/>
      <c r="F514" s="15"/>
    </row>
    <row r="515" spans="2:6" ht="12.75">
      <c r="B515" s="15"/>
      <c r="F515" s="15"/>
    </row>
    <row r="516" spans="2:6" ht="12.75">
      <c r="B516" s="15"/>
      <c r="F516" s="15"/>
    </row>
    <row r="517" spans="2:6" ht="12.75">
      <c r="B517" s="15"/>
      <c r="F517" s="15"/>
    </row>
    <row r="518" spans="2:6" ht="12.75">
      <c r="B518" s="15"/>
      <c r="F518" s="15"/>
    </row>
    <row r="519" spans="2:6" ht="12.75">
      <c r="B519" s="15"/>
      <c r="F519" s="15"/>
    </row>
    <row r="520" spans="2:6" ht="12.75">
      <c r="B520" s="15"/>
      <c r="F520" s="15"/>
    </row>
    <row r="521" spans="2:6" ht="12.75">
      <c r="B521" s="15"/>
      <c r="F521" s="15"/>
    </row>
    <row r="522" spans="2:6" ht="12.75">
      <c r="B522" s="15"/>
      <c r="F522" s="15"/>
    </row>
    <row r="523" spans="2:6" ht="12.75">
      <c r="B523" s="15"/>
      <c r="F523" s="15"/>
    </row>
    <row r="524" spans="2:6" ht="12.75">
      <c r="B524" s="15"/>
      <c r="F524" s="15"/>
    </row>
    <row r="525" spans="2:6" ht="12.75">
      <c r="B525" s="15"/>
      <c r="F525" s="15"/>
    </row>
    <row r="526" spans="2:6" ht="12.75">
      <c r="B526" s="15"/>
      <c r="F526" s="15"/>
    </row>
    <row r="527" spans="2:6" ht="12.75">
      <c r="B527" s="15"/>
      <c r="F527" s="15"/>
    </row>
    <row r="528" spans="2:6" ht="12.75">
      <c r="B528" s="15"/>
      <c r="F528" s="15"/>
    </row>
    <row r="529" spans="2:6" ht="12.75">
      <c r="B529" s="15"/>
      <c r="F529" s="15"/>
    </row>
    <row r="530" spans="2:6" ht="12.75">
      <c r="B530" s="15"/>
      <c r="F530" s="15"/>
    </row>
    <row r="531" spans="2:6" ht="12.75">
      <c r="B531" s="15"/>
      <c r="F531" s="15"/>
    </row>
    <row r="532" spans="2:6" ht="12.75">
      <c r="B532" s="15"/>
      <c r="F532" s="15"/>
    </row>
    <row r="533" spans="2:6" ht="12.75">
      <c r="B533" s="15"/>
      <c r="F533" s="15"/>
    </row>
    <row r="534" spans="2:6" ht="12.75">
      <c r="B534" s="15"/>
      <c r="F534" s="15"/>
    </row>
    <row r="535" spans="2:6" ht="12.75">
      <c r="B535" s="15"/>
      <c r="F535" s="15"/>
    </row>
    <row r="536" spans="2:6" ht="12.75">
      <c r="B536" s="15"/>
      <c r="F536" s="15"/>
    </row>
    <row r="537" spans="2:6" ht="12.75">
      <c r="B537" s="15"/>
      <c r="F537" s="15"/>
    </row>
    <row r="538" spans="2:6" ht="12.75">
      <c r="B538" s="15"/>
      <c r="F538" s="15"/>
    </row>
    <row r="539" spans="2:6" ht="12.75">
      <c r="B539" s="15"/>
      <c r="F539" s="15"/>
    </row>
    <row r="540" spans="2:6" ht="12.75">
      <c r="B540" s="15"/>
      <c r="F540" s="15"/>
    </row>
    <row r="541" spans="2:6" ht="12.75">
      <c r="B541" s="15"/>
      <c r="F541" s="15"/>
    </row>
    <row r="542" spans="2:6" ht="12.75">
      <c r="B542" s="15"/>
      <c r="F542" s="15"/>
    </row>
    <row r="543" spans="2:6" ht="12.75">
      <c r="B543" s="15"/>
      <c r="F543" s="15"/>
    </row>
    <row r="544" spans="2:6" ht="12.75">
      <c r="B544" s="15"/>
      <c r="F544" s="15"/>
    </row>
    <row r="545" spans="2:6" ht="12.75">
      <c r="B545" s="15"/>
      <c r="F545" s="15"/>
    </row>
    <row r="546" spans="2:6" ht="12.75">
      <c r="B546" s="15"/>
      <c r="F546" s="15"/>
    </row>
    <row r="547" spans="2:6" ht="12.75">
      <c r="B547" s="15"/>
      <c r="F547" s="15"/>
    </row>
    <row r="548" spans="2:6" ht="12.75">
      <c r="B548" s="15"/>
      <c r="F548" s="15"/>
    </row>
    <row r="549" spans="2:6" ht="12.75">
      <c r="B549" s="15"/>
      <c r="F549" s="15"/>
    </row>
    <row r="550" spans="2:6" ht="12.75">
      <c r="B550" s="15"/>
      <c r="F550" s="15"/>
    </row>
    <row r="551" spans="2:6" ht="12.75">
      <c r="B551" s="15"/>
      <c r="F551" s="15"/>
    </row>
    <row r="552" spans="2:6" ht="12.75">
      <c r="B552" s="15"/>
      <c r="F552" s="15"/>
    </row>
    <row r="553" spans="2:6" ht="12.75">
      <c r="B553" s="15"/>
      <c r="F553" s="15"/>
    </row>
    <row r="554" spans="2:6" ht="12.75">
      <c r="B554" s="15"/>
      <c r="F554" s="15"/>
    </row>
    <row r="555" spans="2:6" ht="12.75">
      <c r="B555" s="15"/>
      <c r="F555" s="15"/>
    </row>
    <row r="556" spans="2:6" ht="12.75">
      <c r="B556" s="15"/>
      <c r="F556" s="15"/>
    </row>
    <row r="557" spans="2:6" ht="12.75">
      <c r="B557" s="15"/>
      <c r="F557" s="15"/>
    </row>
    <row r="558" spans="2:6" ht="12.75">
      <c r="B558" s="15"/>
      <c r="F558" s="15"/>
    </row>
    <row r="559" spans="2:6" ht="12.75">
      <c r="B559" s="15"/>
      <c r="F559" s="15"/>
    </row>
    <row r="560" spans="2:6" ht="12.75">
      <c r="B560" s="15"/>
      <c r="F560" s="15"/>
    </row>
    <row r="561" spans="2:6" ht="12.75">
      <c r="B561" s="15"/>
      <c r="F561" s="15"/>
    </row>
    <row r="562" spans="2:6" ht="12.75">
      <c r="B562" s="15"/>
      <c r="F562" s="15"/>
    </row>
    <row r="563" spans="2:6" ht="12.75">
      <c r="B563" s="15"/>
      <c r="F563" s="15"/>
    </row>
    <row r="564" spans="2:6" ht="12.75">
      <c r="B564" s="15"/>
      <c r="F564" s="15"/>
    </row>
    <row r="565" spans="2:6" ht="12.75">
      <c r="B565" s="15"/>
      <c r="F565" s="15"/>
    </row>
    <row r="566" spans="2:6" ht="12.75">
      <c r="B566" s="15"/>
      <c r="F566" s="15"/>
    </row>
    <row r="567" spans="2:6" ht="12.75">
      <c r="B567" s="15"/>
      <c r="F567" s="15"/>
    </row>
    <row r="568" spans="2:6" ht="12.75">
      <c r="B568" s="15"/>
      <c r="F568" s="15"/>
    </row>
    <row r="569" spans="2:6" ht="12.75">
      <c r="B569" s="15"/>
      <c r="F569" s="15"/>
    </row>
    <row r="570" spans="2:6" ht="12.75">
      <c r="B570" s="15"/>
      <c r="F570" s="15"/>
    </row>
    <row r="571" spans="2:6" ht="12.75">
      <c r="B571" s="15"/>
      <c r="F571" s="15"/>
    </row>
    <row r="572" spans="2:6" ht="12.75">
      <c r="B572" s="15"/>
      <c r="F572" s="15"/>
    </row>
    <row r="573" spans="2:6" ht="12.75">
      <c r="B573" s="15"/>
      <c r="F573" s="15"/>
    </row>
    <row r="574" spans="2:6" ht="12.75">
      <c r="B574" s="15"/>
      <c r="F574" s="15"/>
    </row>
    <row r="575" spans="2:6" ht="12.75">
      <c r="B575" s="15"/>
      <c r="F575" s="15"/>
    </row>
    <row r="576" spans="2:6" ht="12.75">
      <c r="B576" s="15"/>
      <c r="F576" s="15"/>
    </row>
    <row r="577" spans="2:6" ht="12.75">
      <c r="B577" s="15"/>
      <c r="F577" s="15"/>
    </row>
    <row r="578" spans="2:6" ht="12.75">
      <c r="B578" s="15"/>
      <c r="F578" s="15"/>
    </row>
    <row r="579" spans="2:6" ht="12.75">
      <c r="B579" s="15"/>
      <c r="F579" s="15"/>
    </row>
    <row r="580" spans="2:6" ht="12.75">
      <c r="B580" s="15"/>
      <c r="F580" s="15"/>
    </row>
    <row r="581" spans="2:6" ht="12.75">
      <c r="B581" s="15"/>
      <c r="F581" s="15"/>
    </row>
    <row r="582" spans="2:6" ht="12.75">
      <c r="B582" s="15"/>
      <c r="F582" s="15"/>
    </row>
    <row r="583" spans="2:6" ht="12.75">
      <c r="B583" s="15"/>
      <c r="F583" s="15"/>
    </row>
    <row r="584" spans="2:6" ht="12.75">
      <c r="B584" s="15"/>
      <c r="F584" s="15"/>
    </row>
    <row r="585" spans="2:6" ht="12.75">
      <c r="B585" s="15"/>
      <c r="F585" s="15"/>
    </row>
    <row r="586" spans="2:6" ht="12.75">
      <c r="B586" s="15"/>
      <c r="F586" s="15"/>
    </row>
    <row r="587" spans="2:6" ht="12.75">
      <c r="B587" s="15"/>
      <c r="F587" s="15"/>
    </row>
    <row r="588" spans="2:6" ht="12.75">
      <c r="B588" s="15"/>
      <c r="F588" s="15"/>
    </row>
    <row r="589" spans="2:6" ht="12.75">
      <c r="B589" s="15"/>
      <c r="F589" s="15"/>
    </row>
    <row r="590" spans="2:6" ht="12.75">
      <c r="B590" s="15"/>
      <c r="F590" s="15"/>
    </row>
    <row r="591" spans="2:6" ht="12.75">
      <c r="B591" s="15"/>
      <c r="F591" s="15"/>
    </row>
    <row r="592" spans="2:6" ht="12.75">
      <c r="B592" s="15"/>
      <c r="F592" s="15"/>
    </row>
    <row r="593" spans="2:6" ht="12.75">
      <c r="B593" s="15"/>
      <c r="F593" s="15"/>
    </row>
    <row r="594" spans="2:6" ht="12.75">
      <c r="B594" s="15"/>
      <c r="F594" s="15"/>
    </row>
    <row r="595" spans="2:6" ht="12.75">
      <c r="B595" s="15"/>
      <c r="F595" s="15"/>
    </row>
    <row r="596" spans="2:6" ht="12.75">
      <c r="B596" s="15"/>
      <c r="F596" s="15"/>
    </row>
    <row r="597" spans="2:6" ht="12.75">
      <c r="B597" s="15"/>
      <c r="F597" s="15"/>
    </row>
    <row r="598" spans="2:6" ht="12.75">
      <c r="B598" s="15"/>
      <c r="F598" s="15"/>
    </row>
    <row r="599" spans="2:6" ht="12.75">
      <c r="B599" s="15"/>
      <c r="F599" s="15"/>
    </row>
    <row r="600" spans="2:6" ht="12.75">
      <c r="B600" s="15"/>
      <c r="F600" s="15"/>
    </row>
    <row r="601" spans="2:6" ht="12.75">
      <c r="B601" s="15"/>
      <c r="F601" s="15"/>
    </row>
    <row r="602" spans="2:6" ht="12.75">
      <c r="B602" s="15"/>
      <c r="F602" s="15"/>
    </row>
    <row r="603" spans="2:6" ht="12.75">
      <c r="B603" s="15"/>
      <c r="F603" s="15"/>
    </row>
    <row r="604" spans="2:6" ht="12.75">
      <c r="B604" s="15"/>
      <c r="F604" s="15"/>
    </row>
    <row r="605" spans="2:6" ht="12.75">
      <c r="B605" s="15"/>
      <c r="F605" s="15"/>
    </row>
    <row r="606" spans="2:6" ht="12.75">
      <c r="B606" s="15"/>
      <c r="F606" s="15"/>
    </row>
    <row r="607" spans="2:6" ht="12.75">
      <c r="B607" s="15"/>
      <c r="F607" s="15"/>
    </row>
    <row r="608" spans="2:6" ht="12.75">
      <c r="B608" s="15"/>
      <c r="F608" s="15"/>
    </row>
    <row r="609" spans="2:6" ht="12.75">
      <c r="B609" s="15"/>
      <c r="F609" s="15"/>
    </row>
    <row r="610" spans="2:6" ht="12.75">
      <c r="B610" s="15"/>
      <c r="F610" s="15"/>
    </row>
    <row r="611" spans="2:6" ht="12.75">
      <c r="B611" s="15"/>
      <c r="F611" s="15"/>
    </row>
    <row r="612" spans="2:6" ht="12.75">
      <c r="B612" s="15"/>
      <c r="F612" s="15"/>
    </row>
    <row r="613" spans="2:6" ht="12.75">
      <c r="B613" s="15"/>
      <c r="F613" s="15"/>
    </row>
    <row r="614" spans="2:6" ht="12.75">
      <c r="B614" s="15"/>
      <c r="F614" s="15"/>
    </row>
    <row r="615" spans="2:6" ht="12.75">
      <c r="B615" s="15"/>
      <c r="F615" s="15"/>
    </row>
    <row r="616" spans="2:6" ht="12.75">
      <c r="B616" s="15"/>
      <c r="F616" s="15"/>
    </row>
    <row r="617" spans="2:6" ht="12.75">
      <c r="B617" s="15"/>
      <c r="F617" s="15"/>
    </row>
    <row r="618" spans="2:6" ht="12.75">
      <c r="B618" s="15"/>
      <c r="F618" s="15"/>
    </row>
    <row r="619" spans="2:6" ht="12.75">
      <c r="B619" s="15"/>
      <c r="F619" s="15"/>
    </row>
    <row r="620" spans="2:6" ht="12.75">
      <c r="B620" s="15"/>
      <c r="F620" s="15"/>
    </row>
    <row r="621" spans="2:6" ht="12.75">
      <c r="B621" s="15"/>
      <c r="F621" s="15"/>
    </row>
    <row r="622" spans="2:6" ht="12.75">
      <c r="B622" s="15"/>
      <c r="F622" s="15"/>
    </row>
    <row r="623" spans="2:6" ht="12.75">
      <c r="B623" s="15"/>
      <c r="F623" s="15"/>
    </row>
    <row r="624" spans="2:6" ht="12.75">
      <c r="B624" s="15"/>
      <c r="F624" s="15"/>
    </row>
    <row r="625" spans="2:6" ht="12.75">
      <c r="B625" s="15"/>
      <c r="F625" s="15"/>
    </row>
    <row r="626" spans="2:6" ht="12.75">
      <c r="B626" s="15"/>
      <c r="F626" s="15"/>
    </row>
    <row r="627" spans="2:6" ht="12.75">
      <c r="B627" s="15"/>
      <c r="F627" s="15"/>
    </row>
    <row r="628" spans="2:6" ht="12.75">
      <c r="B628" s="15"/>
      <c r="F628" s="15"/>
    </row>
    <row r="629" spans="2:6" ht="12.75">
      <c r="B629" s="15"/>
      <c r="F629" s="15"/>
    </row>
    <row r="630" spans="2:6" ht="12.75">
      <c r="B630" s="15"/>
      <c r="F630" s="15"/>
    </row>
    <row r="631" spans="2:6" ht="12.75">
      <c r="B631" s="15"/>
      <c r="F631" s="15"/>
    </row>
    <row r="632" spans="2:6" ht="12.75">
      <c r="B632" s="15"/>
      <c r="F632" s="15"/>
    </row>
    <row r="633" spans="2:6" ht="12.75">
      <c r="B633" s="15"/>
      <c r="F633" s="15"/>
    </row>
    <row r="634" spans="2:6" ht="12.75">
      <c r="B634" s="15"/>
      <c r="F634" s="15"/>
    </row>
    <row r="635" spans="2:6" ht="12.75">
      <c r="B635" s="15"/>
      <c r="F635" s="15"/>
    </row>
    <row r="636" spans="2:6" ht="12.75">
      <c r="B636" s="15"/>
      <c r="F636" s="15"/>
    </row>
    <row r="637" spans="2:6" ht="12.75">
      <c r="B637" s="15"/>
      <c r="F637" s="15"/>
    </row>
    <row r="638" spans="2:6" ht="12.75">
      <c r="B638" s="15"/>
      <c r="F638" s="15"/>
    </row>
    <row r="639" spans="2:6" ht="12.75">
      <c r="B639" s="15"/>
      <c r="F639" s="15"/>
    </row>
    <row r="640" spans="2:6" ht="12.75">
      <c r="B640" s="15"/>
      <c r="F640" s="15"/>
    </row>
    <row r="641" spans="2:6" ht="12.75">
      <c r="B641" s="15"/>
      <c r="F641" s="15"/>
    </row>
    <row r="642" spans="2:6" ht="12.75">
      <c r="B642" s="15"/>
      <c r="F642" s="15"/>
    </row>
    <row r="643" spans="2:6" ht="12.75">
      <c r="B643" s="15"/>
      <c r="F643" s="15"/>
    </row>
    <row r="644" spans="2:6" ht="12.75">
      <c r="B644" s="15"/>
      <c r="F644" s="15"/>
    </row>
    <row r="645" spans="2:6" ht="12.75">
      <c r="B645" s="15"/>
      <c r="F645" s="15"/>
    </row>
    <row r="646" spans="2:6" ht="12.75">
      <c r="B646" s="15"/>
      <c r="F646" s="15"/>
    </row>
    <row r="647" spans="2:6" ht="12.75">
      <c r="B647" s="15"/>
      <c r="F647" s="15"/>
    </row>
    <row r="648" spans="2:6" ht="12.75">
      <c r="B648" s="15"/>
      <c r="F648" s="15"/>
    </row>
    <row r="649" spans="2:6" ht="12.75">
      <c r="B649" s="15"/>
      <c r="F649" s="15"/>
    </row>
    <row r="650" spans="2:6" ht="12.75">
      <c r="B650" s="15"/>
      <c r="F650" s="15"/>
    </row>
    <row r="651" spans="2:6" ht="12.75">
      <c r="B651" s="15"/>
      <c r="F651" s="15"/>
    </row>
    <row r="652" spans="2:6" ht="12.75">
      <c r="B652" s="15"/>
      <c r="F652" s="15"/>
    </row>
    <row r="653" spans="2:6" ht="12.75">
      <c r="B653" s="15"/>
      <c r="F653" s="15"/>
    </row>
    <row r="654" spans="2:6" ht="12.75">
      <c r="B654" s="15"/>
      <c r="F654" s="15"/>
    </row>
    <row r="655" spans="2:6" ht="12.75">
      <c r="B655" s="15"/>
      <c r="F655" s="15"/>
    </row>
    <row r="656" spans="2:6" ht="12.75">
      <c r="B656" s="15"/>
      <c r="F656" s="15"/>
    </row>
    <row r="657" spans="2:6" ht="12.75">
      <c r="B657" s="15"/>
      <c r="F657" s="15"/>
    </row>
    <row r="658" spans="2:6" ht="12.75">
      <c r="B658" s="15"/>
      <c r="F658" s="15"/>
    </row>
    <row r="659" spans="2:6" ht="12.75">
      <c r="B659" s="15"/>
      <c r="F659" s="15"/>
    </row>
    <row r="660" spans="2:6" ht="12.75">
      <c r="B660" s="15"/>
      <c r="F660" s="15"/>
    </row>
    <row r="661" spans="2:6" ht="12.75">
      <c r="B661" s="15"/>
      <c r="F661" s="15"/>
    </row>
    <row r="662" spans="2:6" ht="12.75">
      <c r="B662" s="15"/>
      <c r="F662" s="15"/>
    </row>
    <row r="663" spans="2:6" ht="12.75">
      <c r="B663" s="15"/>
      <c r="F663" s="15"/>
    </row>
    <row r="664" spans="2:6" ht="12.75">
      <c r="B664" s="15"/>
      <c r="F664" s="15"/>
    </row>
    <row r="665" spans="2:6" ht="12.75">
      <c r="B665" s="15"/>
      <c r="F665" s="15"/>
    </row>
    <row r="666" spans="2:6" ht="12.75">
      <c r="B666" s="15"/>
      <c r="F666" s="15"/>
    </row>
    <row r="667" spans="2:6" ht="12.75">
      <c r="B667" s="15"/>
      <c r="F667" s="15"/>
    </row>
    <row r="668" spans="2:6" ht="12.75">
      <c r="B668" s="15"/>
      <c r="F668" s="15"/>
    </row>
    <row r="669" spans="2:6" ht="12.75">
      <c r="B669" s="15"/>
      <c r="F669" s="15"/>
    </row>
    <row r="670" spans="2:6" ht="12.75">
      <c r="B670" s="15"/>
      <c r="F670" s="15"/>
    </row>
    <row r="671" spans="2:6" ht="12.75">
      <c r="B671" s="15"/>
      <c r="F671" s="15"/>
    </row>
    <row r="672" spans="2:6" ht="12.75">
      <c r="B672" s="15"/>
      <c r="F672" s="15"/>
    </row>
    <row r="673" spans="2:6" ht="12.75">
      <c r="B673" s="15"/>
      <c r="F673" s="15"/>
    </row>
    <row r="674" spans="2:6" ht="12.75">
      <c r="B674" s="15"/>
      <c r="F674" s="15"/>
    </row>
    <row r="675" spans="2:6" ht="12.75">
      <c r="B675" s="15"/>
      <c r="F675" s="15"/>
    </row>
    <row r="676" spans="2:6" ht="12.75">
      <c r="B676" s="15"/>
      <c r="F676" s="15"/>
    </row>
    <row r="677" spans="2:6" ht="12.75">
      <c r="B677" s="15"/>
      <c r="F677" s="15"/>
    </row>
    <row r="678" spans="2:6" ht="12.75">
      <c r="B678" s="15"/>
      <c r="F678" s="15"/>
    </row>
    <row r="679" spans="2:6" ht="12.75">
      <c r="B679" s="15"/>
      <c r="F679" s="15"/>
    </row>
    <row r="680" spans="2:6" ht="12.75">
      <c r="B680" s="15"/>
      <c r="F680" s="15"/>
    </row>
    <row r="681" spans="2:6" ht="12.75">
      <c r="B681" s="15"/>
      <c r="F681" s="15"/>
    </row>
    <row r="682" spans="2:6" ht="12.75">
      <c r="B682" s="15"/>
      <c r="F682" s="15"/>
    </row>
    <row r="683" spans="2:6" ht="12.75">
      <c r="B683" s="15"/>
      <c r="F683" s="15"/>
    </row>
    <row r="684" spans="2:6" ht="12.75">
      <c r="B684" s="15"/>
      <c r="F684" s="15"/>
    </row>
    <row r="685" spans="2:6" ht="12.75">
      <c r="B685" s="15"/>
      <c r="F685" s="15"/>
    </row>
    <row r="686" spans="2:6" ht="12.75">
      <c r="B686" s="15"/>
      <c r="F686" s="15"/>
    </row>
    <row r="687" spans="2:6" ht="12.75">
      <c r="B687" s="15"/>
      <c r="F687" s="15"/>
    </row>
    <row r="688" spans="2:6" ht="12.75">
      <c r="B688" s="15"/>
      <c r="F688" s="15"/>
    </row>
    <row r="689" spans="2:6" ht="12.75">
      <c r="B689" s="15"/>
      <c r="F689" s="15"/>
    </row>
    <row r="690" spans="2:6" ht="12.75">
      <c r="B690" s="15"/>
      <c r="F690" s="15"/>
    </row>
    <row r="691" spans="2:6" ht="12.75">
      <c r="B691" s="15"/>
      <c r="F691" s="15"/>
    </row>
    <row r="692" spans="2:6" ht="12.75">
      <c r="B692" s="15"/>
      <c r="F692" s="15"/>
    </row>
    <row r="693" spans="2:6" ht="12.75">
      <c r="B693" s="15"/>
      <c r="F693" s="15"/>
    </row>
    <row r="694" spans="2:6" ht="12.75">
      <c r="B694" s="15"/>
      <c r="F694" s="15"/>
    </row>
    <row r="695" spans="2:6" ht="12.75">
      <c r="B695" s="15"/>
      <c r="F695" s="15"/>
    </row>
    <row r="696" spans="2:6" ht="12.75">
      <c r="B696" s="15"/>
      <c r="F696" s="15"/>
    </row>
    <row r="697" spans="2:6" ht="12.75">
      <c r="B697" s="15"/>
      <c r="F697" s="15"/>
    </row>
    <row r="698" spans="2:6" ht="12.75">
      <c r="B698" s="15"/>
      <c r="F698" s="15"/>
    </row>
    <row r="699" spans="2:6" ht="12.75">
      <c r="B699" s="15"/>
      <c r="F699" s="15"/>
    </row>
    <row r="700" spans="2:6" ht="12.75">
      <c r="B700" s="15"/>
      <c r="F700" s="15"/>
    </row>
    <row r="701" spans="2:6" ht="12.75">
      <c r="B701" s="15"/>
      <c r="F701" s="15"/>
    </row>
    <row r="702" spans="2:6" ht="12.75">
      <c r="B702" s="15"/>
      <c r="F702" s="15"/>
    </row>
    <row r="703" spans="2:6" ht="12.75">
      <c r="B703" s="15"/>
      <c r="F703" s="15"/>
    </row>
    <row r="704" spans="2:6" ht="12.75">
      <c r="B704" s="15"/>
      <c r="F704" s="15"/>
    </row>
    <row r="705" spans="2:6" ht="12.75">
      <c r="B705" s="15"/>
      <c r="F705" s="15"/>
    </row>
    <row r="706" spans="2:6" ht="12.75">
      <c r="B706" s="15"/>
      <c r="F706" s="15"/>
    </row>
    <row r="707" spans="2:6" ht="12.75">
      <c r="B707" s="15"/>
      <c r="F707" s="15"/>
    </row>
    <row r="708" spans="2:6" ht="12.75">
      <c r="B708" s="15"/>
      <c r="F708" s="15"/>
    </row>
    <row r="709" spans="2:6" ht="12.75">
      <c r="B709" s="15"/>
      <c r="F709" s="15"/>
    </row>
    <row r="710" spans="2:6" ht="12.75">
      <c r="B710" s="15"/>
      <c r="F710" s="15"/>
    </row>
    <row r="711" spans="2:6" ht="12.75">
      <c r="B711" s="15"/>
      <c r="F711" s="15"/>
    </row>
    <row r="712" spans="2:6" ht="12.75">
      <c r="B712" s="15"/>
      <c r="F712" s="15"/>
    </row>
    <row r="713" spans="2:6" ht="12.75">
      <c r="B713" s="15"/>
      <c r="F713" s="15"/>
    </row>
    <row r="714" spans="2:6" ht="12.75">
      <c r="B714" s="15"/>
      <c r="F714" s="15"/>
    </row>
    <row r="715" spans="2:6" ht="12.75">
      <c r="B715" s="15"/>
      <c r="F715" s="15"/>
    </row>
    <row r="716" spans="2:6" ht="12.75">
      <c r="B716" s="15"/>
      <c r="F716" s="15"/>
    </row>
    <row r="717" spans="2:6" ht="12.75">
      <c r="B717" s="15"/>
      <c r="F717" s="15"/>
    </row>
    <row r="718" spans="2:6" ht="12.75">
      <c r="B718" s="15"/>
      <c r="F718" s="15"/>
    </row>
    <row r="719" spans="2:6" ht="12.75">
      <c r="B719" s="15"/>
      <c r="F719" s="15"/>
    </row>
    <row r="720" spans="2:6" ht="12.75">
      <c r="B720" s="15"/>
      <c r="F720" s="15"/>
    </row>
    <row r="721" spans="2:6" ht="12.75">
      <c r="B721" s="15"/>
      <c r="F721" s="15"/>
    </row>
    <row r="722" spans="2:6" ht="12.75">
      <c r="B722" s="15"/>
      <c r="F722" s="15"/>
    </row>
    <row r="723" spans="2:6" ht="12.75">
      <c r="B723" s="15"/>
      <c r="F723" s="15"/>
    </row>
    <row r="724" spans="2:6" ht="12.75">
      <c r="B724" s="15"/>
      <c r="F724" s="15"/>
    </row>
    <row r="725" spans="2:6" ht="12.75">
      <c r="B725" s="15"/>
      <c r="F725" s="15"/>
    </row>
    <row r="726" spans="2:6" ht="12.75">
      <c r="B726" s="15"/>
      <c r="F726" s="15"/>
    </row>
    <row r="727" spans="2:6" ht="12.75">
      <c r="B727" s="15"/>
      <c r="F727" s="15"/>
    </row>
    <row r="728" spans="2:6" ht="12.75">
      <c r="B728" s="15"/>
      <c r="F728" s="15"/>
    </row>
    <row r="729" spans="2:6" ht="12.75">
      <c r="B729" s="15"/>
      <c r="F729" s="15"/>
    </row>
    <row r="730" spans="2:6" ht="12.75">
      <c r="B730" s="15"/>
      <c r="F730" s="15"/>
    </row>
    <row r="731" spans="2:6" ht="12.75">
      <c r="B731" s="15"/>
      <c r="F731" s="15"/>
    </row>
    <row r="732" spans="2:6" ht="12.75">
      <c r="B732" s="15"/>
      <c r="F732" s="15"/>
    </row>
    <row r="733" spans="2:6" ht="12.75">
      <c r="B733" s="15"/>
      <c r="F733" s="15"/>
    </row>
    <row r="734" spans="2:6" ht="12.75">
      <c r="B734" s="15"/>
      <c r="F734" s="15"/>
    </row>
    <row r="735" spans="2:6" ht="12.75">
      <c r="B735" s="15"/>
      <c r="F735" s="15"/>
    </row>
    <row r="736" spans="2:6" ht="12.75">
      <c r="B736" s="15"/>
      <c r="F736" s="15"/>
    </row>
    <row r="737" spans="2:6" ht="12.75">
      <c r="B737" s="15"/>
      <c r="F737" s="15"/>
    </row>
    <row r="738" spans="2:6" ht="12.75">
      <c r="B738" s="15"/>
      <c r="F738" s="15"/>
    </row>
    <row r="739" spans="2:6" ht="12.75">
      <c r="B739" s="15"/>
      <c r="F739" s="15"/>
    </row>
    <row r="740" spans="2:6" ht="12.75">
      <c r="B740" s="15"/>
      <c r="F740" s="15"/>
    </row>
    <row r="741" spans="2:6" ht="12.75">
      <c r="B741" s="15"/>
      <c r="F741" s="15"/>
    </row>
    <row r="742" spans="2:6" ht="12.75">
      <c r="B742" s="15"/>
      <c r="F742" s="15"/>
    </row>
    <row r="743" spans="2:6" ht="12.75">
      <c r="B743" s="15"/>
      <c r="F743" s="15"/>
    </row>
    <row r="744" spans="2:6" ht="12.75">
      <c r="B744" s="15"/>
      <c r="F744" s="15"/>
    </row>
    <row r="745" spans="2:6" ht="12.75">
      <c r="B745" s="15"/>
      <c r="F745" s="15"/>
    </row>
    <row r="746" spans="2:6" ht="12.75">
      <c r="B746" s="15"/>
      <c r="F746" s="15"/>
    </row>
    <row r="747" spans="2:6" ht="12.75">
      <c r="B747" s="15"/>
      <c r="F747" s="15"/>
    </row>
    <row r="748" spans="2:6" ht="12.75">
      <c r="B748" s="15"/>
      <c r="F748" s="15"/>
    </row>
    <row r="749" spans="2:6" ht="12.75">
      <c r="B749" s="15"/>
      <c r="F749" s="15"/>
    </row>
    <row r="750" spans="2:6" ht="12.75">
      <c r="B750" s="15"/>
      <c r="F750" s="15"/>
    </row>
    <row r="751" spans="2:6" ht="12.75">
      <c r="B751" s="15"/>
      <c r="F751" s="15"/>
    </row>
    <row r="752" spans="2:6" ht="12.75">
      <c r="B752" s="15"/>
      <c r="F752" s="15"/>
    </row>
    <row r="753" spans="2:6" ht="12.75">
      <c r="B753" s="15"/>
      <c r="F753" s="15"/>
    </row>
    <row r="754" spans="2:6" ht="12.75">
      <c r="B754" s="15"/>
      <c r="F754" s="15"/>
    </row>
    <row r="755" spans="2:6" ht="12.75">
      <c r="B755" s="15"/>
      <c r="F755" s="15"/>
    </row>
    <row r="756" spans="2:6" ht="12.75">
      <c r="B756" s="15"/>
      <c r="F756" s="15"/>
    </row>
    <row r="757" spans="2:6" ht="12.75">
      <c r="B757" s="15"/>
      <c r="F757" s="15"/>
    </row>
    <row r="758" spans="2:6" ht="12.75">
      <c r="B758" s="15"/>
      <c r="F758" s="15"/>
    </row>
    <row r="759" spans="2:6" ht="12.75">
      <c r="B759" s="15"/>
      <c r="F759" s="15"/>
    </row>
    <row r="760" spans="2:6" ht="12.75">
      <c r="B760" s="15"/>
      <c r="F760" s="15"/>
    </row>
    <row r="761" spans="2:6" ht="12.75">
      <c r="B761" s="15"/>
      <c r="F761" s="15"/>
    </row>
    <row r="762" spans="2:6" ht="12.75">
      <c r="B762" s="15"/>
      <c r="F762" s="15"/>
    </row>
    <row r="763" spans="2:6" ht="12.75">
      <c r="B763" s="15"/>
      <c r="F763" s="15"/>
    </row>
    <row r="764" spans="2:6" ht="12.75">
      <c r="B764" s="15"/>
      <c r="F764" s="15"/>
    </row>
    <row r="765" spans="2:6" ht="12.75">
      <c r="B765" s="15"/>
      <c r="F765" s="15"/>
    </row>
    <row r="766" spans="2:6" ht="12.75">
      <c r="B766" s="15"/>
      <c r="F766" s="15"/>
    </row>
    <row r="767" spans="2:6" ht="12.75">
      <c r="B767" s="15"/>
      <c r="F767" s="15"/>
    </row>
  </sheetData>
  <sheetProtection/>
  <hyperlinks>
    <hyperlink ref="P11" r:id="rId1" display="http://www.konkoly.hu/cgi-bin/IBVS?4887"/>
    <hyperlink ref="P13" r:id="rId2" display="http://www.konkoly.hu/cgi-bin/IBVS?4887"/>
    <hyperlink ref="P14" r:id="rId3" display="http://www.konkoly.hu/cgi-bin/IBVS?4887"/>
    <hyperlink ref="P15" r:id="rId4" display="http://www.konkoly.hu/cgi-bin/IBVS?4887"/>
    <hyperlink ref="P16" r:id="rId5" display="http://www.konkoly.hu/cgi-bin/IBVS?4887"/>
    <hyperlink ref="P17" r:id="rId6" display="http://www.konkoly.hu/cgi-bin/IBVS?4888"/>
    <hyperlink ref="P18" r:id="rId7" display="http://www.konkoly.hu/cgi-bin/IBVS?4888"/>
    <hyperlink ref="P19" r:id="rId8" display="http://www.konkoly.hu/cgi-bin/IBVS?4888"/>
    <hyperlink ref="P20" r:id="rId9" display="http://www.konkoly.hu/cgi-bin/IBVS?4888"/>
    <hyperlink ref="P21" r:id="rId10" display="http://www.konkoly.hu/cgi-bin/IBVS?4888"/>
    <hyperlink ref="P22" r:id="rId11" display="http://www.konkoly.hu/cgi-bin/IBVS?4888"/>
    <hyperlink ref="P23" r:id="rId12" display="http://www.konkoly.hu/cgi-bin/IBVS?5263"/>
    <hyperlink ref="P24" r:id="rId13" display="http://www.konkoly.hu/cgi-bin/IBVS?5287"/>
    <hyperlink ref="P25" r:id="rId14" display="http://var.astro.cz/oejv/issues/oejv0074.pdf"/>
    <hyperlink ref="P26" r:id="rId15" display="http://var.astro.cz/oejv/issues/oejv0074.pdf"/>
    <hyperlink ref="P27" r:id="rId16" display="http://www.konkoly.hu/cgi-bin/IBVS?5287"/>
    <hyperlink ref="P28" r:id="rId17" display="http://www.konkoly.hu/cgi-bin/IBVS?5287"/>
    <hyperlink ref="P29" r:id="rId18" display="http://www.konkoly.hu/cgi-bin/IBVS?5287"/>
    <hyperlink ref="P30" r:id="rId19" display="http://var.astro.cz/oejv/issues/oejv0074.pdf"/>
    <hyperlink ref="P31" r:id="rId20" display="http://var.astro.cz/oejv/issues/oejv0074.pdf"/>
    <hyperlink ref="P32" r:id="rId21" display="http://var.astro.cz/oejv/issues/oejv0074.pdf"/>
    <hyperlink ref="P33" r:id="rId22" display="http://www.konkoly.hu/cgi-bin/IBVS?5603"/>
    <hyperlink ref="P35" r:id="rId23" display="http://var.astro.cz/oejv/issues/oejv0074.pdf"/>
    <hyperlink ref="P36" r:id="rId24" display="http://var.astro.cz/oejv/issues/oejv0003.pdf"/>
    <hyperlink ref="P50" r:id="rId25" display="http://www.konkoly.hu/cgi-bin/IBVS?5741"/>
    <hyperlink ref="P37" r:id="rId26" display="http://www.bav-astro.de/sfs/BAVM_link.php?BAVMnr=173"/>
    <hyperlink ref="P51" r:id="rId27" display="http://var.astro.cz/oejv/issues/oejv0107.pdf"/>
    <hyperlink ref="P52" r:id="rId28" display="http://www.bav-astro.de/sfs/BAVM_link.php?BAVMnr=212"/>
    <hyperlink ref="P53" r:id="rId29" display="http://www.bav-astro.de/sfs/BAVM_link.php?BAVMnr=212"/>
    <hyperlink ref="P54" r:id="rId30" display="http://www.bav-astro.de/sfs/BAVM_link.php?BAVMnr=212"/>
    <hyperlink ref="P38" r:id="rId31" display="http://www.konkoly.hu/cgi-bin/IBVS?5920"/>
    <hyperlink ref="P39" r:id="rId32" display="http://www.bav-astro.de/sfs/BAVM_link.php?BAVMnr=214"/>
    <hyperlink ref="P40" r:id="rId33" display="http://www.bav-astro.de/sfs/BAVM_link.php?BAVMnr=214"/>
    <hyperlink ref="P41" r:id="rId34" display="http://www.bav-astro.de/sfs/BAVM_link.php?BAVMnr=215"/>
    <hyperlink ref="P42" r:id="rId35" display="http://www.konkoly.hu/cgi-bin/IBVS?6011"/>
    <hyperlink ref="P43" r:id="rId36" display="http://www.konkoly.hu/cgi-bin/IBVS?6042"/>
    <hyperlink ref="P44" r:id="rId37" display="http://www.bav-astro.de/sfs/BAVM_link.php?BAVMnr=232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2022-11-13T06:22:05Z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