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<sst xmlns="http://schemas.openxmlformats.org/spreadsheetml/2006/main" count="51" uniqueCount="46">
  <si>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</si>
  <si>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</si>
  <si>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</si>
  <si>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</si>
  <si>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</si>
  <si>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</si>
  <si>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</si>
  <si>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</si>
  <si>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</si>
  <si>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</si>
  <si>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</si>
  <si>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</si>
  <si>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</si>
  <si>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</si>
  <si>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</si>
  <si>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</si>
  <si>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</si>
  <si>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</si>
  <si>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</si>
  <si>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</si>
  <si>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</si>
  <si>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</si>
  <si>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</si>
  <si>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</si>
  <si>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</si>
  <si>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</si>
  <si>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</si>
  <si>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</si>
  <si>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</si>
  <si>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</si>
  <si>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</si>
  <si>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</si>
  <si>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</si>
  <si>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</si>
  <si>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</si>
  <si>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</si>
  <si>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</si>
  <si>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</si>
  <si>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</si>
  <si>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</si>
  <si>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</si>
  <si>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V0921 Cyg</t>
  </si>
  <si>
    <t>EA/AR:</t>
  </si>
  <si>
    <t>V0921 Cyg / GSC na</t>
  </si>
  <si>
    <t>GCVS</t>
  </si>
  <si>
    <t>IBVS 5984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</si>
</sst>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4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V921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9148648"/>
        <c:axId val="38120105"/>
      </c:scatterChart>
      <c:valAx>
        <c:axId val="191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20105"/>
        <c:crosses val="autoZero"/>
        <c:crossBetween val="midCat"/>
        <c:dispUnits/>
      </c:valAx>
      <c:valAx>
        <c:axId val="38120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86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43</v>
      </c>
      <c r="F1" s="31" t="s">
        <v>41</v>
      </c>
      <c r="G1" s="32">
        <v>0</v>
      </c>
      <c r="H1" s="40"/>
      <c r="I1" s="33" t="s">
        <v>13</v>
      </c>
      <c r="J1" s="34" t="s">
        <v>41</v>
      </c>
      <c r="K1" s="35">
        <v>19.375870000000003</v>
      </c>
      <c r="L1" s="36">
        <v>33.3928</v>
      </c>
      <c r="M1" s="37">
        <v>52500.1</v>
      </c>
      <c r="N1" s="37">
        <v>4.03956</v>
      </c>
      <c r="O1" s="33" t="s">
        <v>42</v>
      </c>
    </row>
    <row r="2" spans="1:4" ht="12.75">
      <c r="A2" t="s">
        <v>23</v>
      </c>
      <c r="B2" t="s">
        <v>42</v>
      </c>
      <c r="C2" s="30"/>
      <c r="D2" s="3"/>
    </row>
    <row r="3" ht="13.5" thickBot="1"/>
    <row r="4" spans="1:4" ht="14.25" thickBot="1" thickTop="1">
      <c r="A4" s="5" t="s">
        <v>0</v>
      </c>
      <c r="C4" s="27">
        <v>33946.406</v>
      </c>
      <c r="D4" s="28">
        <v>4.0395647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52500.1</v>
      </c>
      <c r="D7" s="29" t="s">
        <v>44</v>
      </c>
    </row>
    <row r="8" spans="1:4" ht="12.75">
      <c r="A8" t="s">
        <v>3</v>
      </c>
      <c r="C8" s="8">
        <f>N1</f>
        <v>4.03956</v>
      </c>
      <c r="D8" s="29" t="str">
        <f>D7</f>
        <v>GCVS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0.0005369986357470075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55461.4911</v>
      </c>
      <c r="E15" s="14" t="s">
        <v>34</v>
      </c>
      <c r="F15" s="38">
        <v>1</v>
      </c>
    </row>
    <row r="16" spans="1:6" ht="12.75">
      <c r="A16" s="16" t="s">
        <v>4</v>
      </c>
      <c r="B16" s="10"/>
      <c r="C16" s="17">
        <f>+C8+C12</f>
        <v>4.040096998635747</v>
      </c>
      <c r="E16" s="14" t="s">
        <v>30</v>
      </c>
      <c r="F16" s="39">
        <f ca="1">NOW()+15018.5+$C$5/24</f>
        <v>59896.82575949074</v>
      </c>
    </row>
    <row r="17" spans="1:6" ht="13.5" thickBot="1">
      <c r="A17" s="14" t="s">
        <v>27</v>
      </c>
      <c r="B17" s="10"/>
      <c r="C17" s="10">
        <f>COUNT(C21:C2191)</f>
        <v>2</v>
      </c>
      <c r="E17" s="14" t="s">
        <v>35</v>
      </c>
      <c r="F17" s="15">
        <f>ROUND(2*(F16-$C$7)/$C$8,0)/2+F15</f>
        <v>1832</v>
      </c>
    </row>
    <row r="18" spans="1:6" ht="14.25" thickBot="1" thickTop="1">
      <c r="A18" s="16" t="s">
        <v>5</v>
      </c>
      <c r="B18" s="10"/>
      <c r="C18" s="19">
        <f>+C15</f>
        <v>55461.4911</v>
      </c>
      <c r="D18" s="20">
        <f>+C16</f>
        <v>4.040096998635747</v>
      </c>
      <c r="E18" s="14" t="s">
        <v>36</v>
      </c>
      <c r="F18" s="23">
        <f>ROUND(2*(F16-$C$15)/$C$16,0)/2+F15</f>
        <v>1099</v>
      </c>
    </row>
    <row r="19" spans="5:6" ht="13.5" thickTop="1">
      <c r="E19" s="14" t="s">
        <v>31</v>
      </c>
      <c r="F19" s="18">
        <f>+$C$15+$C$16*F18-15018.5-$C$5/24</f>
        <v>44883.45353483402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44</v>
      </c>
      <c r="C21" s="8">
        <v>52500.1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37481.6</v>
      </c>
    </row>
    <row r="22" spans="1:17" ht="12.75">
      <c r="A22" s="41" t="s">
        <v>45</v>
      </c>
      <c r="B22" s="41"/>
      <c r="C22" s="42">
        <v>55461.4911</v>
      </c>
      <c r="D22" s="42">
        <v>0.0084</v>
      </c>
      <c r="E22">
        <f>+(C22-C$7)/C$8</f>
        <v>733.0974413054889</v>
      </c>
      <c r="F22">
        <f>ROUND(2*E22,0)/2</f>
        <v>733</v>
      </c>
      <c r="G22">
        <f>+C22-(C$7+F22*C$8)</f>
        <v>0.3936200000025565</v>
      </c>
      <c r="K22">
        <f>+G22</f>
        <v>0.3936200000025565</v>
      </c>
      <c r="O22">
        <f>+C$11+C$12*$F22</f>
        <v>0.3936200000025565</v>
      </c>
      <c r="Q22" s="2">
        <f>+C22-15018.5</f>
        <v>40442.9911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2022-11-13T06:49:05Z</dcterms:modified>
  <cp:category/>
  <cp:version/>
  <cp:contentType/>
  <cp:contentStatus/>
</cp:coreProperties>
</file>