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<sst xmlns="http://schemas.openxmlformats.org/spreadsheetml/2006/main" count="51" uniqueCount="46">
  <si>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</si>
  <si>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</si>
  <si>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</si>
  <si>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</si>
  <si>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</si>
  <si>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</si>
  <si>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</si>
  <si>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</si>
  <si>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</si>
  <si>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</si>
  <si>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</si>
  <si>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</si>
  <si>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</si>
  <si>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</si>
  <si>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</si>
  <si>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</si>
  <si>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</si>
  <si>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</si>
  <si>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</si>
  <si>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</si>
  <si>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</si>
  <si>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</si>
  <si>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</si>
  <si>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</si>
  <si>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</si>
  <si>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</si>
  <si>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</si>
  <si>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</si>
  <si>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</si>
  <si>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</si>
  <si>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</si>
  <si>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</si>
  <si>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</si>
  <si>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</si>
  <si>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</si>
  <si>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</si>
  <si>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</si>
  <si>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</si>
  <si>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</si>
  <si>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V1909 Cyg / GSC 2712-0168</t>
  </si>
  <si>
    <t>EB</t>
  </si>
  <si>
    <t>VSX</t>
  </si>
  <si>
    <t>not avail.</t>
  </si>
  <si>
    <t>OEJV 0107</t>
  </si>
  <si>
    <t>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</si>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</sst>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V1909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crossBetween val="midCat"/>
        <c:dispUnits/>
      </c:val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5"/>
          <c:y val="0.93375"/>
          <c:w val="0.66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24</v>
      </c>
      <c r="B2" t="s">
        <v>40</v>
      </c>
      <c r="D2" s="3"/>
    </row>
    <row r="3" ht="13.5" thickBot="1"/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51295.473</v>
      </c>
      <c r="D7" t="s">
        <v>41</v>
      </c>
    </row>
    <row r="8" spans="1:4" ht="12.75">
      <c r="A8" t="s">
        <v>3</v>
      </c>
      <c r="C8">
        <v>3.0947</v>
      </c>
      <c r="D8" t="s">
        <v>41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1.884072581091342E-05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36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59897.52307210648</v>
      </c>
    </row>
    <row r="15" spans="1:5" ht="12.75">
      <c r="A15" s="14" t="s">
        <v>17</v>
      </c>
      <c r="B15" s="12"/>
      <c r="C15" s="15">
        <f>(C7+C11)+(C8+C12)*INT(MAX(F21:F3533))</f>
        <v>54365.43409</v>
      </c>
      <c r="D15" s="16" t="s">
        <v>37</v>
      </c>
      <c r="E15" s="17">
        <f>ROUND(2*(E14-$C$7)/$C$8,0)/2+E13</f>
        <v>2780.5</v>
      </c>
    </row>
    <row r="16" spans="1:5" ht="12.75">
      <c r="A16" s="18" t="s">
        <v>4</v>
      </c>
      <c r="B16" s="12"/>
      <c r="C16" s="19">
        <f>+C8+C12</f>
        <v>3.094718840725811</v>
      </c>
      <c r="D16" s="16" t="s">
        <v>38</v>
      </c>
      <c r="E16" s="26">
        <f>ROUND(2*(E14-$C$15)/$C$16,0)/2+E13</f>
        <v>1788.5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33</v>
      </c>
      <c r="E17" s="20">
        <f>+$C$15+$C$16*E16-15018.5-$C$9/24</f>
        <v>44882.23456997145</v>
      </c>
    </row>
    <row r="18" spans="1:5" ht="14.25" thickBot="1" thickTop="1">
      <c r="A18" s="18" t="s">
        <v>5</v>
      </c>
      <c r="B18" s="12"/>
      <c r="C18" s="21">
        <f>+C15</f>
        <v>54365.43409</v>
      </c>
      <c r="D18" s="22">
        <f>+C16</f>
        <v>3.094718840725811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45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t="s">
        <v>41</v>
      </c>
      <c r="C21" s="10">
        <v>51295.473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36276.973</v>
      </c>
    </row>
    <row r="22" spans="1:17" ht="12.75">
      <c r="A22" s="29" t="s">
        <v>43</v>
      </c>
      <c r="B22" s="30" t="s">
        <v>44</v>
      </c>
      <c r="C22" s="29">
        <v>54365.43409</v>
      </c>
      <c r="D22" s="29">
        <v>0.0002</v>
      </c>
      <c r="E22">
        <f>+(C22-C$7)/C$8</f>
        <v>992.0060393576128</v>
      </c>
      <c r="F22">
        <f>ROUND(2*E22,0)/2</f>
        <v>992</v>
      </c>
      <c r="G22">
        <f>+C22-(C$7+F22*C$8)</f>
        <v>0.01869000000442611</v>
      </c>
      <c r="I22">
        <f>+G22</f>
        <v>0.01869000000442611</v>
      </c>
      <c r="O22">
        <f>+C$11+C$12*$F22</f>
        <v>0.01869000000442611</v>
      </c>
      <c r="Q22" s="2">
        <f>+C22-15018.5</f>
        <v>39346.93409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2022-11-13T23:33:13Z</dcterms:modified>
  <cp:category/>
  <cp:version/>
  <cp:contentType/>
  <cp:contentStatus/>
</cp:coreProperties>
</file>