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0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<sst xmlns="http://schemas.openxmlformats.org/spreadsheetml/2006/main" count="49" uniqueCount="46">
  <si>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</si>
  <si>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</si>
  <si>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</si>
  <si>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</si>
  <si>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</si>
  <si>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</si>
  <si>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</si>
  <si>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</si>
  <si>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</si>
  <si>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</si>
  <si>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</si>
  <si>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</si>
  <si>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</si>
  <si>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</si>
  <si>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</si>
  <si>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</si>
  <si>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</si>
  <si>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</si>
  <si>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</si>
  <si>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</si>
  <si>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</si>
  <si>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</si>
  <si>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</si>
  <si>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</si>
  <si>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</si>
  <si>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</si>
  <si>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</si>
  <si>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</si>
  <si>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</si>
  <si>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</si>
  <si>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</si>
  <si>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</si>
  <si>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</si>
  <si>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</si>
  <si>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</si>
  <si>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</si>
  <si>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</si>
  <si>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</si>
  <si>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</si>
  <si>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 xml:space="preserve">EA/SD     </t>
  </si>
  <si>
    <t xml:space="preserve">V1932 Cyg / GSC 02714-01390               </t>
  </si>
  <si>
    <t>reference</t>
  </si>
  <si>
    <t>unknown</t>
  </si>
  <si>
    <t>??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</si>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</sst>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V1932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75"/>
          <c:w val="0.909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4131868"/>
        <c:axId val="40315901"/>
      </c:scatterChart>
      <c:val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crossBetween val="midCat"/>
        <c:dispUnits/>
      </c:val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075"/>
          <c:w val="0.69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17</xdr:col>
      <xdr:colOff>352425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933950" y="0"/>
        <a:ext cx="6229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2.7109375" style="0" customWidth="1"/>
    <col min="6" max="6" width="14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25</v>
      </c>
      <c r="B2" s="2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 t="s">
        <v>31</v>
      </c>
      <c r="D4" s="9" t="s">
        <v>31</v>
      </c>
    </row>
    <row r="5" spans="1:3" ht="12.75">
      <c r="A5" s="28" t="s">
        <v>33</v>
      </c>
      <c r="C5" s="29">
        <v>-9.5</v>
      </c>
    </row>
    <row r="6" ht="12.75">
      <c r="A6" s="5" t="s">
        <v>1</v>
      </c>
    </row>
    <row r="7" spans="1:4" ht="12.75">
      <c r="A7" t="s">
        <v>2</v>
      </c>
      <c r="C7">
        <v>51476.25616649223</v>
      </c>
      <c r="D7" s="23" t="s">
        <v>41</v>
      </c>
    </row>
    <row r="8" spans="1:4" ht="12.75">
      <c r="A8" t="s">
        <v>3</v>
      </c>
      <c r="C8">
        <v>1.22462</v>
      </c>
      <c r="D8" s="23" t="s">
        <v>42</v>
      </c>
    </row>
    <row r="9" spans="1:5" ht="12.75">
      <c r="A9" s="11" t="s">
        <v>33</v>
      </c>
      <c r="B9" s="12"/>
      <c r="C9" s="13">
        <v>8</v>
      </c>
      <c r="D9" s="12" t="s">
        <v>34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5" ht="12.75">
      <c r="A11" s="12" t="s">
        <v>16</v>
      </c>
      <c r="B11" s="12"/>
      <c r="C11" s="12" t="e">
        <f>INTERCEPT(G21:G998,F21:F998)</f>
        <v>#DIV/0!</v>
      </c>
      <c r="D11" s="3"/>
      <c r="E11" s="12"/>
    </row>
    <row r="12" spans="1:5" ht="12.75">
      <c r="A12" s="12" t="s">
        <v>17</v>
      </c>
      <c r="B12" s="12"/>
      <c r="C12" s="12" t="e">
        <f>SLOPE(G21:G998,F21:F998)</f>
        <v>#DIV/0!</v>
      </c>
      <c r="D12" s="3"/>
      <c r="E12" s="12"/>
    </row>
    <row r="13" spans="1:6" ht="12.75">
      <c r="A13" s="12" t="s">
        <v>20</v>
      </c>
      <c r="B13" s="12"/>
      <c r="C13" s="3" t="s">
        <v>14</v>
      </c>
      <c r="D13" s="3"/>
      <c r="E13" s="16" t="s">
        <v>44</v>
      </c>
      <c r="F13" s="24">
        <v>1</v>
      </c>
    </row>
    <row r="14" spans="1:6" ht="12.75">
      <c r="A14" s="12"/>
      <c r="B14" s="12"/>
      <c r="C14" s="12"/>
      <c r="D14" s="12"/>
      <c r="E14" s="16" t="s">
        <v>35</v>
      </c>
      <c r="F14" s="25">
        <f ca="1">NOW()+15018.5+$C$5/24</f>
        <v>59897.52400324074</v>
      </c>
    </row>
    <row r="15" spans="1:6" ht="12.75">
      <c r="A15" s="14" t="s">
        <v>18</v>
      </c>
      <c r="B15" s="12"/>
      <c r="C15" s="15" t="e">
        <f>(C7+C11)+(C8+C12)*INT(MAX(F21:F3533))</f>
        <v>#DIV/0!</v>
      </c>
      <c r="D15" s="16"/>
      <c r="E15" s="16" t="s">
        <v>45</v>
      </c>
      <c r="F15" s="26">
        <f>ROUND(2*(F14-$C$7)/$C$8,0)/2+F13</f>
        <v>6877.5</v>
      </c>
    </row>
    <row r="16" spans="1:6" ht="12.75">
      <c r="A16" s="17" t="s">
        <v>4</v>
      </c>
      <c r="B16" s="12"/>
      <c r="C16" s="18" t="e">
        <f>+C8+C12</f>
        <v>#DIV/0!</v>
      </c>
      <c r="D16" s="16"/>
      <c r="E16" s="16" t="s">
        <v>36</v>
      </c>
      <c r="F16" s="23" t="e">
        <f>ROUND(2*(F14-$C$15)/$C$16,0)/2+F13</f>
        <v>#DIV/0!</v>
      </c>
    </row>
    <row r="17" spans="1:6" ht="13.5" thickBot="1">
      <c r="A17" s="16" t="s">
        <v>32</v>
      </c>
      <c r="B17" s="12"/>
      <c r="C17" s="12">
        <f>COUNT(C21:C2191)</f>
        <v>1</v>
      </c>
      <c r="D17" s="16"/>
      <c r="E17" s="16" t="s">
        <v>37</v>
      </c>
      <c r="F17" s="19" t="e">
        <f>+$C$15+$C$16*F16-15018.5-$C$5/24</f>
        <v>#DIV/0!</v>
      </c>
    </row>
    <row r="18" spans="1:6" ht="14.25" thickBot="1" thickTop="1">
      <c r="A18" s="17" t="s">
        <v>5</v>
      </c>
      <c r="B18" s="12"/>
      <c r="C18" s="20" t="e">
        <f>+C15</f>
        <v>#DIV/0!</v>
      </c>
      <c r="D18" s="21" t="e">
        <f>+C16</f>
        <v>#DIV/0!</v>
      </c>
      <c r="F18" s="27" t="s">
        <v>38</v>
      </c>
    </row>
    <row r="19" ht="13.5" thickTop="1"/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43</v>
      </c>
      <c r="C21" s="10">
        <v>51476.25616649223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36457.75616649223</v>
      </c>
    </row>
    <row r="22" spans="3:17" ht="12.75">
      <c r="C22" s="10"/>
      <c r="D22" s="10"/>
      <c r="Q22" s="2"/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2022-11-13T23:35:49Z</dcterms:modified>
  <cp:category/>
  <cp:version/>
  <cp:contentType/>
  <cp:contentStatus/>
</cp:coreProperties>
</file>