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<sst xmlns="http://schemas.openxmlformats.org/spreadsheetml/2006/main" count="58" uniqueCount="52">
  <si>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</si>
  <si>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</si>
  <si>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</si>
  <si>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</si>
  <si>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</si>
  <si>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</si>
  <si>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</si>
  <si>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</si>
  <si>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</si>
  <si>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</si>
  <si>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</si>
  <si>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</si>
  <si>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</si>
  <si>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</si>
  <si>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</si>
  <si>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</si>
  <si>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</si>
  <si>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</si>
  <si>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</si>
  <si>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</si>
  <si>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</si>
  <si>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</si>
  <si>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</si>
  <si>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</si>
  <si>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</si>
  <si>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</si>
  <si>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</si>
  <si>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</si>
  <si>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</si>
  <si>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</si>
  <si>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</si>
  <si>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</si>
  <si>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</si>
  <si>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</si>
  <si>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</si>
  <si>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</si>
  <si>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</si>
  <si>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</si>
  <si>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</si>
  <si>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</si>
  <si>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</si>
  <si>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</si>
  <si>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</si>
  <si>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G3575-6239</t>
  </si>
  <si>
    <t>Cyg</t>
  </si>
  <si>
    <t>GSC 3575-6239</t>
  </si>
  <si>
    <t>EW</t>
  </si>
  <si>
    <t>3575-6239</t>
  </si>
  <si>
    <t>IBVS 5959</t>
  </si>
  <si>
    <t>II</t>
  </si>
  <si>
    <t>IBVS 6048</t>
  </si>
  <si>
    <t>IBVS 5984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</si>
</sst>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3575-6239 -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0.0036</c:v>
                  </c:pt>
                  <c:pt idx="3">
                    <c:v>0.0031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2855256"/>
        <c:axId val="4370713"/>
      </c:scatterChart>
      <c:val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0713"/>
        <c:crosses val="autoZero"/>
        <c:crossBetween val="midCat"/>
        <c:dispUnits/>
      </c:valAx>
      <c:valAx>
        <c:axId val="437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52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45</v>
      </c>
    </row>
    <row r="2" spans="1:5" ht="12.75">
      <c r="A2" t="s">
        <v>24</v>
      </c>
      <c r="B2" t="s">
        <v>46</v>
      </c>
      <c r="D2" s="3" t="s">
        <v>44</v>
      </c>
      <c r="E2" s="31" t="s">
        <v>43</v>
      </c>
    </row>
    <row r="3" ht="13.5" thickBot="1">
      <c r="E3" t="s">
        <v>47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52859.4347</v>
      </c>
      <c r="D7" s="30" t="s">
        <v>40</v>
      </c>
    </row>
    <row r="8" spans="1:4" ht="12.75">
      <c r="A8" t="s">
        <v>3</v>
      </c>
      <c r="C8">
        <v>0.69316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-0.39087640063134055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0.00011659446368185199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59897.54872962963</v>
      </c>
    </row>
    <row r="15" spans="1:5" ht="12.75">
      <c r="A15" s="14" t="s">
        <v>17</v>
      </c>
      <c r="B15" s="12"/>
      <c r="C15" s="15">
        <f>(C7+C11)+(C8+C12)*INT(MAX(F21:F3533))</f>
        <v>56152.107647301855</v>
      </c>
      <c r="D15" s="16" t="s">
        <v>38</v>
      </c>
      <c r="E15" s="17">
        <f>ROUND(2*(E14-$C$7)/$C$8,0)/2+E13</f>
        <v>10154.5</v>
      </c>
    </row>
    <row r="16" spans="1:5" ht="12.75">
      <c r="A16" s="18" t="s">
        <v>4</v>
      </c>
      <c r="B16" s="12"/>
      <c r="C16" s="19">
        <f>+C8+C12</f>
        <v>0.6932765944636818</v>
      </c>
      <c r="D16" s="16" t="s">
        <v>39</v>
      </c>
      <c r="E16" s="26">
        <f>ROUND(2*(E14-$C$15)/$C$16,0)/2+E13</f>
        <v>5403.5</v>
      </c>
    </row>
    <row r="17" spans="1:5" ht="13.5" thickBot="1">
      <c r="A17" s="16" t="s">
        <v>30</v>
      </c>
      <c r="B17" s="12"/>
      <c r="C17" s="12">
        <f>COUNT(C21:C2191)</f>
        <v>4</v>
      </c>
      <c r="D17" s="16" t="s">
        <v>34</v>
      </c>
      <c r="E17" s="20">
        <f>+$C$15+$C$16*E16-15018.5-$C$9/24</f>
        <v>44880.123558819694</v>
      </c>
    </row>
    <row r="18" spans="1:5" ht="14.25" thickBot="1" thickTop="1">
      <c r="A18" s="18" t="s">
        <v>5</v>
      </c>
      <c r="B18" s="12"/>
      <c r="C18" s="21">
        <f>+C15</f>
        <v>56152.107647301855</v>
      </c>
      <c r="D18" s="22">
        <f>+C16</f>
        <v>0.6932765944636818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52859.4347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-0.39087640063134055</v>
      </c>
      <c r="Q21" s="2">
        <f>+C21-15018.5</f>
        <v>37840.9347</v>
      </c>
    </row>
    <row r="22" spans="1:17" ht="12.75">
      <c r="A22" s="32" t="s">
        <v>48</v>
      </c>
      <c r="B22" s="33" t="s">
        <v>49</v>
      </c>
      <c r="C22" s="32">
        <v>55372.5183</v>
      </c>
      <c r="D22" s="32">
        <v>0.0036</v>
      </c>
      <c r="E22" s="34">
        <f>+(C22-C$7)/C$8</f>
        <v>3625.5461942408756</v>
      </c>
      <c r="F22">
        <f>ROUND(2*E22,0)/2</f>
        <v>3625.5</v>
      </c>
      <c r="G22">
        <f>+C22-(C$7+F22*C$8)</f>
        <v>0.032020000006014016</v>
      </c>
      <c r="I22">
        <f>+G22</f>
        <v>0.032020000006014016</v>
      </c>
      <c r="O22">
        <f>+C$11+C$12*$F22</f>
        <v>0.031836827447213834</v>
      </c>
      <c r="Q22" s="2">
        <f>+C22-15018.5</f>
        <v>40354.0183</v>
      </c>
    </row>
    <row r="23" spans="1:17" ht="12.75">
      <c r="A23" s="38" t="s">
        <v>51</v>
      </c>
      <c r="B23" s="38"/>
      <c r="C23" s="39">
        <v>55429.3666</v>
      </c>
      <c r="D23" s="39">
        <v>0.0036</v>
      </c>
      <c r="E23" s="34">
        <f>+(C23-C$7)/C$8</f>
        <v>3707.559437936412</v>
      </c>
      <c r="F23">
        <f>ROUND(2*E23,0)/2</f>
        <v>3707.5</v>
      </c>
      <c r="G23">
        <f>+C23-(C$7+F23*C$8)</f>
        <v>0.041199999999662396</v>
      </c>
      <c r="I23">
        <f>+G23</f>
        <v>0.041199999999662396</v>
      </c>
      <c r="O23">
        <f>+C$11+C$12*$F23</f>
        <v>0.041397573469125704</v>
      </c>
      <c r="Q23" s="2">
        <f>+C23-15018.5</f>
        <v>40410.8666</v>
      </c>
    </row>
    <row r="24" spans="1:17" ht="12.75">
      <c r="A24" s="35" t="s">
        <v>50</v>
      </c>
      <c r="B24" s="36" t="s">
        <v>49</v>
      </c>
      <c r="C24" s="37">
        <v>56152.4543</v>
      </c>
      <c r="D24" s="37">
        <v>0.0031</v>
      </c>
      <c r="E24" s="34">
        <f>+(C24-C$7)/C$8</f>
        <v>4750.735183795949</v>
      </c>
      <c r="F24">
        <f>ROUND(2*E24,0)/2</f>
        <v>4750.5</v>
      </c>
      <c r="G24">
        <f>+C24-(C$7+F24*C$8)</f>
        <v>0.16301999999996042</v>
      </c>
      <c r="I24">
        <f>+G24</f>
        <v>0.16301999999996042</v>
      </c>
      <c r="O24">
        <f>+C$11+C$12*$F24</f>
        <v>0.16300559908929735</v>
      </c>
      <c r="Q24" s="2">
        <f>+C24-15018.5</f>
        <v>41133.9543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2022-11-14T00:10:10Z</dcterms:modified>
  <cp:category/>
  <cp:version/>
  <cp:contentType/>
  <cp:contentStatus/>
</cp:coreProperties>
</file>