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2723DC6D-4958-4953-BB8C-9F65060EF9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  <sheet name="Sheet1" sheetId="3" r:id="rId3"/>
    <sheet name="Sheet1 (2)" sheetId="4" r:id="rId4"/>
  </sheets>
  <calcPr calcId="181029"/>
</workbook>
</file>

<file path=xl/calcChain.xml><?xml version="1.0" encoding="utf-8"?>
<calcChain xmlns="http://schemas.openxmlformats.org/spreadsheetml/2006/main">
  <c r="E436" i="1" l="1"/>
  <c r="F436" i="1" s="1"/>
  <c r="G436" i="1" s="1"/>
  <c r="U436" i="1" s="1"/>
  <c r="Q436" i="1"/>
  <c r="E439" i="1"/>
  <c r="F439" i="1" s="1"/>
  <c r="G439" i="1" s="1"/>
  <c r="K439" i="1" s="1"/>
  <c r="Q439" i="1"/>
  <c r="E434" i="1"/>
  <c r="F434" i="1" s="1"/>
  <c r="G434" i="1" s="1"/>
  <c r="K434" i="1" s="1"/>
  <c r="Q434" i="1"/>
  <c r="Q433" i="1"/>
  <c r="Q435" i="1"/>
  <c r="Q438" i="1"/>
  <c r="D9" i="1"/>
  <c r="C9" i="1"/>
  <c r="Q437" i="1"/>
  <c r="Q431" i="1"/>
  <c r="Q432" i="1"/>
  <c r="E379" i="1"/>
  <c r="F379" i="1" s="1"/>
  <c r="C7" i="1"/>
  <c r="C8" i="1"/>
  <c r="E362" i="1" s="1"/>
  <c r="F362" i="1" s="1"/>
  <c r="G362" i="1" s="1"/>
  <c r="J362" i="1" s="1"/>
  <c r="Q417" i="1"/>
  <c r="Q416" i="1"/>
  <c r="Q413" i="1"/>
  <c r="Q412" i="1"/>
  <c r="Q407" i="1"/>
  <c r="Q406" i="1"/>
  <c r="Q405" i="1"/>
  <c r="Q404" i="1"/>
  <c r="Q403" i="1"/>
  <c r="Q402" i="1"/>
  <c r="Q401" i="1"/>
  <c r="Q400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54" i="1"/>
  <c r="Q430" i="1"/>
  <c r="Q429" i="1"/>
  <c r="Q426" i="1"/>
  <c r="Q428" i="1"/>
  <c r="E351" i="1"/>
  <c r="Q427" i="1"/>
  <c r="Q420" i="1"/>
  <c r="Q418" i="1"/>
  <c r="Q415" i="1"/>
  <c r="Q414" i="1"/>
  <c r="Q410" i="1"/>
  <c r="Q409" i="1"/>
  <c r="Q408" i="1"/>
  <c r="Q381" i="1"/>
  <c r="Q361" i="1"/>
  <c r="Q358" i="1"/>
  <c r="Q352" i="1"/>
  <c r="Q348" i="1"/>
  <c r="Q345" i="1"/>
  <c r="Q340" i="1"/>
  <c r="Q339" i="1"/>
  <c r="Q337" i="1"/>
  <c r="Q336" i="1"/>
  <c r="Q335" i="1"/>
  <c r="Q334" i="1"/>
  <c r="Q333" i="1"/>
  <c r="Q332" i="1"/>
  <c r="Q331" i="1"/>
  <c r="Q327" i="1"/>
  <c r="Q312" i="1"/>
  <c r="Q311" i="1"/>
  <c r="Q302" i="1"/>
  <c r="Q301" i="1"/>
  <c r="Q300" i="1"/>
  <c r="Q270" i="1"/>
  <c r="Q261" i="1"/>
  <c r="Q230" i="1"/>
  <c r="Q229" i="1"/>
  <c r="Q224" i="1"/>
  <c r="E224" i="1"/>
  <c r="F224" i="1" s="1"/>
  <c r="G224" i="1" s="1"/>
  <c r="I224" i="1" s="1"/>
  <c r="Q221" i="1"/>
  <c r="Q120" i="1"/>
  <c r="Q119" i="1"/>
  <c r="Q116" i="1"/>
  <c r="Q114" i="1"/>
  <c r="Q113" i="1"/>
  <c r="Q112" i="1"/>
  <c r="E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E88" i="1"/>
  <c r="Q87" i="1"/>
  <c r="Q86" i="1"/>
  <c r="Q85" i="1"/>
  <c r="Q84" i="1"/>
  <c r="Q83" i="1"/>
  <c r="Q82" i="1"/>
  <c r="Q81" i="1"/>
  <c r="Q80" i="1"/>
  <c r="Q79" i="1"/>
  <c r="Q78" i="1"/>
  <c r="E78" i="1"/>
  <c r="F78" i="1" s="1"/>
  <c r="G78" i="1" s="1"/>
  <c r="I78" i="1" s="1"/>
  <c r="Q77" i="1"/>
  <c r="Q76" i="1"/>
  <c r="Q75" i="1"/>
  <c r="Q74" i="1"/>
  <c r="Q73" i="1"/>
  <c r="Q72" i="1"/>
  <c r="Q71" i="1"/>
  <c r="E71" i="1"/>
  <c r="F71" i="1" s="1"/>
  <c r="G71" i="1" s="1"/>
  <c r="I71" i="1" s="1"/>
  <c r="Q70" i="1"/>
  <c r="Q69" i="1"/>
  <c r="Q68" i="1"/>
  <c r="E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E40" i="1"/>
  <c r="F40" i="1" s="1"/>
  <c r="G40" i="1" s="1"/>
  <c r="I40" i="1" s="1"/>
  <c r="Q39" i="1"/>
  <c r="Q38" i="1"/>
  <c r="Q37" i="1"/>
  <c r="Q36" i="1"/>
  <c r="Q35" i="1"/>
  <c r="Q34" i="1"/>
  <c r="Q33" i="1"/>
  <c r="E33" i="1"/>
  <c r="F33" i="1" s="1"/>
  <c r="G33" i="1" s="1"/>
  <c r="I33" i="1" s="1"/>
  <c r="Q32" i="1"/>
  <c r="Q31" i="1"/>
  <c r="Q30" i="1"/>
  <c r="Q29" i="1"/>
  <c r="Q28" i="1"/>
  <c r="Q27" i="1"/>
  <c r="Q26" i="1"/>
  <c r="Q25" i="1"/>
  <c r="Q24" i="1"/>
  <c r="Q23" i="1"/>
  <c r="G364" i="2"/>
  <c r="C364" i="2" s="1"/>
  <c r="G231" i="2"/>
  <c r="C231" i="2" s="1"/>
  <c r="G230" i="2"/>
  <c r="C230" i="2"/>
  <c r="G229" i="2"/>
  <c r="C229" i="2"/>
  <c r="G228" i="2"/>
  <c r="C228" i="2" s="1"/>
  <c r="G363" i="2"/>
  <c r="C363" i="2"/>
  <c r="G227" i="2"/>
  <c r="C227" i="2"/>
  <c r="G362" i="2"/>
  <c r="C362" i="2" s="1"/>
  <c r="G361" i="2"/>
  <c r="C361" i="2"/>
  <c r="G360" i="2"/>
  <c r="C360" i="2"/>
  <c r="G226" i="2"/>
  <c r="C226" i="2"/>
  <c r="G359" i="2"/>
  <c r="C359" i="2"/>
  <c r="G358" i="2"/>
  <c r="C358" i="2"/>
  <c r="G357" i="2"/>
  <c r="C357" i="2"/>
  <c r="G225" i="2"/>
  <c r="C225" i="2"/>
  <c r="G356" i="2"/>
  <c r="C356" i="2" s="1"/>
  <c r="E356" i="2" s="1"/>
  <c r="G355" i="2"/>
  <c r="C355" i="2"/>
  <c r="G224" i="2"/>
  <c r="C224" i="2"/>
  <c r="G223" i="2"/>
  <c r="C223" i="2"/>
  <c r="G222" i="2"/>
  <c r="C222" i="2"/>
  <c r="G354" i="2"/>
  <c r="C354" i="2"/>
  <c r="G221" i="2"/>
  <c r="C221" i="2"/>
  <c r="G353" i="2"/>
  <c r="C353" i="2" s="1"/>
  <c r="G220" i="2"/>
  <c r="C220" i="2"/>
  <c r="G219" i="2"/>
  <c r="C219" i="2"/>
  <c r="G218" i="2"/>
  <c r="C218" i="2"/>
  <c r="G217" i="2"/>
  <c r="C217" i="2"/>
  <c r="G352" i="2"/>
  <c r="C352" i="2"/>
  <c r="G216" i="2"/>
  <c r="C216" i="2"/>
  <c r="G215" i="2"/>
  <c r="C215" i="2" s="1"/>
  <c r="G214" i="2"/>
  <c r="C214" i="2" s="1"/>
  <c r="G351" i="2"/>
  <c r="C351" i="2"/>
  <c r="G213" i="2"/>
  <c r="C213" i="2"/>
  <c r="G212" i="2"/>
  <c r="C212" i="2"/>
  <c r="G350" i="2"/>
  <c r="C350" i="2" s="1"/>
  <c r="G211" i="2"/>
  <c r="C211" i="2"/>
  <c r="G210" i="2"/>
  <c r="C210" i="2"/>
  <c r="G209" i="2"/>
  <c r="C209" i="2"/>
  <c r="G208" i="2"/>
  <c r="C208" i="2"/>
  <c r="G349" i="2"/>
  <c r="C349" i="2" s="1"/>
  <c r="G348" i="2"/>
  <c r="C348" i="2"/>
  <c r="G207" i="2"/>
  <c r="C207" i="2"/>
  <c r="G347" i="2"/>
  <c r="C347" i="2"/>
  <c r="G346" i="2"/>
  <c r="C346" i="2"/>
  <c r="G345" i="2"/>
  <c r="C345" i="2"/>
  <c r="G344" i="2"/>
  <c r="C344" i="2" s="1"/>
  <c r="G343" i="2"/>
  <c r="C343" i="2"/>
  <c r="G342" i="2"/>
  <c r="C342" i="2" s="1"/>
  <c r="G341" i="2"/>
  <c r="C341" i="2"/>
  <c r="G206" i="2"/>
  <c r="C206" i="2"/>
  <c r="G205" i="2"/>
  <c r="C205" i="2" s="1"/>
  <c r="G204" i="2"/>
  <c r="C204" i="2"/>
  <c r="G340" i="2"/>
  <c r="C340" i="2"/>
  <c r="G203" i="2"/>
  <c r="C203" i="2"/>
  <c r="G202" i="2"/>
  <c r="C202" i="2" s="1"/>
  <c r="G201" i="2"/>
  <c r="C201" i="2" s="1"/>
  <c r="G200" i="2"/>
  <c r="C200" i="2" s="1"/>
  <c r="G199" i="2"/>
  <c r="C199" i="2" s="1"/>
  <c r="G198" i="2"/>
  <c r="C198" i="2" s="1"/>
  <c r="G197" i="2"/>
  <c r="C197" i="2"/>
  <c r="G196" i="2"/>
  <c r="C196" i="2" s="1"/>
  <c r="G195" i="2"/>
  <c r="C195" i="2" s="1"/>
  <c r="G194" i="2"/>
  <c r="C194" i="2"/>
  <c r="G193" i="2"/>
  <c r="C193" i="2"/>
  <c r="G192" i="2"/>
  <c r="C192" i="2" s="1"/>
  <c r="G191" i="2"/>
  <c r="C191" i="2" s="1"/>
  <c r="G190" i="2"/>
  <c r="C190" i="2"/>
  <c r="G339" i="2"/>
  <c r="C339" i="2"/>
  <c r="G338" i="2"/>
  <c r="C338" i="2" s="1"/>
  <c r="G189" i="2"/>
  <c r="C189" i="2" s="1"/>
  <c r="E310" i="1"/>
  <c r="G188" i="2"/>
  <c r="C188" i="2" s="1"/>
  <c r="G187" i="2"/>
  <c r="C187" i="2" s="1"/>
  <c r="G186" i="2"/>
  <c r="C186" i="2" s="1"/>
  <c r="G185" i="2"/>
  <c r="C185" i="2"/>
  <c r="G184" i="2"/>
  <c r="C184" i="2" s="1"/>
  <c r="G183" i="2"/>
  <c r="C183" i="2" s="1"/>
  <c r="G182" i="2"/>
  <c r="C182" i="2"/>
  <c r="E303" i="1"/>
  <c r="F303" i="1" s="1"/>
  <c r="G303" i="1" s="1"/>
  <c r="I303" i="1" s="1"/>
  <c r="G337" i="2"/>
  <c r="C337" i="2" s="1"/>
  <c r="G336" i="2"/>
  <c r="C336" i="2" s="1"/>
  <c r="G335" i="2"/>
  <c r="C335" i="2" s="1"/>
  <c r="G181" i="2"/>
  <c r="C181" i="2"/>
  <c r="G180" i="2"/>
  <c r="C180" i="2" s="1"/>
  <c r="G179" i="2"/>
  <c r="C179" i="2" s="1"/>
  <c r="G178" i="2"/>
  <c r="C178" i="2"/>
  <c r="G177" i="2"/>
  <c r="C177" i="2" s="1"/>
  <c r="E295" i="1"/>
  <c r="E177" i="2" s="1"/>
  <c r="G176" i="2"/>
  <c r="C176" i="2" s="1"/>
  <c r="G175" i="2"/>
  <c r="C175" i="2" s="1"/>
  <c r="G174" i="2"/>
  <c r="C174" i="2"/>
  <c r="G173" i="2"/>
  <c r="C173" i="2" s="1"/>
  <c r="G172" i="2"/>
  <c r="C172" i="2"/>
  <c r="G171" i="2"/>
  <c r="C171" i="2" s="1"/>
  <c r="G170" i="2"/>
  <c r="C170" i="2"/>
  <c r="G169" i="2"/>
  <c r="C169" i="2" s="1"/>
  <c r="G168" i="2"/>
  <c r="C168" i="2" s="1"/>
  <c r="G167" i="2"/>
  <c r="C167" i="2" s="1"/>
  <c r="G166" i="2"/>
  <c r="C166" i="2"/>
  <c r="G165" i="2"/>
  <c r="C165" i="2" s="1"/>
  <c r="G164" i="2"/>
  <c r="C164" i="2"/>
  <c r="G163" i="2"/>
  <c r="C163" i="2"/>
  <c r="G162" i="2"/>
  <c r="C162" i="2" s="1"/>
  <c r="G161" i="2"/>
  <c r="C161" i="2"/>
  <c r="E279" i="1"/>
  <c r="F279" i="1" s="1"/>
  <c r="G279" i="1" s="1"/>
  <c r="I279" i="1" s="1"/>
  <c r="G160" i="2"/>
  <c r="C160" i="2"/>
  <c r="G159" i="2"/>
  <c r="C159" i="2" s="1"/>
  <c r="G158" i="2"/>
  <c r="C158" i="2"/>
  <c r="G157" i="2"/>
  <c r="C157" i="2" s="1"/>
  <c r="G156" i="2"/>
  <c r="C156" i="2"/>
  <c r="G155" i="2"/>
  <c r="C155" i="2"/>
  <c r="G154" i="2"/>
  <c r="C154" i="2" s="1"/>
  <c r="G334" i="2"/>
  <c r="C334" i="2"/>
  <c r="G153" i="2"/>
  <c r="C153" i="2"/>
  <c r="G152" i="2"/>
  <c r="C152" i="2" s="1"/>
  <c r="G151" i="2"/>
  <c r="C151" i="2"/>
  <c r="G150" i="2"/>
  <c r="C150" i="2" s="1"/>
  <c r="G149" i="2"/>
  <c r="C149" i="2"/>
  <c r="G148" i="2"/>
  <c r="C148" i="2" s="1"/>
  <c r="G333" i="2"/>
  <c r="C333" i="2"/>
  <c r="G147" i="2"/>
  <c r="C147" i="2"/>
  <c r="E260" i="1"/>
  <c r="F260" i="1" s="1"/>
  <c r="G260" i="1" s="1"/>
  <c r="I260" i="1" s="1"/>
  <c r="G146" i="2"/>
  <c r="C146" i="2"/>
  <c r="G145" i="2"/>
  <c r="C145" i="2" s="1"/>
  <c r="G144" i="2"/>
  <c r="C144" i="2"/>
  <c r="G143" i="2"/>
  <c r="C143" i="2"/>
  <c r="G142" i="2"/>
  <c r="C142" i="2"/>
  <c r="G141" i="2"/>
  <c r="C141" i="2" s="1"/>
  <c r="G140" i="2"/>
  <c r="C140" i="2"/>
  <c r="G139" i="2"/>
  <c r="C139" i="2" s="1"/>
  <c r="G138" i="2"/>
  <c r="C138" i="2"/>
  <c r="G137" i="2"/>
  <c r="C137" i="2"/>
  <c r="G136" i="2"/>
  <c r="C136" i="2"/>
  <c r="G135" i="2"/>
  <c r="C135" i="2"/>
  <c r="G134" i="2"/>
  <c r="C134" i="2"/>
  <c r="G133" i="2"/>
  <c r="C133" i="2" s="1"/>
  <c r="G132" i="2"/>
  <c r="C132" i="2"/>
  <c r="G131" i="2"/>
  <c r="C131" i="2"/>
  <c r="G130" i="2"/>
  <c r="C130" i="2"/>
  <c r="G129" i="2"/>
  <c r="C129" i="2" s="1"/>
  <c r="G128" i="2"/>
  <c r="C128" i="2"/>
  <c r="G127" i="2"/>
  <c r="C127" i="2"/>
  <c r="G126" i="2"/>
  <c r="C126" i="2"/>
  <c r="G125" i="2"/>
  <c r="C125" i="2" s="1"/>
  <c r="G124" i="2"/>
  <c r="C124" i="2"/>
  <c r="G123" i="2"/>
  <c r="C123" i="2" s="1"/>
  <c r="G122" i="2"/>
  <c r="C122" i="2"/>
  <c r="G121" i="2"/>
  <c r="C121" i="2"/>
  <c r="G120" i="2"/>
  <c r="C120" i="2"/>
  <c r="G119" i="2"/>
  <c r="C119" i="2"/>
  <c r="G118" i="2"/>
  <c r="C118" i="2"/>
  <c r="G332" i="2"/>
  <c r="C332" i="2" s="1"/>
  <c r="G331" i="2"/>
  <c r="C331" i="2" s="1"/>
  <c r="G117" i="2"/>
  <c r="C117" i="2" s="1"/>
  <c r="G116" i="2"/>
  <c r="C116" i="2"/>
  <c r="G115" i="2"/>
  <c r="C115" i="2"/>
  <c r="G114" i="2"/>
  <c r="C114" i="2" s="1"/>
  <c r="G330" i="2"/>
  <c r="C330" i="2"/>
  <c r="E330" i="2" s="1"/>
  <c r="G113" i="2"/>
  <c r="C113" i="2"/>
  <c r="G329" i="2"/>
  <c r="C329" i="2"/>
  <c r="G112" i="2"/>
  <c r="C112" i="2"/>
  <c r="G111" i="2"/>
  <c r="C111" i="2" s="1"/>
  <c r="G110" i="2"/>
  <c r="C110" i="2"/>
  <c r="E217" i="1"/>
  <c r="F217" i="1" s="1"/>
  <c r="G217" i="1" s="1"/>
  <c r="I217" i="1" s="1"/>
  <c r="G109" i="2"/>
  <c r="C109" i="2" s="1"/>
  <c r="G108" i="2"/>
  <c r="C108" i="2"/>
  <c r="G107" i="2"/>
  <c r="C107" i="2" s="1"/>
  <c r="G106" i="2"/>
  <c r="C106" i="2" s="1"/>
  <c r="G105" i="2"/>
  <c r="C105" i="2"/>
  <c r="G104" i="2"/>
  <c r="C104" i="2" s="1"/>
  <c r="E211" i="1"/>
  <c r="F211" i="1" s="1"/>
  <c r="G211" i="1" s="1"/>
  <c r="I211" i="1" s="1"/>
  <c r="G103" i="2"/>
  <c r="C103" i="2"/>
  <c r="G102" i="2"/>
  <c r="C102" i="2" s="1"/>
  <c r="G101" i="2"/>
  <c r="C101" i="2"/>
  <c r="E208" i="1"/>
  <c r="F208" i="1" s="1"/>
  <c r="G208" i="1" s="1"/>
  <c r="I208" i="1" s="1"/>
  <c r="G100" i="2"/>
  <c r="C100" i="2" s="1"/>
  <c r="G99" i="2"/>
  <c r="C99" i="2"/>
  <c r="G98" i="2"/>
  <c r="C98" i="2" s="1"/>
  <c r="G97" i="2"/>
  <c r="C97" i="2"/>
  <c r="G96" i="2"/>
  <c r="C96" i="2" s="1"/>
  <c r="G95" i="2"/>
  <c r="C95" i="2"/>
  <c r="E202" i="1"/>
  <c r="F202" i="1" s="1"/>
  <c r="G202" i="1" s="1"/>
  <c r="I202" i="1" s="1"/>
  <c r="G94" i="2"/>
  <c r="C94" i="2" s="1"/>
  <c r="G93" i="2"/>
  <c r="C93" i="2"/>
  <c r="G92" i="2"/>
  <c r="C92" i="2" s="1"/>
  <c r="G91" i="2"/>
  <c r="C91" i="2"/>
  <c r="G90" i="2"/>
  <c r="C90" i="2" s="1"/>
  <c r="G89" i="2"/>
  <c r="C89" i="2"/>
  <c r="G88" i="2"/>
  <c r="C88" i="2" s="1"/>
  <c r="E195" i="1"/>
  <c r="F195" i="1" s="1"/>
  <c r="G195" i="1" s="1"/>
  <c r="I195" i="1" s="1"/>
  <c r="G87" i="2"/>
  <c r="C87" i="2"/>
  <c r="G86" i="2"/>
  <c r="C86" i="2" s="1"/>
  <c r="G85" i="2"/>
  <c r="C85" i="2"/>
  <c r="E192" i="1"/>
  <c r="G84" i="2"/>
  <c r="C84" i="2" s="1"/>
  <c r="G83" i="2"/>
  <c r="C83" i="2"/>
  <c r="G82" i="2"/>
  <c r="C82" i="2" s="1"/>
  <c r="G81" i="2"/>
  <c r="C81" i="2"/>
  <c r="G80" i="2"/>
  <c r="C80" i="2"/>
  <c r="G79" i="2"/>
  <c r="C79" i="2" s="1"/>
  <c r="G78" i="2"/>
  <c r="C78" i="2"/>
  <c r="G77" i="2"/>
  <c r="C77" i="2" s="1"/>
  <c r="G76" i="2"/>
  <c r="C76" i="2"/>
  <c r="G75" i="2"/>
  <c r="C75" i="2" s="1"/>
  <c r="E182" i="1"/>
  <c r="F182" i="1" s="1"/>
  <c r="G182" i="1" s="1"/>
  <c r="I182" i="1" s="1"/>
  <c r="G74" i="2"/>
  <c r="C74" i="2"/>
  <c r="G73" i="2"/>
  <c r="C73" i="2" s="1"/>
  <c r="G72" i="2"/>
  <c r="C72" i="2"/>
  <c r="E179" i="1"/>
  <c r="E72" i="2" s="1"/>
  <c r="G71" i="2"/>
  <c r="C71" i="2" s="1"/>
  <c r="G70" i="2"/>
  <c r="C70" i="2"/>
  <c r="G69" i="2"/>
  <c r="C69" i="2" s="1"/>
  <c r="E176" i="1"/>
  <c r="F176" i="1" s="1"/>
  <c r="G176" i="1" s="1"/>
  <c r="I176" i="1" s="1"/>
  <c r="G68" i="2"/>
  <c r="C68" i="2"/>
  <c r="G67" i="2"/>
  <c r="C67" i="2" s="1"/>
  <c r="G66" i="2"/>
  <c r="C66" i="2"/>
  <c r="E173" i="1"/>
  <c r="E66" i="2" s="1"/>
  <c r="G65" i="2"/>
  <c r="C65" i="2" s="1"/>
  <c r="G64" i="2"/>
  <c r="C64" i="2"/>
  <c r="G63" i="2"/>
  <c r="C63" i="2" s="1"/>
  <c r="G62" i="2"/>
  <c r="C62" i="2"/>
  <c r="G61" i="2"/>
  <c r="C61" i="2" s="1"/>
  <c r="G60" i="2"/>
  <c r="C60" i="2" s="1"/>
  <c r="E167" i="1"/>
  <c r="F167" i="1" s="1"/>
  <c r="G167" i="1" s="1"/>
  <c r="I167" i="1" s="1"/>
  <c r="G59" i="2"/>
  <c r="C59" i="2" s="1"/>
  <c r="G58" i="2"/>
  <c r="C58" i="2"/>
  <c r="G57" i="2"/>
  <c r="C57" i="2" s="1"/>
  <c r="E164" i="1"/>
  <c r="F164" i="1" s="1"/>
  <c r="G164" i="1" s="1"/>
  <c r="I164" i="1" s="1"/>
  <c r="G56" i="2"/>
  <c r="C56" i="2"/>
  <c r="G55" i="2"/>
  <c r="C55" i="2" s="1"/>
  <c r="G54" i="2"/>
  <c r="C54" i="2"/>
  <c r="E161" i="1"/>
  <c r="F161" i="1" s="1"/>
  <c r="G161" i="1" s="1"/>
  <c r="I161" i="1" s="1"/>
  <c r="G53" i="2"/>
  <c r="C53" i="2" s="1"/>
  <c r="G52" i="2"/>
  <c r="C52" i="2"/>
  <c r="G51" i="2"/>
  <c r="C51" i="2" s="1"/>
  <c r="G50" i="2"/>
  <c r="C50" i="2"/>
  <c r="G49" i="2"/>
  <c r="C49" i="2" s="1"/>
  <c r="G48" i="2"/>
  <c r="C48" i="2"/>
  <c r="G47" i="2"/>
  <c r="C47" i="2" s="1"/>
  <c r="E154" i="1"/>
  <c r="G46" i="2"/>
  <c r="C46" i="2"/>
  <c r="G45" i="2"/>
  <c r="C45" i="2" s="1"/>
  <c r="G44" i="2"/>
  <c r="C44" i="2" s="1"/>
  <c r="E151" i="1"/>
  <c r="F151" i="1" s="1"/>
  <c r="G151" i="1" s="1"/>
  <c r="I151" i="1" s="1"/>
  <c r="G43" i="2"/>
  <c r="C43" i="2" s="1"/>
  <c r="G42" i="2"/>
  <c r="C42" i="2"/>
  <c r="G41" i="2"/>
  <c r="C41" i="2" s="1"/>
  <c r="G40" i="2"/>
  <c r="C40" i="2"/>
  <c r="G39" i="2"/>
  <c r="C39" i="2" s="1"/>
  <c r="G38" i="2"/>
  <c r="C38" i="2"/>
  <c r="E145" i="1"/>
  <c r="G37" i="2"/>
  <c r="C37" i="2" s="1"/>
  <c r="G36" i="2"/>
  <c r="C36" i="2"/>
  <c r="G35" i="2"/>
  <c r="C35" i="2" s="1"/>
  <c r="G34" i="2"/>
  <c r="C34" i="2"/>
  <c r="G33" i="2"/>
  <c r="C33" i="2" s="1"/>
  <c r="G32" i="2"/>
  <c r="C32" i="2"/>
  <c r="E139" i="1"/>
  <c r="E32" i="2"/>
  <c r="G31" i="2"/>
  <c r="C31" i="2" s="1"/>
  <c r="G30" i="2"/>
  <c r="C30" i="2"/>
  <c r="G29" i="2"/>
  <c r="C29" i="2" s="1"/>
  <c r="E136" i="1"/>
  <c r="G28" i="2"/>
  <c r="C28" i="2" s="1"/>
  <c r="G27" i="2"/>
  <c r="C27" i="2"/>
  <c r="G26" i="2"/>
  <c r="C26" i="2"/>
  <c r="E133" i="1"/>
  <c r="F133" i="1" s="1"/>
  <c r="G133" i="1" s="1"/>
  <c r="I133" i="1" s="1"/>
  <c r="G25" i="2"/>
  <c r="C25" i="2" s="1"/>
  <c r="G24" i="2"/>
  <c r="C24" i="2"/>
  <c r="G23" i="2"/>
  <c r="C23" i="2"/>
  <c r="G22" i="2"/>
  <c r="C22" i="2" s="1"/>
  <c r="G21" i="2"/>
  <c r="C21" i="2"/>
  <c r="G20" i="2"/>
  <c r="C20" i="2" s="1"/>
  <c r="E127" i="1"/>
  <c r="F127" i="1" s="1"/>
  <c r="G127" i="1" s="1"/>
  <c r="I127" i="1" s="1"/>
  <c r="G19" i="2"/>
  <c r="C19" i="2"/>
  <c r="G18" i="2"/>
  <c r="C18" i="2" s="1"/>
  <c r="G17" i="2"/>
  <c r="C17" i="2"/>
  <c r="E124" i="1"/>
  <c r="F124" i="1" s="1"/>
  <c r="G124" i="1" s="1"/>
  <c r="I124" i="1" s="1"/>
  <c r="G16" i="2"/>
  <c r="C16" i="2"/>
  <c r="G15" i="2"/>
  <c r="C15" i="2" s="1"/>
  <c r="G14" i="2"/>
  <c r="C14" i="2"/>
  <c r="E121" i="1"/>
  <c r="F121" i="1" s="1"/>
  <c r="G121" i="1" s="1"/>
  <c r="I121" i="1" s="1"/>
  <c r="G328" i="2"/>
  <c r="C328" i="2"/>
  <c r="G327" i="2"/>
  <c r="C327" i="2"/>
  <c r="G13" i="2"/>
  <c r="C13" i="2" s="1"/>
  <c r="G12" i="2"/>
  <c r="C12" i="2"/>
  <c r="G11" i="2"/>
  <c r="C11" i="2" s="1"/>
  <c r="G326" i="2"/>
  <c r="C326" i="2" s="1"/>
  <c r="G325" i="2"/>
  <c r="C325" i="2" s="1"/>
  <c r="G324" i="2"/>
  <c r="C324" i="2"/>
  <c r="G323" i="2"/>
  <c r="C323" i="2"/>
  <c r="G322" i="2"/>
  <c r="C322" i="2"/>
  <c r="G321" i="2"/>
  <c r="C321" i="2"/>
  <c r="G320" i="2"/>
  <c r="C320" i="2" s="1"/>
  <c r="G319" i="2"/>
  <c r="C319" i="2" s="1"/>
  <c r="G318" i="2"/>
  <c r="C318" i="2" s="1"/>
  <c r="G317" i="2"/>
  <c r="C317" i="2"/>
  <c r="G316" i="2"/>
  <c r="C316" i="2"/>
  <c r="G315" i="2"/>
  <c r="C315" i="2"/>
  <c r="G314" i="2"/>
  <c r="C314" i="2" s="1"/>
  <c r="G313" i="2"/>
  <c r="C313" i="2"/>
  <c r="G312" i="2"/>
  <c r="C312" i="2"/>
  <c r="G311" i="2"/>
  <c r="C311" i="2" s="1"/>
  <c r="G310" i="2"/>
  <c r="C310" i="2" s="1"/>
  <c r="G309" i="2"/>
  <c r="C309" i="2" s="1"/>
  <c r="G308" i="2"/>
  <c r="C308" i="2"/>
  <c r="G307" i="2"/>
  <c r="C307" i="2"/>
  <c r="G306" i="2"/>
  <c r="C306" i="2"/>
  <c r="G305" i="2"/>
  <c r="C305" i="2"/>
  <c r="G304" i="2"/>
  <c r="C304" i="2" s="1"/>
  <c r="G303" i="2"/>
  <c r="C303" i="2" s="1"/>
  <c r="G302" i="2"/>
  <c r="C302" i="2" s="1"/>
  <c r="G301" i="2"/>
  <c r="C301" i="2"/>
  <c r="G300" i="2"/>
  <c r="C300" i="2"/>
  <c r="G299" i="2"/>
  <c r="C299" i="2"/>
  <c r="G298" i="2"/>
  <c r="C298" i="2" s="1"/>
  <c r="G297" i="2"/>
  <c r="C297" i="2"/>
  <c r="G296" i="2"/>
  <c r="C296" i="2"/>
  <c r="G295" i="2"/>
  <c r="C295" i="2" s="1"/>
  <c r="G294" i="2"/>
  <c r="C294" i="2" s="1"/>
  <c r="G293" i="2"/>
  <c r="C293" i="2" s="1"/>
  <c r="G292" i="2"/>
  <c r="C292" i="2"/>
  <c r="G291" i="2"/>
  <c r="C291" i="2"/>
  <c r="G290" i="2"/>
  <c r="C290" i="2"/>
  <c r="G289" i="2"/>
  <c r="C289" i="2"/>
  <c r="E289" i="2" s="1"/>
  <c r="G288" i="2"/>
  <c r="C288" i="2" s="1"/>
  <c r="G287" i="2"/>
  <c r="C287" i="2" s="1"/>
  <c r="G286" i="2"/>
  <c r="C286" i="2" s="1"/>
  <c r="G285" i="2"/>
  <c r="C285" i="2"/>
  <c r="G284" i="2"/>
  <c r="C284" i="2"/>
  <c r="G283" i="2"/>
  <c r="C283" i="2"/>
  <c r="G282" i="2"/>
  <c r="C282" i="2" s="1"/>
  <c r="G281" i="2"/>
  <c r="C281" i="2"/>
  <c r="G280" i="2"/>
  <c r="C280" i="2"/>
  <c r="G279" i="2"/>
  <c r="C279" i="2" s="1"/>
  <c r="G278" i="2"/>
  <c r="C278" i="2" s="1"/>
  <c r="G277" i="2"/>
  <c r="C277" i="2" s="1"/>
  <c r="G276" i="2"/>
  <c r="C276" i="2"/>
  <c r="G275" i="2"/>
  <c r="C275" i="2"/>
  <c r="G274" i="2"/>
  <c r="C274" i="2"/>
  <c r="G273" i="2"/>
  <c r="C273" i="2"/>
  <c r="G272" i="2"/>
  <c r="C272" i="2" s="1"/>
  <c r="G271" i="2"/>
  <c r="C271" i="2" s="1"/>
  <c r="G270" i="2"/>
  <c r="C270" i="2" s="1"/>
  <c r="G269" i="2"/>
  <c r="C269" i="2"/>
  <c r="G268" i="2"/>
  <c r="C268" i="2"/>
  <c r="G267" i="2"/>
  <c r="C267" i="2"/>
  <c r="G266" i="2"/>
  <c r="C266" i="2" s="1"/>
  <c r="G265" i="2"/>
  <c r="C265" i="2"/>
  <c r="G264" i="2"/>
  <c r="C264" i="2"/>
  <c r="G263" i="2"/>
  <c r="C263" i="2" s="1"/>
  <c r="G262" i="2"/>
  <c r="C262" i="2" s="1"/>
  <c r="G261" i="2"/>
  <c r="C261" i="2" s="1"/>
  <c r="G260" i="2"/>
  <c r="C260" i="2"/>
  <c r="G259" i="2"/>
  <c r="C259" i="2"/>
  <c r="G258" i="2"/>
  <c r="C258" i="2"/>
  <c r="G257" i="2"/>
  <c r="C257" i="2"/>
  <c r="G256" i="2"/>
  <c r="C256" i="2" s="1"/>
  <c r="G255" i="2"/>
  <c r="C255" i="2" s="1"/>
  <c r="G254" i="2"/>
  <c r="C254" i="2" s="1"/>
  <c r="G253" i="2"/>
  <c r="C253" i="2"/>
  <c r="G252" i="2"/>
  <c r="C252" i="2"/>
  <c r="G251" i="2"/>
  <c r="C251" i="2" s="1"/>
  <c r="G250" i="2"/>
  <c r="C250" i="2"/>
  <c r="G249" i="2"/>
  <c r="C249" i="2" s="1"/>
  <c r="G248" i="2"/>
  <c r="C248" i="2"/>
  <c r="G247" i="2"/>
  <c r="C247" i="2" s="1"/>
  <c r="G246" i="2"/>
  <c r="C246" i="2"/>
  <c r="G245" i="2"/>
  <c r="C245" i="2"/>
  <c r="G244" i="2"/>
  <c r="C244" i="2"/>
  <c r="G243" i="2"/>
  <c r="C243" i="2" s="1"/>
  <c r="G242" i="2"/>
  <c r="C242" i="2"/>
  <c r="G241" i="2"/>
  <c r="C241" i="2" s="1"/>
  <c r="G240" i="2"/>
  <c r="C240" i="2"/>
  <c r="G239" i="2"/>
  <c r="C239" i="2" s="1"/>
  <c r="G238" i="2"/>
  <c r="C238" i="2"/>
  <c r="G237" i="2"/>
  <c r="C237" i="2"/>
  <c r="G236" i="2"/>
  <c r="C236" i="2"/>
  <c r="G235" i="2"/>
  <c r="C235" i="2" s="1"/>
  <c r="G234" i="2"/>
  <c r="C234" i="2" s="1"/>
  <c r="G233" i="2"/>
  <c r="C233" i="2" s="1"/>
  <c r="G232" i="2"/>
  <c r="C232" i="2"/>
  <c r="A92" i="2"/>
  <c r="H92" i="2"/>
  <c r="B92" i="2"/>
  <c r="D92" i="2"/>
  <c r="A93" i="2"/>
  <c r="H93" i="2"/>
  <c r="B93" i="2"/>
  <c r="D93" i="2"/>
  <c r="A94" i="2"/>
  <c r="H94" i="2"/>
  <c r="B94" i="2"/>
  <c r="D94" i="2"/>
  <c r="A95" i="2"/>
  <c r="H95" i="2"/>
  <c r="B95" i="2"/>
  <c r="D95" i="2"/>
  <c r="A96" i="2"/>
  <c r="H96" i="2"/>
  <c r="B96" i="2"/>
  <c r="D96" i="2"/>
  <c r="A97" i="2"/>
  <c r="H97" i="2"/>
  <c r="B97" i="2"/>
  <c r="D97" i="2"/>
  <c r="A98" i="2"/>
  <c r="H98" i="2"/>
  <c r="B98" i="2"/>
  <c r="D98" i="2"/>
  <c r="A99" i="2"/>
  <c r="H99" i="2"/>
  <c r="B99" i="2"/>
  <c r="D99" i="2"/>
  <c r="A100" i="2"/>
  <c r="H100" i="2"/>
  <c r="B100" i="2"/>
  <c r="D100" i="2"/>
  <c r="A101" i="2"/>
  <c r="H101" i="2"/>
  <c r="B101" i="2"/>
  <c r="D101" i="2"/>
  <c r="A102" i="2"/>
  <c r="H102" i="2"/>
  <c r="B102" i="2"/>
  <c r="D102" i="2"/>
  <c r="A103" i="2"/>
  <c r="H103" i="2"/>
  <c r="B103" i="2"/>
  <c r="D103" i="2"/>
  <c r="A104" i="2"/>
  <c r="H104" i="2"/>
  <c r="B104" i="2"/>
  <c r="D104" i="2"/>
  <c r="A105" i="2"/>
  <c r="H105" i="2"/>
  <c r="B105" i="2"/>
  <c r="D105" i="2"/>
  <c r="A106" i="2"/>
  <c r="H106" i="2"/>
  <c r="B106" i="2"/>
  <c r="D106" i="2"/>
  <c r="A107" i="2"/>
  <c r="H107" i="2"/>
  <c r="B107" i="2"/>
  <c r="D107" i="2"/>
  <c r="A108" i="2"/>
  <c r="H108" i="2"/>
  <c r="B108" i="2"/>
  <c r="D108" i="2"/>
  <c r="A109" i="2"/>
  <c r="H109" i="2"/>
  <c r="B109" i="2"/>
  <c r="D109" i="2"/>
  <c r="A110" i="2"/>
  <c r="H110" i="2"/>
  <c r="B110" i="2"/>
  <c r="D110" i="2"/>
  <c r="A111" i="2"/>
  <c r="H111" i="2"/>
  <c r="B111" i="2"/>
  <c r="D111" i="2"/>
  <c r="A112" i="2"/>
  <c r="H112" i="2"/>
  <c r="B112" i="2"/>
  <c r="D112" i="2"/>
  <c r="A329" i="2"/>
  <c r="H329" i="2"/>
  <c r="B329" i="2"/>
  <c r="D329" i="2"/>
  <c r="A113" i="2"/>
  <c r="H113" i="2"/>
  <c r="B113" i="2"/>
  <c r="D113" i="2"/>
  <c r="A330" i="2"/>
  <c r="H330" i="2"/>
  <c r="B330" i="2"/>
  <c r="D330" i="2"/>
  <c r="A114" i="2"/>
  <c r="H114" i="2"/>
  <c r="B114" i="2"/>
  <c r="D114" i="2"/>
  <c r="A115" i="2"/>
  <c r="H115" i="2"/>
  <c r="B115" i="2"/>
  <c r="D115" i="2"/>
  <c r="A116" i="2"/>
  <c r="H116" i="2"/>
  <c r="B116" i="2"/>
  <c r="D116" i="2"/>
  <c r="A117" i="2"/>
  <c r="H117" i="2"/>
  <c r="B117" i="2"/>
  <c r="D117" i="2"/>
  <c r="A331" i="2"/>
  <c r="H331" i="2"/>
  <c r="B331" i="2"/>
  <c r="D331" i="2"/>
  <c r="A332" i="2"/>
  <c r="H332" i="2"/>
  <c r="B332" i="2"/>
  <c r="D332" i="2"/>
  <c r="A118" i="2"/>
  <c r="H118" i="2"/>
  <c r="B118" i="2"/>
  <c r="D118" i="2"/>
  <c r="A119" i="2"/>
  <c r="H119" i="2"/>
  <c r="B119" i="2"/>
  <c r="D119" i="2"/>
  <c r="A120" i="2"/>
  <c r="H120" i="2"/>
  <c r="B120" i="2"/>
  <c r="D120" i="2"/>
  <c r="A121" i="2"/>
  <c r="H121" i="2"/>
  <c r="B121" i="2"/>
  <c r="D121" i="2"/>
  <c r="A122" i="2"/>
  <c r="H122" i="2"/>
  <c r="B122" i="2"/>
  <c r="D122" i="2"/>
  <c r="A123" i="2"/>
  <c r="H123" i="2"/>
  <c r="B123" i="2"/>
  <c r="D123" i="2"/>
  <c r="A124" i="2"/>
  <c r="H124" i="2"/>
  <c r="B124" i="2"/>
  <c r="D124" i="2"/>
  <c r="A125" i="2"/>
  <c r="H125" i="2"/>
  <c r="B125" i="2"/>
  <c r="D125" i="2"/>
  <c r="A126" i="2"/>
  <c r="H126" i="2"/>
  <c r="B126" i="2"/>
  <c r="D126" i="2"/>
  <c r="A127" i="2"/>
  <c r="H127" i="2"/>
  <c r="B127" i="2"/>
  <c r="D127" i="2"/>
  <c r="A128" i="2"/>
  <c r="H128" i="2"/>
  <c r="B128" i="2"/>
  <c r="D128" i="2"/>
  <c r="A129" i="2"/>
  <c r="H129" i="2"/>
  <c r="B129" i="2"/>
  <c r="D129" i="2"/>
  <c r="A130" i="2"/>
  <c r="H130" i="2"/>
  <c r="B130" i="2"/>
  <c r="D130" i="2"/>
  <c r="A131" i="2"/>
  <c r="H131" i="2"/>
  <c r="B131" i="2"/>
  <c r="D131" i="2"/>
  <c r="A132" i="2"/>
  <c r="H132" i="2"/>
  <c r="B132" i="2"/>
  <c r="D132" i="2"/>
  <c r="A133" i="2"/>
  <c r="H133" i="2"/>
  <c r="B133" i="2"/>
  <c r="D133" i="2"/>
  <c r="A134" i="2"/>
  <c r="H134" i="2"/>
  <c r="B134" i="2"/>
  <c r="D134" i="2"/>
  <c r="A135" i="2"/>
  <c r="H135" i="2"/>
  <c r="B135" i="2"/>
  <c r="D135" i="2"/>
  <c r="A136" i="2"/>
  <c r="H136" i="2"/>
  <c r="B136" i="2"/>
  <c r="D136" i="2"/>
  <c r="A137" i="2"/>
  <c r="H137" i="2"/>
  <c r="B137" i="2"/>
  <c r="D137" i="2"/>
  <c r="A138" i="2"/>
  <c r="H138" i="2"/>
  <c r="B138" i="2"/>
  <c r="D138" i="2"/>
  <c r="A139" i="2"/>
  <c r="H139" i="2"/>
  <c r="B139" i="2"/>
  <c r="D139" i="2"/>
  <c r="A140" i="2"/>
  <c r="H140" i="2"/>
  <c r="B140" i="2"/>
  <c r="D140" i="2"/>
  <c r="A141" i="2"/>
  <c r="H141" i="2"/>
  <c r="B141" i="2"/>
  <c r="D141" i="2"/>
  <c r="A142" i="2"/>
  <c r="H142" i="2"/>
  <c r="B142" i="2"/>
  <c r="D142" i="2"/>
  <c r="A143" i="2"/>
  <c r="H143" i="2"/>
  <c r="B143" i="2"/>
  <c r="D143" i="2"/>
  <c r="A144" i="2"/>
  <c r="H144" i="2"/>
  <c r="B144" i="2"/>
  <c r="D144" i="2"/>
  <c r="A145" i="2"/>
  <c r="H145" i="2"/>
  <c r="B145" i="2"/>
  <c r="D145" i="2"/>
  <c r="A146" i="2"/>
  <c r="H146" i="2"/>
  <c r="B146" i="2"/>
  <c r="D146" i="2"/>
  <c r="A147" i="2"/>
  <c r="H147" i="2"/>
  <c r="B147" i="2"/>
  <c r="D147" i="2"/>
  <c r="A333" i="2"/>
  <c r="H333" i="2"/>
  <c r="B333" i="2"/>
  <c r="D333" i="2"/>
  <c r="A148" i="2"/>
  <c r="H148" i="2"/>
  <c r="B148" i="2"/>
  <c r="D148" i="2"/>
  <c r="A149" i="2"/>
  <c r="H149" i="2"/>
  <c r="B149" i="2"/>
  <c r="D149" i="2"/>
  <c r="A150" i="2"/>
  <c r="H150" i="2"/>
  <c r="B150" i="2"/>
  <c r="D150" i="2"/>
  <c r="A151" i="2"/>
  <c r="H151" i="2"/>
  <c r="B151" i="2"/>
  <c r="D151" i="2"/>
  <c r="A152" i="2"/>
  <c r="H152" i="2"/>
  <c r="B152" i="2"/>
  <c r="D152" i="2"/>
  <c r="A153" i="2"/>
  <c r="H153" i="2"/>
  <c r="B153" i="2"/>
  <c r="D153" i="2"/>
  <c r="A334" i="2"/>
  <c r="H334" i="2"/>
  <c r="B334" i="2"/>
  <c r="D334" i="2"/>
  <c r="A154" i="2"/>
  <c r="H154" i="2"/>
  <c r="B154" i="2"/>
  <c r="D154" i="2"/>
  <c r="A155" i="2"/>
  <c r="H155" i="2"/>
  <c r="B155" i="2"/>
  <c r="D155" i="2"/>
  <c r="A156" i="2"/>
  <c r="H156" i="2"/>
  <c r="B156" i="2"/>
  <c r="D156" i="2"/>
  <c r="A157" i="2"/>
  <c r="H157" i="2"/>
  <c r="B157" i="2"/>
  <c r="D157" i="2"/>
  <c r="A158" i="2"/>
  <c r="H158" i="2"/>
  <c r="B158" i="2"/>
  <c r="D158" i="2"/>
  <c r="A159" i="2"/>
  <c r="H159" i="2"/>
  <c r="B159" i="2"/>
  <c r="D159" i="2"/>
  <c r="A160" i="2"/>
  <c r="H160" i="2"/>
  <c r="B160" i="2"/>
  <c r="D160" i="2"/>
  <c r="A161" i="2"/>
  <c r="H161" i="2"/>
  <c r="B161" i="2"/>
  <c r="D161" i="2"/>
  <c r="A162" i="2"/>
  <c r="H162" i="2"/>
  <c r="B162" i="2"/>
  <c r="D162" i="2"/>
  <c r="A163" i="2"/>
  <c r="H163" i="2"/>
  <c r="B163" i="2"/>
  <c r="D163" i="2"/>
  <c r="A164" i="2"/>
  <c r="H164" i="2"/>
  <c r="B164" i="2"/>
  <c r="D164" i="2"/>
  <c r="A165" i="2"/>
  <c r="H165" i="2"/>
  <c r="B165" i="2"/>
  <c r="D165" i="2"/>
  <c r="A166" i="2"/>
  <c r="H166" i="2"/>
  <c r="B166" i="2"/>
  <c r="D166" i="2"/>
  <c r="A167" i="2"/>
  <c r="H167" i="2"/>
  <c r="B167" i="2"/>
  <c r="D167" i="2"/>
  <c r="A168" i="2"/>
  <c r="H168" i="2"/>
  <c r="B168" i="2"/>
  <c r="D168" i="2"/>
  <c r="A169" i="2"/>
  <c r="H169" i="2"/>
  <c r="B169" i="2"/>
  <c r="D169" i="2"/>
  <c r="A170" i="2"/>
  <c r="H170" i="2"/>
  <c r="B170" i="2"/>
  <c r="D170" i="2"/>
  <c r="A171" i="2"/>
  <c r="H171" i="2"/>
  <c r="B171" i="2"/>
  <c r="D171" i="2"/>
  <c r="A172" i="2"/>
  <c r="H172" i="2"/>
  <c r="B172" i="2"/>
  <c r="D172" i="2"/>
  <c r="A173" i="2"/>
  <c r="H173" i="2"/>
  <c r="B173" i="2"/>
  <c r="D173" i="2"/>
  <c r="A174" i="2"/>
  <c r="H174" i="2"/>
  <c r="B174" i="2"/>
  <c r="D174" i="2"/>
  <c r="A175" i="2"/>
  <c r="H175" i="2"/>
  <c r="B175" i="2"/>
  <c r="D175" i="2"/>
  <c r="A176" i="2"/>
  <c r="H176" i="2"/>
  <c r="B176" i="2"/>
  <c r="D176" i="2"/>
  <c r="A177" i="2"/>
  <c r="H177" i="2"/>
  <c r="B177" i="2"/>
  <c r="D177" i="2"/>
  <c r="A178" i="2"/>
  <c r="H178" i="2"/>
  <c r="B178" i="2"/>
  <c r="D178" i="2"/>
  <c r="A179" i="2"/>
  <c r="H179" i="2"/>
  <c r="B179" i="2"/>
  <c r="D179" i="2"/>
  <c r="A180" i="2"/>
  <c r="H180" i="2"/>
  <c r="B180" i="2"/>
  <c r="D180" i="2"/>
  <c r="A181" i="2"/>
  <c r="H181" i="2"/>
  <c r="B181" i="2"/>
  <c r="D181" i="2"/>
  <c r="A335" i="2"/>
  <c r="H335" i="2"/>
  <c r="B335" i="2"/>
  <c r="D335" i="2"/>
  <c r="A336" i="2"/>
  <c r="H336" i="2"/>
  <c r="B336" i="2"/>
  <c r="D336" i="2"/>
  <c r="A337" i="2"/>
  <c r="H337" i="2"/>
  <c r="B337" i="2"/>
  <c r="D337" i="2"/>
  <c r="A182" i="2"/>
  <c r="H182" i="2"/>
  <c r="B182" i="2"/>
  <c r="D182" i="2"/>
  <c r="A183" i="2"/>
  <c r="H183" i="2"/>
  <c r="B183" i="2"/>
  <c r="D183" i="2"/>
  <c r="A184" i="2"/>
  <c r="H184" i="2"/>
  <c r="B184" i="2"/>
  <c r="D184" i="2"/>
  <c r="A185" i="2"/>
  <c r="H185" i="2"/>
  <c r="B185" i="2"/>
  <c r="D185" i="2"/>
  <c r="A186" i="2"/>
  <c r="H186" i="2"/>
  <c r="B186" i="2"/>
  <c r="D186" i="2"/>
  <c r="A187" i="2"/>
  <c r="H187" i="2"/>
  <c r="B187" i="2"/>
  <c r="D187" i="2"/>
  <c r="A188" i="2"/>
  <c r="H188" i="2"/>
  <c r="B188" i="2"/>
  <c r="D188" i="2"/>
  <c r="A189" i="2"/>
  <c r="H189" i="2"/>
  <c r="B189" i="2"/>
  <c r="D189" i="2"/>
  <c r="A338" i="2"/>
  <c r="H338" i="2"/>
  <c r="B338" i="2"/>
  <c r="D338" i="2"/>
  <c r="A339" i="2"/>
  <c r="H339" i="2"/>
  <c r="B339" i="2"/>
  <c r="D339" i="2"/>
  <c r="A190" i="2"/>
  <c r="H190" i="2"/>
  <c r="B190" i="2"/>
  <c r="D190" i="2"/>
  <c r="A191" i="2"/>
  <c r="H191" i="2"/>
  <c r="B191" i="2"/>
  <c r="D191" i="2"/>
  <c r="A192" i="2"/>
  <c r="H192" i="2"/>
  <c r="B192" i="2"/>
  <c r="D192" i="2"/>
  <c r="A193" i="2"/>
  <c r="H193" i="2"/>
  <c r="B193" i="2"/>
  <c r="D193" i="2"/>
  <c r="A194" i="2"/>
  <c r="H194" i="2"/>
  <c r="B194" i="2"/>
  <c r="D194" i="2"/>
  <c r="A195" i="2"/>
  <c r="H195" i="2"/>
  <c r="B195" i="2"/>
  <c r="D195" i="2"/>
  <c r="A196" i="2"/>
  <c r="H196" i="2"/>
  <c r="B196" i="2"/>
  <c r="D196" i="2"/>
  <c r="A197" i="2"/>
  <c r="H197" i="2"/>
  <c r="B197" i="2"/>
  <c r="D197" i="2"/>
  <c r="A198" i="2"/>
  <c r="H198" i="2"/>
  <c r="B198" i="2"/>
  <c r="D198" i="2"/>
  <c r="A199" i="2"/>
  <c r="H199" i="2"/>
  <c r="B199" i="2"/>
  <c r="D199" i="2"/>
  <c r="A200" i="2"/>
  <c r="H200" i="2"/>
  <c r="B200" i="2"/>
  <c r="D200" i="2"/>
  <c r="A201" i="2"/>
  <c r="H201" i="2"/>
  <c r="B201" i="2"/>
  <c r="D201" i="2"/>
  <c r="A202" i="2"/>
  <c r="H202" i="2"/>
  <c r="B202" i="2"/>
  <c r="D202" i="2"/>
  <c r="A203" i="2"/>
  <c r="H203" i="2"/>
  <c r="B203" i="2"/>
  <c r="D203" i="2"/>
  <c r="A340" i="2"/>
  <c r="H340" i="2"/>
  <c r="B340" i="2"/>
  <c r="D340" i="2"/>
  <c r="A204" i="2"/>
  <c r="H204" i="2"/>
  <c r="B204" i="2"/>
  <c r="D204" i="2"/>
  <c r="A205" i="2"/>
  <c r="H205" i="2"/>
  <c r="B205" i="2"/>
  <c r="D205" i="2"/>
  <c r="A206" i="2"/>
  <c r="H206" i="2"/>
  <c r="B206" i="2"/>
  <c r="D206" i="2"/>
  <c r="A341" i="2"/>
  <c r="H341" i="2"/>
  <c r="B341" i="2"/>
  <c r="D341" i="2"/>
  <c r="A342" i="2"/>
  <c r="H342" i="2"/>
  <c r="B342" i="2"/>
  <c r="D342" i="2"/>
  <c r="A343" i="2"/>
  <c r="H343" i="2"/>
  <c r="B343" i="2"/>
  <c r="D343" i="2"/>
  <c r="A344" i="2"/>
  <c r="H344" i="2"/>
  <c r="B344" i="2"/>
  <c r="D344" i="2"/>
  <c r="A345" i="2"/>
  <c r="H345" i="2"/>
  <c r="B345" i="2"/>
  <c r="D345" i="2"/>
  <c r="A346" i="2"/>
  <c r="H346" i="2"/>
  <c r="B346" i="2"/>
  <c r="D346" i="2"/>
  <c r="A347" i="2"/>
  <c r="H347" i="2"/>
  <c r="B347" i="2"/>
  <c r="D347" i="2"/>
  <c r="A207" i="2"/>
  <c r="H207" i="2"/>
  <c r="B207" i="2"/>
  <c r="D207" i="2"/>
  <c r="A348" i="2"/>
  <c r="H348" i="2"/>
  <c r="B348" i="2"/>
  <c r="D348" i="2"/>
  <c r="A349" i="2"/>
  <c r="H349" i="2"/>
  <c r="B349" i="2"/>
  <c r="D349" i="2"/>
  <c r="A208" i="2"/>
  <c r="H208" i="2"/>
  <c r="B208" i="2"/>
  <c r="D208" i="2"/>
  <c r="A209" i="2"/>
  <c r="H209" i="2"/>
  <c r="B209" i="2"/>
  <c r="D209" i="2"/>
  <c r="A210" i="2"/>
  <c r="H210" i="2"/>
  <c r="B210" i="2"/>
  <c r="D210" i="2"/>
  <c r="A211" i="2"/>
  <c r="H211" i="2"/>
  <c r="B211" i="2"/>
  <c r="D211" i="2"/>
  <c r="A350" i="2"/>
  <c r="H350" i="2"/>
  <c r="B350" i="2"/>
  <c r="D350" i="2"/>
  <c r="A212" i="2"/>
  <c r="H212" i="2"/>
  <c r="B212" i="2"/>
  <c r="D212" i="2"/>
  <c r="A213" i="2"/>
  <c r="H213" i="2"/>
  <c r="B213" i="2"/>
  <c r="D213" i="2"/>
  <c r="A351" i="2"/>
  <c r="H351" i="2"/>
  <c r="B351" i="2"/>
  <c r="D351" i="2"/>
  <c r="A214" i="2"/>
  <c r="H214" i="2"/>
  <c r="B214" i="2"/>
  <c r="D214" i="2"/>
  <c r="A215" i="2"/>
  <c r="H215" i="2"/>
  <c r="B215" i="2"/>
  <c r="D215" i="2"/>
  <c r="A216" i="2"/>
  <c r="H216" i="2"/>
  <c r="B216" i="2"/>
  <c r="D216" i="2"/>
  <c r="A352" i="2"/>
  <c r="H352" i="2"/>
  <c r="B352" i="2"/>
  <c r="D352" i="2"/>
  <c r="A217" i="2"/>
  <c r="H217" i="2"/>
  <c r="B217" i="2"/>
  <c r="D217" i="2"/>
  <c r="A218" i="2"/>
  <c r="H218" i="2"/>
  <c r="B218" i="2"/>
  <c r="D218" i="2"/>
  <c r="A219" i="2"/>
  <c r="H219" i="2"/>
  <c r="B219" i="2"/>
  <c r="D219" i="2"/>
  <c r="A220" i="2"/>
  <c r="H220" i="2"/>
  <c r="B220" i="2"/>
  <c r="D220" i="2"/>
  <c r="A353" i="2"/>
  <c r="H353" i="2"/>
  <c r="B353" i="2"/>
  <c r="D353" i="2"/>
  <c r="A221" i="2"/>
  <c r="H221" i="2"/>
  <c r="B221" i="2"/>
  <c r="D221" i="2"/>
  <c r="A354" i="2"/>
  <c r="H354" i="2"/>
  <c r="B354" i="2"/>
  <c r="D354" i="2"/>
  <c r="A222" i="2"/>
  <c r="H222" i="2"/>
  <c r="B222" i="2"/>
  <c r="D222" i="2"/>
  <c r="A223" i="2"/>
  <c r="H223" i="2"/>
  <c r="B223" i="2"/>
  <c r="D223" i="2"/>
  <c r="A224" i="2"/>
  <c r="H224" i="2"/>
  <c r="B224" i="2"/>
  <c r="D224" i="2"/>
  <c r="A355" i="2"/>
  <c r="H355" i="2"/>
  <c r="B355" i="2"/>
  <c r="D355" i="2"/>
  <c r="A356" i="2"/>
  <c r="H356" i="2"/>
  <c r="B356" i="2"/>
  <c r="D356" i="2"/>
  <c r="A225" i="2"/>
  <c r="H225" i="2"/>
  <c r="B225" i="2"/>
  <c r="D225" i="2"/>
  <c r="A357" i="2"/>
  <c r="H357" i="2"/>
  <c r="B357" i="2"/>
  <c r="D357" i="2"/>
  <c r="A358" i="2"/>
  <c r="H358" i="2"/>
  <c r="B358" i="2"/>
  <c r="D358" i="2"/>
  <c r="A359" i="2"/>
  <c r="H359" i="2"/>
  <c r="B359" i="2"/>
  <c r="D359" i="2"/>
  <c r="A226" i="2"/>
  <c r="H226" i="2"/>
  <c r="B226" i="2"/>
  <c r="D226" i="2"/>
  <c r="A360" i="2"/>
  <c r="H360" i="2"/>
  <c r="B360" i="2"/>
  <c r="D360" i="2"/>
  <c r="A361" i="2"/>
  <c r="H361" i="2"/>
  <c r="B361" i="2"/>
  <c r="D361" i="2"/>
  <c r="A362" i="2"/>
  <c r="H362" i="2"/>
  <c r="B362" i="2"/>
  <c r="D362" i="2"/>
  <c r="A227" i="2"/>
  <c r="H227" i="2"/>
  <c r="B227" i="2"/>
  <c r="D227" i="2"/>
  <c r="A363" i="2"/>
  <c r="H363" i="2"/>
  <c r="B363" i="2"/>
  <c r="D363" i="2"/>
  <c r="A228" i="2"/>
  <c r="H228" i="2"/>
  <c r="B228" i="2"/>
  <c r="D228" i="2"/>
  <c r="A229" i="2"/>
  <c r="H229" i="2"/>
  <c r="B229" i="2"/>
  <c r="D229" i="2"/>
  <c r="A230" i="2"/>
  <c r="H230" i="2"/>
  <c r="B230" i="2"/>
  <c r="D230" i="2"/>
  <c r="A231" i="2"/>
  <c r="H231" i="2"/>
  <c r="B231" i="2"/>
  <c r="D231" i="2"/>
  <c r="A364" i="2"/>
  <c r="H364" i="2"/>
  <c r="B364" i="2"/>
  <c r="D364" i="2"/>
  <c r="H91" i="2"/>
  <c r="D91" i="2"/>
  <c r="B91" i="2"/>
  <c r="A91" i="2"/>
  <c r="H90" i="2"/>
  <c r="D90" i="2"/>
  <c r="B90" i="2"/>
  <c r="A90" i="2"/>
  <c r="H89" i="2"/>
  <c r="D89" i="2"/>
  <c r="B89" i="2"/>
  <c r="A89" i="2"/>
  <c r="H88" i="2"/>
  <c r="D88" i="2"/>
  <c r="B88" i="2"/>
  <c r="A88" i="2"/>
  <c r="H87" i="2"/>
  <c r="D87" i="2"/>
  <c r="B87" i="2"/>
  <c r="A87" i="2"/>
  <c r="H86" i="2"/>
  <c r="D86" i="2"/>
  <c r="B86" i="2"/>
  <c r="A86" i="2"/>
  <c r="H85" i="2"/>
  <c r="D85" i="2"/>
  <c r="B85" i="2"/>
  <c r="A85" i="2"/>
  <c r="H84" i="2"/>
  <c r="D84" i="2"/>
  <c r="B84" i="2"/>
  <c r="A84" i="2"/>
  <c r="H83" i="2"/>
  <c r="D83" i="2"/>
  <c r="B83" i="2"/>
  <c r="A83" i="2"/>
  <c r="H82" i="2"/>
  <c r="D82" i="2"/>
  <c r="B82" i="2"/>
  <c r="A82" i="2"/>
  <c r="H81" i="2"/>
  <c r="D81" i="2"/>
  <c r="B81" i="2"/>
  <c r="A81" i="2"/>
  <c r="H80" i="2"/>
  <c r="D80" i="2"/>
  <c r="B80" i="2"/>
  <c r="A80" i="2"/>
  <c r="H79" i="2"/>
  <c r="D79" i="2"/>
  <c r="B79" i="2"/>
  <c r="A79" i="2"/>
  <c r="H78" i="2"/>
  <c r="D78" i="2"/>
  <c r="B78" i="2"/>
  <c r="A78" i="2"/>
  <c r="H77" i="2"/>
  <c r="D77" i="2"/>
  <c r="B77" i="2"/>
  <c r="A77" i="2"/>
  <c r="H76" i="2"/>
  <c r="D76" i="2"/>
  <c r="B76" i="2"/>
  <c r="A76" i="2"/>
  <c r="H75" i="2"/>
  <c r="D75" i="2"/>
  <c r="B75" i="2"/>
  <c r="A75" i="2"/>
  <c r="H74" i="2"/>
  <c r="D74" i="2"/>
  <c r="B74" i="2"/>
  <c r="A74" i="2"/>
  <c r="H73" i="2"/>
  <c r="D73" i="2"/>
  <c r="B73" i="2"/>
  <c r="A73" i="2"/>
  <c r="H72" i="2"/>
  <c r="D72" i="2"/>
  <c r="B72" i="2"/>
  <c r="A72" i="2"/>
  <c r="H71" i="2"/>
  <c r="D71" i="2"/>
  <c r="B71" i="2"/>
  <c r="A71" i="2"/>
  <c r="H70" i="2"/>
  <c r="D70" i="2"/>
  <c r="B70" i="2"/>
  <c r="A70" i="2"/>
  <c r="H69" i="2"/>
  <c r="D69" i="2"/>
  <c r="B69" i="2"/>
  <c r="A69" i="2"/>
  <c r="H68" i="2"/>
  <c r="D68" i="2"/>
  <c r="B68" i="2"/>
  <c r="A68" i="2"/>
  <c r="H67" i="2"/>
  <c r="D67" i="2"/>
  <c r="B67" i="2"/>
  <c r="A67" i="2"/>
  <c r="H66" i="2"/>
  <c r="D66" i="2"/>
  <c r="B66" i="2"/>
  <c r="A66" i="2"/>
  <c r="H65" i="2"/>
  <c r="D65" i="2"/>
  <c r="B65" i="2"/>
  <c r="A65" i="2"/>
  <c r="H64" i="2"/>
  <c r="D64" i="2"/>
  <c r="B64" i="2"/>
  <c r="A64" i="2"/>
  <c r="H63" i="2"/>
  <c r="D63" i="2"/>
  <c r="B63" i="2"/>
  <c r="A63" i="2"/>
  <c r="H62" i="2"/>
  <c r="D62" i="2"/>
  <c r="B62" i="2"/>
  <c r="A62" i="2"/>
  <c r="H61" i="2"/>
  <c r="D61" i="2"/>
  <c r="B61" i="2"/>
  <c r="A61" i="2"/>
  <c r="H60" i="2"/>
  <c r="D60" i="2"/>
  <c r="B60" i="2"/>
  <c r="A60" i="2"/>
  <c r="H59" i="2"/>
  <c r="D59" i="2"/>
  <c r="B59" i="2"/>
  <c r="A59" i="2"/>
  <c r="H58" i="2"/>
  <c r="D58" i="2"/>
  <c r="B58" i="2"/>
  <c r="A58" i="2"/>
  <c r="H57" i="2"/>
  <c r="D57" i="2"/>
  <c r="B57" i="2"/>
  <c r="A57" i="2"/>
  <c r="H56" i="2"/>
  <c r="D56" i="2"/>
  <c r="B56" i="2"/>
  <c r="A56" i="2"/>
  <c r="H55" i="2"/>
  <c r="D55" i="2"/>
  <c r="B55" i="2"/>
  <c r="A55" i="2"/>
  <c r="H54" i="2"/>
  <c r="D54" i="2"/>
  <c r="B54" i="2"/>
  <c r="A54" i="2"/>
  <c r="H53" i="2"/>
  <c r="D53" i="2"/>
  <c r="B53" i="2"/>
  <c r="A53" i="2"/>
  <c r="H52" i="2"/>
  <c r="D52" i="2"/>
  <c r="B52" i="2"/>
  <c r="A52" i="2"/>
  <c r="H51" i="2"/>
  <c r="D51" i="2"/>
  <c r="B51" i="2"/>
  <c r="A51" i="2"/>
  <c r="H50" i="2"/>
  <c r="D50" i="2"/>
  <c r="B50" i="2"/>
  <c r="A50" i="2"/>
  <c r="H49" i="2"/>
  <c r="D49" i="2"/>
  <c r="B49" i="2"/>
  <c r="A49" i="2"/>
  <c r="H48" i="2"/>
  <c r="D48" i="2"/>
  <c r="B48" i="2"/>
  <c r="A48" i="2"/>
  <c r="H47" i="2"/>
  <c r="D47" i="2"/>
  <c r="B47" i="2"/>
  <c r="A47" i="2"/>
  <c r="H46" i="2"/>
  <c r="D46" i="2"/>
  <c r="B46" i="2"/>
  <c r="A46" i="2"/>
  <c r="H45" i="2"/>
  <c r="D45" i="2"/>
  <c r="B45" i="2"/>
  <c r="A45" i="2"/>
  <c r="H44" i="2"/>
  <c r="D44" i="2"/>
  <c r="B44" i="2"/>
  <c r="A44" i="2"/>
  <c r="H43" i="2"/>
  <c r="D43" i="2"/>
  <c r="B43" i="2"/>
  <c r="A43" i="2"/>
  <c r="H42" i="2"/>
  <c r="D42" i="2"/>
  <c r="B42" i="2"/>
  <c r="A42" i="2"/>
  <c r="H41" i="2"/>
  <c r="D41" i="2"/>
  <c r="B41" i="2"/>
  <c r="A41" i="2"/>
  <c r="H40" i="2"/>
  <c r="D40" i="2"/>
  <c r="B40" i="2"/>
  <c r="A40" i="2"/>
  <c r="H39" i="2"/>
  <c r="D39" i="2"/>
  <c r="B39" i="2"/>
  <c r="A39" i="2"/>
  <c r="H38" i="2"/>
  <c r="D38" i="2"/>
  <c r="B38" i="2"/>
  <c r="A38" i="2"/>
  <c r="H37" i="2"/>
  <c r="D37" i="2"/>
  <c r="B37" i="2"/>
  <c r="A37" i="2"/>
  <c r="H36" i="2"/>
  <c r="D36" i="2"/>
  <c r="B36" i="2"/>
  <c r="A36" i="2"/>
  <c r="H35" i="2"/>
  <c r="D35" i="2"/>
  <c r="B35" i="2"/>
  <c r="A35" i="2"/>
  <c r="H34" i="2"/>
  <c r="D34" i="2"/>
  <c r="B34" i="2"/>
  <c r="A34" i="2"/>
  <c r="H33" i="2"/>
  <c r="D33" i="2"/>
  <c r="B33" i="2"/>
  <c r="A33" i="2"/>
  <c r="H32" i="2"/>
  <c r="D32" i="2"/>
  <c r="B32" i="2"/>
  <c r="A32" i="2"/>
  <c r="H31" i="2"/>
  <c r="D31" i="2"/>
  <c r="B31" i="2"/>
  <c r="A31" i="2"/>
  <c r="H30" i="2"/>
  <c r="D30" i="2"/>
  <c r="B30" i="2"/>
  <c r="A30" i="2"/>
  <c r="H29" i="2"/>
  <c r="D29" i="2"/>
  <c r="B29" i="2"/>
  <c r="A29" i="2"/>
  <c r="H28" i="2"/>
  <c r="D28" i="2"/>
  <c r="B28" i="2"/>
  <c r="A28" i="2"/>
  <c r="H27" i="2"/>
  <c r="D27" i="2"/>
  <c r="B27" i="2"/>
  <c r="A27" i="2"/>
  <c r="H26" i="2"/>
  <c r="D26" i="2"/>
  <c r="B26" i="2"/>
  <c r="A26" i="2"/>
  <c r="H25" i="2"/>
  <c r="D25" i="2"/>
  <c r="B25" i="2"/>
  <c r="A25" i="2"/>
  <c r="H24" i="2"/>
  <c r="D24" i="2"/>
  <c r="B24" i="2"/>
  <c r="A24" i="2"/>
  <c r="H23" i="2"/>
  <c r="D23" i="2"/>
  <c r="B23" i="2"/>
  <c r="A23" i="2"/>
  <c r="H22" i="2"/>
  <c r="D22" i="2"/>
  <c r="B22" i="2"/>
  <c r="A22" i="2"/>
  <c r="H21" i="2"/>
  <c r="D21" i="2"/>
  <c r="B21" i="2"/>
  <c r="A21" i="2"/>
  <c r="H20" i="2"/>
  <c r="D20" i="2"/>
  <c r="B20" i="2"/>
  <c r="A20" i="2"/>
  <c r="H19" i="2"/>
  <c r="D19" i="2"/>
  <c r="B19" i="2"/>
  <c r="A19" i="2"/>
  <c r="H18" i="2"/>
  <c r="D18" i="2"/>
  <c r="B18" i="2"/>
  <c r="A18" i="2"/>
  <c r="H17" i="2"/>
  <c r="D17" i="2"/>
  <c r="B17" i="2"/>
  <c r="A17" i="2"/>
  <c r="H16" i="2"/>
  <c r="D16" i="2"/>
  <c r="B16" i="2"/>
  <c r="A16" i="2"/>
  <c r="H15" i="2"/>
  <c r="D15" i="2"/>
  <c r="B15" i="2"/>
  <c r="A15" i="2"/>
  <c r="H14" i="2"/>
  <c r="D14" i="2"/>
  <c r="B14" i="2"/>
  <c r="A14" i="2"/>
  <c r="H328" i="2"/>
  <c r="D328" i="2"/>
  <c r="B328" i="2"/>
  <c r="A328" i="2"/>
  <c r="H327" i="2"/>
  <c r="D327" i="2"/>
  <c r="B327" i="2"/>
  <c r="A327" i="2"/>
  <c r="H13" i="2"/>
  <c r="D13" i="2"/>
  <c r="B13" i="2"/>
  <c r="A13" i="2"/>
  <c r="H12" i="2"/>
  <c r="D12" i="2"/>
  <c r="B12" i="2"/>
  <c r="A12" i="2"/>
  <c r="H11" i="2"/>
  <c r="D11" i="2"/>
  <c r="B11" i="2"/>
  <c r="A11" i="2"/>
  <c r="H326" i="2"/>
  <c r="D326" i="2"/>
  <c r="B326" i="2"/>
  <c r="A326" i="2"/>
  <c r="H325" i="2"/>
  <c r="D325" i="2"/>
  <c r="B325" i="2"/>
  <c r="A325" i="2"/>
  <c r="H324" i="2"/>
  <c r="D324" i="2"/>
  <c r="B324" i="2"/>
  <c r="A324" i="2"/>
  <c r="H323" i="2"/>
  <c r="D323" i="2"/>
  <c r="B323" i="2"/>
  <c r="A323" i="2"/>
  <c r="H322" i="2"/>
  <c r="D322" i="2"/>
  <c r="B322" i="2"/>
  <c r="A322" i="2"/>
  <c r="H321" i="2"/>
  <c r="D321" i="2"/>
  <c r="B321" i="2"/>
  <c r="A321" i="2"/>
  <c r="H320" i="2"/>
  <c r="D320" i="2"/>
  <c r="B320" i="2"/>
  <c r="A320" i="2"/>
  <c r="H319" i="2"/>
  <c r="D319" i="2"/>
  <c r="B319" i="2"/>
  <c r="A319" i="2"/>
  <c r="H318" i="2"/>
  <c r="D318" i="2"/>
  <c r="B318" i="2"/>
  <c r="A318" i="2"/>
  <c r="H317" i="2"/>
  <c r="D317" i="2"/>
  <c r="B317" i="2"/>
  <c r="A317" i="2"/>
  <c r="H316" i="2"/>
  <c r="D316" i="2"/>
  <c r="B316" i="2"/>
  <c r="A316" i="2"/>
  <c r="H315" i="2"/>
  <c r="D315" i="2"/>
  <c r="B315" i="2"/>
  <c r="A315" i="2"/>
  <c r="H314" i="2"/>
  <c r="D314" i="2"/>
  <c r="B314" i="2"/>
  <c r="A314" i="2"/>
  <c r="H313" i="2"/>
  <c r="D313" i="2"/>
  <c r="B313" i="2"/>
  <c r="A313" i="2"/>
  <c r="H312" i="2"/>
  <c r="D312" i="2"/>
  <c r="B312" i="2"/>
  <c r="A312" i="2"/>
  <c r="H311" i="2"/>
  <c r="D311" i="2"/>
  <c r="B311" i="2"/>
  <c r="A311" i="2"/>
  <c r="H310" i="2"/>
  <c r="D310" i="2"/>
  <c r="B310" i="2"/>
  <c r="A310" i="2"/>
  <c r="H309" i="2"/>
  <c r="D309" i="2"/>
  <c r="B309" i="2"/>
  <c r="A309" i="2"/>
  <c r="H308" i="2"/>
  <c r="D308" i="2"/>
  <c r="B308" i="2"/>
  <c r="A308" i="2"/>
  <c r="H307" i="2"/>
  <c r="D307" i="2"/>
  <c r="B307" i="2"/>
  <c r="A307" i="2"/>
  <c r="H306" i="2"/>
  <c r="D306" i="2"/>
  <c r="B306" i="2"/>
  <c r="A306" i="2"/>
  <c r="H305" i="2"/>
  <c r="D305" i="2"/>
  <c r="B305" i="2"/>
  <c r="A305" i="2"/>
  <c r="H304" i="2"/>
  <c r="D304" i="2"/>
  <c r="B304" i="2"/>
  <c r="A304" i="2"/>
  <c r="H303" i="2"/>
  <c r="B303" i="2" s="1"/>
  <c r="F303" i="2"/>
  <c r="D303" i="2"/>
  <c r="A303" i="2"/>
  <c r="H302" i="2"/>
  <c r="B302" i="2"/>
  <c r="F302" i="2"/>
  <c r="D302" i="2"/>
  <c r="A302" i="2"/>
  <c r="H301" i="2"/>
  <c r="B301" i="2" s="1"/>
  <c r="F301" i="2"/>
  <c r="D301" i="2" s="1"/>
  <c r="A301" i="2"/>
  <c r="H300" i="2"/>
  <c r="F300" i="2"/>
  <c r="D300" i="2" s="1"/>
  <c r="B300" i="2"/>
  <c r="A300" i="2"/>
  <c r="H299" i="2"/>
  <c r="F299" i="2"/>
  <c r="D299" i="2"/>
  <c r="B299" i="2"/>
  <c r="A299" i="2"/>
  <c r="H298" i="2"/>
  <c r="B298" i="2"/>
  <c r="D298" i="2"/>
  <c r="A298" i="2"/>
  <c r="H297" i="2"/>
  <c r="B297" i="2"/>
  <c r="D297" i="2"/>
  <c r="A297" i="2"/>
  <c r="H296" i="2"/>
  <c r="B296" i="2"/>
  <c r="D296" i="2"/>
  <c r="A296" i="2"/>
  <c r="H295" i="2"/>
  <c r="B295" i="2"/>
  <c r="D295" i="2"/>
  <c r="A295" i="2"/>
  <c r="H294" i="2"/>
  <c r="B294" i="2"/>
  <c r="D294" i="2"/>
  <c r="A294" i="2"/>
  <c r="H293" i="2"/>
  <c r="B293" i="2"/>
  <c r="D293" i="2"/>
  <c r="A293" i="2"/>
  <c r="H292" i="2"/>
  <c r="B292" i="2"/>
  <c r="D292" i="2"/>
  <c r="A292" i="2"/>
  <c r="H291" i="2"/>
  <c r="B291" i="2"/>
  <c r="D291" i="2"/>
  <c r="A291" i="2"/>
  <c r="H290" i="2"/>
  <c r="B290" i="2"/>
  <c r="D290" i="2"/>
  <c r="A290" i="2"/>
  <c r="H289" i="2"/>
  <c r="B289" i="2"/>
  <c r="D289" i="2"/>
  <c r="A289" i="2"/>
  <c r="H288" i="2"/>
  <c r="B288" i="2"/>
  <c r="D288" i="2"/>
  <c r="A288" i="2"/>
  <c r="H287" i="2"/>
  <c r="B287" i="2"/>
  <c r="D287" i="2"/>
  <c r="A287" i="2"/>
  <c r="H286" i="2"/>
  <c r="B286" i="2"/>
  <c r="D286" i="2"/>
  <c r="A286" i="2"/>
  <c r="H285" i="2"/>
  <c r="B285" i="2"/>
  <c r="D285" i="2"/>
  <c r="A285" i="2"/>
  <c r="H284" i="2"/>
  <c r="B284" i="2"/>
  <c r="D284" i="2"/>
  <c r="A284" i="2"/>
  <c r="H283" i="2"/>
  <c r="B283" i="2"/>
  <c r="D283" i="2"/>
  <c r="A283" i="2"/>
  <c r="H282" i="2"/>
  <c r="B282" i="2"/>
  <c r="D282" i="2"/>
  <c r="A282" i="2"/>
  <c r="H281" i="2"/>
  <c r="B281" i="2"/>
  <c r="D281" i="2"/>
  <c r="A281" i="2"/>
  <c r="H280" i="2"/>
  <c r="B280" i="2"/>
  <c r="D280" i="2"/>
  <c r="A280" i="2"/>
  <c r="H279" i="2"/>
  <c r="B279" i="2"/>
  <c r="D279" i="2"/>
  <c r="A279" i="2"/>
  <c r="H278" i="2"/>
  <c r="B278" i="2"/>
  <c r="D278" i="2"/>
  <c r="A278" i="2"/>
  <c r="H277" i="2"/>
  <c r="B277" i="2"/>
  <c r="D277" i="2"/>
  <c r="A277" i="2"/>
  <c r="H276" i="2"/>
  <c r="B276" i="2"/>
  <c r="D276" i="2"/>
  <c r="A276" i="2"/>
  <c r="H275" i="2"/>
  <c r="B275" i="2"/>
  <c r="D275" i="2"/>
  <c r="A275" i="2"/>
  <c r="H274" i="2"/>
  <c r="B274" i="2"/>
  <c r="D274" i="2"/>
  <c r="A274" i="2"/>
  <c r="H273" i="2"/>
  <c r="B273" i="2"/>
  <c r="D273" i="2"/>
  <c r="A273" i="2"/>
  <c r="H272" i="2"/>
  <c r="B272" i="2"/>
  <c r="D272" i="2"/>
  <c r="A272" i="2"/>
  <c r="H271" i="2"/>
  <c r="B271" i="2"/>
  <c r="D271" i="2"/>
  <c r="A271" i="2"/>
  <c r="H270" i="2"/>
  <c r="B270" i="2"/>
  <c r="D270" i="2"/>
  <c r="A270" i="2"/>
  <c r="H269" i="2"/>
  <c r="B269" i="2"/>
  <c r="D269" i="2"/>
  <c r="A269" i="2"/>
  <c r="H268" i="2"/>
  <c r="B268" i="2"/>
  <c r="D268" i="2"/>
  <c r="A268" i="2"/>
  <c r="H267" i="2"/>
  <c r="B267" i="2"/>
  <c r="D267" i="2"/>
  <c r="A267" i="2"/>
  <c r="H266" i="2"/>
  <c r="B266" i="2"/>
  <c r="D266" i="2"/>
  <c r="A266" i="2"/>
  <c r="H265" i="2"/>
  <c r="B265" i="2"/>
  <c r="D265" i="2"/>
  <c r="A265" i="2"/>
  <c r="H264" i="2"/>
  <c r="B264" i="2"/>
  <c r="D264" i="2"/>
  <c r="A264" i="2"/>
  <c r="H263" i="2"/>
  <c r="B263" i="2"/>
  <c r="D263" i="2"/>
  <c r="A263" i="2"/>
  <c r="H262" i="2"/>
  <c r="B262" i="2"/>
  <c r="D262" i="2"/>
  <c r="A262" i="2"/>
  <c r="H261" i="2"/>
  <c r="B261" i="2"/>
  <c r="D261" i="2"/>
  <c r="A261" i="2"/>
  <c r="H260" i="2"/>
  <c r="B260" i="2"/>
  <c r="D260" i="2"/>
  <c r="A260" i="2"/>
  <c r="H259" i="2"/>
  <c r="B259" i="2"/>
  <c r="D259" i="2"/>
  <c r="A259" i="2"/>
  <c r="H258" i="2"/>
  <c r="B258" i="2"/>
  <c r="D258" i="2"/>
  <c r="A258" i="2"/>
  <c r="H257" i="2"/>
  <c r="B257" i="2"/>
  <c r="D257" i="2"/>
  <c r="A257" i="2"/>
  <c r="H256" i="2"/>
  <c r="B256" i="2"/>
  <c r="D256" i="2"/>
  <c r="A256" i="2"/>
  <c r="H255" i="2"/>
  <c r="B255" i="2"/>
  <c r="D255" i="2"/>
  <c r="A255" i="2"/>
  <c r="H254" i="2"/>
  <c r="B254" i="2"/>
  <c r="D254" i="2"/>
  <c r="A254" i="2"/>
  <c r="H253" i="2"/>
  <c r="B253" i="2"/>
  <c r="D253" i="2"/>
  <c r="A253" i="2"/>
  <c r="H252" i="2"/>
  <c r="B252" i="2"/>
  <c r="D252" i="2"/>
  <c r="A252" i="2"/>
  <c r="H251" i="2"/>
  <c r="B251" i="2"/>
  <c r="D251" i="2"/>
  <c r="A251" i="2"/>
  <c r="H250" i="2"/>
  <c r="B250" i="2"/>
  <c r="D250" i="2"/>
  <c r="A250" i="2"/>
  <c r="H249" i="2"/>
  <c r="B249" i="2"/>
  <c r="D249" i="2"/>
  <c r="A249" i="2"/>
  <c r="H248" i="2"/>
  <c r="B248" i="2"/>
  <c r="D248" i="2"/>
  <c r="A248" i="2"/>
  <c r="H247" i="2"/>
  <c r="B247" i="2"/>
  <c r="D247" i="2"/>
  <c r="A247" i="2"/>
  <c r="H246" i="2"/>
  <c r="B246" i="2"/>
  <c r="D246" i="2"/>
  <c r="A246" i="2"/>
  <c r="H245" i="2"/>
  <c r="B245" i="2"/>
  <c r="D245" i="2"/>
  <c r="A245" i="2"/>
  <c r="H244" i="2"/>
  <c r="B244" i="2"/>
  <c r="D244" i="2"/>
  <c r="A244" i="2"/>
  <c r="H243" i="2"/>
  <c r="B243" i="2"/>
  <c r="D243" i="2"/>
  <c r="A243" i="2"/>
  <c r="H242" i="2"/>
  <c r="B242" i="2"/>
  <c r="D242" i="2"/>
  <c r="A242" i="2"/>
  <c r="H241" i="2"/>
  <c r="B241" i="2"/>
  <c r="D241" i="2"/>
  <c r="A241" i="2"/>
  <c r="H240" i="2"/>
  <c r="B240" i="2"/>
  <c r="D240" i="2"/>
  <c r="A240" i="2"/>
  <c r="H239" i="2"/>
  <c r="B239" i="2"/>
  <c r="D239" i="2"/>
  <c r="A239" i="2"/>
  <c r="H238" i="2"/>
  <c r="B238" i="2"/>
  <c r="D238" i="2"/>
  <c r="A238" i="2"/>
  <c r="H237" i="2"/>
  <c r="B237" i="2"/>
  <c r="D237" i="2"/>
  <c r="A237" i="2"/>
  <c r="H236" i="2"/>
  <c r="D236" i="2"/>
  <c r="B236" i="2"/>
  <c r="A236" i="2"/>
  <c r="H235" i="2"/>
  <c r="B235" i="2"/>
  <c r="D235" i="2"/>
  <c r="A235" i="2"/>
  <c r="H234" i="2"/>
  <c r="D234" i="2"/>
  <c r="B234" i="2"/>
  <c r="A234" i="2"/>
  <c r="H233" i="2"/>
  <c r="B233" i="2"/>
  <c r="D233" i="2"/>
  <c r="A233" i="2"/>
  <c r="H232" i="2"/>
  <c r="B232" i="2"/>
  <c r="D232" i="2"/>
  <c r="A232" i="2"/>
  <c r="E220" i="1"/>
  <c r="F220" i="1" s="1"/>
  <c r="G220" i="1" s="1"/>
  <c r="I220" i="1" s="1"/>
  <c r="E223" i="1"/>
  <c r="F223" i="1"/>
  <c r="G223" i="1" s="1"/>
  <c r="I223" i="1" s="1"/>
  <c r="E135" i="1"/>
  <c r="F135" i="1" s="1"/>
  <c r="G135" i="1" s="1"/>
  <c r="I135" i="1" s="1"/>
  <c r="F136" i="1"/>
  <c r="G136" i="1" s="1"/>
  <c r="I136" i="1" s="1"/>
  <c r="F139" i="1"/>
  <c r="G139" i="1" s="1"/>
  <c r="I139" i="1" s="1"/>
  <c r="F145" i="1"/>
  <c r="G145" i="1" s="1"/>
  <c r="I145" i="1" s="1"/>
  <c r="F154" i="1"/>
  <c r="G154" i="1" s="1"/>
  <c r="I154" i="1" s="1"/>
  <c r="E189" i="1"/>
  <c r="F189" i="1" s="1"/>
  <c r="G189" i="1" s="1"/>
  <c r="I189" i="1" s="1"/>
  <c r="F192" i="1"/>
  <c r="G192" i="1" s="1"/>
  <c r="I192" i="1" s="1"/>
  <c r="E115" i="1"/>
  <c r="F115" i="1" s="1"/>
  <c r="G115" i="1" s="1"/>
  <c r="H115" i="1" s="1"/>
  <c r="E268" i="1"/>
  <c r="F268" i="1" s="1"/>
  <c r="G268" i="1" s="1"/>
  <c r="J268" i="1" s="1"/>
  <c r="E298" i="1"/>
  <c r="F298" i="1" s="1"/>
  <c r="G298" i="1" s="1"/>
  <c r="K298" i="1" s="1"/>
  <c r="F310" i="1"/>
  <c r="G310" i="1" s="1"/>
  <c r="I310" i="1" s="1"/>
  <c r="E267" i="1"/>
  <c r="F267" i="1" s="1"/>
  <c r="E272" i="1"/>
  <c r="F272" i="1" s="1"/>
  <c r="Q422" i="1"/>
  <c r="Q425" i="1"/>
  <c r="Q424" i="1"/>
  <c r="Q423" i="1"/>
  <c r="F173" i="1"/>
  <c r="G173" i="1" s="1"/>
  <c r="I173" i="1" s="1"/>
  <c r="F179" i="1"/>
  <c r="G179" i="1" s="1"/>
  <c r="I179" i="1" s="1"/>
  <c r="F16" i="1"/>
  <c r="F17" i="1" s="1"/>
  <c r="Q421" i="1"/>
  <c r="Q419" i="1"/>
  <c r="Q341" i="1"/>
  <c r="Q411" i="1"/>
  <c r="Q399" i="1"/>
  <c r="Q346" i="1"/>
  <c r="Q349" i="1"/>
  <c r="Q353" i="1"/>
  <c r="Q355" i="1"/>
  <c r="Q357" i="1"/>
  <c r="Q398" i="1"/>
  <c r="C17" i="1"/>
  <c r="Q363" i="1"/>
  <c r="Q362" i="1"/>
  <c r="Q364" i="1"/>
  <c r="Q347" i="1"/>
  <c r="Q350" i="1"/>
  <c r="Q351" i="1"/>
  <c r="Q343" i="1"/>
  <c r="Q359" i="1"/>
  <c r="Q356" i="1"/>
  <c r="Q360" i="1"/>
  <c r="Q117" i="1"/>
  <c r="Q118" i="1"/>
  <c r="Q344" i="1"/>
  <c r="Q236" i="1"/>
  <c r="Q283" i="1"/>
  <c r="Q285" i="1"/>
  <c r="Q338" i="1"/>
  <c r="Q298" i="1"/>
  <c r="Q305" i="1"/>
  <c r="Q342" i="1"/>
  <c r="Q158" i="1"/>
  <c r="Q159" i="1"/>
  <c r="Q177" i="1"/>
  <c r="Q183" i="1"/>
  <c r="Q184" i="1"/>
  <c r="Q186" i="1"/>
  <c r="Q196" i="1"/>
  <c r="Q197" i="1"/>
  <c r="Q198" i="1"/>
  <c r="Q167" i="1"/>
  <c r="Q168" i="1"/>
  <c r="Q170" i="1"/>
  <c r="Q269" i="1"/>
  <c r="Q273" i="1"/>
  <c r="Q328" i="1"/>
  <c r="Q329" i="1"/>
  <c r="Q330" i="1"/>
  <c r="Q254" i="1"/>
  <c r="Q255" i="1"/>
  <c r="Q256" i="1"/>
  <c r="Q257" i="1"/>
  <c r="Q258" i="1"/>
  <c r="Q259" i="1"/>
  <c r="Q260" i="1"/>
  <c r="Q264" i="1"/>
  <c r="Q265" i="1"/>
  <c r="Q266" i="1"/>
  <c r="Q267" i="1"/>
  <c r="Q272" i="1"/>
  <c r="Q280" i="1"/>
  <c r="Q281" i="1"/>
  <c r="Q282" i="1"/>
  <c r="Q288" i="1"/>
  <c r="Q289" i="1"/>
  <c r="Q294" i="1"/>
  <c r="Q295" i="1"/>
  <c r="Q296" i="1"/>
  <c r="Q297" i="1"/>
  <c r="Q299" i="1"/>
  <c r="Q303" i="1"/>
  <c r="Q304" i="1"/>
  <c r="Q306" i="1"/>
  <c r="Q307" i="1"/>
  <c r="Q308" i="1"/>
  <c r="Q309" i="1"/>
  <c r="Q310" i="1"/>
  <c r="Q313" i="1"/>
  <c r="Q314" i="1"/>
  <c r="Q315" i="1"/>
  <c r="Q316" i="1"/>
  <c r="Q317" i="1"/>
  <c r="Q318" i="1"/>
  <c r="Q320" i="1"/>
  <c r="Q319" i="1"/>
  <c r="Q321" i="1"/>
  <c r="Q322" i="1"/>
  <c r="Q323" i="1"/>
  <c r="Q324" i="1"/>
  <c r="Q325" i="1"/>
  <c r="Q326" i="1"/>
  <c r="Q132" i="1"/>
  <c r="Q140" i="1"/>
  <c r="Q141" i="1"/>
  <c r="Q143" i="1"/>
  <c r="Q149" i="1"/>
  <c r="Q150" i="1"/>
  <c r="Q151" i="1"/>
  <c r="Q160" i="1"/>
  <c r="Q161" i="1"/>
  <c r="Q162" i="1"/>
  <c r="Q163" i="1"/>
  <c r="Q164" i="1"/>
  <c r="Q165" i="1"/>
  <c r="Q166" i="1"/>
  <c r="Q172" i="1"/>
  <c r="Q173" i="1"/>
  <c r="Q174" i="1"/>
  <c r="Q175" i="1"/>
  <c r="Q178" i="1"/>
  <c r="Q179" i="1"/>
  <c r="Q180" i="1"/>
  <c r="Q181" i="1"/>
  <c r="Q182" i="1"/>
  <c r="Q185" i="1"/>
  <c r="Q187" i="1"/>
  <c r="Q188" i="1"/>
  <c r="Q193" i="1"/>
  <c r="Q194" i="1"/>
  <c r="Q195" i="1"/>
  <c r="Q199" i="1"/>
  <c r="Q200" i="1"/>
  <c r="Q202" i="1"/>
  <c r="Q201" i="1"/>
  <c r="Q203" i="1"/>
  <c r="Q204" i="1"/>
  <c r="Q205" i="1"/>
  <c r="Q206" i="1"/>
  <c r="Q209" i="1"/>
  <c r="Q210" i="1"/>
  <c r="Q211" i="1"/>
  <c r="Q212" i="1"/>
  <c r="Q213" i="1"/>
  <c r="Q214" i="1"/>
  <c r="Q216" i="1"/>
  <c r="Q218" i="1"/>
  <c r="Q219" i="1"/>
  <c r="Q220" i="1"/>
  <c r="Q222" i="1"/>
  <c r="Q223" i="1"/>
  <c r="Q225" i="1"/>
  <c r="Q226" i="1"/>
  <c r="Q227" i="1"/>
  <c r="Q228" i="1"/>
  <c r="Q231" i="1"/>
  <c r="Q232" i="1"/>
  <c r="Q233" i="1"/>
  <c r="Q234" i="1"/>
  <c r="Q235" i="1"/>
  <c r="Q237" i="1"/>
  <c r="Q239" i="1"/>
  <c r="Q240" i="1"/>
  <c r="Q244" i="1"/>
  <c r="Q245" i="1"/>
  <c r="Q246" i="1"/>
  <c r="Q247" i="1"/>
  <c r="Q248" i="1"/>
  <c r="Q249" i="1"/>
  <c r="Q250" i="1"/>
  <c r="Q251" i="1"/>
  <c r="Q243" i="1"/>
  <c r="Q252" i="1"/>
  <c r="Q253" i="1"/>
  <c r="Q121" i="1"/>
  <c r="Q122" i="1"/>
  <c r="Q123" i="1"/>
  <c r="Q124" i="1"/>
  <c r="Q125" i="1"/>
  <c r="Q126" i="1"/>
  <c r="Q127" i="1"/>
  <c r="Q128" i="1"/>
  <c r="Q129" i="1"/>
  <c r="Q130" i="1"/>
  <c r="Q131" i="1"/>
  <c r="Q133" i="1"/>
  <c r="Q134" i="1"/>
  <c r="Q135" i="1"/>
  <c r="Q136" i="1"/>
  <c r="Q137" i="1"/>
  <c r="Q138" i="1"/>
  <c r="Q139" i="1"/>
  <c r="Q142" i="1"/>
  <c r="Q144" i="1"/>
  <c r="Q145" i="1"/>
  <c r="Q146" i="1"/>
  <c r="Q147" i="1"/>
  <c r="Q148" i="1"/>
  <c r="Q152" i="1"/>
  <c r="Q153" i="1"/>
  <c r="Q154" i="1"/>
  <c r="Q155" i="1"/>
  <c r="Q156" i="1"/>
  <c r="Q157" i="1"/>
  <c r="Q169" i="1"/>
  <c r="Q171" i="1"/>
  <c r="Q176" i="1"/>
  <c r="Q189" i="1"/>
  <c r="Q190" i="1"/>
  <c r="Q191" i="1"/>
  <c r="Q192" i="1"/>
  <c r="Q207" i="1"/>
  <c r="Q208" i="1"/>
  <c r="Q215" i="1"/>
  <c r="Q217" i="1"/>
  <c r="Q238" i="1"/>
  <c r="Q241" i="1"/>
  <c r="Q242" i="1"/>
  <c r="Q262" i="1"/>
  <c r="Q263" i="1"/>
  <c r="Q276" i="1"/>
  <c r="Q277" i="1"/>
  <c r="Q278" i="1"/>
  <c r="Q279" i="1"/>
  <c r="Q286" i="1"/>
  <c r="Q287" i="1"/>
  <c r="Q290" i="1"/>
  <c r="Q291" i="1"/>
  <c r="Q292" i="1"/>
  <c r="Q293" i="1"/>
  <c r="Q268" i="1"/>
  <c r="Q271" i="1"/>
  <c r="Q274" i="1"/>
  <c r="Q275" i="1"/>
  <c r="Q284" i="1"/>
  <c r="Q115" i="1"/>
  <c r="E161" i="2"/>
  <c r="E390" i="1"/>
  <c r="F390" i="1" s="1"/>
  <c r="G390" i="1" s="1"/>
  <c r="K390" i="1" s="1"/>
  <c r="E382" i="1"/>
  <c r="F382" i="1" s="1"/>
  <c r="G382" i="1" s="1"/>
  <c r="K382" i="1" s="1"/>
  <c r="E425" i="1"/>
  <c r="E432" i="1"/>
  <c r="F432" i="1"/>
  <c r="G432" i="1" s="1"/>
  <c r="K432" i="1" s="1"/>
  <c r="E357" i="1"/>
  <c r="E369" i="1"/>
  <c r="F369" i="1" s="1"/>
  <c r="G369" i="1" s="1"/>
  <c r="K369" i="1" s="1"/>
  <c r="E413" i="1"/>
  <c r="F413" i="1" s="1"/>
  <c r="G413" i="1" s="1"/>
  <c r="K413" i="1" s="1"/>
  <c r="E405" i="1"/>
  <c r="F405" i="1" s="1"/>
  <c r="G405" i="1" s="1"/>
  <c r="K405" i="1" s="1"/>
  <c r="E397" i="1"/>
  <c r="F397" i="1" s="1"/>
  <c r="G397" i="1" s="1"/>
  <c r="K397" i="1" s="1"/>
  <c r="E389" i="1"/>
  <c r="F389" i="1" s="1"/>
  <c r="G389" i="1" s="1"/>
  <c r="K389" i="1" s="1"/>
  <c r="E381" i="1"/>
  <c r="E424" i="1"/>
  <c r="F424" i="1" s="1"/>
  <c r="G424" i="1" s="1"/>
  <c r="K424" i="1" s="1"/>
  <c r="E410" i="1"/>
  <c r="E359" i="2" s="1"/>
  <c r="E402" i="1"/>
  <c r="F402" i="1" s="1"/>
  <c r="G402" i="1" s="1"/>
  <c r="K402" i="1" s="1"/>
  <c r="K396" i="1"/>
  <c r="E394" i="1"/>
  <c r="F394" i="1" s="1"/>
  <c r="G394" i="1" s="1"/>
  <c r="K394" i="1" s="1"/>
  <c r="E386" i="1"/>
  <c r="F386" i="1" s="1"/>
  <c r="G386" i="1" s="1"/>
  <c r="K386" i="1" s="1"/>
  <c r="E378" i="1"/>
  <c r="F378" i="1" s="1"/>
  <c r="G378" i="1" s="1"/>
  <c r="K378" i="1" s="1"/>
  <c r="E430" i="1"/>
  <c r="F430" i="1" s="1"/>
  <c r="G430" i="1" s="1"/>
  <c r="K430" i="1" s="1"/>
  <c r="E421" i="1"/>
  <c r="E228" i="2" s="1"/>
  <c r="E431" i="1"/>
  <c r="F431" i="1" s="1"/>
  <c r="G431" i="1" s="1"/>
  <c r="K431" i="1" s="1"/>
  <c r="E371" i="1"/>
  <c r="F371" i="1" s="1"/>
  <c r="G371" i="1" s="1"/>
  <c r="K371" i="1" s="1"/>
  <c r="E415" i="1"/>
  <c r="F415" i="1" s="1"/>
  <c r="G415" i="1" s="1"/>
  <c r="K415" i="1" s="1"/>
  <c r="E407" i="1"/>
  <c r="F407" i="1" s="1"/>
  <c r="G407" i="1" s="1"/>
  <c r="K407" i="1" s="1"/>
  <c r="E399" i="1"/>
  <c r="F399" i="1" s="1"/>
  <c r="G399" i="1" s="1"/>
  <c r="J399" i="1" s="1"/>
  <c r="E391" i="1"/>
  <c r="F391" i="1" s="1"/>
  <c r="G391" i="1" s="1"/>
  <c r="K391" i="1" s="1"/>
  <c r="E383" i="1"/>
  <c r="F383" i="1" s="1"/>
  <c r="G383" i="1" s="1"/>
  <c r="K383" i="1" s="1"/>
  <c r="E427" i="1"/>
  <c r="F427" i="1" s="1"/>
  <c r="G427" i="1" s="1"/>
  <c r="K427" i="1" s="1"/>
  <c r="E418" i="1"/>
  <c r="E362" i="2" s="1"/>
  <c r="E358" i="1"/>
  <c r="E376" i="1"/>
  <c r="F376" i="1" s="1"/>
  <c r="G376" i="1" s="1"/>
  <c r="K376" i="1" s="1"/>
  <c r="E368" i="1"/>
  <c r="F368" i="1" s="1"/>
  <c r="G368" i="1" s="1"/>
  <c r="K368" i="1" s="1"/>
  <c r="E412" i="1"/>
  <c r="F412" i="1" s="1"/>
  <c r="G412" i="1" s="1"/>
  <c r="K412" i="1" s="1"/>
  <c r="E404" i="1"/>
  <c r="F404" i="1"/>
  <c r="G404" i="1" s="1"/>
  <c r="K404" i="1" s="1"/>
  <c r="E396" i="1"/>
  <c r="F396" i="1" s="1"/>
  <c r="G396" i="1" s="1"/>
  <c r="E388" i="1"/>
  <c r="F388" i="1" s="1"/>
  <c r="G388" i="1" s="1"/>
  <c r="K388" i="1" s="1"/>
  <c r="E380" i="1"/>
  <c r="F380" i="1" s="1"/>
  <c r="G380" i="1" s="1"/>
  <c r="K380" i="1" s="1"/>
  <c r="E426" i="1"/>
  <c r="F426" i="1" s="1"/>
  <c r="E423" i="1"/>
  <c r="E230" i="2" s="1"/>
  <c r="F421" i="1"/>
  <c r="G421" i="1" s="1"/>
  <c r="J421" i="1" s="1"/>
  <c r="E361" i="2" l="1"/>
  <c r="E14" i="2"/>
  <c r="E364" i="2"/>
  <c r="F295" i="1"/>
  <c r="G295" i="1" s="1"/>
  <c r="I295" i="1" s="1"/>
  <c r="E216" i="2"/>
  <c r="F351" i="1"/>
  <c r="G351" i="1" s="1"/>
  <c r="K351" i="1" s="1"/>
  <c r="E130" i="1"/>
  <c r="F130" i="1" s="1"/>
  <c r="G130" i="1" s="1"/>
  <c r="I130" i="1" s="1"/>
  <c r="E188" i="1"/>
  <c r="E276" i="1"/>
  <c r="F276" i="1" s="1"/>
  <c r="G276" i="1" s="1"/>
  <c r="I276" i="1" s="1"/>
  <c r="E324" i="1"/>
  <c r="F324" i="1" s="1"/>
  <c r="G324" i="1" s="1"/>
  <c r="I324" i="1" s="1"/>
  <c r="E54" i="1"/>
  <c r="F54" i="1" s="1"/>
  <c r="G54" i="1" s="1"/>
  <c r="I54" i="1" s="1"/>
  <c r="E61" i="1"/>
  <c r="F61" i="1" s="1"/>
  <c r="G61" i="1" s="1"/>
  <c r="I61" i="1" s="1"/>
  <c r="E342" i="1"/>
  <c r="F342" i="1" s="1"/>
  <c r="G342" i="1" s="1"/>
  <c r="J342" i="1" s="1"/>
  <c r="F88" i="1"/>
  <c r="G88" i="1" s="1"/>
  <c r="I88" i="1" s="1"/>
  <c r="E299" i="2"/>
  <c r="E273" i="1"/>
  <c r="F273" i="1" s="1"/>
  <c r="G273" i="1" s="1"/>
  <c r="I273" i="1" s="1"/>
  <c r="E314" i="1"/>
  <c r="F314" i="1" s="1"/>
  <c r="G314" i="1" s="1"/>
  <c r="I314" i="1" s="1"/>
  <c r="F112" i="1"/>
  <c r="G112" i="1" s="1"/>
  <c r="I112" i="1" s="1"/>
  <c r="E323" i="2"/>
  <c r="E393" i="1"/>
  <c r="F393" i="1" s="1"/>
  <c r="G393" i="1" s="1"/>
  <c r="K393" i="1" s="1"/>
  <c r="E366" i="1"/>
  <c r="F366" i="1" s="1"/>
  <c r="E363" i="1"/>
  <c r="F363" i="1" s="1"/>
  <c r="G363" i="1" s="1"/>
  <c r="K363" i="1" s="1"/>
  <c r="E305" i="1"/>
  <c r="F305" i="1" s="1"/>
  <c r="G305" i="1" s="1"/>
  <c r="K305" i="1" s="1"/>
  <c r="E334" i="1"/>
  <c r="F334" i="1" s="1"/>
  <c r="G334" i="1" s="1"/>
  <c r="I334" i="1" s="1"/>
  <c r="E221" i="1"/>
  <c r="E111" i="1"/>
  <c r="F111" i="1" s="1"/>
  <c r="G111" i="1" s="1"/>
  <c r="I111" i="1" s="1"/>
  <c r="E94" i="1"/>
  <c r="F94" i="1" s="1"/>
  <c r="G94" i="1" s="1"/>
  <c r="I94" i="1" s="1"/>
  <c r="E87" i="1"/>
  <c r="F87" i="1" s="1"/>
  <c r="G87" i="1" s="1"/>
  <c r="I87" i="1" s="1"/>
  <c r="E84" i="1"/>
  <c r="E67" i="1"/>
  <c r="F67" i="1" s="1"/>
  <c r="G67" i="1" s="1"/>
  <c r="I67" i="1" s="1"/>
  <c r="E60" i="1"/>
  <c r="F60" i="1" s="1"/>
  <c r="G60" i="1" s="1"/>
  <c r="I60" i="1" s="1"/>
  <c r="E50" i="1"/>
  <c r="F50" i="1" s="1"/>
  <c r="G50" i="1" s="1"/>
  <c r="I50" i="1" s="1"/>
  <c r="E43" i="1"/>
  <c r="F43" i="1" s="1"/>
  <c r="G43" i="1" s="1"/>
  <c r="I43" i="1" s="1"/>
  <c r="E39" i="1"/>
  <c r="F39" i="1" s="1"/>
  <c r="G39" i="1" s="1"/>
  <c r="I39" i="1" s="1"/>
  <c r="E32" i="1"/>
  <c r="F32" i="1" s="1"/>
  <c r="G32" i="1" s="1"/>
  <c r="I32" i="1" s="1"/>
  <c r="E25" i="1"/>
  <c r="F25" i="1" s="1"/>
  <c r="G25" i="1" s="1"/>
  <c r="I25" i="1" s="1"/>
  <c r="E323" i="1"/>
  <c r="F323" i="1" s="1"/>
  <c r="G323" i="1" s="1"/>
  <c r="I323" i="1" s="1"/>
  <c r="E309" i="1"/>
  <c r="F309" i="1" s="1"/>
  <c r="G309" i="1" s="1"/>
  <c r="I309" i="1" s="1"/>
  <c r="E306" i="1"/>
  <c r="E297" i="1"/>
  <c r="F297" i="1" s="1"/>
  <c r="G297" i="1" s="1"/>
  <c r="I297" i="1" s="1"/>
  <c r="E294" i="1"/>
  <c r="E284" i="1"/>
  <c r="F284" i="1" s="1"/>
  <c r="G284" i="1" s="1"/>
  <c r="J284" i="1" s="1"/>
  <c r="E281" i="1"/>
  <c r="F281" i="1" s="1"/>
  <c r="G281" i="1" s="1"/>
  <c r="I281" i="1" s="1"/>
  <c r="E275" i="1"/>
  <c r="F275" i="1" s="1"/>
  <c r="G275" i="1" s="1"/>
  <c r="J275" i="1" s="1"/>
  <c r="E271" i="1"/>
  <c r="F271" i="1" s="1"/>
  <c r="G271" i="1" s="1"/>
  <c r="J271" i="1" s="1"/>
  <c r="E248" i="1"/>
  <c r="F248" i="1" s="1"/>
  <c r="G248" i="1" s="1"/>
  <c r="I248" i="1" s="1"/>
  <c r="E245" i="1"/>
  <c r="F245" i="1" s="1"/>
  <c r="G245" i="1" s="1"/>
  <c r="I245" i="1" s="1"/>
  <c r="E231" i="1"/>
  <c r="E216" i="1"/>
  <c r="E213" i="1"/>
  <c r="F213" i="1" s="1"/>
  <c r="G213" i="1" s="1"/>
  <c r="I213" i="1" s="1"/>
  <c r="E210" i="1"/>
  <c r="F210" i="1" s="1"/>
  <c r="G210" i="1" s="1"/>
  <c r="I210" i="1" s="1"/>
  <c r="E204" i="1"/>
  <c r="F204" i="1" s="1"/>
  <c r="G204" i="1" s="1"/>
  <c r="I204" i="1" s="1"/>
  <c r="E191" i="1"/>
  <c r="F191" i="1" s="1"/>
  <c r="G191" i="1" s="1"/>
  <c r="I191" i="1" s="1"/>
  <c r="E166" i="1"/>
  <c r="F166" i="1" s="1"/>
  <c r="G166" i="1" s="1"/>
  <c r="I166" i="1" s="1"/>
  <c r="E163" i="1"/>
  <c r="E138" i="1"/>
  <c r="F138" i="1" s="1"/>
  <c r="G138" i="1" s="1"/>
  <c r="I138" i="1" s="1"/>
  <c r="E129" i="1"/>
  <c r="F129" i="1" s="1"/>
  <c r="G129" i="1" s="1"/>
  <c r="I129" i="1" s="1"/>
  <c r="E126" i="1"/>
  <c r="F126" i="1" s="1"/>
  <c r="G126" i="1" s="1"/>
  <c r="I126" i="1" s="1"/>
  <c r="E123" i="1"/>
  <c r="F123" i="1" s="1"/>
  <c r="G123" i="1" s="1"/>
  <c r="I123" i="1" s="1"/>
  <c r="E117" i="1"/>
  <c r="E400" i="1"/>
  <c r="F400" i="1" s="1"/>
  <c r="E370" i="1"/>
  <c r="F370" i="1" s="1"/>
  <c r="G370" i="1" s="1"/>
  <c r="K370" i="1" s="1"/>
  <c r="E364" i="1"/>
  <c r="E345" i="1"/>
  <c r="F345" i="1" s="1"/>
  <c r="G345" i="1" s="1"/>
  <c r="K345" i="1" s="1"/>
  <c r="E337" i="1"/>
  <c r="F337" i="1" s="1"/>
  <c r="G337" i="1" s="1"/>
  <c r="I337" i="1" s="1"/>
  <c r="E327" i="1"/>
  <c r="F327" i="1" s="1"/>
  <c r="G327" i="1" s="1"/>
  <c r="K327" i="1" s="1"/>
  <c r="E104" i="1"/>
  <c r="E97" i="1"/>
  <c r="E90" i="1"/>
  <c r="F90" i="1" s="1"/>
  <c r="G90" i="1" s="1"/>
  <c r="I90" i="1" s="1"/>
  <c r="E80" i="1"/>
  <c r="E77" i="1"/>
  <c r="F77" i="1" s="1"/>
  <c r="G77" i="1" s="1"/>
  <c r="I77" i="1" s="1"/>
  <c r="E70" i="1"/>
  <c r="F70" i="1" s="1"/>
  <c r="G70" i="1" s="1"/>
  <c r="I70" i="1" s="1"/>
  <c r="E63" i="1"/>
  <c r="F63" i="1" s="1"/>
  <c r="G63" i="1" s="1"/>
  <c r="I63" i="1" s="1"/>
  <c r="E56" i="1"/>
  <c r="E53" i="1"/>
  <c r="F53" i="1" s="1"/>
  <c r="G53" i="1" s="1"/>
  <c r="I53" i="1" s="1"/>
  <c r="E46" i="1"/>
  <c r="F46" i="1" s="1"/>
  <c r="G46" i="1" s="1"/>
  <c r="I46" i="1" s="1"/>
  <c r="E35" i="1"/>
  <c r="F35" i="1" s="1"/>
  <c r="G35" i="1" s="1"/>
  <c r="I35" i="1" s="1"/>
  <c r="E28" i="1"/>
  <c r="F28" i="1" s="1"/>
  <c r="G28" i="1" s="1"/>
  <c r="I28" i="1" s="1"/>
  <c r="E21" i="1"/>
  <c r="E330" i="1"/>
  <c r="E319" i="1"/>
  <c r="F319" i="1" s="1"/>
  <c r="G319" i="1" s="1"/>
  <c r="I319" i="1" s="1"/>
  <c r="E313" i="1"/>
  <c r="F313" i="1" s="1"/>
  <c r="G313" i="1" s="1"/>
  <c r="I313" i="1" s="1"/>
  <c r="E287" i="1"/>
  <c r="F287" i="1" s="1"/>
  <c r="G287" i="1" s="1"/>
  <c r="I287" i="1" s="1"/>
  <c r="E278" i="1"/>
  <c r="E262" i="1"/>
  <c r="F262" i="1" s="1"/>
  <c r="G262" i="1" s="1"/>
  <c r="I262" i="1" s="1"/>
  <c r="E242" i="1"/>
  <c r="F242" i="1" s="1"/>
  <c r="G242" i="1" s="1"/>
  <c r="I242" i="1" s="1"/>
  <c r="E236" i="1"/>
  <c r="F236" i="1" s="1"/>
  <c r="G236" i="1" s="1"/>
  <c r="J236" i="1" s="1"/>
  <c r="E222" i="1"/>
  <c r="E219" i="1"/>
  <c r="E197" i="1"/>
  <c r="E194" i="1"/>
  <c r="F194" i="1" s="1"/>
  <c r="G194" i="1" s="1"/>
  <c r="I194" i="1" s="1"/>
  <c r="E184" i="1"/>
  <c r="F184" i="1" s="1"/>
  <c r="G184" i="1" s="1"/>
  <c r="I184" i="1" s="1"/>
  <c r="E181" i="1"/>
  <c r="E178" i="1"/>
  <c r="F178" i="1" s="1"/>
  <c r="G178" i="1" s="1"/>
  <c r="I178" i="1" s="1"/>
  <c r="E175" i="1"/>
  <c r="F175" i="1" s="1"/>
  <c r="G175" i="1" s="1"/>
  <c r="I175" i="1" s="1"/>
  <c r="E172" i="1"/>
  <c r="F172" i="1" s="1"/>
  <c r="G172" i="1" s="1"/>
  <c r="I172" i="1" s="1"/>
  <c r="E156" i="1"/>
  <c r="F156" i="1" s="1"/>
  <c r="G156" i="1" s="1"/>
  <c r="I156" i="1" s="1"/>
  <c r="E153" i="1"/>
  <c r="F153" i="1" s="1"/>
  <c r="G153" i="1" s="1"/>
  <c r="I153" i="1" s="1"/>
  <c r="E435" i="1"/>
  <c r="F435" i="1" s="1"/>
  <c r="G435" i="1" s="1"/>
  <c r="K435" i="1" s="1"/>
  <c r="E409" i="1"/>
  <c r="E373" i="1"/>
  <c r="F373" i="1" s="1"/>
  <c r="G373" i="1" s="1"/>
  <c r="K373" i="1" s="1"/>
  <c r="E344" i="1"/>
  <c r="E211" i="2" s="1"/>
  <c r="E333" i="1"/>
  <c r="E301" i="1"/>
  <c r="F301" i="1" s="1"/>
  <c r="G301" i="1" s="1"/>
  <c r="J301" i="1" s="1"/>
  <c r="E230" i="1"/>
  <c r="F230" i="1" s="1"/>
  <c r="G230" i="1" s="1"/>
  <c r="I230" i="1" s="1"/>
  <c r="E120" i="1"/>
  <c r="F120" i="1" s="1"/>
  <c r="G120" i="1" s="1"/>
  <c r="I120" i="1" s="1"/>
  <c r="E114" i="1"/>
  <c r="F114" i="1" s="1"/>
  <c r="G114" i="1" s="1"/>
  <c r="I114" i="1" s="1"/>
  <c r="E107" i="1"/>
  <c r="F107" i="1" s="1"/>
  <c r="G107" i="1" s="1"/>
  <c r="I107" i="1" s="1"/>
  <c r="E100" i="1"/>
  <c r="E93" i="1"/>
  <c r="F93" i="1" s="1"/>
  <c r="G93" i="1" s="1"/>
  <c r="I93" i="1" s="1"/>
  <c r="E83" i="1"/>
  <c r="F83" i="1" s="1"/>
  <c r="G83" i="1" s="1"/>
  <c r="I83" i="1" s="1"/>
  <c r="E73" i="1"/>
  <c r="F73" i="1" s="1"/>
  <c r="G73" i="1" s="1"/>
  <c r="I73" i="1" s="1"/>
  <c r="E66" i="1"/>
  <c r="F66" i="1" s="1"/>
  <c r="G66" i="1" s="1"/>
  <c r="I66" i="1" s="1"/>
  <c r="E59" i="1"/>
  <c r="F59" i="1" s="1"/>
  <c r="G59" i="1" s="1"/>
  <c r="I59" i="1" s="1"/>
  <c r="E49" i="1"/>
  <c r="E42" i="1"/>
  <c r="F42" i="1" s="1"/>
  <c r="G42" i="1" s="1"/>
  <c r="I42" i="1" s="1"/>
  <c r="E38" i="1"/>
  <c r="F38" i="1" s="1"/>
  <c r="G38" i="1" s="1"/>
  <c r="I38" i="1" s="1"/>
  <c r="E31" i="1"/>
  <c r="F31" i="1" s="1"/>
  <c r="G31" i="1" s="1"/>
  <c r="I31" i="1" s="1"/>
  <c r="E24" i="1"/>
  <c r="F24" i="1" s="1"/>
  <c r="G24" i="1" s="1"/>
  <c r="I24" i="1" s="1"/>
  <c r="E355" i="1"/>
  <c r="F355" i="1" s="1"/>
  <c r="G355" i="1" s="1"/>
  <c r="K355" i="1" s="1"/>
  <c r="E343" i="1"/>
  <c r="E326" i="1"/>
  <c r="F326" i="1" s="1"/>
  <c r="G326" i="1" s="1"/>
  <c r="I326" i="1" s="1"/>
  <c r="E322" i="1"/>
  <c r="E316" i="1"/>
  <c r="F316" i="1" s="1"/>
  <c r="G316" i="1" s="1"/>
  <c r="I316" i="1" s="1"/>
  <c r="E293" i="1"/>
  <c r="F293" i="1" s="1"/>
  <c r="G293" i="1" s="1"/>
  <c r="I293" i="1" s="1"/>
  <c r="E290" i="1"/>
  <c r="E283" i="1"/>
  <c r="F283" i="1" s="1"/>
  <c r="G283" i="1" s="1"/>
  <c r="J283" i="1" s="1"/>
  <c r="E265" i="1"/>
  <c r="E259" i="1"/>
  <c r="E256" i="1"/>
  <c r="F256" i="1" s="1"/>
  <c r="G256" i="1" s="1"/>
  <c r="I256" i="1" s="1"/>
  <c r="E253" i="1"/>
  <c r="F253" i="1" s="1"/>
  <c r="G253" i="1" s="1"/>
  <c r="I253" i="1" s="1"/>
  <c r="E250" i="1"/>
  <c r="F250" i="1" s="1"/>
  <c r="G250" i="1" s="1"/>
  <c r="I250" i="1" s="1"/>
  <c r="E239" i="1"/>
  <c r="E233" i="1"/>
  <c r="F233" i="1" s="1"/>
  <c r="G233" i="1" s="1"/>
  <c r="I233" i="1" s="1"/>
  <c r="E226" i="1"/>
  <c r="F226" i="1" s="1"/>
  <c r="G226" i="1" s="1"/>
  <c r="I226" i="1" s="1"/>
  <c r="E209" i="1"/>
  <c r="F209" i="1" s="1"/>
  <c r="G209" i="1" s="1"/>
  <c r="I209" i="1" s="1"/>
  <c r="E206" i="1"/>
  <c r="F206" i="1" s="1"/>
  <c r="G206" i="1" s="1"/>
  <c r="I206" i="1" s="1"/>
  <c r="E203" i="1"/>
  <c r="F203" i="1" s="1"/>
  <c r="G203" i="1" s="1"/>
  <c r="I203" i="1" s="1"/>
  <c r="E200" i="1"/>
  <c r="F200" i="1" s="1"/>
  <c r="G200" i="1" s="1"/>
  <c r="I200" i="1" s="1"/>
  <c r="E187" i="1"/>
  <c r="E169" i="1"/>
  <c r="F169" i="1" s="1"/>
  <c r="G169" i="1" s="1"/>
  <c r="I169" i="1" s="1"/>
  <c r="E162" i="1"/>
  <c r="F162" i="1" s="1"/>
  <c r="G162" i="1" s="1"/>
  <c r="I162" i="1" s="1"/>
  <c r="E159" i="1"/>
  <c r="F159" i="1" s="1"/>
  <c r="G159" i="1" s="1"/>
  <c r="I159" i="1" s="1"/>
  <c r="E149" i="1"/>
  <c r="E42" i="2" s="1"/>
  <c r="E146" i="1"/>
  <c r="F146" i="1" s="1"/>
  <c r="G146" i="1" s="1"/>
  <c r="I146" i="1" s="1"/>
  <c r="E143" i="1"/>
  <c r="F143" i="1" s="1"/>
  <c r="G143" i="1" s="1"/>
  <c r="I143" i="1" s="1"/>
  <c r="E140" i="1"/>
  <c r="F140" i="1" s="1"/>
  <c r="G140" i="1" s="1"/>
  <c r="I140" i="1" s="1"/>
  <c r="E125" i="1"/>
  <c r="F125" i="1" s="1"/>
  <c r="G125" i="1" s="1"/>
  <c r="I125" i="1" s="1"/>
  <c r="E122" i="1"/>
  <c r="F122" i="1" s="1"/>
  <c r="G122" i="1" s="1"/>
  <c r="I122" i="1" s="1"/>
  <c r="E338" i="1"/>
  <c r="E347" i="1"/>
  <c r="F347" i="1" s="1"/>
  <c r="G347" i="1" s="1"/>
  <c r="K347" i="1" s="1"/>
  <c r="E336" i="1"/>
  <c r="E312" i="1"/>
  <c r="F312" i="1" s="1"/>
  <c r="G312" i="1" s="1"/>
  <c r="J312" i="1" s="1"/>
  <c r="E110" i="1"/>
  <c r="F110" i="1" s="1"/>
  <c r="G110" i="1" s="1"/>
  <c r="I110" i="1" s="1"/>
  <c r="E103" i="1"/>
  <c r="F103" i="1" s="1"/>
  <c r="G103" i="1" s="1"/>
  <c r="I103" i="1" s="1"/>
  <c r="E96" i="1"/>
  <c r="E86" i="1"/>
  <c r="F86" i="1" s="1"/>
  <c r="G86" i="1" s="1"/>
  <c r="I86" i="1" s="1"/>
  <c r="E76" i="1"/>
  <c r="F76" i="1" s="1"/>
  <c r="G76" i="1" s="1"/>
  <c r="I76" i="1" s="1"/>
  <c r="E69" i="1"/>
  <c r="F69" i="1" s="1"/>
  <c r="G69" i="1" s="1"/>
  <c r="I69" i="1" s="1"/>
  <c r="E62" i="1"/>
  <c r="F62" i="1" s="1"/>
  <c r="G62" i="1" s="1"/>
  <c r="I62" i="1" s="1"/>
  <c r="E45" i="1"/>
  <c r="F45" i="1" s="1"/>
  <c r="G45" i="1" s="1"/>
  <c r="I45" i="1" s="1"/>
  <c r="E34" i="1"/>
  <c r="F34" i="1" s="1"/>
  <c r="G34" i="1" s="1"/>
  <c r="I34" i="1" s="1"/>
  <c r="E27" i="1"/>
  <c r="F27" i="1" s="1"/>
  <c r="G27" i="1" s="1"/>
  <c r="I27" i="1" s="1"/>
  <c r="E329" i="1"/>
  <c r="F329" i="1" s="1"/>
  <c r="G329" i="1" s="1"/>
  <c r="I329" i="1" s="1"/>
  <c r="E318" i="1"/>
  <c r="E308" i="1"/>
  <c r="E304" i="1"/>
  <c r="F304" i="1" s="1"/>
  <c r="G304" i="1" s="1"/>
  <c r="I304" i="1" s="1"/>
  <c r="E286" i="1"/>
  <c r="E280" i="1"/>
  <c r="E277" i="1"/>
  <c r="F277" i="1" s="1"/>
  <c r="G277" i="1" s="1"/>
  <c r="I277" i="1" s="1"/>
  <c r="E274" i="1"/>
  <c r="E247" i="1"/>
  <c r="E134" i="2" s="1"/>
  <c r="E244" i="1"/>
  <c r="F244" i="1" s="1"/>
  <c r="G244" i="1" s="1"/>
  <c r="I244" i="1" s="1"/>
  <c r="E218" i="1"/>
  <c r="F218" i="1" s="1"/>
  <c r="G218" i="1" s="1"/>
  <c r="I218" i="1" s="1"/>
  <c r="E212" i="1"/>
  <c r="F212" i="1" s="1"/>
  <c r="G212" i="1" s="1"/>
  <c r="I212" i="1" s="1"/>
  <c r="E193" i="1"/>
  <c r="F193" i="1" s="1"/>
  <c r="G193" i="1" s="1"/>
  <c r="I193" i="1" s="1"/>
  <c r="E190" i="1"/>
  <c r="F190" i="1" s="1"/>
  <c r="G190" i="1" s="1"/>
  <c r="I190" i="1" s="1"/>
  <c r="E180" i="1"/>
  <c r="F180" i="1" s="1"/>
  <c r="G180" i="1" s="1"/>
  <c r="I180" i="1" s="1"/>
  <c r="E174" i="1"/>
  <c r="F174" i="1" s="1"/>
  <c r="G174" i="1" s="1"/>
  <c r="I174" i="1" s="1"/>
  <c r="E165" i="1"/>
  <c r="E152" i="1"/>
  <c r="F152" i="1" s="1"/>
  <c r="G152" i="1" s="1"/>
  <c r="I152" i="1" s="1"/>
  <c r="E137" i="1"/>
  <c r="F137" i="1" s="1"/>
  <c r="G137" i="1" s="1"/>
  <c r="I137" i="1" s="1"/>
  <c r="E131" i="1"/>
  <c r="E128" i="1"/>
  <c r="F128" i="1" s="1"/>
  <c r="G128" i="1" s="1"/>
  <c r="I128" i="1" s="1"/>
  <c r="E359" i="1"/>
  <c r="F359" i="1" s="1"/>
  <c r="G359" i="1" s="1"/>
  <c r="J359" i="1" s="1"/>
  <c r="E328" i="1"/>
  <c r="F328" i="1" s="1"/>
  <c r="E350" i="1"/>
  <c r="F350" i="1" s="1"/>
  <c r="G350" i="1" s="1"/>
  <c r="K350" i="1" s="1"/>
  <c r="E352" i="1"/>
  <c r="F352" i="1" s="1"/>
  <c r="E332" i="1"/>
  <c r="E300" i="1"/>
  <c r="F300" i="1" s="1"/>
  <c r="G300" i="1" s="1"/>
  <c r="J300" i="1" s="1"/>
  <c r="E229" i="1"/>
  <c r="F229" i="1" s="1"/>
  <c r="G229" i="1" s="1"/>
  <c r="I229" i="1" s="1"/>
  <c r="E113" i="1"/>
  <c r="E106" i="1"/>
  <c r="F106" i="1" s="1"/>
  <c r="G106" i="1" s="1"/>
  <c r="I106" i="1" s="1"/>
  <c r="E99" i="1"/>
  <c r="F99" i="1" s="1"/>
  <c r="G99" i="1" s="1"/>
  <c r="I99" i="1" s="1"/>
  <c r="E92" i="1"/>
  <c r="F92" i="1" s="1"/>
  <c r="G92" i="1" s="1"/>
  <c r="I92" i="1" s="1"/>
  <c r="E89" i="1"/>
  <c r="F89" i="1" s="1"/>
  <c r="G89" i="1" s="1"/>
  <c r="I89" i="1" s="1"/>
  <c r="E82" i="1"/>
  <c r="F82" i="1" s="1"/>
  <c r="G82" i="1" s="1"/>
  <c r="I82" i="1" s="1"/>
  <c r="E79" i="1"/>
  <c r="F79" i="1" s="1"/>
  <c r="G79" i="1" s="1"/>
  <c r="I79" i="1" s="1"/>
  <c r="E72" i="1"/>
  <c r="E65" i="1"/>
  <c r="E58" i="1"/>
  <c r="F58" i="1" s="1"/>
  <c r="G58" i="1" s="1"/>
  <c r="I58" i="1" s="1"/>
  <c r="E55" i="1"/>
  <c r="F55" i="1" s="1"/>
  <c r="G55" i="1" s="1"/>
  <c r="I55" i="1" s="1"/>
  <c r="E52" i="1"/>
  <c r="E48" i="1"/>
  <c r="E41" i="1"/>
  <c r="F41" i="1" s="1"/>
  <c r="G41" i="1" s="1"/>
  <c r="I41" i="1" s="1"/>
  <c r="E37" i="1"/>
  <c r="E23" i="1"/>
  <c r="F23" i="1" s="1"/>
  <c r="G23" i="1" s="1"/>
  <c r="I23" i="1" s="1"/>
  <c r="E346" i="1"/>
  <c r="F346" i="1" s="1"/>
  <c r="G346" i="1" s="1"/>
  <c r="K346" i="1" s="1"/>
  <c r="E325" i="1"/>
  <c r="F325" i="1" s="1"/>
  <c r="G325" i="1" s="1"/>
  <c r="I325" i="1" s="1"/>
  <c r="E321" i="1"/>
  <c r="F321" i="1" s="1"/>
  <c r="G321" i="1" s="1"/>
  <c r="I321" i="1" s="1"/>
  <c r="E315" i="1"/>
  <c r="F315" i="1" s="1"/>
  <c r="G315" i="1" s="1"/>
  <c r="I315" i="1" s="1"/>
  <c r="E296" i="1"/>
  <c r="E289" i="1"/>
  <c r="F289" i="1" s="1"/>
  <c r="G289" i="1" s="1"/>
  <c r="I289" i="1" s="1"/>
  <c r="E264" i="1"/>
  <c r="F264" i="1" s="1"/>
  <c r="G264" i="1" s="1"/>
  <c r="I264" i="1" s="1"/>
  <c r="E258" i="1"/>
  <c r="F258" i="1" s="1"/>
  <c r="G258" i="1" s="1"/>
  <c r="I258" i="1" s="1"/>
  <c r="E252" i="1"/>
  <c r="F252" i="1" s="1"/>
  <c r="G252" i="1" s="1"/>
  <c r="I252" i="1" s="1"/>
  <c r="E241" i="1"/>
  <c r="F241" i="1" s="1"/>
  <c r="G241" i="1" s="1"/>
  <c r="I241" i="1" s="1"/>
  <c r="E238" i="1"/>
  <c r="F238" i="1" s="1"/>
  <c r="G238" i="1" s="1"/>
  <c r="I238" i="1" s="1"/>
  <c r="E235" i="1"/>
  <c r="E228" i="1"/>
  <c r="F228" i="1" s="1"/>
  <c r="G228" i="1" s="1"/>
  <c r="I228" i="1" s="1"/>
  <c r="E225" i="1"/>
  <c r="F225" i="1" s="1"/>
  <c r="G225" i="1" s="1"/>
  <c r="I225" i="1" s="1"/>
  <c r="E215" i="1"/>
  <c r="E205" i="1"/>
  <c r="E199" i="1"/>
  <c r="F199" i="1" s="1"/>
  <c r="G199" i="1" s="1"/>
  <c r="I199" i="1" s="1"/>
  <c r="E196" i="1"/>
  <c r="F196" i="1" s="1"/>
  <c r="G196" i="1" s="1"/>
  <c r="I196" i="1" s="1"/>
  <c r="E186" i="1"/>
  <c r="F186" i="1" s="1"/>
  <c r="G186" i="1" s="1"/>
  <c r="I186" i="1" s="1"/>
  <c r="E183" i="1"/>
  <c r="F183" i="1" s="1"/>
  <c r="G183" i="1" s="1"/>
  <c r="I183" i="1" s="1"/>
  <c r="E177" i="1"/>
  <c r="F177" i="1" s="1"/>
  <c r="G177" i="1" s="1"/>
  <c r="I177" i="1" s="1"/>
  <c r="E171" i="1"/>
  <c r="E168" i="1"/>
  <c r="F168" i="1" s="1"/>
  <c r="G168" i="1" s="1"/>
  <c r="I168" i="1" s="1"/>
  <c r="E158" i="1"/>
  <c r="F158" i="1" s="1"/>
  <c r="G158" i="1" s="1"/>
  <c r="I158" i="1" s="1"/>
  <c r="E155" i="1"/>
  <c r="E148" i="1"/>
  <c r="F148" i="1" s="1"/>
  <c r="G148" i="1" s="1"/>
  <c r="I148" i="1" s="1"/>
  <c r="E142" i="1"/>
  <c r="F142" i="1" s="1"/>
  <c r="G142" i="1" s="1"/>
  <c r="I142" i="1" s="1"/>
  <c r="E118" i="1"/>
  <c r="E437" i="1"/>
  <c r="F437" i="1" s="1"/>
  <c r="G437" i="1" s="1"/>
  <c r="K437" i="1" s="1"/>
  <c r="E360" i="1"/>
  <c r="F360" i="1" s="1"/>
  <c r="G360" i="1" s="1"/>
  <c r="K360" i="1" s="1"/>
  <c r="E270" i="1"/>
  <c r="F270" i="1" s="1"/>
  <c r="G270" i="1" s="1"/>
  <c r="J270" i="1" s="1"/>
  <c r="E340" i="1"/>
  <c r="F340" i="1" s="1"/>
  <c r="G340" i="1" s="1"/>
  <c r="I340" i="1" s="1"/>
  <c r="E335" i="1"/>
  <c r="F335" i="1" s="1"/>
  <c r="G335" i="1" s="1"/>
  <c r="I335" i="1" s="1"/>
  <c r="E311" i="1"/>
  <c r="F311" i="1" s="1"/>
  <c r="G311" i="1" s="1"/>
  <c r="J311" i="1" s="1"/>
  <c r="E119" i="1"/>
  <c r="F119" i="1" s="1"/>
  <c r="G119" i="1" s="1"/>
  <c r="I119" i="1" s="1"/>
  <c r="E109" i="1"/>
  <c r="F109" i="1" s="1"/>
  <c r="G109" i="1" s="1"/>
  <c r="I109" i="1" s="1"/>
  <c r="E102" i="1"/>
  <c r="F102" i="1" s="1"/>
  <c r="G102" i="1" s="1"/>
  <c r="I102" i="1" s="1"/>
  <c r="E95" i="1"/>
  <c r="F95" i="1" s="1"/>
  <c r="G95" i="1" s="1"/>
  <c r="I95" i="1" s="1"/>
  <c r="E85" i="1"/>
  <c r="F85" i="1" s="1"/>
  <c r="G85" i="1" s="1"/>
  <c r="I85" i="1" s="1"/>
  <c r="E75" i="1"/>
  <c r="F75" i="1" s="1"/>
  <c r="G75" i="1" s="1"/>
  <c r="I75" i="1" s="1"/>
  <c r="E30" i="1"/>
  <c r="F30" i="1" s="1"/>
  <c r="G30" i="1" s="1"/>
  <c r="I30" i="1" s="1"/>
  <c r="E26" i="1"/>
  <c r="F26" i="1" s="1"/>
  <c r="G26" i="1" s="1"/>
  <c r="I26" i="1" s="1"/>
  <c r="E353" i="1"/>
  <c r="E349" i="1"/>
  <c r="F349" i="1" s="1"/>
  <c r="G349" i="1" s="1"/>
  <c r="K349" i="1" s="1"/>
  <c r="E307" i="1"/>
  <c r="F307" i="1" s="1"/>
  <c r="G307" i="1" s="1"/>
  <c r="I307" i="1" s="1"/>
  <c r="E299" i="1"/>
  <c r="E180" i="2" s="1"/>
  <c r="E292" i="1"/>
  <c r="F292" i="1" s="1"/>
  <c r="G292" i="1" s="1"/>
  <c r="I292" i="1" s="1"/>
  <c r="E285" i="1"/>
  <c r="F285" i="1" s="1"/>
  <c r="G285" i="1" s="1"/>
  <c r="J285" i="1" s="1"/>
  <c r="E282" i="1"/>
  <c r="E269" i="1"/>
  <c r="F269" i="1" s="1"/>
  <c r="G269" i="1" s="1"/>
  <c r="I269" i="1" s="1"/>
  <c r="E255" i="1"/>
  <c r="E249" i="1"/>
  <c r="F249" i="1" s="1"/>
  <c r="G249" i="1" s="1"/>
  <c r="I249" i="1" s="1"/>
  <c r="E246" i="1"/>
  <c r="F246" i="1" s="1"/>
  <c r="G246" i="1" s="1"/>
  <c r="I246" i="1" s="1"/>
  <c r="E232" i="1"/>
  <c r="F232" i="1" s="1"/>
  <c r="G232" i="1" s="1"/>
  <c r="I232" i="1" s="1"/>
  <c r="E387" i="1"/>
  <c r="F387" i="1" s="1"/>
  <c r="E365" i="1"/>
  <c r="F365" i="1" s="1"/>
  <c r="G365" i="1" s="1"/>
  <c r="K365" i="1" s="1"/>
  <c r="E356" i="1"/>
  <c r="E348" i="1"/>
  <c r="F348" i="1" s="1"/>
  <c r="G348" i="1" s="1"/>
  <c r="K348" i="1" s="1"/>
  <c r="E339" i="1"/>
  <c r="F339" i="1" s="1"/>
  <c r="G339" i="1" s="1"/>
  <c r="I339" i="1" s="1"/>
  <c r="E331" i="1"/>
  <c r="E302" i="1"/>
  <c r="F302" i="1" s="1"/>
  <c r="G302" i="1" s="1"/>
  <c r="J302" i="1" s="1"/>
  <c r="E261" i="1"/>
  <c r="F261" i="1" s="1"/>
  <c r="G261" i="1" s="1"/>
  <c r="I261" i="1" s="1"/>
  <c r="E116" i="1"/>
  <c r="F116" i="1" s="1"/>
  <c r="G116" i="1" s="1"/>
  <c r="I116" i="1" s="1"/>
  <c r="E108" i="1"/>
  <c r="F108" i="1" s="1"/>
  <c r="G108" i="1" s="1"/>
  <c r="I108" i="1" s="1"/>
  <c r="E105" i="1"/>
  <c r="F105" i="1" s="1"/>
  <c r="G105" i="1" s="1"/>
  <c r="I105" i="1" s="1"/>
  <c r="E101" i="1"/>
  <c r="F101" i="1" s="1"/>
  <c r="G101" i="1" s="1"/>
  <c r="I101" i="1" s="1"/>
  <c r="E98" i="1"/>
  <c r="F98" i="1" s="1"/>
  <c r="G98" i="1" s="1"/>
  <c r="I98" i="1" s="1"/>
  <c r="E91" i="1"/>
  <c r="F91" i="1" s="1"/>
  <c r="U91" i="1" s="1"/>
  <c r="E81" i="1"/>
  <c r="E74" i="1"/>
  <c r="F74" i="1" s="1"/>
  <c r="G74" i="1" s="1"/>
  <c r="I74" i="1" s="1"/>
  <c r="E57" i="1"/>
  <c r="F57" i="1" s="1"/>
  <c r="G57" i="1" s="1"/>
  <c r="I57" i="1" s="1"/>
  <c r="E47" i="1"/>
  <c r="F47" i="1" s="1"/>
  <c r="G47" i="1" s="1"/>
  <c r="I47" i="1" s="1"/>
  <c r="E36" i="1"/>
  <c r="F36" i="1" s="1"/>
  <c r="G36" i="1" s="1"/>
  <c r="I36" i="1" s="1"/>
  <c r="E29" i="1"/>
  <c r="E22" i="1"/>
  <c r="F22" i="1" s="1"/>
  <c r="G22" i="1" s="1"/>
  <c r="I22" i="1" s="1"/>
  <c r="E341" i="1"/>
  <c r="F341" i="1" s="1"/>
  <c r="G341" i="1" s="1"/>
  <c r="K341" i="1" s="1"/>
  <c r="E320" i="1"/>
  <c r="F320" i="1" s="1"/>
  <c r="G320" i="1" s="1"/>
  <c r="I320" i="1" s="1"/>
  <c r="E317" i="1"/>
  <c r="F317" i="1" s="1"/>
  <c r="G317" i="1" s="1"/>
  <c r="I317" i="1" s="1"/>
  <c r="E291" i="1"/>
  <c r="F291" i="1" s="1"/>
  <c r="G291" i="1" s="1"/>
  <c r="I291" i="1" s="1"/>
  <c r="E288" i="1"/>
  <c r="E266" i="1"/>
  <c r="F266" i="1" s="1"/>
  <c r="G266" i="1" s="1"/>
  <c r="I266" i="1" s="1"/>
  <c r="E263" i="1"/>
  <c r="F263" i="1" s="1"/>
  <c r="G263" i="1" s="1"/>
  <c r="I263" i="1" s="1"/>
  <c r="E257" i="1"/>
  <c r="F257" i="1" s="1"/>
  <c r="G257" i="1" s="1"/>
  <c r="I257" i="1" s="1"/>
  <c r="E254" i="1"/>
  <c r="F254" i="1" s="1"/>
  <c r="G254" i="1" s="1"/>
  <c r="I254" i="1" s="1"/>
  <c r="E251" i="1"/>
  <c r="E243" i="1"/>
  <c r="E240" i="1"/>
  <c r="F240" i="1" s="1"/>
  <c r="G240" i="1" s="1"/>
  <c r="I240" i="1" s="1"/>
  <c r="E237" i="1"/>
  <c r="F237" i="1" s="1"/>
  <c r="G237" i="1" s="1"/>
  <c r="I237" i="1" s="1"/>
  <c r="E234" i="1"/>
  <c r="F234" i="1" s="1"/>
  <c r="G234" i="1" s="1"/>
  <c r="I234" i="1" s="1"/>
  <c r="E227" i="1"/>
  <c r="E207" i="1"/>
  <c r="F207" i="1" s="1"/>
  <c r="G207" i="1" s="1"/>
  <c r="I207" i="1" s="1"/>
  <c r="E201" i="1"/>
  <c r="F201" i="1" s="1"/>
  <c r="G201" i="1" s="1"/>
  <c r="I201" i="1" s="1"/>
  <c r="E198" i="1"/>
  <c r="F198" i="1" s="1"/>
  <c r="G198" i="1" s="1"/>
  <c r="I198" i="1" s="1"/>
  <c r="E185" i="1"/>
  <c r="F185" i="1" s="1"/>
  <c r="G185" i="1" s="1"/>
  <c r="I185" i="1" s="1"/>
  <c r="E170" i="1"/>
  <c r="F170" i="1" s="1"/>
  <c r="G170" i="1" s="1"/>
  <c r="I170" i="1" s="1"/>
  <c r="E160" i="1"/>
  <c r="F160" i="1" s="1"/>
  <c r="G160" i="1" s="1"/>
  <c r="I160" i="1" s="1"/>
  <c r="E157" i="1"/>
  <c r="E150" i="1"/>
  <c r="F150" i="1" s="1"/>
  <c r="G150" i="1" s="1"/>
  <c r="I150" i="1" s="1"/>
  <c r="E147" i="1"/>
  <c r="E144" i="1"/>
  <c r="F144" i="1" s="1"/>
  <c r="G144" i="1" s="1"/>
  <c r="I144" i="1" s="1"/>
  <c r="E141" i="1"/>
  <c r="E134" i="1"/>
  <c r="E28" i="2" s="1"/>
  <c r="E132" i="1"/>
  <c r="F132" i="1" s="1"/>
  <c r="G132" i="1" s="1"/>
  <c r="I132" i="1" s="1"/>
  <c r="E225" i="2"/>
  <c r="E233" i="2"/>
  <c r="E47" i="2"/>
  <c r="E88" i="2"/>
  <c r="E214" i="1"/>
  <c r="E144" i="2"/>
  <c r="E44" i="1"/>
  <c r="F44" i="1" s="1"/>
  <c r="G44" i="1" s="1"/>
  <c r="I44" i="1" s="1"/>
  <c r="E51" i="1"/>
  <c r="F51" i="1" s="1"/>
  <c r="G51" i="1" s="1"/>
  <c r="I51" i="1" s="1"/>
  <c r="E64" i="1"/>
  <c r="E234" i="2"/>
  <c r="E249" i="2"/>
  <c r="E254" i="2"/>
  <c r="E284" i="2"/>
  <c r="E208" i="2"/>
  <c r="F423" i="1"/>
  <c r="G423" i="1" s="1"/>
  <c r="K423" i="1" s="1"/>
  <c r="E235" i="2"/>
  <c r="E245" i="2"/>
  <c r="E280" i="2"/>
  <c r="E85" i="2"/>
  <c r="E246" i="2"/>
  <c r="E265" i="2"/>
  <c r="E269" i="2"/>
  <c r="E306" i="2"/>
  <c r="E84" i="2"/>
  <c r="E97" i="2"/>
  <c r="E103" i="2"/>
  <c r="E154" i="2"/>
  <c r="E157" i="2"/>
  <c r="E166" i="2"/>
  <c r="E340" i="2"/>
  <c r="E347" i="2"/>
  <c r="E352" i="2"/>
  <c r="E155" i="2"/>
  <c r="E158" i="2"/>
  <c r="E189" i="2"/>
  <c r="E191" i="2"/>
  <c r="E201" i="2"/>
  <c r="E204" i="2"/>
  <c r="E344" i="2"/>
  <c r="E350" i="2"/>
  <c r="E222" i="2"/>
  <c r="E238" i="2"/>
  <c r="E243" i="2"/>
  <c r="E261" i="2"/>
  <c r="E298" i="2"/>
  <c r="E302" i="2"/>
  <c r="E17" i="2"/>
  <c r="E20" i="2"/>
  <c r="E26" i="2"/>
  <c r="E38" i="2"/>
  <c r="E44" i="2"/>
  <c r="E54" i="2"/>
  <c r="E133" i="2"/>
  <c r="E186" i="2"/>
  <c r="E345" i="2"/>
  <c r="E438" i="1"/>
  <c r="F438" i="1" s="1"/>
  <c r="G438" i="1" s="1"/>
  <c r="K438" i="1" s="1"/>
  <c r="E244" i="2"/>
  <c r="E253" i="2"/>
  <c r="E272" i="2"/>
  <c r="E281" i="2"/>
  <c r="E285" i="2"/>
  <c r="E294" i="2"/>
  <c r="E303" i="2"/>
  <c r="E316" i="2"/>
  <c r="E70" i="2"/>
  <c r="E89" i="2"/>
  <c r="E114" i="2"/>
  <c r="E117" i="2"/>
  <c r="E125" i="2"/>
  <c r="E128" i="2"/>
  <c r="E139" i="2"/>
  <c r="E333" i="2"/>
  <c r="E171" i="2"/>
  <c r="E202" i="2"/>
  <c r="E212" i="2"/>
  <c r="E215" i="2"/>
  <c r="E374" i="1"/>
  <c r="F374" i="1" s="1"/>
  <c r="E416" i="1"/>
  <c r="F416" i="1" s="1"/>
  <c r="E422" i="1"/>
  <c r="F422" i="1" s="1"/>
  <c r="G422" i="1" s="1"/>
  <c r="J422" i="1" s="1"/>
  <c r="E322" i="2"/>
  <c r="E325" i="2"/>
  <c r="E327" i="2"/>
  <c r="E21" i="2"/>
  <c r="E83" i="2"/>
  <c r="E86" i="2"/>
  <c r="E105" i="2"/>
  <c r="E111" i="2"/>
  <c r="E159" i="2"/>
  <c r="E205" i="2"/>
  <c r="E264" i="2"/>
  <c r="E282" i="2"/>
  <c r="E286" i="2"/>
  <c r="E305" i="2"/>
  <c r="E313" i="2"/>
  <c r="E317" i="2"/>
  <c r="E15" i="2"/>
  <c r="E18" i="2"/>
  <c r="E36" i="2"/>
  <c r="E52" i="2"/>
  <c r="E55" i="2"/>
  <c r="E62" i="2"/>
  <c r="E93" i="2"/>
  <c r="E96" i="2"/>
  <c r="E99" i="2"/>
  <c r="E102" i="2"/>
  <c r="E143" i="2"/>
  <c r="E175" i="2"/>
  <c r="E184" i="2"/>
  <c r="E193" i="2"/>
  <c r="E221" i="2"/>
  <c r="E236" i="2"/>
  <c r="E250" i="2"/>
  <c r="E277" i="2"/>
  <c r="E300" i="2"/>
  <c r="E328" i="2"/>
  <c r="E68" i="2"/>
  <c r="E123" i="2"/>
  <c r="E169" i="2"/>
  <c r="E349" i="2"/>
  <c r="E433" i="1"/>
  <c r="F433" i="1" s="1"/>
  <c r="G433" i="1" s="1"/>
  <c r="K433" i="1" s="1"/>
  <c r="E258" i="2"/>
  <c r="E271" i="2"/>
  <c r="F118" i="1"/>
  <c r="G118" i="1" s="1"/>
  <c r="I118" i="1" s="1"/>
  <c r="E13" i="2"/>
  <c r="E60" i="2"/>
  <c r="E82" i="2"/>
  <c r="F188" i="1"/>
  <c r="G188" i="1" s="1"/>
  <c r="I188" i="1" s="1"/>
  <c r="F255" i="1"/>
  <c r="G255" i="1" s="1"/>
  <c r="I255" i="1" s="1"/>
  <c r="E142" i="2"/>
  <c r="F282" i="1"/>
  <c r="G282" i="1" s="1"/>
  <c r="I282" i="1" s="1"/>
  <c r="E164" i="2"/>
  <c r="F29" i="1"/>
  <c r="G29" i="1" s="1"/>
  <c r="I29" i="1" s="1"/>
  <c r="E240" i="2"/>
  <c r="F247" i="1"/>
  <c r="G247" i="1" s="1"/>
  <c r="I247" i="1" s="1"/>
  <c r="F52" i="1"/>
  <c r="G52" i="1" s="1"/>
  <c r="I52" i="1" s="1"/>
  <c r="E263" i="2"/>
  <c r="F68" i="1"/>
  <c r="G68" i="1" s="1"/>
  <c r="I68" i="1" s="1"/>
  <c r="E279" i="2"/>
  <c r="E213" i="2"/>
  <c r="E224" i="2"/>
  <c r="F364" i="1"/>
  <c r="G364" i="1" s="1"/>
  <c r="J364" i="1" s="1"/>
  <c r="F425" i="1"/>
  <c r="G425" i="1" s="1"/>
  <c r="J425" i="1" s="1"/>
  <c r="E231" i="2"/>
  <c r="F149" i="1"/>
  <c r="G149" i="1" s="1"/>
  <c r="I149" i="1" s="1"/>
  <c r="E16" i="2"/>
  <c r="E336" i="2"/>
  <c r="F306" i="1"/>
  <c r="G306" i="1" s="1"/>
  <c r="I306" i="1" s="1"/>
  <c r="E185" i="2"/>
  <c r="U342" i="1"/>
  <c r="F418" i="1"/>
  <c r="G418" i="1" s="1"/>
  <c r="K418" i="1" s="1"/>
  <c r="E12" i="2"/>
  <c r="E290" i="2"/>
  <c r="E293" i="2"/>
  <c r="E321" i="2"/>
  <c r="E22" i="2"/>
  <c r="E31" i="2"/>
  <c r="E46" i="2"/>
  <c r="E91" i="2"/>
  <c r="E94" i="2"/>
  <c r="E100" i="2"/>
  <c r="E131" i="2"/>
  <c r="E147" i="2"/>
  <c r="E179" i="2"/>
  <c r="E190" i="2"/>
  <c r="E196" i="2"/>
  <c r="E203" i="2"/>
  <c r="E255" i="2"/>
  <c r="E304" i="2"/>
  <c r="E23" i="2"/>
  <c r="E76" i="2"/>
  <c r="E79" i="2"/>
  <c r="E95" i="2"/>
  <c r="E101" i="2"/>
  <c r="E104" i="2"/>
  <c r="E121" i="2"/>
  <c r="E129" i="2"/>
  <c r="E137" i="2"/>
  <c r="E145" i="2"/>
  <c r="E153" i="2"/>
  <c r="E167" i="2"/>
  <c r="E182" i="2"/>
  <c r="E197" i="2"/>
  <c r="E218" i="2"/>
  <c r="E237" i="2"/>
  <c r="E274" i="2"/>
  <c r="E92" i="2"/>
  <c r="E351" i="2"/>
  <c r="E251" i="2"/>
  <c r="E338" i="2"/>
  <c r="E252" i="2"/>
  <c r="E288" i="2"/>
  <c r="E309" i="2"/>
  <c r="E314" i="2"/>
  <c r="E318" i="2"/>
  <c r="E331" i="2"/>
  <c r="E148" i="2"/>
  <c r="E165" i="2"/>
  <c r="E339" i="2"/>
  <c r="E209" i="2"/>
  <c r="E87" i="2"/>
  <c r="E332" i="2"/>
  <c r="F381" i="1"/>
  <c r="G381" i="1" s="1"/>
  <c r="K381" i="1" s="1"/>
  <c r="E355" i="2"/>
  <c r="F357" i="1"/>
  <c r="G357" i="1" s="1"/>
  <c r="K357" i="1" s="1"/>
  <c r="E220" i="2"/>
  <c r="E39" i="2"/>
  <c r="E71" i="2"/>
  <c r="F410" i="1"/>
  <c r="G410" i="1" s="1"/>
  <c r="K410" i="1" s="1"/>
  <c r="F358" i="1"/>
  <c r="E353" i="2"/>
  <c r="E106" i="2"/>
  <c r="E19" i="2"/>
  <c r="E115" i="2"/>
  <c r="E119" i="2"/>
  <c r="E135" i="2"/>
  <c r="E192" i="2"/>
  <c r="E29" i="2"/>
  <c r="E37" i="2"/>
  <c r="E45" i="2"/>
  <c r="E53" i="2"/>
  <c r="E69" i="2"/>
  <c r="E77" i="2"/>
  <c r="E124" i="2"/>
  <c r="E140" i="2"/>
  <c r="E35" i="2"/>
  <c r="E43" i="2"/>
  <c r="E51" i="2"/>
  <c r="E67" i="2"/>
  <c r="E75" i="2"/>
  <c r="E110" i="2"/>
  <c r="E136" i="2"/>
  <c r="E152" i="2"/>
  <c r="E81" i="2"/>
  <c r="E33" i="2"/>
  <c r="E41" i="2"/>
  <c r="E49" i="2"/>
  <c r="E57" i="2"/>
  <c r="E65" i="2"/>
  <c r="E73" i="2"/>
  <c r="E132" i="2"/>
  <c r="E163" i="2"/>
  <c r="E183" i="2"/>
  <c r="E194" i="2"/>
  <c r="E214" i="2"/>
  <c r="E200" i="2"/>
  <c r="E348" i="2"/>
  <c r="E198" i="2"/>
  <c r="E414" i="1"/>
  <c r="F414" i="1" s="1"/>
  <c r="G414" i="1" s="1"/>
  <c r="K414" i="1" s="1"/>
  <c r="E403" i="1"/>
  <c r="F403" i="1" s="1"/>
  <c r="G403" i="1" s="1"/>
  <c r="K403" i="1" s="1"/>
  <c r="E398" i="1"/>
  <c r="F398" i="1" s="1"/>
  <c r="G398" i="1" s="1"/>
  <c r="K398" i="1" s="1"/>
  <c r="E385" i="1"/>
  <c r="F385" i="1" s="1"/>
  <c r="G385" i="1" s="1"/>
  <c r="K385" i="1" s="1"/>
  <c r="E377" i="1"/>
  <c r="F377" i="1" s="1"/>
  <c r="G377" i="1" s="1"/>
  <c r="K377" i="1" s="1"/>
  <c r="E429" i="1"/>
  <c r="F429" i="1" s="1"/>
  <c r="G429" i="1" s="1"/>
  <c r="K429" i="1" s="1"/>
  <c r="E420" i="1"/>
  <c r="E361" i="1"/>
  <c r="U360" i="1"/>
  <c r="E375" i="1"/>
  <c r="F375" i="1" s="1"/>
  <c r="G375" i="1" s="1"/>
  <c r="K375" i="1" s="1"/>
  <c r="E367" i="1"/>
  <c r="F367" i="1" s="1"/>
  <c r="G367" i="1" s="1"/>
  <c r="K367" i="1" s="1"/>
  <c r="E417" i="1"/>
  <c r="F417" i="1" s="1"/>
  <c r="G417" i="1" s="1"/>
  <c r="K417" i="1" s="1"/>
  <c r="E408" i="1"/>
  <c r="F408" i="1" s="1"/>
  <c r="G408" i="1" s="1"/>
  <c r="K408" i="1" s="1"/>
  <c r="E401" i="1"/>
  <c r="F401" i="1" s="1"/>
  <c r="G401" i="1" s="1"/>
  <c r="K401" i="1" s="1"/>
  <c r="E392" i="1"/>
  <c r="F392" i="1" s="1"/>
  <c r="G392" i="1" s="1"/>
  <c r="K392" i="1" s="1"/>
  <c r="E384" i="1"/>
  <c r="F384" i="1" s="1"/>
  <c r="G384" i="1" s="1"/>
  <c r="K384" i="1" s="1"/>
  <c r="E428" i="1"/>
  <c r="F428" i="1" s="1"/>
  <c r="G428" i="1" s="1"/>
  <c r="E419" i="1"/>
  <c r="F419" i="1" s="1"/>
  <c r="G419" i="1" s="1"/>
  <c r="J419" i="1" s="1"/>
  <c r="G374" i="1"/>
  <c r="K374" i="1" s="1"/>
  <c r="E372" i="1"/>
  <c r="F372" i="1" s="1"/>
  <c r="G372" i="1" s="1"/>
  <c r="K372" i="1" s="1"/>
  <c r="G366" i="1"/>
  <c r="K366" i="1" s="1"/>
  <c r="E354" i="1"/>
  <c r="F354" i="1" s="1"/>
  <c r="G354" i="1" s="1"/>
  <c r="K354" i="1" s="1"/>
  <c r="G416" i="1"/>
  <c r="K416" i="1" s="1"/>
  <c r="E411" i="1"/>
  <c r="F411" i="1" s="1"/>
  <c r="G411" i="1" s="1"/>
  <c r="K411" i="1" s="1"/>
  <c r="E406" i="1"/>
  <c r="F406" i="1" s="1"/>
  <c r="G406" i="1" s="1"/>
  <c r="K406" i="1" s="1"/>
  <c r="G400" i="1"/>
  <c r="K400" i="1" s="1"/>
  <c r="E395" i="1"/>
  <c r="F395" i="1" s="1"/>
  <c r="G395" i="1" s="1"/>
  <c r="K395" i="1" s="1"/>
  <c r="G387" i="1"/>
  <c r="K387" i="1" s="1"/>
  <c r="G379" i="1"/>
  <c r="K379" i="1" s="1"/>
  <c r="C12" i="1"/>
  <c r="C11" i="1"/>
  <c r="E296" i="2" l="1"/>
  <c r="E127" i="2"/>
  <c r="E257" i="2"/>
  <c r="E59" i="2"/>
  <c r="E61" i="2"/>
  <c r="E287" i="2"/>
  <c r="E150" i="2"/>
  <c r="E268" i="2"/>
  <c r="E63" i="2"/>
  <c r="E30" i="2"/>
  <c r="E223" i="2"/>
  <c r="F344" i="1"/>
  <c r="G344" i="1" s="1"/>
  <c r="K344" i="1" s="1"/>
  <c r="E326" i="2"/>
  <c r="E174" i="2"/>
  <c r="E239" i="2"/>
  <c r="E120" i="2"/>
  <c r="E335" i="2"/>
  <c r="E188" i="2"/>
  <c r="E278" i="2"/>
  <c r="E334" i="2"/>
  <c r="E262" i="2"/>
  <c r="O436" i="1"/>
  <c r="O439" i="1"/>
  <c r="O434" i="1"/>
  <c r="E312" i="2"/>
  <c r="E337" i="2"/>
  <c r="E40" i="2"/>
  <c r="F147" i="1"/>
  <c r="G147" i="1" s="1"/>
  <c r="I147" i="1" s="1"/>
  <c r="E217" i="2"/>
  <c r="F353" i="1"/>
  <c r="G353" i="1" s="1"/>
  <c r="K353" i="1" s="1"/>
  <c r="U328" i="1"/>
  <c r="G328" i="1"/>
  <c r="I328" i="1" s="1"/>
  <c r="E90" i="2"/>
  <c r="F197" i="1"/>
  <c r="G197" i="1" s="1"/>
  <c r="I197" i="1" s="1"/>
  <c r="F56" i="1"/>
  <c r="G56" i="1" s="1"/>
  <c r="I56" i="1" s="1"/>
  <c r="E267" i="2"/>
  <c r="E301" i="2"/>
  <c r="E78" i="2"/>
  <c r="E266" i="2"/>
  <c r="F227" i="1"/>
  <c r="G227" i="1" s="1"/>
  <c r="I227" i="1" s="1"/>
  <c r="E116" i="2"/>
  <c r="E162" i="2"/>
  <c r="F280" i="1"/>
  <c r="G280" i="1" s="1"/>
  <c r="I280" i="1" s="1"/>
  <c r="E146" i="2"/>
  <c r="F259" i="1"/>
  <c r="G259" i="1" s="1"/>
  <c r="I259" i="1" s="1"/>
  <c r="E210" i="2"/>
  <c r="F343" i="1"/>
  <c r="G343" i="1" s="1"/>
  <c r="I343" i="1" s="1"/>
  <c r="E112" i="2"/>
  <c r="F219" i="1"/>
  <c r="G219" i="1" s="1"/>
  <c r="I219" i="1" s="1"/>
  <c r="E109" i="2"/>
  <c r="F216" i="1"/>
  <c r="G216" i="1" s="1"/>
  <c r="I216" i="1" s="1"/>
  <c r="E176" i="2"/>
  <c r="F294" i="1"/>
  <c r="G294" i="1" s="1"/>
  <c r="I294" i="1" s="1"/>
  <c r="F221" i="1"/>
  <c r="G221" i="1" s="1"/>
  <c r="I221" i="1" s="1"/>
  <c r="E329" i="2"/>
  <c r="E273" i="2"/>
  <c r="E50" i="2"/>
  <c r="F157" i="1"/>
  <c r="G157" i="1" s="1"/>
  <c r="I157" i="1" s="1"/>
  <c r="F356" i="1"/>
  <c r="G356" i="1" s="1"/>
  <c r="J356" i="1" s="1"/>
  <c r="E219" i="2"/>
  <c r="E48" i="2"/>
  <c r="F155" i="1"/>
  <c r="G155" i="1" s="1"/>
  <c r="I155" i="1" s="1"/>
  <c r="F65" i="1"/>
  <c r="G65" i="1" s="1"/>
  <c r="I65" i="1" s="1"/>
  <c r="E276" i="2"/>
  <c r="F113" i="1"/>
  <c r="G113" i="1" s="1"/>
  <c r="I113" i="1" s="1"/>
  <c r="E324" i="2"/>
  <c r="E168" i="2"/>
  <c r="F286" i="1"/>
  <c r="G286" i="1" s="1"/>
  <c r="I286" i="1" s="1"/>
  <c r="F336" i="1"/>
  <c r="G336" i="1" s="1"/>
  <c r="I336" i="1" s="1"/>
  <c r="E346" i="2"/>
  <c r="E151" i="2"/>
  <c r="F265" i="1"/>
  <c r="G265" i="1" s="1"/>
  <c r="I265" i="1" s="1"/>
  <c r="F222" i="1"/>
  <c r="G222" i="1" s="1"/>
  <c r="I222" i="1" s="1"/>
  <c r="E113" i="2"/>
  <c r="E206" i="2"/>
  <c r="F330" i="1"/>
  <c r="G330" i="1" s="1"/>
  <c r="I330" i="1" s="1"/>
  <c r="E118" i="2"/>
  <c r="F231" i="1"/>
  <c r="G231" i="1" s="1"/>
  <c r="I231" i="1" s="1"/>
  <c r="E247" i="2"/>
  <c r="E241" i="2"/>
  <c r="E229" i="2"/>
  <c r="E256" i="2"/>
  <c r="F64" i="1"/>
  <c r="G64" i="1" s="1"/>
  <c r="I64" i="1" s="1"/>
  <c r="E275" i="2"/>
  <c r="E170" i="2"/>
  <c r="F288" i="1"/>
  <c r="G288" i="1" s="1"/>
  <c r="I288" i="1" s="1"/>
  <c r="E98" i="2"/>
  <c r="F205" i="1"/>
  <c r="G205" i="1" s="1"/>
  <c r="I205" i="1" s="1"/>
  <c r="F72" i="1"/>
  <c r="G72" i="1" s="1"/>
  <c r="I72" i="1" s="1"/>
  <c r="E283" i="2"/>
  <c r="E24" i="2"/>
  <c r="F131" i="1"/>
  <c r="G131" i="1" s="1"/>
  <c r="I131" i="1" s="1"/>
  <c r="F333" i="1"/>
  <c r="G333" i="1" s="1"/>
  <c r="I333" i="1" s="1"/>
  <c r="E343" i="2"/>
  <c r="F21" i="1"/>
  <c r="G21" i="1" s="1"/>
  <c r="I21" i="1" s="1"/>
  <c r="E232" i="2"/>
  <c r="E56" i="2"/>
  <c r="F163" i="1"/>
  <c r="G163" i="1" s="1"/>
  <c r="I163" i="1" s="1"/>
  <c r="E297" i="2"/>
  <c r="E310" i="2"/>
  <c r="E108" i="2"/>
  <c r="F215" i="1"/>
  <c r="G215" i="1" s="1"/>
  <c r="I215" i="1" s="1"/>
  <c r="E248" i="2"/>
  <c r="F37" i="1"/>
  <c r="G37" i="1" s="1"/>
  <c r="I37" i="1" s="1"/>
  <c r="E187" i="2"/>
  <c r="F308" i="1"/>
  <c r="G308" i="1" s="1"/>
  <c r="I308" i="1" s="1"/>
  <c r="F338" i="1"/>
  <c r="E207" i="2"/>
  <c r="F290" i="1"/>
  <c r="G290" i="1" s="1"/>
  <c r="I290" i="1" s="1"/>
  <c r="E172" i="2"/>
  <c r="F80" i="1"/>
  <c r="G80" i="1" s="1"/>
  <c r="I80" i="1" s="1"/>
  <c r="E291" i="2"/>
  <c r="E319" i="2"/>
  <c r="E242" i="2"/>
  <c r="E25" i="2"/>
  <c r="E27" i="2"/>
  <c r="F134" i="1"/>
  <c r="G134" i="1" s="1"/>
  <c r="I134" i="1" s="1"/>
  <c r="F243" i="1"/>
  <c r="G243" i="1" s="1"/>
  <c r="I243" i="1" s="1"/>
  <c r="E130" i="2"/>
  <c r="E181" i="2"/>
  <c r="F299" i="1"/>
  <c r="G299" i="1" s="1"/>
  <c r="I299" i="1" s="1"/>
  <c r="F171" i="1"/>
  <c r="G171" i="1" s="1"/>
  <c r="I171" i="1" s="1"/>
  <c r="E64" i="2"/>
  <c r="F332" i="1"/>
  <c r="G332" i="1" s="1"/>
  <c r="J332" i="1" s="1"/>
  <c r="E342" i="2"/>
  <c r="E195" i="2"/>
  <c r="F318" i="1"/>
  <c r="G318" i="1" s="1"/>
  <c r="I318" i="1" s="1"/>
  <c r="E126" i="2"/>
  <c r="F239" i="1"/>
  <c r="G239" i="1" s="1"/>
  <c r="I239" i="1" s="1"/>
  <c r="F100" i="1"/>
  <c r="G100" i="1" s="1"/>
  <c r="I100" i="1" s="1"/>
  <c r="E311" i="2"/>
  <c r="E74" i="2"/>
  <c r="F181" i="1"/>
  <c r="G181" i="1" s="1"/>
  <c r="I181" i="1" s="1"/>
  <c r="F84" i="1"/>
  <c r="G84" i="1" s="1"/>
  <c r="I84" i="1" s="1"/>
  <c r="E295" i="2"/>
  <c r="E149" i="2"/>
  <c r="E34" i="2"/>
  <c r="F141" i="1"/>
  <c r="G141" i="1" s="1"/>
  <c r="I141" i="1" s="1"/>
  <c r="E138" i="2"/>
  <c r="F251" i="1"/>
  <c r="G251" i="1" s="1"/>
  <c r="I251" i="1" s="1"/>
  <c r="F81" i="1"/>
  <c r="G81" i="1" s="1"/>
  <c r="I81" i="1" s="1"/>
  <c r="E292" i="2"/>
  <c r="E178" i="2"/>
  <c r="F296" i="1"/>
  <c r="G296" i="1" s="1"/>
  <c r="I296" i="1" s="1"/>
  <c r="F48" i="1"/>
  <c r="G48" i="1" s="1"/>
  <c r="I48" i="1" s="1"/>
  <c r="E259" i="2"/>
  <c r="E58" i="2"/>
  <c r="F165" i="1"/>
  <c r="G165" i="1" s="1"/>
  <c r="I165" i="1" s="1"/>
  <c r="F96" i="1"/>
  <c r="G96" i="1" s="1"/>
  <c r="I96" i="1" s="1"/>
  <c r="E307" i="2"/>
  <c r="E80" i="2"/>
  <c r="F187" i="1"/>
  <c r="G187" i="1" s="1"/>
  <c r="I187" i="1" s="1"/>
  <c r="F409" i="1"/>
  <c r="G409" i="1" s="1"/>
  <c r="K409" i="1" s="1"/>
  <c r="E358" i="2"/>
  <c r="F278" i="1"/>
  <c r="G278" i="1" s="1"/>
  <c r="I278" i="1" s="1"/>
  <c r="E160" i="2"/>
  <c r="F97" i="1"/>
  <c r="G97" i="1" s="1"/>
  <c r="I97" i="1" s="1"/>
  <c r="E308" i="2"/>
  <c r="E11" i="2"/>
  <c r="F117" i="1"/>
  <c r="G117" i="1" s="1"/>
  <c r="I117" i="1" s="1"/>
  <c r="E141" i="2"/>
  <c r="F214" i="1"/>
  <c r="G214" i="1" s="1"/>
  <c r="I214" i="1" s="1"/>
  <c r="E107" i="2"/>
  <c r="F331" i="1"/>
  <c r="G331" i="1" s="1"/>
  <c r="J331" i="1" s="1"/>
  <c r="E341" i="2"/>
  <c r="E122" i="2"/>
  <c r="F235" i="1"/>
  <c r="G235" i="1" s="1"/>
  <c r="I235" i="1" s="1"/>
  <c r="F274" i="1"/>
  <c r="G274" i="1" s="1"/>
  <c r="J274" i="1" s="1"/>
  <c r="E156" i="2"/>
  <c r="E199" i="2"/>
  <c r="F322" i="1"/>
  <c r="G322" i="1" s="1"/>
  <c r="I322" i="1" s="1"/>
  <c r="F49" i="1"/>
  <c r="G49" i="1" s="1"/>
  <c r="I49" i="1" s="1"/>
  <c r="E260" i="2"/>
  <c r="F104" i="1"/>
  <c r="G104" i="1" s="1"/>
  <c r="I104" i="1" s="1"/>
  <c r="E315" i="2"/>
  <c r="E320" i="2"/>
  <c r="E173" i="2"/>
  <c r="E270" i="2"/>
  <c r="O438" i="1"/>
  <c r="O435" i="1"/>
  <c r="O433" i="1"/>
  <c r="C16" i="1"/>
  <c r="D18" i="1" s="1"/>
  <c r="O386" i="1"/>
  <c r="O391" i="1"/>
  <c r="O431" i="1"/>
  <c r="O358" i="1"/>
  <c r="O368" i="1"/>
  <c r="O373" i="1"/>
  <c r="O395" i="1"/>
  <c r="O416" i="1"/>
  <c r="O422" i="1"/>
  <c r="O363" i="1"/>
  <c r="O364" i="1"/>
  <c r="O366" i="1"/>
  <c r="O388" i="1"/>
  <c r="O417" i="1"/>
  <c r="O419" i="1"/>
  <c r="O360" i="1"/>
  <c r="O370" i="1"/>
  <c r="O384" i="1"/>
  <c r="O389" i="1"/>
  <c r="O425" i="1"/>
  <c r="O424" i="1"/>
  <c r="O427" i="1"/>
  <c r="O418" i="1"/>
  <c r="O400" i="1"/>
  <c r="O405" i="1"/>
  <c r="O392" i="1"/>
  <c r="O372" i="1"/>
  <c r="O413" i="1"/>
  <c r="O406" i="1"/>
  <c r="O403" i="1"/>
  <c r="O390" i="1"/>
  <c r="O387" i="1"/>
  <c r="O375" i="1"/>
  <c r="O428" i="1"/>
  <c r="O415" i="1"/>
  <c r="O412" i="1"/>
  <c r="O402" i="1"/>
  <c r="O394" i="1"/>
  <c r="O371" i="1"/>
  <c r="O426" i="1"/>
  <c r="O410" i="1"/>
  <c r="O437" i="1"/>
  <c r="O401" i="1"/>
  <c r="O396" i="1"/>
  <c r="O393" i="1"/>
  <c r="O382" i="1"/>
  <c r="O378" i="1"/>
  <c r="O367" i="1"/>
  <c r="O354" i="1"/>
  <c r="O404" i="1"/>
  <c r="O379" i="1"/>
  <c r="O385" i="1"/>
  <c r="O362" i="1"/>
  <c r="O411" i="1"/>
  <c r="O374" i="1"/>
  <c r="O376" i="1"/>
  <c r="O423" i="1"/>
  <c r="O383" i="1"/>
  <c r="O365" i="1"/>
  <c r="O414" i="1"/>
  <c r="O398" i="1"/>
  <c r="O432" i="1"/>
  <c r="O380" i="1"/>
  <c r="O377" i="1"/>
  <c r="O357" i="1"/>
  <c r="O430" i="1"/>
  <c r="O359" i="1"/>
  <c r="O408" i="1"/>
  <c r="O409" i="1"/>
  <c r="O407" i="1"/>
  <c r="O369" i="1"/>
  <c r="O381" i="1"/>
  <c r="O429" i="1"/>
  <c r="O399" i="1"/>
  <c r="O421" i="1"/>
  <c r="O397" i="1"/>
  <c r="F361" i="1"/>
  <c r="O361" i="1" s="1"/>
  <c r="E354" i="2"/>
  <c r="F420" i="1"/>
  <c r="G420" i="1" s="1"/>
  <c r="K420" i="1" s="1"/>
  <c r="E363" i="2"/>
  <c r="K428" i="1"/>
  <c r="E357" i="2"/>
  <c r="E360" i="2"/>
  <c r="E227" i="2"/>
  <c r="E226" i="2"/>
  <c r="O420" i="1" l="1"/>
  <c r="U361" i="1"/>
  <c r="G361" i="1"/>
  <c r="K361" i="1" s="1"/>
  <c r="C15" i="1"/>
  <c r="F18" i="1" l="1"/>
  <c r="F19" i="1" s="1"/>
  <c r="C18" i="1"/>
</calcChain>
</file>

<file path=xl/sharedStrings.xml><?xml version="1.0" encoding="utf-8"?>
<sst xmlns="http://schemas.openxmlformats.org/spreadsheetml/2006/main" count="4596" uniqueCount="1309">
  <si>
    <t>+</t>
  </si>
  <si>
    <t>−0.00396</t>
  </si>
  <si>
    <t>−0.00086</t>
  </si>
  <si>
    <t>−0.00364</t>
  </si>
  <si>
    <t>−0.00312</t>
  </si>
  <si>
    <t>−0.00605</t>
  </si>
  <si>
    <t>−0.00372</t>
  </si>
  <si>
    <t>−0.00386</t>
  </si>
  <si>
    <t>Hanzl (1991)</t>
  </si>
  <si>
    <t>Rovithis et al. (1996)</t>
  </si>
  <si>
    <t>−0</t>
  </si>
  <si>
    <t>0 22572.5</t>
  </si>
  <si>
    <t>−</t>
  </si>
  <si>
    <t>0 22574.0</t>
  </si>
  <si>
    <t>5 22576.0</t>
  </si>
  <si>
    <t>23099.0 −</t>
  </si>
  <si>
    <t>9 23225.5</t>
  </si>
  <si>
    <t>8 23239.0</t>
  </si>
  <si>
    <t>4 23270.0</t>
  </si>
  <si>
    <t>0 23759.5</t>
  </si>
  <si>
    <t>3 23766.5</t>
  </si>
  <si>
    <t>8 23810.5</t>
  </si>
  <si>
    <t>3 23822.5</t>
  </si>
  <si>
    <t>3 23826.0</t>
  </si>
  <si>
    <t>8 23831.0</t>
  </si>
  <si>
    <t>8 23833.0</t>
  </si>
  <si>
    <t>0 23841.5</t>
  </si>
  <si>
    <t>7 24408.0</t>
  </si>
  <si>
    <t>0 24449.0</t>
  </si>
  <si>
    <t>3 25152.0</t>
  </si>
  <si>
    <t>5 25157.0</t>
  </si>
  <si>
    <t>Albayrak et al. (2000)</t>
  </si>
  <si>
    <t>Agerer &amp; H¨ubscher (2003)</t>
  </si>
  <si>
    <t>Nagai (2004)</t>
  </si>
  <si>
    <t>Br´at et al. (2007)</t>
  </si>
  <si>
    <t>Sobotka (2007)</t>
  </si>
  <si>
    <t>Nagai (2005)</t>
  </si>
  <si>
    <t>H¨ubscher et al. (2005)</t>
  </si>
  <si>
    <t>H¨ubscher et al. (2006)</t>
  </si>
  <si>
    <t>Nagai (2007)</t>
  </si>
  <si>
    <t>H¨ubscher (2007)</t>
  </si>
  <si>
    <t>Doˇgru et al. (2007)</t>
  </si>
  <si>
    <t>I Siwak et al. (2010)</t>
  </si>
  <si>
    <t>Siwak et al. (2010)</t>
  </si>
  <si>
    <t>This paper (WASP)</t>
  </si>
  <si>
    <t>I This paper (WASP)</t>
  </si>
  <si>
    <t>00029 I</t>
  </si>
  <si>
    <t>N</t>
  </si>
  <si>
    <t>agai (2008)</t>
  </si>
  <si>
    <t>I This paper (SOAO)</t>
  </si>
  <si>
    <t>This paper (SOAO)</t>
  </si>
  <si>
    <t>Br´at et al. (2008)</t>
  </si>
  <si>
    <t>H¨ubscher et al. (2009)</t>
  </si>
  <si>
    <t>Nagai (2009)</t>
  </si>
  <si>
    <t>Erkan et al. (2010)</t>
  </si>
  <si>
    <t>Lee 2011AJ….142…12</t>
  </si>
  <si>
    <t/>
  </si>
  <si>
    <t>IBVS 6244</t>
  </si>
  <si>
    <t>IBVS 6196</t>
  </si>
  <si>
    <t>OEJV 0179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</si>
  <si>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</si>
  <si>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</si>
  <si>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</si>
  <si>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</si>
  <si>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</si>
  <si>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</si>
  <si>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</si>
  <si>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</si>
  <si>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</si>
  <si>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</si>
  <si>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</si>
  <si>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</si>
  <si>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</si>
  <si>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</si>
  <si>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</si>
  <si>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</si>
  <si>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</si>
  <si>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</si>
  <si>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</si>
  <si>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</si>
  <si>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</si>
  <si>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</si>
  <si>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</si>
  <si>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</si>
  <si>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</si>
  <si>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Misc</t>
  </si>
  <si>
    <t>IBVS 5484</t>
  </si>
  <si>
    <t>v</t>
  </si>
  <si>
    <t>BRNO 21</t>
  </si>
  <si>
    <t>K</t>
  </si>
  <si>
    <t>BRNO 23</t>
  </si>
  <si>
    <t>Diethelm R</t>
  </si>
  <si>
    <t>BBSAG Bull.50</t>
  </si>
  <si>
    <t>B</t>
  </si>
  <si>
    <t>BRNO 26</t>
  </si>
  <si>
    <t>Locher K</t>
  </si>
  <si>
    <t>BBSAG Bull.56</t>
  </si>
  <si>
    <t>BBSAG Bull.58</t>
  </si>
  <si>
    <t>BBSAG Bull.59</t>
  </si>
  <si>
    <t>BBSAG Bull.60</t>
  </si>
  <si>
    <t>BAAVSS 60,15</t>
  </si>
  <si>
    <t>BBSAG Bull.62</t>
  </si>
  <si>
    <t>Peter H</t>
  </si>
  <si>
    <t>BBSAG Bull.63</t>
  </si>
  <si>
    <t>BBSAG Bull.67</t>
  </si>
  <si>
    <t>pg</t>
  </si>
  <si>
    <t>BAV-M 38</t>
  </si>
  <si>
    <t>Wils P</t>
  </si>
  <si>
    <t>BBSAG Bull.68</t>
  </si>
  <si>
    <t>Kohl M</t>
  </si>
  <si>
    <t>BBSAG Bull.69</t>
  </si>
  <si>
    <t>BBSAG Bull.70</t>
  </si>
  <si>
    <t>BBSAG Bull.72</t>
  </si>
  <si>
    <t>BBSAG Bull.74</t>
  </si>
  <si>
    <t>BAAVSS 61,14</t>
  </si>
  <si>
    <t>BAAVSS 64,21</t>
  </si>
  <si>
    <t>BBSAG Bull.77</t>
  </si>
  <si>
    <t>BRNO 27</t>
  </si>
  <si>
    <t>BBSAG Bull.78</t>
  </si>
  <si>
    <t>BAAVSS 67,7</t>
  </si>
  <si>
    <t>BBSAG Bull.81</t>
  </si>
  <si>
    <t>BBSAG Bull.84</t>
  </si>
  <si>
    <t>Mavrofridis G</t>
  </si>
  <si>
    <t>BBSAG Bull.86</t>
  </si>
  <si>
    <t>BBSAG Bull.85</t>
  </si>
  <si>
    <t>BRNO 30</t>
  </si>
  <si>
    <t>BBSAG Bull.88</t>
  </si>
  <si>
    <t>BBSAG Bull.89</t>
  </si>
  <si>
    <t>BBSAG Bull.90</t>
  </si>
  <si>
    <t>BBSAG Bull.92</t>
  </si>
  <si>
    <t>BBSAG Bull.93</t>
  </si>
  <si>
    <t>BBSAG Bull.94</t>
  </si>
  <si>
    <t>IBVS 3615</t>
  </si>
  <si>
    <t>BBSAG Bull.96</t>
  </si>
  <si>
    <t>BRNO 31</t>
  </si>
  <si>
    <t>BBSAG Bull.99</t>
  </si>
  <si>
    <t>BBSAG Bull.98</t>
  </si>
  <si>
    <t>BBSAG Bull.100</t>
  </si>
  <si>
    <t>BBSAG Bull.101</t>
  </si>
  <si>
    <t>BBSAG Bull.102</t>
  </si>
  <si>
    <t>BBSAG Bull.104</t>
  </si>
  <si>
    <t>phe</t>
  </si>
  <si>
    <t>IBVS 4309</t>
  </si>
  <si>
    <t>BBSAG 104</t>
  </si>
  <si>
    <t>S phe</t>
  </si>
  <si>
    <t>BBSAG Bull.105</t>
  </si>
  <si>
    <t>BBSAG Bull.107</t>
  </si>
  <si>
    <t>BBSAG Bull.108</t>
  </si>
  <si>
    <t>BBSAG Bull.109</t>
  </si>
  <si>
    <t>BBSAG Bull.110</t>
  </si>
  <si>
    <t>BBSAG Bull.111</t>
  </si>
  <si>
    <t>BBSAG Bull.112</t>
  </si>
  <si>
    <t>BBSAG Bull.113</t>
  </si>
  <si>
    <t>BBSAG Bull.114</t>
  </si>
  <si>
    <t>BBSAG Bull.115</t>
  </si>
  <si>
    <t>BBSAG Bull.116</t>
  </si>
  <si>
    <t>Locher Kurt</t>
  </si>
  <si>
    <t>BBSAG Bull.118</t>
  </si>
  <si>
    <t>K.Locher</t>
  </si>
  <si>
    <t>BBSAG 119</t>
  </si>
  <si>
    <t>M.Kohl</t>
  </si>
  <si>
    <t>BBSAG 120</t>
  </si>
  <si>
    <t>II</t>
  </si>
  <si>
    <t>IBVS</t>
  </si>
  <si>
    <t>IBVS 5220</t>
  </si>
  <si>
    <t>I</t>
  </si>
  <si>
    <t>IBVS 4841</t>
  </si>
  <si>
    <t>IBVS 5543</t>
  </si>
  <si>
    <t>IBVS 0584</t>
  </si>
  <si>
    <t>EB</t>
  </si>
  <si>
    <t>Nelson</t>
  </si>
  <si>
    <t>IBVS 5672</t>
  </si>
  <si>
    <t>IBVS 5657</t>
  </si>
  <si>
    <t># of data points:</t>
  </si>
  <si>
    <t>IBVS 5731</t>
  </si>
  <si>
    <t>IBVS 5438</t>
  </si>
  <si>
    <t>WZ Cyg / gsc 3167-0550</t>
  </si>
  <si>
    <t>My time zone &gt;&gt;&gt;&gt;&gt;</t>
  </si>
  <si>
    <t>(PST=8, PDT=MDT=7, MDT=CST=6, etc.)</t>
  </si>
  <si>
    <t>JD today</t>
  </si>
  <si>
    <t>New Cycle</t>
  </si>
  <si>
    <t>Next ToM</t>
  </si>
  <si>
    <t>IBVS 5746</t>
  </si>
  <si>
    <t>IBVS 5802</t>
  </si>
  <si>
    <t>IBVS 5809</t>
  </si>
  <si>
    <t>Start of linear fit &gt;&gt;&gt;&gt;&gt;&gt;&gt;&gt;&gt;&gt;&gt;&gt;&gt;&gt;&gt;&gt;&gt;&gt;&gt;&gt;&gt;</t>
  </si>
  <si>
    <t>IBVS 5874</t>
  </si>
  <si>
    <t>OEJV 0074</t>
  </si>
  <si>
    <t>OEJV 0094</t>
  </si>
  <si>
    <t>IBVS 5924</t>
  </si>
  <si>
    <t>2013JAVSO..41..122</t>
  </si>
  <si>
    <t>IBVS 6048</t>
  </si>
  <si>
    <t>IBVS 6084</t>
  </si>
  <si>
    <t>Add cycle</t>
  </si>
  <si>
    <t>Old Cycle</t>
  </si>
  <si>
    <t>IBVS 6125</t>
  </si>
  <si>
    <t>IBVS 6149</t>
  </si>
  <si>
    <t>IBVS 6152</t>
  </si>
  <si>
    <t>OEJV 0168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</si>
  <si>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</si>
  <si>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</si>
  <si>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</si>
  <si>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</si>
  <si>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</si>
  <si>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</si>
  <si>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</si>
  <si>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</si>
  <si>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</si>
  <si>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</si>
  <si>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 -0.003 </t>
  </si>
  <si>
    <t>F </t>
  </si>
  <si>
    <t>2414430.396 </t>
  </si>
  <si>
    <t> 20.05.1898 21:30 </t>
  </si>
  <si>
    <t> -0.014 </t>
  </si>
  <si>
    <t>P </t>
  </si>
  <si>
    <t> I.Kurzemnietse </t>
  </si>
  <si>
    <t> TRI 2.123 </t>
  </si>
  <si>
    <t>2414936.571 </t>
  </si>
  <si>
    <t> 09.10.1899 01:42 </t>
  </si>
  <si>
    <t> 0.013 </t>
  </si>
  <si>
    <t> A.S.Williams </t>
  </si>
  <si>
    <t> AN 169.365 </t>
  </si>
  <si>
    <t>2415320.539 </t>
  </si>
  <si>
    <t> 28.10.1900 00:56 </t>
  </si>
  <si>
    <t> -0.013 </t>
  </si>
  <si>
    <t>2415649.588 </t>
  </si>
  <si>
    <t> 22.09.1901 02:06 </t>
  </si>
  <si>
    <t> -0.018 </t>
  </si>
  <si>
    <t>2415690.497 </t>
  </si>
  <si>
    <t> 01.11.1901 23:55 </t>
  </si>
  <si>
    <t> -0.022 </t>
  </si>
  <si>
    <t>2417078.612 </t>
  </si>
  <si>
    <t> 21.08.1905 02:41 </t>
  </si>
  <si>
    <t>V </t>
  </si>
  <si>
    <t>2417081.507 </t>
  </si>
  <si>
    <t> 24.08.1905 00:10 </t>
  </si>
  <si>
    <t> -0.041 </t>
  </si>
  <si>
    <t>2417101.396 </t>
  </si>
  <si>
    <t> 12.09.1905 21:30 </t>
  </si>
  <si>
    <t> -0.024 </t>
  </si>
  <si>
    <t>2417105.497 </t>
  </si>
  <si>
    <t> 16.09.1905 23:55 </t>
  </si>
  <si>
    <t>2417116.601 </t>
  </si>
  <si>
    <t> 28.09.1905 02:25 </t>
  </si>
  <si>
    <t> -0.015 </t>
  </si>
  <si>
    <t>2417125.373 </t>
  </si>
  <si>
    <t> 06.10.1905 20:57 </t>
  </si>
  <si>
    <t> -0.010 </t>
  </si>
  <si>
    <t>2417354.461 </t>
  </si>
  <si>
    <t> 23.05.1906 23:03 </t>
  </si>
  <si>
    <t> -0.032 </t>
  </si>
  <si>
    <t> K.Graff </t>
  </si>
  <si>
    <t> GUL 1.2.301 </t>
  </si>
  <si>
    <t>2417419.338 </t>
  </si>
  <si>
    <t> 27.07.1906 20:06 </t>
  </si>
  <si>
    <t> -0.031 </t>
  </si>
  <si>
    <t>2417707.500 </t>
  </si>
  <si>
    <t> 12.05.1907 00:00 </t>
  </si>
  <si>
    <t> -0.011 </t>
  </si>
  <si>
    <t>2418187.345 </t>
  </si>
  <si>
    <t> 02.09.1908 20:16 </t>
  </si>
  <si>
    <t> -0.012 </t>
  </si>
  <si>
    <t>2419559.669 </t>
  </si>
  <si>
    <t> 06.06.1912 04:03 </t>
  </si>
  <si>
    <t> H.Shapley </t>
  </si>
  <si>
    <t> CPRI 3.52 </t>
  </si>
  <si>
    <t>2419563.758 </t>
  </si>
  <si>
    <t> 10.06.1912 06:11 </t>
  </si>
  <si>
    <t> -0.016 </t>
  </si>
  <si>
    <t>2419652.586 </t>
  </si>
  <si>
    <t> 07.09.1912 02:03 </t>
  </si>
  <si>
    <t> -0.027 </t>
  </si>
  <si>
    <t>2419795.208 </t>
  </si>
  <si>
    <t> 27.01.1913 16:59 </t>
  </si>
  <si>
    <t> A.A.Nijland </t>
  </si>
  <si>
    <t> AN 211.359 </t>
  </si>
  <si>
    <t>2419935.480 </t>
  </si>
  <si>
    <t> 16.06.1913 23:31 </t>
  </si>
  <si>
    <t>2420007.362 </t>
  </si>
  <si>
    <t> 27.08.1913 20:41 </t>
  </si>
  <si>
    <t>2420008.534 </t>
  </si>
  <si>
    <t> 29.08.1913 00:48 </t>
  </si>
  <si>
    <t> -0.019 </t>
  </si>
  <si>
    <t> AN 211.360 </t>
  </si>
  <si>
    <t>2420018.469 </t>
  </si>
  <si>
    <t> 07.09.1913 23:15 </t>
  </si>
  <si>
    <t> -0.020 </t>
  </si>
  <si>
    <t>2420022.558 </t>
  </si>
  <si>
    <t> 12.09.1913 01:23 </t>
  </si>
  <si>
    <t>2420036.584 </t>
  </si>
  <si>
    <t> 26.09.1913 02:00 </t>
  </si>
  <si>
    <t> -0.023 </t>
  </si>
  <si>
    <t>2420039.513 </t>
  </si>
  <si>
    <t> 29.09.1913 00:18 </t>
  </si>
  <si>
    <t> -0.017 </t>
  </si>
  <si>
    <t>2420041.268 </t>
  </si>
  <si>
    <t> 30.09.1913 18:25 </t>
  </si>
  <si>
    <t>2420066.399 </t>
  </si>
  <si>
    <t> 25.10.1913 21:34 </t>
  </si>
  <si>
    <t>2420079.253 </t>
  </si>
  <si>
    <t> 07.11.1913 18:04 </t>
  </si>
  <si>
    <t>2420094.457 </t>
  </si>
  <si>
    <t> 22.11.1913 22:58 </t>
  </si>
  <si>
    <t>2420121.330 </t>
  </si>
  <si>
    <t> 19.12.1913 19:55 </t>
  </si>
  <si>
    <t> -0.025 </t>
  </si>
  <si>
    <t>2420169.265 </t>
  </si>
  <si>
    <t> 05.02.1914 18:21 </t>
  </si>
  <si>
    <t>2420239.407 </t>
  </si>
  <si>
    <t> 16.04.1914 21:46 </t>
  </si>
  <si>
    <t>2420240.564 </t>
  </si>
  <si>
    <t> 18.04.1914 01:32 </t>
  </si>
  <si>
    <t>2420243.483 </t>
  </si>
  <si>
    <t> 20.04.1914 23:35 </t>
  </si>
  <si>
    <t>2420323.556 </t>
  </si>
  <si>
    <t> 10.07.1914 01:20 </t>
  </si>
  <si>
    <t>2420326.478 </t>
  </si>
  <si>
    <t> 12.07.1914 23:28 </t>
  </si>
  <si>
    <t>2420330.568 </t>
  </si>
  <si>
    <t> 17.07.1914 01:37 </t>
  </si>
  <si>
    <t> -0.026 </t>
  </si>
  <si>
    <t>2420333.494 </t>
  </si>
  <si>
    <t> 19.07.1914 23:51 </t>
  </si>
  <si>
    <t>2420347.529 </t>
  </si>
  <si>
    <t> 03.08.1914 00:41 </t>
  </si>
  <si>
    <t>2420357.453 </t>
  </si>
  <si>
    <t> 12.08.1914 22:52 </t>
  </si>
  <si>
    <t>2420375.566 </t>
  </si>
  <si>
    <t> 31.08.1914 01:35 </t>
  </si>
  <si>
    <t>2420381.420 </t>
  </si>
  <si>
    <t> 05.09.1914 22:04 </t>
  </si>
  <si>
    <t>2420382.594 </t>
  </si>
  <si>
    <t> 07.09.1914 02:15 </t>
  </si>
  <si>
    <t>2420385.512 </t>
  </si>
  <si>
    <t> 10.09.1914 00:17 </t>
  </si>
  <si>
    <t>2428397.385 </t>
  </si>
  <si>
    <t> 16.08.1936 21:14 </t>
  </si>
  <si>
    <t> -0.007 </t>
  </si>
  <si>
    <t> M.Makowiecka </t>
  </si>
  <si>
    <t> AAC 3.31 </t>
  </si>
  <si>
    <t>2428725.267 </t>
  </si>
  <si>
    <t> 10.07.1937 18:24 </t>
  </si>
  <si>
    <t>2428726.425 </t>
  </si>
  <si>
    <t> 11.07.1937 22:12 </t>
  </si>
  <si>
    <t> -0.021 </t>
  </si>
  <si>
    <t>2428728.208 </t>
  </si>
  <si>
    <t> 13.07.1937 16:59 </t>
  </si>
  <si>
    <t> 0.008 </t>
  </si>
  <si>
    <t>2428729.325 </t>
  </si>
  <si>
    <t> 14.07.1937 19:48 </t>
  </si>
  <si>
    <t> -0.044 </t>
  </si>
  <si>
    <t>2428732.281 </t>
  </si>
  <si>
    <t> 17.07.1937 18:44 </t>
  </si>
  <si>
    <t>2428742.210 </t>
  </si>
  <si>
    <t> 27.07.1937 17:02 </t>
  </si>
  <si>
    <t>2428749.233 </t>
  </si>
  <si>
    <t> 03.08.1937 17:35 </t>
  </si>
  <si>
    <t> -0.008 </t>
  </si>
  <si>
    <t>2428750.380 </t>
  </si>
  <si>
    <t> 04.08.1937 21:07 </t>
  </si>
  <si>
    <t> -0.030 </t>
  </si>
  <si>
    <t>2428756.236 </t>
  </si>
  <si>
    <t> 10.08.1937 17:39 </t>
  </si>
  <si>
    <t>2428757.407 </t>
  </si>
  <si>
    <t> 11.08.1937 21:46 </t>
  </si>
  <si>
    <t>2428764.427 </t>
  </si>
  <si>
    <t> 18.08.1937 22:14 </t>
  </si>
  <si>
    <t>2428781.370 </t>
  </si>
  <si>
    <t> 04.09.1937 20:52 </t>
  </si>
  <si>
    <t>2429397.357 </t>
  </si>
  <si>
    <t> 13.05.1939 20:34 </t>
  </si>
  <si>
    <t> -0.056 </t>
  </si>
  <si>
    <t>2429438.324 </t>
  </si>
  <si>
    <t> 23.06.1939 19:46 </t>
  </si>
  <si>
    <t> -0.002 </t>
  </si>
  <si>
    <t>2429455.275 </t>
  </si>
  <si>
    <t> 10.07.1939 18:36 </t>
  </si>
  <si>
    <t> -0.000 </t>
  </si>
  <si>
    <t>2429456.413 </t>
  </si>
  <si>
    <t> 11.07.1939 21:54 </t>
  </si>
  <si>
    <t>2429462.243 </t>
  </si>
  <si>
    <t> 17.07.1939 17:49 </t>
  </si>
  <si>
    <t> -0.046 </t>
  </si>
  <si>
    <t>2429465.219 </t>
  </si>
  <si>
    <t> 20.07.1939 17:15 </t>
  </si>
  <si>
    <t>2429486.227 </t>
  </si>
  <si>
    <t> 10.08.1939 17:26 </t>
  </si>
  <si>
    <t>2429493.214 </t>
  </si>
  <si>
    <t> 17.08.1939 17:08 </t>
  </si>
  <si>
    <t> -0.052 </t>
  </si>
  <si>
    <t>2429868.475 </t>
  </si>
  <si>
    <t> 26.08.1940 23:24 </t>
  </si>
  <si>
    <t>2429928.085 </t>
  </si>
  <si>
    <t> 25.10.1940 14:02 </t>
  </si>
  <si>
    <t> S.Gaposchkin </t>
  </si>
  <si>
    <t> HA 113.73 </t>
  </si>
  <si>
    <t>2430587.337 </t>
  </si>
  <si>
    <t> 15.08.1942 20:05 </t>
  </si>
  <si>
    <t> -0.049 </t>
  </si>
  <si>
    <t>2431674.481 </t>
  </si>
  <si>
    <t> 06.08.1945 23:32 </t>
  </si>
  <si>
    <t>2432889.438 </t>
  </si>
  <si>
    <t> 03.12.1948 22:30 </t>
  </si>
  <si>
    <t> -0.159 </t>
  </si>
  <si>
    <t> A.Szczepanowska </t>
  </si>
  <si>
    <t> AAC 4.117 </t>
  </si>
  <si>
    <t>2433065.498 </t>
  </si>
  <si>
    <t> 28.05.1949 23:57 </t>
  </si>
  <si>
    <t> AAC 5.75 </t>
  </si>
  <si>
    <t>2433418.520 </t>
  </si>
  <si>
    <t> 17.05.1950 00:28 </t>
  </si>
  <si>
    <t>2433559.967 </t>
  </si>
  <si>
    <t> 05.10.1950 11:12 </t>
  </si>
  <si>
    <t> S.Kaho </t>
  </si>
  <si>
    <t> BTOK 49.384 </t>
  </si>
  <si>
    <t>2433594.447 </t>
  </si>
  <si>
    <t> 08.11.1950 22:43 </t>
  </si>
  <si>
    <t>2433798.427 </t>
  </si>
  <si>
    <t> 31.05.1951 22:14 </t>
  </si>
  <si>
    <t>2434628.377 </t>
  </si>
  <si>
    <t> 07.09.1953 21:02 </t>
  </si>
  <si>
    <t> -0.006 </t>
  </si>
  <si>
    <t> AA 6.144 </t>
  </si>
  <si>
    <t>2435244.397 </t>
  </si>
  <si>
    <t> 16.05.1955 21:31 </t>
  </si>
  <si>
    <t> K.Kordylewski </t>
  </si>
  <si>
    <t> SAC 28.108 </t>
  </si>
  <si>
    <t>2435930.557 </t>
  </si>
  <si>
    <t> 02.04.1957 01:22 </t>
  </si>
  <si>
    <t> AA 9.46 </t>
  </si>
  <si>
    <t>2436026.712 </t>
  </si>
  <si>
    <t> 07.07.1957 05:05 </t>
  </si>
  <si>
    <t> B.S.Whitney </t>
  </si>
  <si>
    <t> AJ 60.260 </t>
  </si>
  <si>
    <t>2436028.754 </t>
  </si>
  <si>
    <t> 09.07.1957 06:05 </t>
  </si>
  <si>
    <t> -0.009 </t>
  </si>
  <si>
    <t>2436348.458 </t>
  </si>
  <si>
    <t> 24.05.1958 22:59 </t>
  </si>
  <si>
    <t>2436495.749 </t>
  </si>
  <si>
    <t> 19.10.1958 05:58 </t>
  </si>
  <si>
    <t>2437192.416 </t>
  </si>
  <si>
    <t> 14.09.1960 21:59 </t>
  </si>
  <si>
    <t> K.Häussler </t>
  </si>
  <si>
    <t> HABZ 28 </t>
  </si>
  <si>
    <t>2437199.444 </t>
  </si>
  <si>
    <t> 21.09.1960 22:39 </t>
  </si>
  <si>
    <t> -0.005 </t>
  </si>
  <si>
    <t>2437579.348 </t>
  </si>
  <si>
    <t> 06.10.1961 20:21 </t>
  </si>
  <si>
    <t>2437586.363 </t>
  </si>
  <si>
    <t> 13.10.1961 20:42 </t>
  </si>
  <si>
    <t>2437932.374 </t>
  </si>
  <si>
    <t> 24.09.1962 20:58 </t>
  </si>
  <si>
    <t> 0.005 </t>
  </si>
  <si>
    <t>2437956.322 </t>
  </si>
  <si>
    <t> 18.10.1962 19:43 </t>
  </si>
  <si>
    <t>2438255.552 </t>
  </si>
  <si>
    <t> 14.08.1963 01:14 </t>
  </si>
  <si>
    <t>2438323.370 </t>
  </si>
  <si>
    <t> 20.10.1963 20:52 </t>
  </si>
  <si>
    <t>2438590.475 </t>
  </si>
  <si>
    <t> 13.07.1964 23:24 </t>
  </si>
  <si>
    <t> P.Flin </t>
  </si>
  <si>
    <t> AA 17.61 </t>
  </si>
  <si>
    <t>2438967.454 </t>
  </si>
  <si>
    <t> 25.07.1965 22:53 </t>
  </si>
  <si>
    <t> -0.004 </t>
  </si>
  <si>
    <t> F.Hromada </t>
  </si>
  <si>
    <t> BRNO 5 </t>
  </si>
  <si>
    <t>2439697.442 </t>
  </si>
  <si>
    <t> 25.07.1967 22:36 </t>
  </si>
  <si>
    <t> A.Slowik </t>
  </si>
  <si>
    <t> AA 18.332 </t>
  </si>
  <si>
    <t>2441095.493 </t>
  </si>
  <si>
    <t> 23.05.1971 23:49 </t>
  </si>
  <si>
    <t> J.Silhan </t>
  </si>
  <si>
    <t> BRNO 14 </t>
  </si>
  <si>
    <t>2441154.528 </t>
  </si>
  <si>
    <t> 22.07.1971 00:40 </t>
  </si>
  <si>
    <t> -0.001 </t>
  </si>
  <si>
    <t> A.Soska </t>
  </si>
  <si>
    <t>IBVS 584 </t>
  </si>
  <si>
    <t>2441157.449 </t>
  </si>
  <si>
    <t> 24.07.1971 22:46 </t>
  </si>
  <si>
    <t> L.Frasinski </t>
  </si>
  <si>
    <t>2441157.450 </t>
  </si>
  <si>
    <t> 24.07.1971 22:48 </t>
  </si>
  <si>
    <t>2442274.360 </t>
  </si>
  <si>
    <t> 14.08.1974 20:38 </t>
  </si>
  <si>
    <t> J.Hudec </t>
  </si>
  <si>
    <t> BRNO 20 </t>
  </si>
  <si>
    <t>2442956.444 </t>
  </si>
  <si>
    <t> 26.06.1976 22:39 </t>
  </si>
  <si>
    <t> 0.006 </t>
  </si>
  <si>
    <t> P.Novak </t>
  </si>
  <si>
    <t> BRNO 21 </t>
  </si>
  <si>
    <t>2442963.451 </t>
  </si>
  <si>
    <t> 03.07.1976 22:49 </t>
  </si>
  <si>
    <t>2443724.441 </t>
  </si>
  <si>
    <t> 03.08.1978 22:35 </t>
  </si>
  <si>
    <t> 0.015 </t>
  </si>
  <si>
    <t> J.Manek </t>
  </si>
  <si>
    <t> BRNO 23 </t>
  </si>
  <si>
    <t>2443724.453 </t>
  </si>
  <si>
    <t> 03.08.1978 22:52 </t>
  </si>
  <si>
    <t> 0.027 </t>
  </si>
  <si>
    <t> V.Tuma </t>
  </si>
  <si>
    <t>2443724.457 </t>
  </si>
  <si>
    <t> 03.08.1978 22:58 </t>
  </si>
  <si>
    <t> 0.031 </t>
  </si>
  <si>
    <t> R.Macek </t>
  </si>
  <si>
    <t>2444077.458 </t>
  </si>
  <si>
    <t> 22.07.1979 22:59 </t>
  </si>
  <si>
    <t> M.Polcik </t>
  </si>
  <si>
    <t>2444077.460 </t>
  </si>
  <si>
    <t> 22.07.1979 23:02 </t>
  </si>
  <si>
    <t> 0.017 </t>
  </si>
  <si>
    <t> K.Brancik </t>
  </si>
  <si>
    <t>2444077.464 </t>
  </si>
  <si>
    <t> 22.07.1979 23:08 </t>
  </si>
  <si>
    <t> 0.021 </t>
  </si>
  <si>
    <t> R.Pliska </t>
  </si>
  <si>
    <t>2444077.467 </t>
  </si>
  <si>
    <t> 22.07.1979 23:12 </t>
  </si>
  <si>
    <t> 0.024 </t>
  </si>
  <si>
    <t> P.Simecek </t>
  </si>
  <si>
    <t>2444077.473 </t>
  </si>
  <si>
    <t> 22.07.1979 23:21 </t>
  </si>
  <si>
    <t> 0.030 </t>
  </si>
  <si>
    <t> Z.Kozel </t>
  </si>
  <si>
    <t>2444156.344 </t>
  </si>
  <si>
    <t> 09.10.1979 20:15 </t>
  </si>
  <si>
    <t> P.Kucera </t>
  </si>
  <si>
    <t>2444485.385 </t>
  </si>
  <si>
    <t> 02.09.1980 21:14 </t>
  </si>
  <si>
    <t> R.Diethelm </t>
  </si>
  <si>
    <t> BBS 50 </t>
  </si>
  <si>
    <t>2444581.260 </t>
  </si>
  <si>
    <t> 07.12.1980 18:14 </t>
  </si>
  <si>
    <t> 0.007 </t>
  </si>
  <si>
    <t>2444783.484 </t>
  </si>
  <si>
    <t> 27.06.1981 23:36 </t>
  </si>
  <si>
    <t> J.Bohutinska </t>
  </si>
  <si>
    <t> BRNO 26 </t>
  </si>
  <si>
    <t>2444783.486 </t>
  </si>
  <si>
    <t> 27.06.1981 23:39 </t>
  </si>
  <si>
    <t> P.Neugebauer </t>
  </si>
  <si>
    <t>2444797.503 </t>
  </si>
  <si>
    <t> 12.07.1981 00:04 </t>
  </si>
  <si>
    <t>2444821.489 </t>
  </si>
  <si>
    <t> 04.08.1981 23:44 </t>
  </si>
  <si>
    <t> A.Slatinsky </t>
  </si>
  <si>
    <t>2444821.494 </t>
  </si>
  <si>
    <t> 04.08.1981 23:51 </t>
  </si>
  <si>
    <t> 0.026 </t>
  </si>
  <si>
    <t> V.Wagner </t>
  </si>
  <si>
    <t>2444831.419 </t>
  </si>
  <si>
    <t> 14.08.1981 22:03 </t>
  </si>
  <si>
    <t> K.Locher </t>
  </si>
  <si>
    <t> BBS 56 </t>
  </si>
  <si>
    <t>2444834.329 </t>
  </si>
  <si>
    <t> 17.08.1981 19:53 </t>
  </si>
  <si>
    <t> 0.002 </t>
  </si>
  <si>
    <t>2444838.413 </t>
  </si>
  <si>
    <t> 21.08.1981 21:54 </t>
  </si>
  <si>
    <t> J.Horky </t>
  </si>
  <si>
    <t>2444838.424 </t>
  </si>
  <si>
    <t> 21.08.1981 22:10 </t>
  </si>
  <si>
    <t>2444838.425 </t>
  </si>
  <si>
    <t> 21.08.1981 22:12 </t>
  </si>
  <si>
    <t> K.Dolak </t>
  </si>
  <si>
    <t>2444838.426 </t>
  </si>
  <si>
    <t> 21.08.1981 22:13 </t>
  </si>
  <si>
    <t> M.Zejda </t>
  </si>
  <si>
    <t>2444852.445 </t>
  </si>
  <si>
    <t> 04.09.1981 22:40 </t>
  </si>
  <si>
    <t>2444852.457 </t>
  </si>
  <si>
    <t> 04.09.1981 22:58 </t>
  </si>
  <si>
    <t> 0.012 </t>
  </si>
  <si>
    <t>2444852.460 </t>
  </si>
  <si>
    <t> 04.09.1981 23:02 </t>
  </si>
  <si>
    <t>2444958.248 </t>
  </si>
  <si>
    <t> 19.12.1981 17:57 </t>
  </si>
  <si>
    <t> BBS 58 </t>
  </si>
  <si>
    <t>2445050.592 </t>
  </si>
  <si>
    <t> 22.03.1982 02:12 </t>
  </si>
  <si>
    <t> BBS 59 </t>
  </si>
  <si>
    <t>2445064.613 </t>
  </si>
  <si>
    <t> 05.04.1982 02:42 </t>
  </si>
  <si>
    <t> BBS 60 </t>
  </si>
  <si>
    <t>2445160.466 </t>
  </si>
  <si>
    <t> 09.07.1982 23:11 </t>
  </si>
  <si>
    <t>2445160.473 </t>
  </si>
  <si>
    <t> 09.07.1982 23:21 </t>
  </si>
  <si>
    <t> 0.014 </t>
  </si>
  <si>
    <t>2445198.462 </t>
  </si>
  <si>
    <t> 16.08.1982 23:05 </t>
  </si>
  <si>
    <t>2445198.463 </t>
  </si>
  <si>
    <t> 16.08.1982 23:06 </t>
  </si>
  <si>
    <t>2445198.469 </t>
  </si>
  <si>
    <t> 16.08.1982 23:15 </t>
  </si>
  <si>
    <t> 0.020 </t>
  </si>
  <si>
    <t>2445198.470 </t>
  </si>
  <si>
    <t> 16.08.1982 23:16 </t>
  </si>
  <si>
    <t> J.Brezna </t>
  </si>
  <si>
    <t>2445198.472 </t>
  </si>
  <si>
    <t> 16.08.1982 23:19 </t>
  </si>
  <si>
    <t> 0.023 </t>
  </si>
  <si>
    <t> T.Brelstaff </t>
  </si>
  <si>
    <t> VSSC 60.20 </t>
  </si>
  <si>
    <t>2445208.401 </t>
  </si>
  <si>
    <t> 26.08.1982 21:37 </t>
  </si>
  <si>
    <t> 0.016 </t>
  </si>
  <si>
    <t>2445212.489 </t>
  </si>
  <si>
    <t> 30.08.1982 23:44 </t>
  </si>
  <si>
    <t> BBS 62 </t>
  </si>
  <si>
    <t>2445222.426 </t>
  </si>
  <si>
    <t> 09.09.1982 22:13 </t>
  </si>
  <si>
    <t>2445229.421 </t>
  </si>
  <si>
    <t> 16.09.1982 22:06 </t>
  </si>
  <si>
    <t>2445232.364 </t>
  </si>
  <si>
    <t> 19.09.1982 20:44 </t>
  </si>
  <si>
    <t> H.Peter </t>
  </si>
  <si>
    <t>2445242.297 </t>
  </si>
  <si>
    <t> 29.09.1982 19:07 </t>
  </si>
  <si>
    <t>2445263.338 </t>
  </si>
  <si>
    <t> 20.10.1982 20:06 </t>
  </si>
  <si>
    <t> BBS 63 </t>
  </si>
  <si>
    <t>2445520.497 </t>
  </si>
  <si>
    <t> 04.07.1983 23:55 </t>
  </si>
  <si>
    <t> BBS 67 </t>
  </si>
  <si>
    <t>2445534.531 </t>
  </si>
  <si>
    <t> 19.07.1983 00:44 </t>
  </si>
  <si>
    <t> H.Vielmetter </t>
  </si>
  <si>
    <t>BAVM 38 </t>
  </si>
  <si>
    <t>2445561.417 </t>
  </si>
  <si>
    <t> 14.08.1983 22:00 </t>
  </si>
  <si>
    <t> W.Braune </t>
  </si>
  <si>
    <t>2445561.423 </t>
  </si>
  <si>
    <t> 14.08.1983 22:09 </t>
  </si>
  <si>
    <t>2445565.510 </t>
  </si>
  <si>
    <t> 19.08.1983 00:14 </t>
  </si>
  <si>
    <t>2445568.441 </t>
  </si>
  <si>
    <t> 21.08.1983 22:35 </t>
  </si>
  <si>
    <t> 0.025 </t>
  </si>
  <si>
    <t> P.Svoboda </t>
  </si>
  <si>
    <t>2445578.367 </t>
  </si>
  <si>
    <t> 31.08.1983 20:48 </t>
  </si>
  <si>
    <t> P.Wils </t>
  </si>
  <si>
    <t> BBS 68 </t>
  </si>
  <si>
    <t>2445609.347 </t>
  </si>
  <si>
    <t> 01.10.1983 20:19 </t>
  </si>
  <si>
    <t> 0.019 </t>
  </si>
  <si>
    <t> M.Kohl </t>
  </si>
  <si>
    <t> BBS 69 </t>
  </si>
  <si>
    <t>2445613.439 </t>
  </si>
  <si>
    <t> 05.10.1983 22:32 </t>
  </si>
  <si>
    <t>2445623.369 </t>
  </si>
  <si>
    <t> 15.10.1983 20:51 </t>
  </si>
  <si>
    <t>2445671.293 </t>
  </si>
  <si>
    <t> 02.12.1983 19:01 </t>
  </si>
  <si>
    <t> 0.011 </t>
  </si>
  <si>
    <t>2445671.304 </t>
  </si>
  <si>
    <t> 02.12.1983 19:17 </t>
  </si>
  <si>
    <t> 0.022 </t>
  </si>
  <si>
    <t>2445702.277 </t>
  </si>
  <si>
    <t> 02.01.1984 18:38 </t>
  </si>
  <si>
    <t> BBS 70 </t>
  </si>
  <si>
    <t>2445818.584 </t>
  </si>
  <si>
    <t> 28.04.1984 02:00 </t>
  </si>
  <si>
    <t> BBS 72 </t>
  </si>
  <si>
    <t>2445821.504 </t>
  </si>
  <si>
    <t> 01.05.1984 00:05 </t>
  </si>
  <si>
    <t>2445869.437 </t>
  </si>
  <si>
    <t> 17.06.1984 22:29 </t>
  </si>
  <si>
    <t>2445904.502 </t>
  </si>
  <si>
    <t> 23.07.1984 00:02 </t>
  </si>
  <si>
    <t> 0.018 </t>
  </si>
  <si>
    <t> BBS 74 </t>
  </si>
  <si>
    <t>2445925.546 </t>
  </si>
  <si>
    <t> 13.08.1984 01:06 </t>
  </si>
  <si>
    <t> VSSC 61.17 </t>
  </si>
  <si>
    <t>2445976.394 </t>
  </si>
  <si>
    <t> 02.10.1984 21:27 </t>
  </si>
  <si>
    <t>2446003.290 </t>
  </si>
  <si>
    <t> 29.10.1984 18:57 </t>
  </si>
  <si>
    <t> 0.032 </t>
  </si>
  <si>
    <t>2446219.530 </t>
  </si>
  <si>
    <t> 03.06.1985 00:43 </t>
  </si>
  <si>
    <t> VSSC 64.22 </t>
  </si>
  <si>
    <t>2446270.390 </t>
  </si>
  <si>
    <t> 23.07.1985 21:21 </t>
  </si>
  <si>
    <t> BBS 77 </t>
  </si>
  <si>
    <t>2446291.420 </t>
  </si>
  <si>
    <t> 13.08.1985 22:04 </t>
  </si>
  <si>
    <t> BRNO 27 </t>
  </si>
  <si>
    <t> BBS 78 </t>
  </si>
  <si>
    <t>2446322.387 </t>
  </si>
  <si>
    <t> 13.09.1985 21:17 </t>
  </si>
  <si>
    <t> 0.010 </t>
  </si>
  <si>
    <t> P.Lutcha </t>
  </si>
  <si>
    <t>2446322.394 </t>
  </si>
  <si>
    <t> 13.09.1985 21:27 </t>
  </si>
  <si>
    <t> J.Safar </t>
  </si>
  <si>
    <t>2446322.395 </t>
  </si>
  <si>
    <t> 13.09.1985 21:28 </t>
  </si>
  <si>
    <t>2446332.340 </t>
  </si>
  <si>
    <t> 23.09.1985 20:09 </t>
  </si>
  <si>
    <t>2446356.304 </t>
  </si>
  <si>
    <t> 17.10.1985 19:17 </t>
  </si>
  <si>
    <t> 0.028 </t>
  </si>
  <si>
    <t>2446360.396 </t>
  </si>
  <si>
    <t> 21.10.1985 21:30 </t>
  </si>
  <si>
    <t> 0.029 </t>
  </si>
  <si>
    <t>2446387.276 </t>
  </si>
  <si>
    <t> 17.11.1985 18:37 </t>
  </si>
  <si>
    <t>2446641.524 </t>
  </si>
  <si>
    <t> 30.07.1986 00:34 </t>
  </si>
  <si>
    <t> VSSC 67.8 </t>
  </si>
  <si>
    <t>2446651.454 </t>
  </si>
  <si>
    <t> 08.08.1986 22:53 </t>
  </si>
  <si>
    <t>2446706.404 </t>
  </si>
  <si>
    <t> 02.10.1986 21:41 </t>
  </si>
  <si>
    <t> 0.033 </t>
  </si>
  <si>
    <t> BBS 81 </t>
  </si>
  <si>
    <t>2446976.418 </t>
  </si>
  <si>
    <t> 29.06.1987 22:01 </t>
  </si>
  <si>
    <t> BBS 84 </t>
  </si>
  <si>
    <t>2447000.390 </t>
  </si>
  <si>
    <t> 23.07.1987 21:21 </t>
  </si>
  <si>
    <t> G.Mavrofridis </t>
  </si>
  <si>
    <t> BBS 86 </t>
  </si>
  <si>
    <t>2447028.441 </t>
  </si>
  <si>
    <t> 20.08.1987 22:35 </t>
  </si>
  <si>
    <t> BBS 85 </t>
  </si>
  <si>
    <t>2447069.345 </t>
  </si>
  <si>
    <t> 30.09.1987 20:16 </t>
  </si>
  <si>
    <t>2447083.388 </t>
  </si>
  <si>
    <t> 14.10.1987 21:18 </t>
  </si>
  <si>
    <t> 0.037 </t>
  </si>
  <si>
    <t>2447117.276 </t>
  </si>
  <si>
    <t> 17.11.1987 18:37 </t>
  </si>
  <si>
    <t>2447141.243 </t>
  </si>
  <si>
    <t> 11.12.1987 17:49 </t>
  </si>
  <si>
    <t>2447295.536 </t>
  </si>
  <si>
    <t> 14.05.1988 00:51 </t>
  </si>
  <si>
    <t> A.Dedoch </t>
  </si>
  <si>
    <t> BRNO 30 </t>
  </si>
  <si>
    <t>2447295.543 </t>
  </si>
  <si>
    <t> 14.05.1988 01:01 </t>
  </si>
  <si>
    <t> J.Zahajsky </t>
  </si>
  <si>
    <t>2447323.564 </t>
  </si>
  <si>
    <t> 11.06.1988 01:32 </t>
  </si>
  <si>
    <t> BBS 88 </t>
  </si>
  <si>
    <t>2447326.520 </t>
  </si>
  <si>
    <t> 14.06.1988 00:28 </t>
  </si>
  <si>
    <t>2447350.482 </t>
  </si>
  <si>
    <t> 07.07.1988 23:34 </t>
  </si>
  <si>
    <t> BBS 89 </t>
  </si>
  <si>
    <t>2447353.405 </t>
  </si>
  <si>
    <t> 10.07.1988 21:43 </t>
  </si>
  <si>
    <t>2447360.432 </t>
  </si>
  <si>
    <t> 17.07.1988 22:22 </t>
  </si>
  <si>
    <t> 0.044 </t>
  </si>
  <si>
    <t>2447364.504 </t>
  </si>
  <si>
    <t> 22.07.1988 00:05 </t>
  </si>
  <si>
    <t>2447381.455 </t>
  </si>
  <si>
    <t> 07.08.1988 22:55 </t>
  </si>
  <si>
    <t> K.Hornoch </t>
  </si>
  <si>
    <t>2447381.464 </t>
  </si>
  <si>
    <t> 07.08.1988 23:08 </t>
  </si>
  <si>
    <t> 0.035 </t>
  </si>
  <si>
    <t>2447391.397 </t>
  </si>
  <si>
    <t> 17.08.1988 21:31 </t>
  </si>
  <si>
    <t>2447391.401 </t>
  </si>
  <si>
    <t> 17.08.1988 21:37 </t>
  </si>
  <si>
    <t> 0.036 </t>
  </si>
  <si>
    <t>2447412.440 </t>
  </si>
  <si>
    <t> 07.09.1988 22:33 </t>
  </si>
  <si>
    <t> 0.034 </t>
  </si>
  <si>
    <t>2447456.288 </t>
  </si>
  <si>
    <t> 21.10.1988 18:54 </t>
  </si>
  <si>
    <t> 0.047 </t>
  </si>
  <si>
    <t> BBS 90 </t>
  </si>
  <si>
    <t>2447460.343 </t>
  </si>
  <si>
    <t> 25.10.1988 20:13 </t>
  </si>
  <si>
    <t>2447522.318 </t>
  </si>
  <si>
    <t> 26.12.1988 19:37 </t>
  </si>
  <si>
    <t>2447662.552 </t>
  </si>
  <si>
    <t> 16.05.1989 01:14 </t>
  </si>
  <si>
    <t> BBS 92 </t>
  </si>
  <si>
    <t>2447713.442 </t>
  </si>
  <si>
    <t> 05.07.1989 22:36 </t>
  </si>
  <si>
    <t>2447727.463 </t>
  </si>
  <si>
    <t> 19.07.1989 23:06 </t>
  </si>
  <si>
    <t>2447754.349 </t>
  </si>
  <si>
    <t> 15.08.1989 20:22 </t>
  </si>
  <si>
    <t>2447758.444 </t>
  </si>
  <si>
    <t> 19.08.1989 22:39 </t>
  </si>
  <si>
    <t> VSSC 73 </t>
  </si>
  <si>
    <t>2447762.527 </t>
  </si>
  <si>
    <t> 24.08.1989 00:38 </t>
  </si>
  <si>
    <t>2447782.402 </t>
  </si>
  <si>
    <t> 12.09.1989 21:38 </t>
  </si>
  <si>
    <t>2447803.445 </t>
  </si>
  <si>
    <t> 03.10.1989 22:40 </t>
  </si>
  <si>
    <t> BBS 93 </t>
  </si>
  <si>
    <t>2447847.273 </t>
  </si>
  <si>
    <t> 16.11.1989 18:33 </t>
  </si>
  <si>
    <t>2447857.225 </t>
  </si>
  <si>
    <t> 26.11.1989 17:24 </t>
  </si>
  <si>
    <t> 0.041 </t>
  </si>
  <si>
    <t>2447895.213 </t>
  </si>
  <si>
    <t> 03.01.1990 17:06 </t>
  </si>
  <si>
    <t> 0.038 </t>
  </si>
  <si>
    <t> BBS 94 </t>
  </si>
  <si>
    <t>2448073.4709 </t>
  </si>
  <si>
    <t> 30.06.1990 23:18 </t>
  </si>
  <si>
    <t> 0.0343 </t>
  </si>
  <si>
    <t>E </t>
  </si>
  <si>
    <t>?</t>
  </si>
  <si>
    <t> D.Hanzl </t>
  </si>
  <si>
    <t>IBVS 3615 </t>
  </si>
  <si>
    <t>2448083.402 </t>
  </si>
  <si>
    <t> 10.07.1990 21:38 </t>
  </si>
  <si>
    <t> BBS 96 </t>
  </si>
  <si>
    <t>2448101.527 </t>
  </si>
  <si>
    <t> 29.07.1990 00:38 </t>
  </si>
  <si>
    <t> M.Vrastak </t>
  </si>
  <si>
    <t> BRNO 31 </t>
  </si>
  <si>
    <t>2448107.373 </t>
  </si>
  <si>
    <t> 03.08.1990 20:57 </t>
  </si>
  <si>
    <t>2448114.383 </t>
  </si>
  <si>
    <t> 10.08.1990 21:11 </t>
  </si>
  <si>
    <t>2448115.555 </t>
  </si>
  <si>
    <t> 12.08.1990 01:19 </t>
  </si>
  <si>
    <t>2448118.474 </t>
  </si>
  <si>
    <t> 14.08.1990 23:22 </t>
  </si>
  <si>
    <t> F.Vohla </t>
  </si>
  <si>
    <t>2448173.415 </t>
  </si>
  <si>
    <t> 08.10.1990 21:57 </t>
  </si>
  <si>
    <t> BBS 99 </t>
  </si>
  <si>
    <t>2448176.322 </t>
  </si>
  <si>
    <t> 11.10.1990 19:43 </t>
  </si>
  <si>
    <t>2448176.348 </t>
  </si>
  <si>
    <t> 11.10.1990 20:21 </t>
  </si>
  <si>
    <t> 0.045 </t>
  </si>
  <si>
    <t>2448405.442 </t>
  </si>
  <si>
    <t> 28.05.1991 22:36 </t>
  </si>
  <si>
    <t> BBS 98 </t>
  </si>
  <si>
    <t>2448429.412 </t>
  </si>
  <si>
    <t> 21.06.1991 21:53 </t>
  </si>
  <si>
    <t>2448453.373 </t>
  </si>
  <si>
    <t> 15.07.1991 20:57 </t>
  </si>
  <si>
    <t>2448467.404 </t>
  </si>
  <si>
    <t> 29.07.1991 21:41 </t>
  </si>
  <si>
    <t>2448474.408 </t>
  </si>
  <si>
    <t> 05.08.1991 21:47 </t>
  </si>
  <si>
    <t>2448488.443 </t>
  </si>
  <si>
    <t> 19.08.1991 22:37 </t>
  </si>
  <si>
    <t>2448533.445 </t>
  </si>
  <si>
    <t> 03.10.1991 22:40 </t>
  </si>
  <si>
    <t>2448546.299 </t>
  </si>
  <si>
    <t> 16.10.1991 19:10 </t>
  </si>
  <si>
    <t>2448598.324 </t>
  </si>
  <si>
    <t> 07.12.1991 19:46 </t>
  </si>
  <si>
    <t> BBS 100 </t>
  </si>
  <si>
    <t>2448721.627 </t>
  </si>
  <si>
    <t> 09.04.1992 03:02 </t>
  </si>
  <si>
    <t> BBS 101 </t>
  </si>
  <si>
    <t>2448768.399 </t>
  </si>
  <si>
    <t> 25.05.1992 21:34 </t>
  </si>
  <si>
    <t>2448789.445 </t>
  </si>
  <si>
    <t> 15.06.1992 22:40 </t>
  </si>
  <si>
    <t>2448803.468 </t>
  </si>
  <si>
    <t> 29.06.1992 23:13 </t>
  </si>
  <si>
    <t>2448820.420 </t>
  </si>
  <si>
    <t> 16.07.1992 22:04 </t>
  </si>
  <si>
    <t>2448837.380 </t>
  </si>
  <si>
    <t> 02.08.1992 21:07 </t>
  </si>
  <si>
    <t> 0.046 </t>
  </si>
  <si>
    <t> BBS 102 </t>
  </si>
  <si>
    <t>2448862.502 </t>
  </si>
  <si>
    <t> 28.08.1992 00:02 </t>
  </si>
  <si>
    <t>2448865.424 </t>
  </si>
  <si>
    <t> 30.08.1992 22:10 </t>
  </si>
  <si>
    <t>2448865.426 </t>
  </si>
  <si>
    <t> 30.08.1992 22:13 </t>
  </si>
  <si>
    <t> T.Singliar </t>
  </si>
  <si>
    <t>2448868.339 </t>
  </si>
  <si>
    <t> 02.09.1992 20:08 </t>
  </si>
  <si>
    <t>2448886.457 </t>
  </si>
  <si>
    <t> 20.09.1992 22:58 </t>
  </si>
  <si>
    <t>2449098.625 </t>
  </si>
  <si>
    <t> 21.04.1993 03:00 </t>
  </si>
  <si>
    <t> BBS 104 </t>
  </si>
  <si>
    <t>2449163.505 </t>
  </si>
  <si>
    <t> 25.06.1993 00:07 </t>
  </si>
  <si>
    <t> 0.039 </t>
  </si>
  <si>
    <t>2449163.5052 </t>
  </si>
  <si>
    <t> 0.0397 </t>
  </si>
  <si>
    <t> R.Rovithis </t>
  </si>
  <si>
    <t>IBVS 4309 </t>
  </si>
  <si>
    <t>2449164.3800 </t>
  </si>
  <si>
    <t> 25.06.1993 21:07 </t>
  </si>
  <si>
    <t> 0.0378 </t>
  </si>
  <si>
    <t>2449166.427 </t>
  </si>
  <si>
    <t> 27.06.1993 22:14 </t>
  </si>
  <si>
    <t>2449168.4685 </t>
  </si>
  <si>
    <t> 29.06.1993 23:14 </t>
  </si>
  <si>
    <t> 0.0350 </t>
  </si>
  <si>
    <t>2449169.3457 </t>
  </si>
  <si>
    <t> 30.06.1993 20:17 </t>
  </si>
  <si>
    <t> 0.0355 </t>
  </si>
  <si>
    <t>2449170.508 </t>
  </si>
  <si>
    <t> 02.07.1993 00:11 </t>
  </si>
  <si>
    <t> K.Koss </t>
  </si>
  <si>
    <t>2449170.510 </t>
  </si>
  <si>
    <t> 02.07.1993 00:14 </t>
  </si>
  <si>
    <t> P.Stepan </t>
  </si>
  <si>
    <t>2449170.513 </t>
  </si>
  <si>
    <t> 02.07.1993 00:18 </t>
  </si>
  <si>
    <t> P.Hajek </t>
  </si>
  <si>
    <t>2449170.517 </t>
  </si>
  <si>
    <t> 02.07.1993 00:24 </t>
  </si>
  <si>
    <t>2449211.433 </t>
  </si>
  <si>
    <t> 11.08.1993 22:23 </t>
  </si>
  <si>
    <t> BBS 105 </t>
  </si>
  <si>
    <t>2449249.415 </t>
  </si>
  <si>
    <t> 18.09.1993 21:57 </t>
  </si>
  <si>
    <t>2449321.306 </t>
  </si>
  <si>
    <t> 29.11.1993 19:20 </t>
  </si>
  <si>
    <t>2449490.5083 </t>
  </si>
  <si>
    <t> 18.05.1994 00:11 </t>
  </si>
  <si>
    <t> 0.0341 </t>
  </si>
  <si>
    <t>2449529.3778 </t>
  </si>
  <si>
    <t> 25.06.1994 21:04 </t>
  </si>
  <si>
    <t> 0.0366 </t>
  </si>
  <si>
    <t>2449530.5466 </t>
  </si>
  <si>
    <t> 27.06.1994 01:07 </t>
  </si>
  <si>
    <t> 0.0365 </t>
  </si>
  <si>
    <t>2449547.482 </t>
  </si>
  <si>
    <t> 13.07.1994 23:34 </t>
  </si>
  <si>
    <t> P.Sobotka </t>
  </si>
  <si>
    <t>2449547.499 </t>
  </si>
  <si>
    <t> 13.07.1994 23:58 </t>
  </si>
  <si>
    <t> L.Brat </t>
  </si>
  <si>
    <t>2449550.422 </t>
  </si>
  <si>
    <t> 16.07.1994 22:07 </t>
  </si>
  <si>
    <t> 0.040 </t>
  </si>
  <si>
    <t> BBS 107 </t>
  </si>
  <si>
    <t>2449564.455 </t>
  </si>
  <si>
    <t> 30.07.1994 22:55 </t>
  </si>
  <si>
    <t>2449571.460 </t>
  </si>
  <si>
    <t> 06.08.1994 23:02 </t>
  </si>
  <si>
    <t>2449571.464 </t>
  </si>
  <si>
    <t> 06.08.1994 23:08 </t>
  </si>
  <si>
    <t>2449571.466 </t>
  </si>
  <si>
    <t> 06.08.1994 23:11 </t>
  </si>
  <si>
    <t> 0.043 </t>
  </si>
  <si>
    <t>2449571.467 </t>
  </si>
  <si>
    <t> 06.08.1994 23:12 </t>
  </si>
  <si>
    <t>2449581.396 </t>
  </si>
  <si>
    <t> 16.08.1994 21:30 </t>
  </si>
  <si>
    <t>2449650.367 </t>
  </si>
  <si>
    <t> 24.10.1994 20:48 </t>
  </si>
  <si>
    <t> BBS 108 </t>
  </si>
  <si>
    <t>2449896.423 </t>
  </si>
  <si>
    <t> 27.06.1995 22:09 </t>
  </si>
  <si>
    <t> BBS 109 </t>
  </si>
  <si>
    <t>2449907.532 </t>
  </si>
  <si>
    <t> 09.07.1995 00:46 </t>
  </si>
  <si>
    <t>2449917.4720 </t>
  </si>
  <si>
    <t> 18.07.1995 23:19 </t>
  </si>
  <si>
    <t> 0.0455 </t>
  </si>
  <si>
    <t> Z.Müyesseroglu </t>
  </si>
  <si>
    <t>IBVS 4941 </t>
  </si>
  <si>
    <t>2449917.472 </t>
  </si>
  <si>
    <t> BBS 110 </t>
  </si>
  <si>
    <t>2449924.4856 </t>
  </si>
  <si>
    <t> 25.07.1995 23:39 </t>
  </si>
  <si>
    <t> BRNO 32 </t>
  </si>
  <si>
    <t>2449924.4912 </t>
  </si>
  <si>
    <t> 25.07.1995 23:47 </t>
  </si>
  <si>
    <t> 0.0511 </t>
  </si>
  <si>
    <t>2449924.4939 </t>
  </si>
  <si>
    <t> 25.07.1995 23:51 </t>
  </si>
  <si>
    <t> 0.0538 </t>
  </si>
  <si>
    <t>2449934.422 </t>
  </si>
  <si>
    <t> 04.08.1995 22:07 </t>
  </si>
  <si>
    <t>2449934.432 </t>
  </si>
  <si>
    <t> 04.08.1995 22:22 </t>
  </si>
  <si>
    <t> 0.056 </t>
  </si>
  <si>
    <t>2449938.5103 </t>
  </si>
  <si>
    <t> 09.08.1995 00:14 </t>
  </si>
  <si>
    <t> 0.0430 </t>
  </si>
  <si>
    <t>2449993.458 </t>
  </si>
  <si>
    <t> 02.10.1995 22:59 </t>
  </si>
  <si>
    <t> 0.051 </t>
  </si>
  <si>
    <t>2450006.309 </t>
  </si>
  <si>
    <t> 15.10.1995 19:24 </t>
  </si>
  <si>
    <t>2450068.265 </t>
  </si>
  <si>
    <t> 16.12.1995 18:21 </t>
  </si>
  <si>
    <t> BBS 111 </t>
  </si>
  <si>
    <t>2450287.445 </t>
  </si>
  <si>
    <t> 22.07.1996 22:40 </t>
  </si>
  <si>
    <t> 0.052 </t>
  </si>
  <si>
    <t> BBS 112 </t>
  </si>
  <si>
    <t>2450297.380 </t>
  </si>
  <si>
    <t> 01.08.1996 21:07 </t>
  </si>
  <si>
    <t> BBS 113 </t>
  </si>
  <si>
    <t>2450318.4180 </t>
  </si>
  <si>
    <t> 22.08.1996 22:01 </t>
  </si>
  <si>
    <t> 0.0479 </t>
  </si>
  <si>
    <t>2450318.4208 </t>
  </si>
  <si>
    <t> 22.08.1996 22:05 </t>
  </si>
  <si>
    <t> 0.0507 </t>
  </si>
  <si>
    <t>2450335.366 </t>
  </si>
  <si>
    <t> 08.09.1996 20:47 </t>
  </si>
  <si>
    <t>2450370.422 </t>
  </si>
  <si>
    <t> 13.10.1996 22:07 </t>
  </si>
  <si>
    <t>2450380.366 </t>
  </si>
  <si>
    <t> 23.10.1996 20:47 </t>
  </si>
  <si>
    <t> 0.042 </t>
  </si>
  <si>
    <t>2450390.306 </t>
  </si>
  <si>
    <t> 02.11.1996 19:20 </t>
  </si>
  <si>
    <t> BBS 114 </t>
  </si>
  <si>
    <t>2450551.621 </t>
  </si>
  <si>
    <t> 13.04.1997 02:54 </t>
  </si>
  <si>
    <t> 0.049 </t>
  </si>
  <si>
    <t> BBS 115 </t>
  </si>
  <si>
    <t>2450671.437 </t>
  </si>
  <si>
    <t> 10.08.1997 22:29 </t>
  </si>
  <si>
    <t>2450671.451 </t>
  </si>
  <si>
    <t> 10.08.1997 22:49 </t>
  </si>
  <si>
    <t> 0.063 </t>
  </si>
  <si>
    <t> BBS 116 </t>
  </si>
  <si>
    <t>2450688.386 </t>
  </si>
  <si>
    <t> 27.08.1997 21:15 </t>
  </si>
  <si>
    <t>2450716.444 </t>
  </si>
  <si>
    <t> 24.09.1997 22:39 </t>
  </si>
  <si>
    <t> 0.053 </t>
  </si>
  <si>
    <t>2450750.348 </t>
  </si>
  <si>
    <t> 28.10.1997 20:21 </t>
  </si>
  <si>
    <t> 0.058 </t>
  </si>
  <si>
    <t>2450767.281 </t>
  </si>
  <si>
    <t> 14.11.1997 18:44 </t>
  </si>
  <si>
    <t>2450774.313 </t>
  </si>
  <si>
    <t> 21.11.1997 19:30 </t>
  </si>
  <si>
    <t> 0.059 </t>
  </si>
  <si>
    <t>2450812.286 </t>
  </si>
  <si>
    <t> 29.12.1997 18:51 </t>
  </si>
  <si>
    <t>2451007.498 </t>
  </si>
  <si>
    <t> 12.07.1998 23:57 </t>
  </si>
  <si>
    <t> BBS 118 </t>
  </si>
  <si>
    <t>2451070.042 </t>
  </si>
  <si>
    <t> 13.09.1998 13:00 </t>
  </si>
  <si>
    <t> H.Maehara </t>
  </si>
  <si>
    <t>VSB 47 </t>
  </si>
  <si>
    <t>2451120.306 </t>
  </si>
  <si>
    <t> 02.11.1998 19:20 </t>
  </si>
  <si>
    <t> BBS 119 </t>
  </si>
  <si>
    <t>2451196.288 </t>
  </si>
  <si>
    <t> 17.01.1999 18:54 </t>
  </si>
  <si>
    <t> 0.050 </t>
  </si>
  <si>
    <t>2451274.602 </t>
  </si>
  <si>
    <t> 06.04.1999 02:26 </t>
  </si>
  <si>
    <t> BBS 120 </t>
  </si>
  <si>
    <t>2451377.4777 </t>
  </si>
  <si>
    <t> 17.07.1999 23:27 </t>
  </si>
  <si>
    <t> 0.0553 </t>
  </si>
  <si>
    <t> O.Bracek </t>
  </si>
  <si>
    <t>2451377.4833 </t>
  </si>
  <si>
    <t> 17.07.1999 23:35 </t>
  </si>
  <si>
    <t> 0.0609 </t>
  </si>
  <si>
    <t> J.Gozdal </t>
  </si>
  <si>
    <t>2451435.342 </t>
  </si>
  <si>
    <t> 13.09.1999 20:12 </t>
  </si>
  <si>
    <t> BBS 122 </t>
  </si>
  <si>
    <t>2451511.316 </t>
  </si>
  <si>
    <t> 28.11.1999 19:35 </t>
  </si>
  <si>
    <t> BBS 121 </t>
  </si>
  <si>
    <t>2451803.550 </t>
  </si>
  <si>
    <t> 16.09.2000 01:12 </t>
  </si>
  <si>
    <t> BBS 123 </t>
  </si>
  <si>
    <t>2451854.395 </t>
  </si>
  <si>
    <t> 05.11.2000 21:28 </t>
  </si>
  <si>
    <t> 0.048 </t>
  </si>
  <si>
    <t> BBS 124 </t>
  </si>
  <si>
    <t>2452045.519 </t>
  </si>
  <si>
    <t> 16.05.2001 00:27 </t>
  </si>
  <si>
    <t> BBS 125 </t>
  </si>
  <si>
    <t>2452134.3673 </t>
  </si>
  <si>
    <t> 12.08.2001 20:48 </t>
  </si>
  <si>
    <t> 0.0616 </t>
  </si>
  <si>
    <t> Baldinelli&amp;Maitan </t>
  </si>
  <si>
    <t>IBVS 5220 </t>
  </si>
  <si>
    <t>2452155.393 </t>
  </si>
  <si>
    <t> 02.09.2001 21:25 </t>
  </si>
  <si>
    <t> BBS 126 </t>
  </si>
  <si>
    <t>2452443.542 </t>
  </si>
  <si>
    <t> 18.06.2002 01:00 </t>
  </si>
  <si>
    <t> 0.054 </t>
  </si>
  <si>
    <t> BBS 128 </t>
  </si>
  <si>
    <t>2452495.5587 </t>
  </si>
  <si>
    <t> 09.08.2002 01:24 </t>
  </si>
  <si>
    <t> 0.0531 </t>
  </si>
  <si>
    <t>C </t>
  </si>
  <si>
    <t> S.Dvorak </t>
  </si>
  <si>
    <t> JAAVSO 41;122 </t>
  </si>
  <si>
    <t>2452546.4087 </t>
  </si>
  <si>
    <t> 28.09.2002 21:48 </t>
  </si>
  <si>
    <t> 0.0545 </t>
  </si>
  <si>
    <t>o</t>
  </si>
  <si>
    <t> F.Walter </t>
  </si>
  <si>
    <t>BAVM 158 </t>
  </si>
  <si>
    <t>2452587.318 </t>
  </si>
  <si>
    <t> 08.11.2002 19:37 </t>
  </si>
  <si>
    <t> BBS 129 </t>
  </si>
  <si>
    <t>2452844.486 </t>
  </si>
  <si>
    <t> 23.07.2003 23:39 </t>
  </si>
  <si>
    <t> BBS 130 </t>
  </si>
  <si>
    <t>2452870.2037 </t>
  </si>
  <si>
    <t> 18.08.2003 16:53 </t>
  </si>
  <si>
    <t> 0.0554 </t>
  </si>
  <si>
    <t> Nakajima </t>
  </si>
  <si>
    <t>VSB 42 </t>
  </si>
  <si>
    <t>2452902.34904 </t>
  </si>
  <si>
    <t> 19.09.2003 20:22 </t>
  </si>
  <si>
    <t> 0.05515 </t>
  </si>
  <si>
    <t> R.Ehrenberger </t>
  </si>
  <si>
    <t>OEJV 0074 </t>
  </si>
  <si>
    <t>2453040.2806 </t>
  </si>
  <si>
    <t> 04.02.2004 18:44 </t>
  </si>
  <si>
    <t> 0.0528 </t>
  </si>
  <si>
    <t> P.Sobotka (ESA INTEGRAL) </t>
  </si>
  <si>
    <t>IBVS 5809 </t>
  </si>
  <si>
    <t>2453116.2635 </t>
  </si>
  <si>
    <t> 20.04.2004 18:19 </t>
  </si>
  <si>
    <t> 0.0551 </t>
  </si>
  <si>
    <t>VSB 43 </t>
  </si>
  <si>
    <t>2453193.41338 </t>
  </si>
  <si>
    <t> 06.07.2004 21:55 </t>
  </si>
  <si>
    <t> 0.05547 </t>
  </si>
  <si>
    <t>R</t>
  </si>
  <si>
    <t>2453202.7655 </t>
  </si>
  <si>
    <t> 16.07.2004 06:22 </t>
  </si>
  <si>
    <t> 0.0561 </t>
  </si>
  <si>
    <t>2453206.2728 </t>
  </si>
  <si>
    <t> 19.07.2004 18:32 </t>
  </si>
  <si>
    <t> 0.0566 </t>
  </si>
  <si>
    <t>2453211.540 </t>
  </si>
  <si>
    <t> 25.07.2004 00:57 </t>
  </si>
  <si>
    <t> 0.064 </t>
  </si>
  <si>
    <t>OEJV 0003 </t>
  </si>
  <si>
    <t>2453224.39006 </t>
  </si>
  <si>
    <t> 06.08.2004 21:21 </t>
  </si>
  <si>
    <t> 0.05546 </t>
  </si>
  <si>
    <t>2453224.39353 </t>
  </si>
  <si>
    <t> 06.08.2004 21:26 </t>
  </si>
  <si>
    <t> 0.05893 </t>
  </si>
  <si>
    <t>2453259.4598 </t>
  </si>
  <si>
    <t> 10.09.2004 23:02 </t>
  </si>
  <si>
    <t> 0.0572 </t>
  </si>
  <si>
    <t> F.Agerer </t>
  </si>
  <si>
    <t>BAVM 173 </t>
  </si>
  <si>
    <t>2453546.43364 </t>
  </si>
  <si>
    <t> 24.06.2005 22:24 </t>
  </si>
  <si>
    <t> 0.05833 </t>
  </si>
  <si>
    <t>2453564.560 </t>
  </si>
  <si>
    <t> 13.07.2005 01:26 </t>
  </si>
  <si>
    <t> 0.066 </t>
  </si>
  <si>
    <t>2453612.4780 </t>
  </si>
  <si>
    <t> 29.08.2005 23:28 </t>
  </si>
  <si>
    <t> 0.0580 </t>
  </si>
  <si>
    <t>-I</t>
  </si>
  <si>
    <t> v.Poschinger </t>
  </si>
  <si>
    <t>BAVM 178 </t>
  </si>
  <si>
    <t>2453887.1776 </t>
  </si>
  <si>
    <t> 31.05.2006 16:15 </t>
  </si>
  <si>
    <t>22348</t>
  </si>
  <si>
    <t> 0.0587 </t>
  </si>
  <si>
    <t> K.Nagai et al. </t>
  </si>
  <si>
    <t>VSB 45 </t>
  </si>
  <si>
    <t>2453920.4919 </t>
  </si>
  <si>
    <t> 03.07.2006 23:48 </t>
  </si>
  <si>
    <t>22405</t>
  </si>
  <si>
    <t> 0.0584 </t>
  </si>
  <si>
    <t> K.&amp; M.Rätz </t>
  </si>
  <si>
    <t>BAVM 186 </t>
  </si>
  <si>
    <t>2453985.3679 </t>
  </si>
  <si>
    <t> 06.09.2006 20:49 </t>
  </si>
  <si>
    <t>22516</t>
  </si>
  <si>
    <t> S.Dogru et al. </t>
  </si>
  <si>
    <t>IBVS 5746 </t>
  </si>
  <si>
    <t>2454003.4867 </t>
  </si>
  <si>
    <t> 24.09.2006 23:40 </t>
  </si>
  <si>
    <t>22547</t>
  </si>
  <si>
    <t> 0.0591 </t>
  </si>
  <si>
    <t>2454326.1127 </t>
  </si>
  <si>
    <t> 13.08.2007 14:42 </t>
  </si>
  <si>
    <t>23099</t>
  </si>
  <si>
    <t> 0.0599 </t>
  </si>
  <si>
    <t> H.Itoh </t>
  </si>
  <si>
    <t>VSB 46 </t>
  </si>
  <si>
    <t>2454433.3626 </t>
  </si>
  <si>
    <t> 28.11.2007 20:42 </t>
  </si>
  <si>
    <t>23282.5</t>
  </si>
  <si>
    <t> 0.0603 </t>
  </si>
  <si>
    <t> H.Kucáková </t>
  </si>
  <si>
    <t>OEJV 0094 </t>
  </si>
  <si>
    <t>2454455.2815 </t>
  </si>
  <si>
    <t> 20.12.2007 18:45 </t>
  </si>
  <si>
    <t>23320</t>
  </si>
  <si>
    <t> 0.0617 </t>
  </si>
  <si>
    <t> M.&amp; C.Rätz </t>
  </si>
  <si>
    <t>BAVM 201 </t>
  </si>
  <si>
    <t>2454798.3641 </t>
  </si>
  <si>
    <t> 27.11.2008 20:44 </t>
  </si>
  <si>
    <t>23907</t>
  </si>
  <si>
    <t> 0.0628 </t>
  </si>
  <si>
    <t> P.Frank </t>
  </si>
  <si>
    <t>BAVM 203 </t>
  </si>
  <si>
    <t>2455018.1231 </t>
  </si>
  <si>
    <t> 05.07.2009 14:57 </t>
  </si>
  <si>
    <t>24283</t>
  </si>
  <si>
    <t> 0.0627 </t>
  </si>
  <si>
    <t> K.Shiokawa </t>
  </si>
  <si>
    <t>VSB 50 </t>
  </si>
  <si>
    <t>2455072.4786 </t>
  </si>
  <si>
    <t> 28.08.2009 23:29 </t>
  </si>
  <si>
    <t>24376</t>
  </si>
  <si>
    <t>-U;-I</t>
  </si>
  <si>
    <t> M.Rätz &amp; K.Rätz </t>
  </si>
  <si>
    <t>BAVM 214 </t>
  </si>
  <si>
    <t>2455079.4924 </t>
  </si>
  <si>
    <t> 04.09.2009 23:49 </t>
  </si>
  <si>
    <t>24388</t>
  </si>
  <si>
    <t> 0.0630 </t>
  </si>
  <si>
    <t> N.Erkan et al. </t>
  </si>
  <si>
    <t>IBVS 5924 </t>
  </si>
  <si>
    <t>2455373.4796 </t>
  </si>
  <si>
    <t> 25.06.2010 23:30 </t>
  </si>
  <si>
    <t>24891</t>
  </si>
  <si>
    <t> 0.0639 </t>
  </si>
  <si>
    <t> M.&amp; K.Rätz </t>
  </si>
  <si>
    <t>BAVM 220 </t>
  </si>
  <si>
    <t>2455412.3457 </t>
  </si>
  <si>
    <t> 03.08.2010 20:17 </t>
  </si>
  <si>
    <t>24957.5</t>
  </si>
  <si>
    <t> G.Romeo &amp; G.Marino </t>
  </si>
  <si>
    <t>IBVS 5997 </t>
  </si>
  <si>
    <t>2455786.1122 </t>
  </si>
  <si>
    <t> 12.08.2011 14:41 </t>
  </si>
  <si>
    <t>25597</t>
  </si>
  <si>
    <t> 0.0636 </t>
  </si>
  <si>
    <t>VSB 53 </t>
  </si>
  <si>
    <t>2455833.4556 </t>
  </si>
  <si>
    <t> 28.09.2011 22:56 </t>
  </si>
  <si>
    <t>25678</t>
  </si>
  <si>
    <t> 0.0652 </t>
  </si>
  <si>
    <t>BAVM 228 </t>
  </si>
  <si>
    <t>2455882.2587 </t>
  </si>
  <si>
    <t> 16.11.2011 18:12 </t>
  </si>
  <si>
    <t>25761.5</t>
  </si>
  <si>
    <t> 0.0654 </t>
  </si>
  <si>
    <t>BAVM 225 </t>
  </si>
  <si>
    <t>2456521.3728 </t>
  </si>
  <si>
    <t> 16.08.2013 20:56 </t>
  </si>
  <si>
    <t>26855</t>
  </si>
  <si>
    <t> 0.0661 </t>
  </si>
  <si>
    <t>BAVM 232 </t>
  </si>
  <si>
    <t>2456814.4821 </t>
  </si>
  <si>
    <t> 05.06.2014 23:34 </t>
  </si>
  <si>
    <t>27356.5</t>
  </si>
  <si>
    <t> 0.0657 </t>
  </si>
  <si>
    <t>BAVM 238 </t>
  </si>
  <si>
    <t>2456826.46413 </t>
  </si>
  <si>
    <t> 17.06.2014 23:08 </t>
  </si>
  <si>
    <t>27377</t>
  </si>
  <si>
    <t> 0.06619 </t>
  </si>
  <si>
    <t>m</t>
  </si>
  <si>
    <t> Ö.Varol </t>
  </si>
  <si>
    <t>IBVS 6125 </t>
  </si>
  <si>
    <t>2456940.4363 </t>
  </si>
  <si>
    <t> 09.10.2014 22:28 </t>
  </si>
  <si>
    <t>27572</t>
  </si>
  <si>
    <t> 0.0675 </t>
  </si>
  <si>
    <t>BAVM 239 </t>
  </si>
  <si>
    <t>2457179.4825 </t>
  </si>
  <si>
    <t> 05.06.2015 23:34 </t>
  </si>
  <si>
    <t>27981</t>
  </si>
  <si>
    <t> 0.0672 </t>
  </si>
  <si>
    <t>BAVM 241 (=IBVS 6157) </t>
  </si>
  <si>
    <t>BAD?</t>
  </si>
  <si>
    <t>OEJV 0003</t>
  </si>
  <si>
    <t>IBVS 5997</t>
  </si>
  <si>
    <t>IBVS 6157</t>
  </si>
  <si>
    <t>OEJV 0211</t>
  </si>
  <si>
    <t>RHN 2021</t>
  </si>
  <si>
    <t>IBVS, 63, 6262</t>
  </si>
  <si>
    <t>JBAV, 60</t>
  </si>
  <si>
    <t>JBAV, 63</t>
  </si>
  <si>
    <t>20/05/1898</t>
  </si>
  <si>
    <t>09/10/1899</t>
  </si>
  <si>
    <t>JAAVSO 51, 138</t>
  </si>
  <si>
    <t>JBAV, 76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</si>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</sst>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4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9"/>
      <color indexed="8"/>
      <name val="CourierNewPSMT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39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1" fillId="7" borderId="1" applyNumberFormat="0" applyAlignment="0" applyProtection="0"/>
    <xf numFmtId="0" fontId="32" fillId="0" borderId="4" applyNumberFormat="0" applyFill="0" applyAlignment="0" applyProtection="0"/>
    <xf numFmtId="0" fontId="33" fillId="22" borderId="0" applyNumberFormat="0" applyBorder="0" applyAlignment="0" applyProtection="0"/>
    <xf numFmtId="0" fontId="6" fillId="0" borderId="0"/>
    <xf numFmtId="0" fontId="10" fillId="0" borderId="0"/>
    <xf numFmtId="0" fontId="10" fillId="23" borderId="5" applyNumberFormat="0" applyFont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9" fillId="0" borderId="7" applyNumberFormat="0" applyFont="0" applyFill="0" applyAlignment="0" applyProtection="0"/>
    <xf numFmtId="0" fontId="36" fillId="0" borderId="0" applyNumberFormat="0" applyFill="0" applyBorder="0" applyAlignment="0" applyProtection="0"/>
  </cellStyleXfs>
  <cellXfs count="91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>
      <alignment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0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20" fillId="24" borderId="17" xfId="38" applyFill="1" applyBorder="1" applyAlignment="1" applyProtection="1">
      <alignment horizontal="right" vertical="top" wrapText="1"/>
    </xf>
    <xf numFmtId="0" fontId="38" fillId="0" borderId="0" xfId="0" applyFont="1" applyAlignment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165" fontId="40" fillId="0" borderId="0" xfId="0" applyNumberFormat="1" applyFont="1" applyAlignment="1">
      <alignment horizontal="left" vertical="center" wrapText="1"/>
    </xf>
    <xf numFmtId="165" fontId="17" fillId="0" borderId="0" xfId="0" applyNumberFormat="1" applyFont="1" applyAlignment="1">
      <alignment horizontal="left" vertical="center"/>
    </xf>
    <xf numFmtId="165" fontId="40" fillId="0" borderId="0" xfId="0" applyNumberFormat="1" applyFont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5" fillId="0" borderId="0" xfId="43" applyFont="1" applyAlignment="1">
      <alignment vertical="center"/>
    </xf>
    <xf numFmtId="0" fontId="5" fillId="0" borderId="0" xfId="43" applyFont="1" applyAlignment="1">
      <alignment horizontal="center" vertical="center"/>
    </xf>
    <xf numFmtId="0" fontId="5" fillId="0" borderId="0" xfId="43" applyFont="1" applyAlignment="1">
      <alignment horizontal="left" vertical="center"/>
    </xf>
    <xf numFmtId="0" fontId="5" fillId="0" borderId="0" xfId="42" applyFont="1" applyAlignment="1">
      <alignment vertical="center" wrapText="1"/>
    </xf>
    <xf numFmtId="0" fontId="5" fillId="0" borderId="0" xfId="42" applyFont="1" applyAlignment="1">
      <alignment horizontal="center" vertical="center" wrapText="1"/>
    </xf>
    <xf numFmtId="0" fontId="5" fillId="0" borderId="0" xfId="42" applyFont="1" applyAlignment="1">
      <alignment horizontal="left" vertical="center" wrapText="1"/>
    </xf>
    <xf numFmtId="0" fontId="5" fillId="0" borderId="0" xfId="43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18" fillId="0" borderId="0" xfId="42" applyFont="1" applyAlignment="1">
      <alignment vertical="center"/>
    </xf>
    <xf numFmtId="0" fontId="18" fillId="0" borderId="0" xfId="42" applyFont="1" applyAlignment="1">
      <alignment horizontal="center" vertical="center"/>
    </xf>
    <xf numFmtId="0" fontId="18" fillId="0" borderId="0" xfId="42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166" fontId="40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165" fontId="38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WZ Cyg - O-C Diagr.</a:t>
            </a:r>
          </a:p>
        </c:rich>
      </c:tx>
      <c:layout>
        <c:manualLayout>
          <c:xMode val="edge"/>
          <c:yMode val="edge"/>
          <c:x val="0.36614907592509482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9864394201334"/>
          <c:y val="0.14769252958613219"/>
          <c:w val="0.79447456969615193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Active!$F$21:$F$962</c:f>
              <c:numCache>
                <c:formatCode>General</c:formatCode>
                <c:ptCount val="942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Active!$H$21:$H$962</c:f>
              <c:numCache>
                <c:formatCode>General</c:formatCode>
                <c:ptCount val="942"/>
                <c:pt idx="9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46-4DC1-8C7E-B38AEA2BE6C2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Active!$D$21:$D$962</c:f>
                <c:numCache>
                  <c:formatCode>General</c:formatCode>
                  <c:ptCount val="94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4.0000000000000001E-3</c:v>
                  </c:pt>
                  <c:pt idx="97">
                    <c:v>4.0000000000000001E-3</c:v>
                  </c:pt>
                  <c:pt idx="98">
                    <c:v>0</c:v>
                  </c:pt>
                  <c:pt idx="99">
                    <c:v>0</c:v>
                  </c:pt>
                  <c:pt idx="200">
                    <c:v>0</c:v>
                  </c:pt>
                  <c:pt idx="203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5">
                    <c:v>0</c:v>
                  </c:pt>
                  <c:pt idx="222">
                    <c:v>7.0000000000000001E-3</c:v>
                  </c:pt>
                  <c:pt idx="225">
                    <c:v>4.0000000000000001E-3</c:v>
                  </c:pt>
                  <c:pt idx="226">
                    <c:v>2E-3</c:v>
                  </c:pt>
                  <c:pt idx="227">
                    <c:v>5.0000000000000001E-3</c:v>
                  </c:pt>
                  <c:pt idx="228">
                    <c:v>4.0000000000000001E-3</c:v>
                  </c:pt>
                  <c:pt idx="229">
                    <c:v>5.0000000000000001E-3</c:v>
                  </c:pt>
                  <c:pt idx="230">
                    <c:v>5.0000000000000001E-3</c:v>
                  </c:pt>
                  <c:pt idx="231">
                    <c:v>5.0000000000000001E-3</c:v>
                  </c:pt>
                  <c:pt idx="232">
                    <c:v>5.0000000000000001E-3</c:v>
                  </c:pt>
                  <c:pt idx="233">
                    <c:v>5.0000000000000001E-3</c:v>
                  </c:pt>
                  <c:pt idx="234">
                    <c:v>0.01</c:v>
                  </c:pt>
                  <c:pt idx="235">
                    <c:v>5.0000000000000001E-3</c:v>
                  </c:pt>
                  <c:pt idx="236">
                    <c:v>4.0000000000000001E-3</c:v>
                  </c:pt>
                  <c:pt idx="237">
                    <c:v>4.0000000000000001E-3</c:v>
                  </c:pt>
                  <c:pt idx="238">
                    <c:v>5.0000000000000001E-3</c:v>
                  </c:pt>
                  <c:pt idx="239">
                    <c:v>5.0000000000000001E-3</c:v>
                  </c:pt>
                  <c:pt idx="240">
                    <c:v>0</c:v>
                  </c:pt>
                  <c:pt idx="243">
                    <c:v>4.0000000000000001E-3</c:v>
                  </c:pt>
                  <c:pt idx="244">
                    <c:v>8.9999999999999993E-3</c:v>
                  </c:pt>
                  <c:pt idx="245">
                    <c:v>3.0000000000000001E-3</c:v>
                  </c:pt>
                  <c:pt idx="246">
                    <c:v>4.0000000000000001E-3</c:v>
                  </c:pt>
                  <c:pt idx="249">
                    <c:v>0</c:v>
                  </c:pt>
                  <c:pt idx="251">
                    <c:v>5.0000000000000001E-3</c:v>
                  </c:pt>
                  <c:pt idx="259">
                    <c:v>4.0000000000000001E-3</c:v>
                  </c:pt>
                  <c:pt idx="260">
                    <c:v>4.0000000000000001E-3</c:v>
                  </c:pt>
                  <c:pt idx="261">
                    <c:v>5.0000000000000001E-3</c:v>
                  </c:pt>
                  <c:pt idx="262">
                    <c:v>0</c:v>
                  </c:pt>
                  <c:pt idx="264">
                    <c:v>0</c:v>
                  </c:pt>
                  <c:pt idx="267">
                    <c:v>5.0000000000000001E-3</c:v>
                  </c:pt>
                  <c:pt idx="268">
                    <c:v>4.0000000000000001E-3</c:v>
                  </c:pt>
                  <c:pt idx="273">
                    <c:v>4.0000000000000001E-3</c:v>
                  </c:pt>
                  <c:pt idx="274">
                    <c:v>4.0000000000000001E-3</c:v>
                  </c:pt>
                  <c:pt idx="275">
                    <c:v>4.0000000000000001E-3</c:v>
                  </c:pt>
                  <c:pt idx="276">
                    <c:v>4.0000000000000001E-3</c:v>
                  </c:pt>
                  <c:pt idx="277">
                    <c:v>4.4000000000000002E-4</c:v>
                  </c:pt>
                  <c:pt idx="278">
                    <c:v>4.0000000000000001E-3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4.0000000000000001E-3</c:v>
                  </c:pt>
                  <c:pt idx="283">
                    <c:v>2E-3</c:v>
                  </c:pt>
                  <c:pt idx="284">
                    <c:v>2.7999999999999998E-4</c:v>
                  </c:pt>
                  <c:pt idx="285">
                    <c:v>4.0000000000000001E-3</c:v>
                  </c:pt>
                  <c:pt idx="286">
                    <c:v>4.0000000000000001E-3</c:v>
                  </c:pt>
                  <c:pt idx="287">
                    <c:v>5.0000000000000001E-3</c:v>
                  </c:pt>
                  <c:pt idx="288">
                    <c:v>5.0000000000000001E-3</c:v>
                  </c:pt>
                  <c:pt idx="289">
                    <c:v>4.0000000000000001E-3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6.0000000000000001E-3</c:v>
                  </c:pt>
                  <c:pt idx="293">
                    <c:v>4.0000000000000001E-3</c:v>
                  </c:pt>
                  <c:pt idx="294">
                    <c:v>5.0000000000000001E-3</c:v>
                  </c:pt>
                  <c:pt idx="295">
                    <c:v>5.0000000000000001E-3</c:v>
                  </c:pt>
                  <c:pt idx="296">
                    <c:v>3.0000000000000001E-3</c:v>
                  </c:pt>
                  <c:pt idx="297">
                    <c:v>4.0000000000000001E-3</c:v>
                  </c:pt>
                  <c:pt idx="298">
                    <c:v>3.0000000000000001E-3</c:v>
                  </c:pt>
                  <c:pt idx="299">
                    <c:v>5.0000000000000001E-3</c:v>
                  </c:pt>
                  <c:pt idx="300">
                    <c:v>5.0000000000000001E-3</c:v>
                  </c:pt>
                  <c:pt idx="301">
                    <c:v>5.0000000000000001E-3</c:v>
                  </c:pt>
                  <c:pt idx="302">
                    <c:v>5.0000000000000001E-3</c:v>
                  </c:pt>
                  <c:pt idx="303">
                    <c:v>7.0000000000000001E-3</c:v>
                  </c:pt>
                  <c:pt idx="304">
                    <c:v>6.0000000000000001E-3</c:v>
                  </c:pt>
                  <c:pt idx="305">
                    <c:v>5.0000000000000001E-3</c:v>
                  </c:pt>
                  <c:pt idx="306">
                    <c:v>0</c:v>
                  </c:pt>
                  <c:pt idx="307">
                    <c:v>6.0000000000000001E-3</c:v>
                  </c:pt>
                  <c:pt idx="308">
                    <c:v>4.0000000000000001E-3</c:v>
                  </c:pt>
                  <c:pt idx="309">
                    <c:v>2E-3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4.0000000000000002E-4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1E-4</c:v>
                  </c:pt>
                  <c:pt idx="321">
                    <c:v>6.9999999999999999E-4</c:v>
                  </c:pt>
                  <c:pt idx="322">
                    <c:v>3.0000000000000001E-3</c:v>
                  </c:pt>
                  <c:pt idx="323">
                    <c:v>3.0000000000000001E-3</c:v>
                  </c:pt>
                  <c:pt idx="324">
                    <c:v>0</c:v>
                  </c:pt>
                  <c:pt idx="325">
                    <c:v>1E-3</c:v>
                  </c:pt>
                  <c:pt idx="326">
                    <c:v>8.0000000000000004E-4</c:v>
                  </c:pt>
                  <c:pt idx="327">
                    <c:v>0</c:v>
                  </c:pt>
                  <c:pt idx="328">
                    <c:v>1.2999999999999999E-3</c:v>
                  </c:pt>
                  <c:pt idx="329">
                    <c:v>5.0000000000000001E-4</c:v>
                  </c:pt>
                  <c:pt idx="330">
                    <c:v>2.9999999999999997E-4</c:v>
                  </c:pt>
                  <c:pt idx="331">
                    <c:v>0</c:v>
                  </c:pt>
                  <c:pt idx="332">
                    <c:v>1.5E-3</c:v>
                  </c:pt>
                  <c:pt idx="333">
                    <c:v>1.8E-3</c:v>
                  </c:pt>
                  <c:pt idx="334">
                    <c:v>2.0999999999999999E-3</c:v>
                  </c:pt>
                  <c:pt idx="335">
                    <c:v>1.2999999999999999E-3</c:v>
                  </c:pt>
                  <c:pt idx="336">
                    <c:v>1.8E-3</c:v>
                  </c:pt>
                  <c:pt idx="337">
                    <c:v>0</c:v>
                  </c:pt>
                  <c:pt idx="338">
                    <c:v>3.8E-3</c:v>
                  </c:pt>
                  <c:pt idx="339">
                    <c:v>2.0000000000000001E-4</c:v>
                  </c:pt>
                  <c:pt idx="340">
                    <c:v>0</c:v>
                  </c:pt>
                  <c:pt idx="341">
                    <c:v>1E-4</c:v>
                  </c:pt>
                  <c:pt idx="342">
                    <c:v>1E-4</c:v>
                  </c:pt>
                  <c:pt idx="343">
                    <c:v>1E-4</c:v>
                  </c:pt>
                  <c:pt idx="344">
                    <c:v>2.0000000000000001E-4</c:v>
                  </c:pt>
                  <c:pt idx="345">
                    <c:v>1E-4</c:v>
                  </c:pt>
                  <c:pt idx="346">
                    <c:v>5.0000000000000002E-5</c:v>
                  </c:pt>
                  <c:pt idx="347">
                    <c:v>6.3000000000000003E-4</c:v>
                  </c:pt>
                  <c:pt idx="348">
                    <c:v>3.6000000000000002E-4</c:v>
                  </c:pt>
                  <c:pt idx="349">
                    <c:v>2.5999999999999998E-4</c:v>
                  </c:pt>
                  <c:pt idx="350">
                    <c:v>4.0000000000000002E-4</c:v>
                  </c:pt>
                  <c:pt idx="351">
                    <c:v>2.7E-4</c:v>
                  </c:pt>
                  <c:pt idx="352">
                    <c:v>2.5999999999999998E-4</c:v>
                  </c:pt>
                  <c:pt idx="353">
                    <c:v>3.8000000000000002E-4</c:v>
                  </c:pt>
                  <c:pt idx="354">
                    <c:v>1.6000000000000001E-4</c:v>
                  </c:pt>
                  <c:pt idx="355">
                    <c:v>3.5E-4</c:v>
                  </c:pt>
                  <c:pt idx="356">
                    <c:v>1E-4</c:v>
                  </c:pt>
                  <c:pt idx="357">
                    <c:v>2.4000000000000001E-4</c:v>
                  </c:pt>
                  <c:pt idx="358">
                    <c:v>6.7000000000000002E-4</c:v>
                  </c:pt>
                  <c:pt idx="359">
                    <c:v>2.4000000000000001E-4</c:v>
                  </c:pt>
                  <c:pt idx="360">
                    <c:v>0</c:v>
                  </c:pt>
                  <c:pt idx="361">
                    <c:v>1.7000000000000001E-4</c:v>
                  </c:pt>
                  <c:pt idx="362">
                    <c:v>1.4999999999999999E-4</c:v>
                  </c:pt>
                  <c:pt idx="363">
                    <c:v>4.0000000000000002E-4</c:v>
                  </c:pt>
                  <c:pt idx="364">
                    <c:v>2.1000000000000001E-4</c:v>
                  </c:pt>
                  <c:pt idx="365">
                    <c:v>2.0000000000000001E-4</c:v>
                  </c:pt>
                  <c:pt idx="366">
                    <c:v>4.8999999999999998E-4</c:v>
                  </c:pt>
                  <c:pt idx="367">
                    <c:v>4.6999999999999999E-4</c:v>
                  </c:pt>
                  <c:pt idx="368">
                    <c:v>2.1000000000000001E-4</c:v>
                  </c:pt>
                  <c:pt idx="369">
                    <c:v>4.4000000000000002E-4</c:v>
                  </c:pt>
                  <c:pt idx="370">
                    <c:v>4.2000000000000002E-4</c:v>
                  </c:pt>
                  <c:pt idx="371">
                    <c:v>2.1000000000000001E-4</c:v>
                  </c:pt>
                  <c:pt idx="372">
                    <c:v>4.8000000000000001E-4</c:v>
                  </c:pt>
                  <c:pt idx="373">
                    <c:v>2.2000000000000001E-4</c:v>
                  </c:pt>
                  <c:pt idx="374">
                    <c:v>5.0000000000000001E-4</c:v>
                  </c:pt>
                  <c:pt idx="375">
                    <c:v>2.0000000000000001E-4</c:v>
                  </c:pt>
                  <c:pt idx="376">
                    <c:v>2.0000000000000001E-4</c:v>
                  </c:pt>
                  <c:pt idx="377">
                    <c:v>2.9999999999999997E-4</c:v>
                  </c:pt>
                  <c:pt idx="378">
                    <c:v>1E-4</c:v>
                  </c:pt>
                  <c:pt idx="379">
                    <c:v>2.0000000000000001E-4</c:v>
                  </c:pt>
                  <c:pt idx="380">
                    <c:v>2.9999999999999997E-4</c:v>
                  </c:pt>
                  <c:pt idx="381">
                    <c:v>2.9999999999999997E-4</c:v>
                  </c:pt>
                  <c:pt idx="382">
                    <c:v>4.0000000000000002E-4</c:v>
                  </c:pt>
                  <c:pt idx="383">
                    <c:v>1E-4</c:v>
                  </c:pt>
                  <c:pt idx="384">
                    <c:v>2.2000000000000001E-4</c:v>
                  </c:pt>
                  <c:pt idx="385">
                    <c:v>5.9000000000000003E-4</c:v>
                  </c:pt>
                  <c:pt idx="386">
                    <c:v>2.0000000000000001E-4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2.9999999999999997E-4</c:v>
                  </c:pt>
                  <c:pt idx="391">
                    <c:v>6.9999999999999994E-5</c:v>
                  </c:pt>
                  <c:pt idx="392">
                    <c:v>2.0000000000000001E-4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1.2999999999999999E-4</c:v>
                  </c:pt>
                  <c:pt idx="396">
                    <c:v>1.4999999999999999E-4</c:v>
                  </c:pt>
                  <c:pt idx="397">
                    <c:v>0</c:v>
                  </c:pt>
                  <c:pt idx="398">
                    <c:v>2.0000000000000001E-4</c:v>
                  </c:pt>
                  <c:pt idx="399">
                    <c:v>0</c:v>
                  </c:pt>
                  <c:pt idx="400">
                    <c:v>2.0000000000000001E-4</c:v>
                  </c:pt>
                  <c:pt idx="401">
                    <c:v>1.2999999999999999E-3</c:v>
                  </c:pt>
                  <c:pt idx="402">
                    <c:v>6.0000000000000002E-5</c:v>
                  </c:pt>
                  <c:pt idx="403">
                    <c:v>2.9999999999999997E-4</c:v>
                  </c:pt>
                  <c:pt idx="404">
                    <c:v>1E-3</c:v>
                  </c:pt>
                  <c:pt idx="405">
                    <c:v>2.9999999999999997E-4</c:v>
                  </c:pt>
                  <c:pt idx="406">
                    <c:v>1.6999999999999999E-3</c:v>
                  </c:pt>
                  <c:pt idx="407">
                    <c:v>6.9999999999999999E-4</c:v>
                  </c:pt>
                  <c:pt idx="408">
                    <c:v>4.0000000000000002E-4</c:v>
                  </c:pt>
                  <c:pt idx="409">
                    <c:v>1.6000000000000001E-3</c:v>
                  </c:pt>
                  <c:pt idx="410">
                    <c:v>2.0000000000000001E-4</c:v>
                  </c:pt>
                  <c:pt idx="411">
                    <c:v>4.0000000000000002E-4</c:v>
                  </c:pt>
                  <c:pt idx="412">
                    <c:v>4.0000000000000002E-4</c:v>
                  </c:pt>
                  <c:pt idx="413">
                    <c:v>6.9999999999999999E-4</c:v>
                  </c:pt>
                  <c:pt idx="414">
                    <c:v>5.9999999999999995E-4</c:v>
                  </c:pt>
                  <c:pt idx="415">
                    <c:v>2.0000000000000001E-4</c:v>
                  </c:pt>
                  <c:pt idx="416">
                    <c:v>2.0000000000000001E-4</c:v>
                  </c:pt>
                  <c:pt idx="417">
                    <c:v>1E-4</c:v>
                  </c:pt>
                  <c:pt idx="418">
                    <c:v>1.1299999999999999E-2</c:v>
                  </c:pt>
                </c:numCache>
              </c:numRef>
            </c:plus>
            <c:minus>
              <c:numRef>
                <c:f>Active!$D$21:$D$962</c:f>
                <c:numCache>
                  <c:formatCode>General</c:formatCode>
                  <c:ptCount val="94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4.0000000000000001E-3</c:v>
                  </c:pt>
                  <c:pt idx="97">
                    <c:v>4.0000000000000001E-3</c:v>
                  </c:pt>
                  <c:pt idx="98">
                    <c:v>0</c:v>
                  </c:pt>
                  <c:pt idx="99">
                    <c:v>0</c:v>
                  </c:pt>
                  <c:pt idx="200">
                    <c:v>0</c:v>
                  </c:pt>
                  <c:pt idx="203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5">
                    <c:v>0</c:v>
                  </c:pt>
                  <c:pt idx="222">
                    <c:v>7.0000000000000001E-3</c:v>
                  </c:pt>
                  <c:pt idx="225">
                    <c:v>4.0000000000000001E-3</c:v>
                  </c:pt>
                  <c:pt idx="226">
                    <c:v>2E-3</c:v>
                  </c:pt>
                  <c:pt idx="227">
                    <c:v>5.0000000000000001E-3</c:v>
                  </c:pt>
                  <c:pt idx="228">
                    <c:v>4.0000000000000001E-3</c:v>
                  </c:pt>
                  <c:pt idx="229">
                    <c:v>5.0000000000000001E-3</c:v>
                  </c:pt>
                  <c:pt idx="230">
                    <c:v>5.0000000000000001E-3</c:v>
                  </c:pt>
                  <c:pt idx="231">
                    <c:v>5.0000000000000001E-3</c:v>
                  </c:pt>
                  <c:pt idx="232">
                    <c:v>5.0000000000000001E-3</c:v>
                  </c:pt>
                  <c:pt idx="233">
                    <c:v>5.0000000000000001E-3</c:v>
                  </c:pt>
                  <c:pt idx="234">
                    <c:v>0.01</c:v>
                  </c:pt>
                  <c:pt idx="235">
                    <c:v>5.0000000000000001E-3</c:v>
                  </c:pt>
                  <c:pt idx="236">
                    <c:v>4.0000000000000001E-3</c:v>
                  </c:pt>
                  <c:pt idx="237">
                    <c:v>4.0000000000000001E-3</c:v>
                  </c:pt>
                  <c:pt idx="238">
                    <c:v>5.0000000000000001E-3</c:v>
                  </c:pt>
                  <c:pt idx="239">
                    <c:v>5.0000000000000001E-3</c:v>
                  </c:pt>
                  <c:pt idx="240">
                    <c:v>0</c:v>
                  </c:pt>
                  <c:pt idx="243">
                    <c:v>4.0000000000000001E-3</c:v>
                  </c:pt>
                  <c:pt idx="244">
                    <c:v>8.9999999999999993E-3</c:v>
                  </c:pt>
                  <c:pt idx="245">
                    <c:v>3.0000000000000001E-3</c:v>
                  </c:pt>
                  <c:pt idx="246">
                    <c:v>4.0000000000000001E-3</c:v>
                  </c:pt>
                  <c:pt idx="249">
                    <c:v>0</c:v>
                  </c:pt>
                  <c:pt idx="251">
                    <c:v>5.0000000000000001E-3</c:v>
                  </c:pt>
                  <c:pt idx="259">
                    <c:v>4.0000000000000001E-3</c:v>
                  </c:pt>
                  <c:pt idx="260">
                    <c:v>4.0000000000000001E-3</c:v>
                  </c:pt>
                  <c:pt idx="261">
                    <c:v>5.0000000000000001E-3</c:v>
                  </c:pt>
                  <c:pt idx="262">
                    <c:v>0</c:v>
                  </c:pt>
                  <c:pt idx="264">
                    <c:v>0</c:v>
                  </c:pt>
                  <c:pt idx="267">
                    <c:v>5.0000000000000001E-3</c:v>
                  </c:pt>
                  <c:pt idx="268">
                    <c:v>4.0000000000000001E-3</c:v>
                  </c:pt>
                  <c:pt idx="273">
                    <c:v>4.0000000000000001E-3</c:v>
                  </c:pt>
                  <c:pt idx="274">
                    <c:v>4.0000000000000001E-3</c:v>
                  </c:pt>
                  <c:pt idx="275">
                    <c:v>4.0000000000000001E-3</c:v>
                  </c:pt>
                  <c:pt idx="276">
                    <c:v>4.0000000000000001E-3</c:v>
                  </c:pt>
                  <c:pt idx="277">
                    <c:v>4.4000000000000002E-4</c:v>
                  </c:pt>
                  <c:pt idx="278">
                    <c:v>4.0000000000000001E-3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4.0000000000000001E-3</c:v>
                  </c:pt>
                  <c:pt idx="283">
                    <c:v>2E-3</c:v>
                  </c:pt>
                  <c:pt idx="284">
                    <c:v>2.7999999999999998E-4</c:v>
                  </c:pt>
                  <c:pt idx="285">
                    <c:v>4.0000000000000001E-3</c:v>
                  </c:pt>
                  <c:pt idx="286">
                    <c:v>4.0000000000000001E-3</c:v>
                  </c:pt>
                  <c:pt idx="287">
                    <c:v>5.0000000000000001E-3</c:v>
                  </c:pt>
                  <c:pt idx="288">
                    <c:v>5.0000000000000001E-3</c:v>
                  </c:pt>
                  <c:pt idx="289">
                    <c:v>4.0000000000000001E-3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6.0000000000000001E-3</c:v>
                  </c:pt>
                  <c:pt idx="293">
                    <c:v>4.0000000000000001E-3</c:v>
                  </c:pt>
                  <c:pt idx="294">
                    <c:v>5.0000000000000001E-3</c:v>
                  </c:pt>
                  <c:pt idx="295">
                    <c:v>5.0000000000000001E-3</c:v>
                  </c:pt>
                  <c:pt idx="296">
                    <c:v>3.0000000000000001E-3</c:v>
                  </c:pt>
                  <c:pt idx="297">
                    <c:v>4.0000000000000001E-3</c:v>
                  </c:pt>
                  <c:pt idx="298">
                    <c:v>3.0000000000000001E-3</c:v>
                  </c:pt>
                  <c:pt idx="299">
                    <c:v>5.0000000000000001E-3</c:v>
                  </c:pt>
                  <c:pt idx="300">
                    <c:v>5.0000000000000001E-3</c:v>
                  </c:pt>
                  <c:pt idx="301">
                    <c:v>5.0000000000000001E-3</c:v>
                  </c:pt>
                  <c:pt idx="302">
                    <c:v>5.0000000000000001E-3</c:v>
                  </c:pt>
                  <c:pt idx="303">
                    <c:v>7.0000000000000001E-3</c:v>
                  </c:pt>
                  <c:pt idx="304">
                    <c:v>6.0000000000000001E-3</c:v>
                  </c:pt>
                  <c:pt idx="305">
                    <c:v>5.0000000000000001E-3</c:v>
                  </c:pt>
                  <c:pt idx="306">
                    <c:v>0</c:v>
                  </c:pt>
                  <c:pt idx="307">
                    <c:v>6.0000000000000001E-3</c:v>
                  </c:pt>
                  <c:pt idx="308">
                    <c:v>4.0000000000000001E-3</c:v>
                  </c:pt>
                  <c:pt idx="309">
                    <c:v>2E-3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4.0000000000000002E-4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1E-4</c:v>
                  </c:pt>
                  <c:pt idx="321">
                    <c:v>6.9999999999999999E-4</c:v>
                  </c:pt>
                  <c:pt idx="322">
                    <c:v>3.0000000000000001E-3</c:v>
                  </c:pt>
                  <c:pt idx="323">
                    <c:v>3.0000000000000001E-3</c:v>
                  </c:pt>
                  <c:pt idx="324">
                    <c:v>0</c:v>
                  </c:pt>
                  <c:pt idx="325">
                    <c:v>1E-3</c:v>
                  </c:pt>
                  <c:pt idx="326">
                    <c:v>8.0000000000000004E-4</c:v>
                  </c:pt>
                  <c:pt idx="327">
                    <c:v>0</c:v>
                  </c:pt>
                  <c:pt idx="328">
                    <c:v>1.2999999999999999E-3</c:v>
                  </c:pt>
                  <c:pt idx="329">
                    <c:v>5.0000000000000001E-4</c:v>
                  </c:pt>
                  <c:pt idx="330">
                    <c:v>2.9999999999999997E-4</c:v>
                  </c:pt>
                  <c:pt idx="331">
                    <c:v>0</c:v>
                  </c:pt>
                  <c:pt idx="332">
                    <c:v>1.5E-3</c:v>
                  </c:pt>
                  <c:pt idx="333">
                    <c:v>1.8E-3</c:v>
                  </c:pt>
                  <c:pt idx="334">
                    <c:v>2.0999999999999999E-3</c:v>
                  </c:pt>
                  <c:pt idx="335">
                    <c:v>1.2999999999999999E-3</c:v>
                  </c:pt>
                  <c:pt idx="336">
                    <c:v>1.8E-3</c:v>
                  </c:pt>
                  <c:pt idx="337">
                    <c:v>0</c:v>
                  </c:pt>
                  <c:pt idx="338">
                    <c:v>3.8E-3</c:v>
                  </c:pt>
                  <c:pt idx="339">
                    <c:v>2.0000000000000001E-4</c:v>
                  </c:pt>
                  <c:pt idx="340">
                    <c:v>0</c:v>
                  </c:pt>
                  <c:pt idx="341">
                    <c:v>1E-4</c:v>
                  </c:pt>
                  <c:pt idx="342">
                    <c:v>1E-4</c:v>
                  </c:pt>
                  <c:pt idx="343">
                    <c:v>1E-4</c:v>
                  </c:pt>
                  <c:pt idx="344">
                    <c:v>2.0000000000000001E-4</c:v>
                  </c:pt>
                  <c:pt idx="345">
                    <c:v>1E-4</c:v>
                  </c:pt>
                  <c:pt idx="346">
                    <c:v>5.0000000000000002E-5</c:v>
                  </c:pt>
                  <c:pt idx="347">
                    <c:v>6.3000000000000003E-4</c:v>
                  </c:pt>
                  <c:pt idx="348">
                    <c:v>3.6000000000000002E-4</c:v>
                  </c:pt>
                  <c:pt idx="349">
                    <c:v>2.5999999999999998E-4</c:v>
                  </c:pt>
                  <c:pt idx="350">
                    <c:v>4.0000000000000002E-4</c:v>
                  </c:pt>
                  <c:pt idx="351">
                    <c:v>2.7E-4</c:v>
                  </c:pt>
                  <c:pt idx="352">
                    <c:v>2.5999999999999998E-4</c:v>
                  </c:pt>
                  <c:pt idx="353">
                    <c:v>3.8000000000000002E-4</c:v>
                  </c:pt>
                  <c:pt idx="354">
                    <c:v>1.6000000000000001E-4</c:v>
                  </c:pt>
                  <c:pt idx="355">
                    <c:v>3.5E-4</c:v>
                  </c:pt>
                  <c:pt idx="356">
                    <c:v>1E-4</c:v>
                  </c:pt>
                  <c:pt idx="357">
                    <c:v>2.4000000000000001E-4</c:v>
                  </c:pt>
                  <c:pt idx="358">
                    <c:v>6.7000000000000002E-4</c:v>
                  </c:pt>
                  <c:pt idx="359">
                    <c:v>2.4000000000000001E-4</c:v>
                  </c:pt>
                  <c:pt idx="360">
                    <c:v>0</c:v>
                  </c:pt>
                  <c:pt idx="361">
                    <c:v>1.7000000000000001E-4</c:v>
                  </c:pt>
                  <c:pt idx="362">
                    <c:v>1.4999999999999999E-4</c:v>
                  </c:pt>
                  <c:pt idx="363">
                    <c:v>4.0000000000000002E-4</c:v>
                  </c:pt>
                  <c:pt idx="364">
                    <c:v>2.1000000000000001E-4</c:v>
                  </c:pt>
                  <c:pt idx="365">
                    <c:v>2.0000000000000001E-4</c:v>
                  </c:pt>
                  <c:pt idx="366">
                    <c:v>4.8999999999999998E-4</c:v>
                  </c:pt>
                  <c:pt idx="367">
                    <c:v>4.6999999999999999E-4</c:v>
                  </c:pt>
                  <c:pt idx="368">
                    <c:v>2.1000000000000001E-4</c:v>
                  </c:pt>
                  <c:pt idx="369">
                    <c:v>4.4000000000000002E-4</c:v>
                  </c:pt>
                  <c:pt idx="370">
                    <c:v>4.2000000000000002E-4</c:v>
                  </c:pt>
                  <c:pt idx="371">
                    <c:v>2.1000000000000001E-4</c:v>
                  </c:pt>
                  <c:pt idx="372">
                    <c:v>4.8000000000000001E-4</c:v>
                  </c:pt>
                  <c:pt idx="373">
                    <c:v>2.2000000000000001E-4</c:v>
                  </c:pt>
                  <c:pt idx="374">
                    <c:v>5.0000000000000001E-4</c:v>
                  </c:pt>
                  <c:pt idx="375">
                    <c:v>2.0000000000000001E-4</c:v>
                  </c:pt>
                  <c:pt idx="376">
                    <c:v>2.0000000000000001E-4</c:v>
                  </c:pt>
                  <c:pt idx="377">
                    <c:v>2.9999999999999997E-4</c:v>
                  </c:pt>
                  <c:pt idx="378">
                    <c:v>1E-4</c:v>
                  </c:pt>
                  <c:pt idx="379">
                    <c:v>2.0000000000000001E-4</c:v>
                  </c:pt>
                  <c:pt idx="380">
                    <c:v>2.9999999999999997E-4</c:v>
                  </c:pt>
                  <c:pt idx="381">
                    <c:v>2.9999999999999997E-4</c:v>
                  </c:pt>
                  <c:pt idx="382">
                    <c:v>4.0000000000000002E-4</c:v>
                  </c:pt>
                  <c:pt idx="383">
                    <c:v>1E-4</c:v>
                  </c:pt>
                  <c:pt idx="384">
                    <c:v>2.2000000000000001E-4</c:v>
                  </c:pt>
                  <c:pt idx="385">
                    <c:v>5.9000000000000003E-4</c:v>
                  </c:pt>
                  <c:pt idx="386">
                    <c:v>2.0000000000000001E-4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2.9999999999999997E-4</c:v>
                  </c:pt>
                  <c:pt idx="391">
                    <c:v>6.9999999999999994E-5</c:v>
                  </c:pt>
                  <c:pt idx="392">
                    <c:v>2.0000000000000001E-4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1.2999999999999999E-4</c:v>
                  </c:pt>
                  <c:pt idx="396">
                    <c:v>1.4999999999999999E-4</c:v>
                  </c:pt>
                  <c:pt idx="397">
                    <c:v>0</c:v>
                  </c:pt>
                  <c:pt idx="398">
                    <c:v>2.0000000000000001E-4</c:v>
                  </c:pt>
                  <c:pt idx="399">
                    <c:v>0</c:v>
                  </c:pt>
                  <c:pt idx="400">
                    <c:v>2.0000000000000001E-4</c:v>
                  </c:pt>
                  <c:pt idx="401">
                    <c:v>1.2999999999999999E-3</c:v>
                  </c:pt>
                  <c:pt idx="402">
                    <c:v>6.0000000000000002E-5</c:v>
                  </c:pt>
                  <c:pt idx="403">
                    <c:v>2.9999999999999997E-4</c:v>
                  </c:pt>
                  <c:pt idx="404">
                    <c:v>1E-3</c:v>
                  </c:pt>
                  <c:pt idx="405">
                    <c:v>2.9999999999999997E-4</c:v>
                  </c:pt>
                  <c:pt idx="406">
                    <c:v>1.6999999999999999E-3</c:v>
                  </c:pt>
                  <c:pt idx="407">
                    <c:v>6.9999999999999999E-4</c:v>
                  </c:pt>
                  <c:pt idx="408">
                    <c:v>4.0000000000000002E-4</c:v>
                  </c:pt>
                  <c:pt idx="409">
                    <c:v>1.6000000000000001E-3</c:v>
                  </c:pt>
                  <c:pt idx="410">
                    <c:v>2.0000000000000001E-4</c:v>
                  </c:pt>
                  <c:pt idx="411">
                    <c:v>4.0000000000000002E-4</c:v>
                  </c:pt>
                  <c:pt idx="412">
                    <c:v>4.0000000000000002E-4</c:v>
                  </c:pt>
                  <c:pt idx="413">
                    <c:v>6.9999999999999999E-4</c:v>
                  </c:pt>
                  <c:pt idx="414">
                    <c:v>5.9999999999999995E-4</c:v>
                  </c:pt>
                  <c:pt idx="415">
                    <c:v>2.0000000000000001E-4</c:v>
                  </c:pt>
                  <c:pt idx="416">
                    <c:v>2.0000000000000001E-4</c:v>
                  </c:pt>
                  <c:pt idx="417">
                    <c:v>1E-4</c:v>
                  </c:pt>
                  <c:pt idx="418">
                    <c:v>1.1299999999999999E-2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Active!$I$21:$I$962</c:f>
              <c:numCache>
                <c:formatCode>General</c:formatCode>
                <c:ptCount val="942"/>
                <c:pt idx="0">
                  <c:v>-1.4490099998511141E-2</c:v>
                </c:pt>
                <c:pt idx="1">
                  <c:v>1.3040500001807231E-2</c:v>
                </c:pt>
                <c:pt idx="2">
                  <c:v>-1.3055799998255679E-2</c:v>
                </c:pt>
                <c:pt idx="3">
                  <c:v>-1.8357500001002336E-2</c:v>
                </c:pt>
                <c:pt idx="4">
                  <c:v>-2.1970499998133164E-2</c:v>
                </c:pt>
                <c:pt idx="5">
                  <c:v>-1.3482999998814194E-2</c:v>
                </c:pt>
                <c:pt idx="6">
                  <c:v>-4.0812499999447027E-2</c:v>
                </c:pt>
                <c:pt idx="7">
                  <c:v>-2.365309999731835E-2</c:v>
                </c:pt>
                <c:pt idx="8">
                  <c:v>-1.3914399998611771E-2</c:v>
                </c:pt>
                <c:pt idx="9">
                  <c:v>-1.4766500000405358E-2</c:v>
                </c:pt>
                <c:pt idx="10">
                  <c:v>-9.7549999991315417E-3</c:v>
                </c:pt>
                <c:pt idx="11">
                  <c:v>-3.2387799998105038E-2</c:v>
                </c:pt>
                <c:pt idx="12">
                  <c:v>-3.1102699998882599E-2</c:v>
                </c:pt>
                <c:pt idx="13">
                  <c:v>-1.0791400000016438E-2</c:v>
                </c:pt>
                <c:pt idx="14">
                  <c:v>-1.2295299999095732E-2</c:v>
                </c:pt>
                <c:pt idx="15">
                  <c:v>-1.4228499996534083E-2</c:v>
                </c:pt>
                <c:pt idx="16">
                  <c:v>-1.6489799996634247E-2</c:v>
                </c:pt>
                <c:pt idx="17">
                  <c:v>-2.7306600000883918E-2</c:v>
                </c:pt>
                <c:pt idx="18">
                  <c:v>-1.49861999998393E-2</c:v>
                </c:pt>
                <c:pt idx="19">
                  <c:v>-1.4802199999394361E-2</c:v>
                </c:pt>
                <c:pt idx="20">
                  <c:v>-2.2107899996626657E-2</c:v>
                </c:pt>
                <c:pt idx="21">
                  <c:v>-1.9039700000575976E-2</c:v>
                </c:pt>
                <c:pt idx="22">
                  <c:v>-1.9959999997809064E-2</c:v>
                </c:pt>
                <c:pt idx="23">
                  <c:v>-2.2221299997909227E-2</c:v>
                </c:pt>
                <c:pt idx="24">
                  <c:v>-2.3402899998473004E-2</c:v>
                </c:pt>
                <c:pt idx="25">
                  <c:v>-1.6732399999455083E-2</c:v>
                </c:pt>
                <c:pt idx="26">
                  <c:v>-1.5130100000533275E-2</c:v>
                </c:pt>
                <c:pt idx="27">
                  <c:v>-1.6163799999048933E-2</c:v>
                </c:pt>
                <c:pt idx="28">
                  <c:v>-2.0413599999301368E-2</c:v>
                </c:pt>
                <c:pt idx="29">
                  <c:v>-1.2526999998954125E-2</c:v>
                </c:pt>
                <c:pt idx="30">
                  <c:v>-2.4958399997558445E-2</c:v>
                </c:pt>
                <c:pt idx="31">
                  <c:v>-1.6162200001417659E-2</c:v>
                </c:pt>
                <c:pt idx="32">
                  <c:v>-1.0070199998153839E-2</c:v>
                </c:pt>
                <c:pt idx="33">
                  <c:v>-2.2002000001521083E-2</c:v>
                </c:pt>
                <c:pt idx="34">
                  <c:v>-2.5331499997264473E-2</c:v>
                </c:pt>
                <c:pt idx="35">
                  <c:v>-2.4159799999324605E-2</c:v>
                </c:pt>
                <c:pt idx="36">
                  <c:v>-2.4489300001732772E-2</c:v>
                </c:pt>
                <c:pt idx="37">
                  <c:v>-2.5750600001629209E-2</c:v>
                </c:pt>
                <c:pt idx="38">
                  <c:v>-2.208009999958449E-2</c:v>
                </c:pt>
                <c:pt idx="39">
                  <c:v>-1.4261700001952704E-2</c:v>
                </c:pt>
                <c:pt idx="40">
                  <c:v>-2.6181999997788807E-2</c:v>
                </c:pt>
                <c:pt idx="41">
                  <c:v>-3.1624899998860201E-2</c:v>
                </c:pt>
                <c:pt idx="42">
                  <c:v>-2.2283900001639267E-2</c:v>
                </c:pt>
                <c:pt idx="43">
                  <c:v>-1.7215699997905176E-2</c:v>
                </c:pt>
                <c:pt idx="44">
                  <c:v>-2.1545200001128251E-2</c:v>
                </c:pt>
                <c:pt idx="45">
                  <c:v>-7.1024000026227441E-3</c:v>
                </c:pt>
                <c:pt idx="46">
                  <c:v>-1.0472299996763468E-2</c:v>
                </c:pt>
                <c:pt idx="47">
                  <c:v>-2.1404099999926984E-2</c:v>
                </c:pt>
                <c:pt idx="48">
                  <c:v>8.1981999974232167E-3</c:v>
                </c:pt>
                <c:pt idx="49">
                  <c:v>-4.3733599999541184E-2</c:v>
                </c:pt>
                <c:pt idx="50">
                  <c:v>-1.0063099998660618E-2</c:v>
                </c:pt>
                <c:pt idx="51">
                  <c:v>-1.6983399997116067E-2</c:v>
                </c:pt>
                <c:pt idx="52">
                  <c:v>-7.5741999971796758E-3</c:v>
                </c:pt>
                <c:pt idx="53">
                  <c:v>-2.950599999530823E-2</c:v>
                </c:pt>
                <c:pt idx="54">
                  <c:v>-1.8164999997679843E-2</c:v>
                </c:pt>
                <c:pt idx="55">
                  <c:v>-1.6096799998194911E-2</c:v>
                </c:pt>
                <c:pt idx="56">
                  <c:v>-9.6875999988697004E-3</c:v>
                </c:pt>
                <c:pt idx="57">
                  <c:v>-1.6198699999222299E-2</c:v>
                </c:pt>
                <c:pt idx="58">
                  <c:v>-5.6257299998833332E-2</c:v>
                </c:pt>
                <c:pt idx="59">
                  <c:v>-1.8702999986999203E-3</c:v>
                </c:pt>
                <c:pt idx="60">
                  <c:v>-3.8139999742270447E-4</c:v>
                </c:pt>
                <c:pt idx="61">
                  <c:v>-3.1313200001022778E-2</c:v>
                </c:pt>
                <c:pt idx="62">
                  <c:v>-4.5972199997777352E-2</c:v>
                </c:pt>
                <c:pt idx="63">
                  <c:v>7.698299999901792E-3</c:v>
                </c:pt>
                <c:pt idx="64">
                  <c:v>-2.5074099998164456E-2</c:v>
                </c:pt>
                <c:pt idx="65">
                  <c:v>-5.1664899998286273E-2</c:v>
                </c:pt>
                <c:pt idx="66">
                  <c:v>-1.7772700000932673E-2</c:v>
                </c:pt>
                <c:pt idx="67">
                  <c:v>-2.3294499998883111E-2</c:v>
                </c:pt>
                <c:pt idx="68">
                  <c:v>-4.8829699997440912E-2</c:v>
                </c:pt>
                <c:pt idx="69">
                  <c:v>-1.1403699998481898E-2</c:v>
                </c:pt>
                <c:pt idx="71">
                  <c:v>-2.3245700002007652E-2</c:v>
                </c:pt>
                <c:pt idx="72">
                  <c:v>-1.864930000010645E-2</c:v>
                </c:pt>
                <c:pt idx="73">
                  <c:v>-1.2397099999361672E-2</c:v>
                </c:pt>
                <c:pt idx="74">
                  <c:v>-1.5885200002230704E-2</c:v>
                </c:pt>
                <c:pt idx="75">
                  <c:v>-1.4484299994364846E-2</c:v>
                </c:pt>
                <c:pt idx="76">
                  <c:v>-6.0622999953920953E-3</c:v>
                </c:pt>
                <c:pt idx="77">
                  <c:v>-1.3120900002832059E-2</c:v>
                </c:pt>
                <c:pt idx="78">
                  <c:v>-1.6087500000139698E-2</c:v>
                </c:pt>
                <c:pt idx="79">
                  <c:v>-5.7280499968328513E-3</c:v>
                </c:pt>
                <c:pt idx="80">
                  <c:v>-9.358700001030229E-3</c:v>
                </c:pt>
                <c:pt idx="81">
                  <c:v>-8.2059999986086041E-3</c:v>
                </c:pt>
                <c:pt idx="82">
                  <c:v>-2.6127999954042025E-3</c:v>
                </c:pt>
                <c:pt idx="83">
                  <c:v>-1.8965600000228733E-2</c:v>
                </c:pt>
                <c:pt idx="84">
                  <c:v>-4.5563999956357293E-3</c:v>
                </c:pt>
                <c:pt idx="85">
                  <c:v>-3.3914000014192425E-3</c:v>
                </c:pt>
                <c:pt idx="86">
                  <c:v>-1.9822000031126663E-3</c:v>
                </c:pt>
                <c:pt idx="87">
                  <c:v>5.2050000012968667E-3</c:v>
                </c:pt>
                <c:pt idx="88">
                  <c:v>-9.8968999955104664E-3</c:v>
                </c:pt>
                <c:pt idx="89">
                  <c:v>-2.64376999984961E-2</c:v>
                </c:pt>
                <c:pt idx="90">
                  <c:v>-6.4820999978110194E-3</c:v>
                </c:pt>
                <c:pt idx="91">
                  <c:v>-2.3983999999472871E-3</c:v>
                </c:pt>
                <c:pt idx="92">
                  <c:v>-3.9039000039338134E-3</c:v>
                </c:pt>
                <c:pt idx="93">
                  <c:v>-1.381299999775365E-2</c:v>
                </c:pt>
                <c:pt idx="95">
                  <c:v>-5.2457999991020188E-3</c:v>
                </c:pt>
                <c:pt idx="96">
                  <c:v>-1.3017000019317493E-3</c:v>
                </c:pt>
                <c:pt idx="97">
                  <c:v>-2.6311999972676858E-3</c:v>
                </c:pt>
                <c:pt idx="98">
                  <c:v>-1.6312000007019378E-3</c:v>
                </c:pt>
                <c:pt idx="99">
                  <c:v>-5.9660999977495521E-3</c:v>
                </c:pt>
                <c:pt idx="100">
                  <c:v>6.3286000076914206E-3</c:v>
                </c:pt>
                <c:pt idx="101">
                  <c:v>-2.6219999563181773E-4</c:v>
                </c:pt>
                <c:pt idx="102">
                  <c:v>1.5136000001803041E-2</c:v>
                </c:pt>
                <c:pt idx="103">
                  <c:v>2.7136000004247762E-2</c:v>
                </c:pt>
                <c:pt idx="104">
                  <c:v>3.113600000506267E-2</c:v>
                </c:pt>
                <c:pt idx="105">
                  <c:v>1.473239999904763E-2</c:v>
                </c:pt>
                <c:pt idx="106">
                  <c:v>1.6732399999455083E-2</c:v>
                </c:pt>
                <c:pt idx="107">
                  <c:v>2.073240000026999E-2</c:v>
                </c:pt>
                <c:pt idx="108">
                  <c:v>2.3732399997243192E-2</c:v>
                </c:pt>
                <c:pt idx="109">
                  <c:v>2.9732399998465553E-2</c:v>
                </c:pt>
                <c:pt idx="110">
                  <c:v>-2.164099998481106E-3</c:v>
                </c:pt>
                <c:pt idx="111">
                  <c:v>-1.5465799995581619E-2</c:v>
                </c:pt>
                <c:pt idx="112">
                  <c:v>7.1266000013565645E-3</c:v>
                </c:pt>
                <c:pt idx="113">
                  <c:v>5.9251999991829507E-3</c:v>
                </c:pt>
                <c:pt idx="114">
                  <c:v>5.9251999991829507E-3</c:v>
                </c:pt>
                <c:pt idx="115">
                  <c:v>7.9251999995904043E-3</c:v>
                </c:pt>
                <c:pt idx="116">
                  <c:v>-2.2564000028069131E-3</c:v>
                </c:pt>
                <c:pt idx="117">
                  <c:v>2.0641700000851415E-2</c:v>
                </c:pt>
                <c:pt idx="118">
                  <c:v>2.564169999823207E-2</c:v>
                </c:pt>
                <c:pt idx="119">
                  <c:v>1.4721400002599694E-2</c:v>
                </c:pt>
                <c:pt idx="120">
                  <c:v>2.3919000013847835E-3</c:v>
                </c:pt>
                <c:pt idx="121">
                  <c:v>-4.8693999997340143E-3</c:v>
                </c:pt>
                <c:pt idx="122">
                  <c:v>6.1305999988690019E-3</c:v>
                </c:pt>
                <c:pt idx="123">
                  <c:v>7.1306000027107075E-3</c:v>
                </c:pt>
                <c:pt idx="124">
                  <c:v>8.1305999992764555E-3</c:v>
                </c:pt>
                <c:pt idx="125">
                  <c:v>-5.0999995437450707E-5</c:v>
                </c:pt>
                <c:pt idx="126">
                  <c:v>1.1949000007007271E-2</c:v>
                </c:pt>
                <c:pt idx="127">
                  <c:v>1.4949000003980473E-2</c:v>
                </c:pt>
                <c:pt idx="128">
                  <c:v>1.4621100002841558E-2</c:v>
                </c:pt>
                <c:pt idx="129">
                  <c:v>1.3008900001295842E-2</c:v>
                </c:pt>
                <c:pt idx="130">
                  <c:v>6.827299999713432E-3</c:v>
                </c:pt>
                <c:pt idx="131">
                  <c:v>7.4196999994455837E-3</c:v>
                </c:pt>
                <c:pt idx="132">
                  <c:v>1.4419699997233693E-2</c:v>
                </c:pt>
                <c:pt idx="133">
                  <c:v>1.3136200002918486E-2</c:v>
                </c:pt>
                <c:pt idx="134">
                  <c:v>1.4136200006760191E-2</c:v>
                </c:pt>
                <c:pt idx="135">
                  <c:v>2.0136200000706594E-2</c:v>
                </c:pt>
                <c:pt idx="136">
                  <c:v>2.11362000045483E-2</c:v>
                </c:pt>
                <c:pt idx="137">
                  <c:v>2.3136200004955754E-2</c:v>
                </c:pt>
                <c:pt idx="138">
                  <c:v>1.6215900002862327E-2</c:v>
                </c:pt>
                <c:pt idx="139">
                  <c:v>1.2954600002558436E-2</c:v>
                </c:pt>
                <c:pt idx="140">
                  <c:v>1.4034300002094824E-2</c:v>
                </c:pt>
                <c:pt idx="141">
                  <c:v>-4.5564999963971786E-3</c:v>
                </c:pt>
                <c:pt idx="142">
                  <c:v>1.6114000005472917E-2</c:v>
                </c:pt>
                <c:pt idx="143">
                  <c:v>1.3193700004194397E-2</c:v>
                </c:pt>
                <c:pt idx="144">
                  <c:v>1.3421300005575176E-2</c:v>
                </c:pt>
                <c:pt idx="145">
                  <c:v>7.4253000057069585E-3</c:v>
                </c:pt>
                <c:pt idx="146">
                  <c:v>1.4243700003135018E-2</c:v>
                </c:pt>
                <c:pt idx="147">
                  <c:v>1.4812300003541168E-2</c:v>
                </c:pt>
                <c:pt idx="148">
                  <c:v>2.0812300004763529E-2</c:v>
                </c:pt>
                <c:pt idx="149">
                  <c:v>1.6551000000617933E-2</c:v>
                </c:pt>
                <c:pt idx="150">
                  <c:v>2.5221500000043306E-2</c:v>
                </c:pt>
                <c:pt idx="151">
                  <c:v>1.5301200000976678E-2</c:v>
                </c:pt>
                <c:pt idx="152">
                  <c:v>1.8608500002301298E-2</c:v>
                </c:pt>
                <c:pt idx="153">
                  <c:v>1.9347200002812315E-2</c:v>
                </c:pt>
                <c:pt idx="154">
                  <c:v>1.3426899997284636E-2</c:v>
                </c:pt>
                <c:pt idx="155">
                  <c:v>1.1223100002098363E-2</c:v>
                </c:pt>
                <c:pt idx="156">
                  <c:v>2.2223100000701379E-2</c:v>
                </c:pt>
                <c:pt idx="157">
                  <c:v>1.853040000423789E-2</c:v>
                </c:pt>
                <c:pt idx="158">
                  <c:v>1.6816300005302764E-2</c:v>
                </c:pt>
                <c:pt idx="159">
                  <c:v>1.4486800006125122E-2</c:v>
                </c:pt>
                <c:pt idx="160">
                  <c:v>2.1283000001858454E-2</c:v>
                </c:pt>
                <c:pt idx="161">
                  <c:v>1.8329000005905982E-2</c:v>
                </c:pt>
                <c:pt idx="162">
                  <c:v>2.1556600004259963E-2</c:v>
                </c:pt>
                <c:pt idx="163">
                  <c:v>2.1023300003434997E-2</c:v>
                </c:pt>
                <c:pt idx="164">
                  <c:v>3.1591900005878415E-2</c:v>
                </c:pt>
                <c:pt idx="165">
                  <c:v>1.9208899997465778E-2</c:v>
                </c:pt>
                <c:pt idx="166">
                  <c:v>3.0675599999085534E-2</c:v>
                </c:pt>
                <c:pt idx="167">
                  <c:v>1.9903200001863297E-2</c:v>
                </c:pt>
                <c:pt idx="168">
                  <c:v>1.9903200001863297E-2</c:v>
                </c:pt>
                <c:pt idx="169">
                  <c:v>1.0210500004177447E-2</c:v>
                </c:pt>
                <c:pt idx="170">
                  <c:v>1.7210500001965556E-2</c:v>
                </c:pt>
                <c:pt idx="171">
                  <c:v>1.8210499998531304E-2</c:v>
                </c:pt>
                <c:pt idx="172">
                  <c:v>2.7290199999697506E-2</c:v>
                </c:pt>
                <c:pt idx="173">
                  <c:v>2.8188299998873845E-2</c:v>
                </c:pt>
                <c:pt idx="174">
                  <c:v>2.8926999999384861E-2</c:v>
                </c:pt>
                <c:pt idx="175">
                  <c:v>2.349559999856865E-2</c:v>
                </c:pt>
                <c:pt idx="176">
                  <c:v>2.8829099996073637E-2</c:v>
                </c:pt>
                <c:pt idx="177">
                  <c:v>2.2908799997821916E-2</c:v>
                </c:pt>
                <c:pt idx="178">
                  <c:v>3.3114200006821193E-2</c:v>
                </c:pt>
                <c:pt idx="179">
                  <c:v>2.3868399999628309E-2</c:v>
                </c:pt>
                <c:pt idx="180">
                  <c:v>3.2766500000434462E-2</c:v>
                </c:pt>
                <c:pt idx="181">
                  <c:v>2.9403300002741162E-2</c:v>
                </c:pt>
                <c:pt idx="182">
                  <c:v>2.07903000045917E-2</c:v>
                </c:pt>
                <c:pt idx="183">
                  <c:v>3.6608700000215322E-2</c:v>
                </c:pt>
                <c:pt idx="184">
                  <c:v>2.5586499999917578E-2</c:v>
                </c:pt>
                <c:pt idx="185">
                  <c:v>2.9484600003343076E-2</c:v>
                </c:pt>
                <c:pt idx="186">
                  <c:v>2.3486999998567626E-2</c:v>
                </c:pt>
                <c:pt idx="187">
                  <c:v>3.0486999996355735E-2</c:v>
                </c:pt>
                <c:pt idx="188">
                  <c:v>-2.8762000001734123E-3</c:v>
                </c:pt>
                <c:pt idx="189">
                  <c:v>3.0794300000707153E-2</c:v>
                </c:pt>
                <c:pt idx="190">
                  <c:v>2.9692400006751996E-2</c:v>
                </c:pt>
                <c:pt idx="191">
                  <c:v>3.0362899997271597E-2</c:v>
                </c:pt>
                <c:pt idx="192">
                  <c:v>4.3772100005298853E-2</c:v>
                </c:pt>
                <c:pt idx="193">
                  <c:v>2.4510800001735333E-2</c:v>
                </c:pt>
                <c:pt idx="194">
                  <c:v>2.5999700003012549E-2</c:v>
                </c:pt>
                <c:pt idx="195">
                  <c:v>3.4999700001208112E-2</c:v>
                </c:pt>
                <c:pt idx="196">
                  <c:v>3.2079399999929592E-2</c:v>
                </c:pt>
                <c:pt idx="197">
                  <c:v>3.6079400000744499E-2</c:v>
                </c:pt>
                <c:pt idx="198">
                  <c:v>3.4307000001717824E-2</c:v>
                </c:pt>
                <c:pt idx="199">
                  <c:v>2.736449999792967E-2</c:v>
                </c:pt>
                <c:pt idx="200">
                  <c:v>4.7364500002004206E-2</c:v>
                </c:pt>
                <c:pt idx="201">
                  <c:v>1.1103200005891267E-2</c:v>
                </c:pt>
                <c:pt idx="202">
                  <c:v>3.071780000027502E-2</c:v>
                </c:pt>
                <c:pt idx="203">
                  <c:v>3.2717800000682473E-2</c:v>
                </c:pt>
                <c:pt idx="204">
                  <c:v>-5.0981999957002699E-3</c:v>
                </c:pt>
                <c:pt idx="205">
                  <c:v>3.6368500004755333E-2</c:v>
                </c:pt>
                <c:pt idx="206">
                  <c:v>3.0186900003172923E-2</c:v>
                </c:pt>
                <c:pt idx="207">
                  <c:v>3.0755500003579073E-2</c:v>
                </c:pt>
                <c:pt idx="208">
                  <c:v>3.4494200008339249E-2</c:v>
                </c:pt>
                <c:pt idx="209">
                  <c:v>2.6232900003378745E-2</c:v>
                </c:pt>
                <c:pt idx="210">
                  <c:v>2.9392300006293226E-2</c:v>
                </c:pt>
                <c:pt idx="211">
                  <c:v>3.1619900000805501E-2</c:v>
                </c:pt>
                <c:pt idx="212">
                  <c:v>2.4677400004293304E-2</c:v>
                </c:pt>
                <c:pt idx="213">
                  <c:v>4.0757100003247615E-2</c:v>
                </c:pt>
                <c:pt idx="214">
                  <c:v>3.8473600005090702E-2</c:v>
                </c:pt>
                <c:pt idx="216">
                  <c:v>2.9453800001647323E-2</c:v>
                </c:pt>
                <c:pt idx="217">
                  <c:v>3.6010900003020652E-2</c:v>
                </c:pt>
                <c:pt idx="218">
                  <c:v>3.7351899998611771E-2</c:v>
                </c:pt>
                <c:pt idx="219">
                  <c:v>3.3761099999537691E-2</c:v>
                </c:pt>
                <c:pt idx="220">
                  <c:v>3.682929999922635E-2</c:v>
                </c:pt>
                <c:pt idx="221">
                  <c:v>3.349980000348296E-2</c:v>
                </c:pt>
                <c:pt idx="222">
                  <c:v>3.4705199999734759E-2</c:v>
                </c:pt>
                <c:pt idx="223">
                  <c:v>1.9375700001546647E-2</c:v>
                </c:pt>
                <c:pt idx="224">
                  <c:v>4.5375699999567587E-2</c:v>
                </c:pt>
                <c:pt idx="225">
                  <c:v>2.8742900001816452E-2</c:v>
                </c:pt>
                <c:pt idx="226">
                  <c:v>3.5640999994939193E-2</c:v>
                </c:pt>
                <c:pt idx="227">
                  <c:v>3.3539100004418287E-2</c:v>
                </c:pt>
                <c:pt idx="228">
                  <c:v>3.7357500004873145E-2</c:v>
                </c:pt>
                <c:pt idx="229">
                  <c:v>2.7766700004576705E-2</c:v>
                </c:pt>
                <c:pt idx="230">
                  <c:v>3.5585099998570513E-2</c:v>
                </c:pt>
                <c:pt idx="231">
                  <c:v>3.3710800002154429E-2</c:v>
                </c:pt>
                <c:pt idx="232">
                  <c:v>2.9460999998264015E-2</c:v>
                </c:pt>
                <c:pt idx="233">
                  <c:v>3.6995900001784321E-2</c:v>
                </c:pt>
                <c:pt idx="234">
                  <c:v>1.7691000000922941E-2</c:v>
                </c:pt>
                <c:pt idx="235">
                  <c:v>3.2419000002846587E-2</c:v>
                </c:pt>
                <c:pt idx="236">
                  <c:v>3.7646600001608022E-2</c:v>
                </c:pt>
                <c:pt idx="237">
                  <c:v>3.3465000000433065E-2</c:v>
                </c:pt>
                <c:pt idx="238">
                  <c:v>3.5953899998276029E-2</c:v>
                </c:pt>
                <c:pt idx="239">
                  <c:v>4.6442799997748807E-2</c:v>
                </c:pt>
                <c:pt idx="240">
                  <c:v>3.6409100001037586E-2</c:v>
                </c:pt>
                <c:pt idx="241">
                  <c:v>3.6079600002267398E-2</c:v>
                </c:pt>
                <c:pt idx="242">
                  <c:v>3.8079600002674852E-2</c:v>
                </c:pt>
                <c:pt idx="243">
                  <c:v>2.8750100005709101E-2</c:v>
                </c:pt>
                <c:pt idx="244">
                  <c:v>2.8307200002018362E-2</c:v>
                </c:pt>
                <c:pt idx="245">
                  <c:v>3.5185500004445203E-2</c:v>
                </c:pt>
                <c:pt idx="248">
                  <c:v>3.9470600000640843E-2</c:v>
                </c:pt>
                <c:pt idx="252">
                  <c:v>3.9141100009146612E-2</c:v>
                </c:pt>
                <c:pt idx="255">
                  <c:v>2.8879800003778655E-2</c:v>
                </c:pt>
                <c:pt idx="256">
                  <c:v>3.0879800004186109E-2</c:v>
                </c:pt>
                <c:pt idx="257">
                  <c:v>3.387980000115931E-2</c:v>
                </c:pt>
                <c:pt idx="258">
                  <c:v>3.7879800001974218E-2</c:v>
                </c:pt>
                <c:pt idx="259">
                  <c:v>4.126679999899352E-2</c:v>
                </c:pt>
                <c:pt idx="260">
                  <c:v>3.2983300006890204E-2</c:v>
                </c:pt>
                <c:pt idx="261">
                  <c:v>3.4677600000577513E-2</c:v>
                </c:pt>
                <c:pt idx="265">
                  <c:v>2.2374300009687431E-2</c:v>
                </c:pt>
                <c:pt idx="266">
                  <c:v>3.9374300009512808E-2</c:v>
                </c:pt>
                <c:pt idx="267">
                  <c:v>4.004480000003241E-2</c:v>
                </c:pt>
                <c:pt idx="268">
                  <c:v>4.5863200000894722E-2</c:v>
                </c:pt>
                <c:pt idx="269">
                  <c:v>3.727239999716403E-2</c:v>
                </c:pt>
                <c:pt idx="270">
                  <c:v>4.1272399997978937E-2</c:v>
                </c:pt>
                <c:pt idx="271">
                  <c:v>4.3272399998386391E-2</c:v>
                </c:pt>
                <c:pt idx="272">
                  <c:v>4.4272399994952139E-2</c:v>
                </c:pt>
                <c:pt idx="273">
                  <c:v>3.7352100000134669E-2</c:v>
                </c:pt>
                <c:pt idx="274">
                  <c:v>4.1375900000275578E-2</c:v>
                </c:pt>
                <c:pt idx="275">
                  <c:v>3.7232000002404675E-2</c:v>
                </c:pt>
                <c:pt idx="276">
                  <c:v>4.1379900001629721E-2</c:v>
                </c:pt>
                <c:pt idx="278">
                  <c:v>4.5459600005415268E-2</c:v>
                </c:pt>
                <c:pt idx="282">
                  <c:v>4.5948500002850778E-2</c:v>
                </c:pt>
                <c:pt idx="283">
                  <c:v>5.5948500004888047E-2</c:v>
                </c:pt>
                <c:pt idx="285">
                  <c:v>5.0892600003862754E-2</c:v>
                </c:pt>
                <c:pt idx="286">
                  <c:v>4.3642800002999138E-2</c:v>
                </c:pt>
                <c:pt idx="287">
                  <c:v>4.6257399997557513E-2</c:v>
                </c:pt>
                <c:pt idx="288">
                  <c:v>5.1544900001317728E-2</c:v>
                </c:pt>
                <c:pt idx="289">
                  <c:v>5.0624600000446662E-2</c:v>
                </c:pt>
                <c:pt idx="292">
                  <c:v>4.6341100001882296E-2</c:v>
                </c:pt>
                <c:pt idx="293">
                  <c:v>3.4387100000458304E-2</c:v>
                </c:pt>
                <c:pt idx="294">
                  <c:v>4.2466800005058758E-2</c:v>
                </c:pt>
                <c:pt idx="295">
                  <c:v>4.6546500001568347E-2</c:v>
                </c:pt>
                <c:pt idx="296">
                  <c:v>4.895810000016354E-2</c:v>
                </c:pt>
                <c:pt idx="297">
                  <c:v>4.9448600002506282E-2</c:v>
                </c:pt>
                <c:pt idx="298">
                  <c:v>6.3448600005358458E-2</c:v>
                </c:pt>
                <c:pt idx="299">
                  <c:v>4.8937500003376044E-2</c:v>
                </c:pt>
                <c:pt idx="300">
                  <c:v>5.2574300003470853E-2</c:v>
                </c:pt>
                <c:pt idx="301">
                  <c:v>5.7552099999156781E-2</c:v>
                </c:pt>
                <c:pt idx="302">
                  <c:v>4.1041000004042871E-2</c:v>
                </c:pt>
                <c:pt idx="303">
                  <c:v>5.9450200002174824E-2</c:v>
                </c:pt>
                <c:pt idx="304">
                  <c:v>4.2166699997324031E-2</c:v>
                </c:pt>
                <c:pt idx="305">
                  <c:v>4.2556100001093E-2</c:v>
                </c:pt>
                <c:pt idx="307">
                  <c:v>4.8637400002917275E-2</c:v>
                </c:pt>
                <c:pt idx="308">
                  <c:v>5.0070400000549853E-2</c:v>
                </c:pt>
                <c:pt idx="309">
                  <c:v>4.5639800002390984E-2</c:v>
                </c:pt>
                <c:pt idx="312">
                  <c:v>5.7517299996106885E-2</c:v>
                </c:pt>
                <c:pt idx="313">
                  <c:v>5.0950299999385606E-2</c:v>
                </c:pt>
                <c:pt idx="314">
                  <c:v>5.2000300005602185E-2</c:v>
                </c:pt>
                <c:pt idx="315">
                  <c:v>4.846700000052806E-2</c:v>
                </c:pt>
                <c:pt idx="316">
                  <c:v>5.211770000460092E-2</c:v>
                </c:pt>
                <c:pt idx="318">
                  <c:v>4.6528499995474704E-2</c:v>
                </c:pt>
                <c:pt idx="319">
                  <c:v>5.3839800006244332E-2</c:v>
                </c:pt>
                <c:pt idx="322">
                  <c:v>5.1228399999672547E-2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46-4DC1-8C7E-B38AEA2BE6C2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Active!$D$21:$D$22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Active!$J$21:$J$962</c:f>
              <c:numCache>
                <c:formatCode>General</c:formatCode>
                <c:ptCount val="942"/>
                <c:pt idx="215">
                  <c:v>3.4274100005859509E-2</c:v>
                </c:pt>
                <c:pt idx="247">
                  <c:v>3.467060000548372E-2</c:v>
                </c:pt>
                <c:pt idx="249">
                  <c:v>3.9670600002864376E-2</c:v>
                </c:pt>
                <c:pt idx="250">
                  <c:v>3.7771750001411419E-2</c:v>
                </c:pt>
                <c:pt idx="253">
                  <c:v>3.5010450003028382E-2</c:v>
                </c:pt>
                <c:pt idx="254">
                  <c:v>3.5511599999153987E-2</c:v>
                </c:pt>
                <c:pt idx="262">
                  <c:v>3.4099550000973977E-2</c:v>
                </c:pt>
                <c:pt idx="263">
                  <c:v>3.6617200006730855E-2</c:v>
                </c:pt>
                <c:pt idx="264">
                  <c:v>3.6485400007222779E-2</c:v>
                </c:pt>
                <c:pt idx="279">
                  <c:v>4.5468800002709031E-2</c:v>
                </c:pt>
                <c:pt idx="280">
                  <c:v>5.1068799999484327E-2</c:v>
                </c:pt>
                <c:pt idx="281">
                  <c:v>5.3768800004036166E-2</c:v>
                </c:pt>
                <c:pt idx="290">
                  <c:v>4.7852199997578282E-2</c:v>
                </c:pt>
                <c:pt idx="291">
                  <c:v>5.0652199999603909E-2</c:v>
                </c:pt>
                <c:pt idx="310">
                  <c:v>5.5341400002362207E-2</c:v>
                </c:pt>
                <c:pt idx="311">
                  <c:v>6.0941399999137502E-2</c:v>
                </c:pt>
                <c:pt idx="321">
                  <c:v>5.4541400000744034E-2</c:v>
                </c:pt>
                <c:pt idx="335">
                  <c:v>5.7243399998696987E-2</c:v>
                </c:pt>
                <c:pt idx="338">
                  <c:v>5.8039800002006814E-2</c:v>
                </c:pt>
                <c:pt idx="341">
                  <c:v>5.8410500001627952E-2</c:v>
                </c:pt>
                <c:pt idx="343">
                  <c:v>5.9052700002212077E-2</c:v>
                </c:pt>
                <c:pt idx="378">
                  <c:v>6.1711999995168298E-2</c:v>
                </c:pt>
                <c:pt idx="398">
                  <c:v>6.5219800002523698E-2</c:v>
                </c:pt>
                <c:pt idx="400">
                  <c:v>6.6055499999492895E-2</c:v>
                </c:pt>
                <c:pt idx="401">
                  <c:v>6.570665000617737E-2</c:v>
                </c:pt>
                <c:pt idx="404">
                  <c:v>6.7505200000596233E-2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46-4DC1-8C7E-B38AEA2BE6C2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Active!$D$21:$D$22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Active!$K$21:$K$962</c:f>
              <c:numCache>
                <c:formatCode>General</c:formatCode>
                <c:ptCount val="942"/>
                <c:pt idx="277">
                  <c:v>4.5429600002535153E-2</c:v>
                </c:pt>
                <c:pt idx="284">
                  <c:v>4.2987200002244208E-2</c:v>
                </c:pt>
                <c:pt idx="306">
                  <c:v>4.8704800006817095E-2</c:v>
                </c:pt>
                <c:pt idx="320">
                  <c:v>5.3074700001161546E-2</c:v>
                </c:pt>
                <c:pt idx="323">
                  <c:v>5.4232399997999892E-2</c:v>
                </c:pt>
                <c:pt idx="324">
                  <c:v>5.543279999983497E-2</c:v>
                </c:pt>
                <c:pt idx="325">
                  <c:v>5.5148300001746975E-2</c:v>
                </c:pt>
                <c:pt idx="326">
                  <c:v>5.2755900003830902E-2</c:v>
                </c:pt>
                <c:pt idx="327">
                  <c:v>5.5088900000555441E-2</c:v>
                </c:pt>
                <c:pt idx="328">
                  <c:v>5.5470100000093225E-2</c:v>
                </c:pt>
                <c:pt idx="329">
                  <c:v>5.6135700004233513E-2</c:v>
                </c:pt>
                <c:pt idx="330">
                  <c:v>5.6640300004801247E-2</c:v>
                </c:pt>
                <c:pt idx="332">
                  <c:v>5.5457399997976609E-2</c:v>
                </c:pt>
                <c:pt idx="333">
                  <c:v>5.7197399997676257E-2</c:v>
                </c:pt>
                <c:pt idx="334">
                  <c:v>5.8927400001266506E-2</c:v>
                </c:pt>
                <c:pt idx="336">
                  <c:v>5.8326500002294779E-2</c:v>
                </c:pt>
                <c:pt idx="339">
                  <c:v>5.819925000105286E-2</c:v>
                </c:pt>
                <c:pt idx="340">
                  <c:v>5.8666800003265962E-2</c:v>
                </c:pt>
                <c:pt idx="342">
                  <c:v>5.8695599997008685E-2</c:v>
                </c:pt>
                <c:pt idx="344">
                  <c:v>5.8812249997572508E-2</c:v>
                </c:pt>
                <c:pt idx="345">
                  <c:v>5.9053400000266265E-2</c:v>
                </c:pt>
                <c:pt idx="346">
                  <c:v>5.8961599999747705E-2</c:v>
                </c:pt>
                <c:pt idx="347">
                  <c:v>5.8474950004892889E-2</c:v>
                </c:pt>
                <c:pt idx="348">
                  <c:v>6.0095450004155282E-2</c:v>
                </c:pt>
                <c:pt idx="349">
                  <c:v>5.9544800002186093E-2</c:v>
                </c:pt>
                <c:pt idx="350">
                  <c:v>5.9974150004563853E-2</c:v>
                </c:pt>
                <c:pt idx="351">
                  <c:v>6.0875300005136523E-2</c:v>
                </c:pt>
                <c:pt idx="352">
                  <c:v>6.0333500005071983E-2</c:v>
                </c:pt>
                <c:pt idx="353">
                  <c:v>6.1544649994175415E-2</c:v>
                </c:pt>
                <c:pt idx="354">
                  <c:v>5.9494000000995584E-2</c:v>
                </c:pt>
                <c:pt idx="355">
                  <c:v>6.1045150003337767E-2</c:v>
                </c:pt>
                <c:pt idx="356">
                  <c:v>5.9743200006778352E-2</c:v>
                </c:pt>
                <c:pt idx="357">
                  <c:v>5.906420000246726E-2</c:v>
                </c:pt>
                <c:pt idx="358">
                  <c:v>5.7843549999233801E-2</c:v>
                </c:pt>
                <c:pt idx="359">
                  <c:v>5.9552899998379871E-2</c:v>
                </c:pt>
                <c:pt idx="360">
                  <c:v>5.9875899998587556E-2</c:v>
                </c:pt>
                <c:pt idx="361">
                  <c:v>6.180214999767486E-2</c:v>
                </c:pt>
                <c:pt idx="362">
                  <c:v>5.9531500002776738E-2</c:v>
                </c:pt>
                <c:pt idx="363">
                  <c:v>6.0480850006570108E-2</c:v>
                </c:pt>
                <c:pt idx="364">
                  <c:v>5.9712000002036802E-2</c:v>
                </c:pt>
                <c:pt idx="365">
                  <c:v>5.9850199999345932E-2</c:v>
                </c:pt>
                <c:pt idx="366">
                  <c:v>5.7451349995972123E-2</c:v>
                </c:pt>
                <c:pt idx="367">
                  <c:v>6.0210050003661308E-2</c:v>
                </c:pt>
                <c:pt idx="368">
                  <c:v>5.9989400004269555E-2</c:v>
                </c:pt>
                <c:pt idx="369">
                  <c:v>5.9519450005609542E-2</c:v>
                </c:pt>
                <c:pt idx="370">
                  <c:v>5.8878650001133792E-2</c:v>
                </c:pt>
                <c:pt idx="371">
                  <c:v>5.9988000000885222E-2</c:v>
                </c:pt>
                <c:pt idx="372">
                  <c:v>6.0636750000412576E-2</c:v>
                </c:pt>
                <c:pt idx="373">
                  <c:v>6.026610000844812E-2</c:v>
                </c:pt>
                <c:pt idx="374">
                  <c:v>6.0569549998035654E-2</c:v>
                </c:pt>
                <c:pt idx="375">
                  <c:v>6.0189900003024377E-2</c:v>
                </c:pt>
                <c:pt idx="376">
                  <c:v>6.0297000003629364E-2</c:v>
                </c:pt>
                <c:pt idx="377">
                  <c:v>6.0343249999277759E-2</c:v>
                </c:pt>
                <c:pt idx="379">
                  <c:v>6.1458950003725477E-2</c:v>
                </c:pt>
                <c:pt idx="380">
                  <c:v>6.1907650000648573E-2</c:v>
                </c:pt>
                <c:pt idx="381">
                  <c:v>6.3448050001170486E-2</c:v>
                </c:pt>
                <c:pt idx="382">
                  <c:v>6.2537249999877531E-2</c:v>
                </c:pt>
                <c:pt idx="383">
                  <c:v>6.1886600000434555E-2</c:v>
                </c:pt>
                <c:pt idx="384">
                  <c:v>6.2067099999694619E-2</c:v>
                </c:pt>
                <c:pt idx="385">
                  <c:v>6.1975299999176059E-2</c:v>
                </c:pt>
                <c:pt idx="386">
                  <c:v>6.2245150002127048E-2</c:v>
                </c:pt>
                <c:pt idx="387">
                  <c:v>6.2828699999954551E-2</c:v>
                </c:pt>
                <c:pt idx="388">
                  <c:v>6.265029999485705E-2</c:v>
                </c:pt>
                <c:pt idx="389">
                  <c:v>6.2821600004099309E-2</c:v>
                </c:pt>
                <c:pt idx="390">
                  <c:v>6.3030800003616605E-2</c:v>
                </c:pt>
                <c:pt idx="391">
                  <c:v>6.3112800002272706E-2</c:v>
                </c:pt>
                <c:pt idx="392">
                  <c:v>6.2780899999779649E-2</c:v>
                </c:pt>
                <c:pt idx="393">
                  <c:v>6.3883100003295112E-2</c:v>
                </c:pt>
                <c:pt idx="394">
                  <c:v>6.3000750000355765E-2</c:v>
                </c:pt>
                <c:pt idx="395">
                  <c:v>6.3883199996780604E-2</c:v>
                </c:pt>
                <c:pt idx="396">
                  <c:v>6.4203699999779928E-2</c:v>
                </c:pt>
                <c:pt idx="397">
                  <c:v>6.3557700006640516E-2</c:v>
                </c:pt>
                <c:pt idx="399">
                  <c:v>6.5417149999120738E-2</c:v>
                </c:pt>
                <c:pt idx="402">
                  <c:v>6.6185700001369696E-2</c:v>
                </c:pt>
                <c:pt idx="403">
                  <c:v>6.6760600006091408E-2</c:v>
                </c:pt>
                <c:pt idx="406">
                  <c:v>6.7152100004022941E-2</c:v>
                </c:pt>
                <c:pt idx="407">
                  <c:v>6.7025800002738833E-2</c:v>
                </c:pt>
                <c:pt idx="408">
                  <c:v>6.9555800000671297E-2</c:v>
                </c:pt>
                <c:pt idx="409">
                  <c:v>6.7533800000092015E-2</c:v>
                </c:pt>
                <c:pt idx="410">
                  <c:v>6.8716950074303895E-2</c:v>
                </c:pt>
                <c:pt idx="411">
                  <c:v>7.2426949918735772E-2</c:v>
                </c:pt>
                <c:pt idx="412">
                  <c:v>6.9635949999792501E-2</c:v>
                </c:pt>
                <c:pt idx="413">
                  <c:v>7.40940000032424E-2</c:v>
                </c:pt>
                <c:pt idx="414">
                  <c:v>7.2404500002448913E-2</c:v>
                </c:pt>
                <c:pt idx="416">
                  <c:v>6.9759300000441726E-2</c:v>
                </c:pt>
                <c:pt idx="417">
                  <c:v>7.863799999904586E-2</c:v>
                </c:pt>
                <c:pt idx="418">
                  <c:v>7.6901350003026891E-2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46-4DC1-8C7E-B38AEA2BE6C2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Active!$D$21:$D$22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Active!$L$21:$L$962</c:f>
              <c:numCache>
                <c:formatCode>General</c:formatCode>
                <c:ptCount val="94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C46-4DC1-8C7E-B38AEA2BE6C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Active!$D$21:$D$913</c:f>
                <c:numCache>
                  <c:formatCode>General</c:formatCode>
                  <c:ptCount val="89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4.0000000000000001E-3</c:v>
                  </c:pt>
                  <c:pt idx="97">
                    <c:v>4.0000000000000001E-3</c:v>
                  </c:pt>
                  <c:pt idx="98">
                    <c:v>0</c:v>
                  </c:pt>
                  <c:pt idx="99">
                    <c:v>0</c:v>
                  </c:pt>
                  <c:pt idx="200">
                    <c:v>0</c:v>
                  </c:pt>
                  <c:pt idx="203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5">
                    <c:v>0</c:v>
                  </c:pt>
                  <c:pt idx="222">
                    <c:v>7.0000000000000001E-3</c:v>
                  </c:pt>
                  <c:pt idx="225">
                    <c:v>4.0000000000000001E-3</c:v>
                  </c:pt>
                  <c:pt idx="226">
                    <c:v>2E-3</c:v>
                  </c:pt>
                  <c:pt idx="227">
                    <c:v>5.0000000000000001E-3</c:v>
                  </c:pt>
                  <c:pt idx="228">
                    <c:v>4.0000000000000001E-3</c:v>
                  </c:pt>
                  <c:pt idx="229">
                    <c:v>5.0000000000000001E-3</c:v>
                  </c:pt>
                  <c:pt idx="230">
                    <c:v>5.0000000000000001E-3</c:v>
                  </c:pt>
                  <c:pt idx="231">
                    <c:v>5.0000000000000001E-3</c:v>
                  </c:pt>
                  <c:pt idx="232">
                    <c:v>5.0000000000000001E-3</c:v>
                  </c:pt>
                  <c:pt idx="233">
                    <c:v>5.0000000000000001E-3</c:v>
                  </c:pt>
                  <c:pt idx="234">
                    <c:v>0.01</c:v>
                  </c:pt>
                  <c:pt idx="235">
                    <c:v>5.0000000000000001E-3</c:v>
                  </c:pt>
                  <c:pt idx="236">
                    <c:v>4.0000000000000001E-3</c:v>
                  </c:pt>
                  <c:pt idx="237">
                    <c:v>4.0000000000000001E-3</c:v>
                  </c:pt>
                  <c:pt idx="238">
                    <c:v>5.0000000000000001E-3</c:v>
                  </c:pt>
                  <c:pt idx="239">
                    <c:v>5.0000000000000001E-3</c:v>
                  </c:pt>
                  <c:pt idx="240">
                    <c:v>0</c:v>
                  </c:pt>
                  <c:pt idx="243">
                    <c:v>4.0000000000000001E-3</c:v>
                  </c:pt>
                  <c:pt idx="244">
                    <c:v>8.9999999999999993E-3</c:v>
                  </c:pt>
                  <c:pt idx="245">
                    <c:v>3.0000000000000001E-3</c:v>
                  </c:pt>
                  <c:pt idx="246">
                    <c:v>4.0000000000000001E-3</c:v>
                  </c:pt>
                  <c:pt idx="249">
                    <c:v>0</c:v>
                  </c:pt>
                  <c:pt idx="251">
                    <c:v>5.0000000000000001E-3</c:v>
                  </c:pt>
                  <c:pt idx="259">
                    <c:v>4.0000000000000001E-3</c:v>
                  </c:pt>
                  <c:pt idx="260">
                    <c:v>4.0000000000000001E-3</c:v>
                  </c:pt>
                  <c:pt idx="261">
                    <c:v>5.0000000000000001E-3</c:v>
                  </c:pt>
                  <c:pt idx="262">
                    <c:v>0</c:v>
                  </c:pt>
                  <c:pt idx="264">
                    <c:v>0</c:v>
                  </c:pt>
                  <c:pt idx="267">
                    <c:v>5.0000000000000001E-3</c:v>
                  </c:pt>
                  <c:pt idx="268">
                    <c:v>4.0000000000000001E-3</c:v>
                  </c:pt>
                  <c:pt idx="273">
                    <c:v>4.0000000000000001E-3</c:v>
                  </c:pt>
                  <c:pt idx="274">
                    <c:v>4.0000000000000001E-3</c:v>
                  </c:pt>
                  <c:pt idx="275">
                    <c:v>4.0000000000000001E-3</c:v>
                  </c:pt>
                  <c:pt idx="276">
                    <c:v>4.0000000000000001E-3</c:v>
                  </c:pt>
                  <c:pt idx="277">
                    <c:v>4.4000000000000002E-4</c:v>
                  </c:pt>
                  <c:pt idx="278">
                    <c:v>4.0000000000000001E-3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4.0000000000000001E-3</c:v>
                  </c:pt>
                  <c:pt idx="283">
                    <c:v>2E-3</c:v>
                  </c:pt>
                  <c:pt idx="284">
                    <c:v>2.7999999999999998E-4</c:v>
                  </c:pt>
                  <c:pt idx="285">
                    <c:v>4.0000000000000001E-3</c:v>
                  </c:pt>
                  <c:pt idx="286">
                    <c:v>4.0000000000000001E-3</c:v>
                  </c:pt>
                  <c:pt idx="287">
                    <c:v>5.0000000000000001E-3</c:v>
                  </c:pt>
                  <c:pt idx="288">
                    <c:v>5.0000000000000001E-3</c:v>
                  </c:pt>
                  <c:pt idx="289">
                    <c:v>4.0000000000000001E-3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6.0000000000000001E-3</c:v>
                  </c:pt>
                  <c:pt idx="293">
                    <c:v>4.0000000000000001E-3</c:v>
                  </c:pt>
                  <c:pt idx="294">
                    <c:v>5.0000000000000001E-3</c:v>
                  </c:pt>
                  <c:pt idx="295">
                    <c:v>5.0000000000000001E-3</c:v>
                  </c:pt>
                  <c:pt idx="296">
                    <c:v>3.0000000000000001E-3</c:v>
                  </c:pt>
                  <c:pt idx="297">
                    <c:v>4.0000000000000001E-3</c:v>
                  </c:pt>
                  <c:pt idx="298">
                    <c:v>3.0000000000000001E-3</c:v>
                  </c:pt>
                  <c:pt idx="299">
                    <c:v>5.0000000000000001E-3</c:v>
                  </c:pt>
                  <c:pt idx="300">
                    <c:v>5.0000000000000001E-3</c:v>
                  </c:pt>
                  <c:pt idx="301">
                    <c:v>5.0000000000000001E-3</c:v>
                  </c:pt>
                  <c:pt idx="302">
                    <c:v>5.0000000000000001E-3</c:v>
                  </c:pt>
                  <c:pt idx="303">
                    <c:v>7.0000000000000001E-3</c:v>
                  </c:pt>
                  <c:pt idx="304">
                    <c:v>6.0000000000000001E-3</c:v>
                  </c:pt>
                  <c:pt idx="305">
                    <c:v>5.0000000000000001E-3</c:v>
                  </c:pt>
                  <c:pt idx="306">
                    <c:v>0</c:v>
                  </c:pt>
                  <c:pt idx="307">
                    <c:v>6.0000000000000001E-3</c:v>
                  </c:pt>
                  <c:pt idx="308">
                    <c:v>4.0000000000000001E-3</c:v>
                  </c:pt>
                  <c:pt idx="309">
                    <c:v>2E-3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4.0000000000000002E-4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1E-4</c:v>
                  </c:pt>
                  <c:pt idx="321">
                    <c:v>6.9999999999999999E-4</c:v>
                  </c:pt>
                  <c:pt idx="322">
                    <c:v>3.0000000000000001E-3</c:v>
                  </c:pt>
                  <c:pt idx="323">
                    <c:v>3.0000000000000001E-3</c:v>
                  </c:pt>
                  <c:pt idx="324">
                    <c:v>0</c:v>
                  </c:pt>
                  <c:pt idx="325">
                    <c:v>1E-3</c:v>
                  </c:pt>
                  <c:pt idx="326">
                    <c:v>8.0000000000000004E-4</c:v>
                  </c:pt>
                  <c:pt idx="327">
                    <c:v>0</c:v>
                  </c:pt>
                  <c:pt idx="328">
                    <c:v>1.2999999999999999E-3</c:v>
                  </c:pt>
                  <c:pt idx="329">
                    <c:v>5.0000000000000001E-4</c:v>
                  </c:pt>
                  <c:pt idx="330">
                    <c:v>2.9999999999999997E-4</c:v>
                  </c:pt>
                  <c:pt idx="331">
                    <c:v>0</c:v>
                  </c:pt>
                  <c:pt idx="332">
                    <c:v>1.5E-3</c:v>
                  </c:pt>
                  <c:pt idx="333">
                    <c:v>1.8E-3</c:v>
                  </c:pt>
                  <c:pt idx="334">
                    <c:v>2.0999999999999999E-3</c:v>
                  </c:pt>
                  <c:pt idx="335">
                    <c:v>1.2999999999999999E-3</c:v>
                  </c:pt>
                  <c:pt idx="336">
                    <c:v>1.8E-3</c:v>
                  </c:pt>
                  <c:pt idx="337">
                    <c:v>0</c:v>
                  </c:pt>
                  <c:pt idx="338">
                    <c:v>3.8E-3</c:v>
                  </c:pt>
                  <c:pt idx="339">
                    <c:v>2.0000000000000001E-4</c:v>
                  </c:pt>
                  <c:pt idx="340">
                    <c:v>0</c:v>
                  </c:pt>
                  <c:pt idx="341">
                    <c:v>1E-4</c:v>
                  </c:pt>
                  <c:pt idx="342">
                    <c:v>1E-4</c:v>
                  </c:pt>
                  <c:pt idx="343">
                    <c:v>1E-4</c:v>
                  </c:pt>
                  <c:pt idx="344">
                    <c:v>2.0000000000000001E-4</c:v>
                  </c:pt>
                  <c:pt idx="345">
                    <c:v>1E-4</c:v>
                  </c:pt>
                  <c:pt idx="346">
                    <c:v>5.0000000000000002E-5</c:v>
                  </c:pt>
                  <c:pt idx="347">
                    <c:v>6.3000000000000003E-4</c:v>
                  </c:pt>
                  <c:pt idx="348">
                    <c:v>3.6000000000000002E-4</c:v>
                  </c:pt>
                  <c:pt idx="349">
                    <c:v>2.5999999999999998E-4</c:v>
                  </c:pt>
                  <c:pt idx="350">
                    <c:v>4.0000000000000002E-4</c:v>
                  </c:pt>
                  <c:pt idx="351">
                    <c:v>2.7E-4</c:v>
                  </c:pt>
                  <c:pt idx="352">
                    <c:v>2.5999999999999998E-4</c:v>
                  </c:pt>
                  <c:pt idx="353">
                    <c:v>3.8000000000000002E-4</c:v>
                  </c:pt>
                  <c:pt idx="354">
                    <c:v>1.6000000000000001E-4</c:v>
                  </c:pt>
                  <c:pt idx="355">
                    <c:v>3.5E-4</c:v>
                  </c:pt>
                  <c:pt idx="356">
                    <c:v>1E-4</c:v>
                  </c:pt>
                  <c:pt idx="357">
                    <c:v>2.4000000000000001E-4</c:v>
                  </c:pt>
                  <c:pt idx="358">
                    <c:v>6.7000000000000002E-4</c:v>
                  </c:pt>
                  <c:pt idx="359">
                    <c:v>2.4000000000000001E-4</c:v>
                  </c:pt>
                  <c:pt idx="360">
                    <c:v>0</c:v>
                  </c:pt>
                  <c:pt idx="361">
                    <c:v>1.7000000000000001E-4</c:v>
                  </c:pt>
                  <c:pt idx="362">
                    <c:v>1.4999999999999999E-4</c:v>
                  </c:pt>
                  <c:pt idx="363">
                    <c:v>4.0000000000000002E-4</c:v>
                  </c:pt>
                  <c:pt idx="364">
                    <c:v>2.1000000000000001E-4</c:v>
                  </c:pt>
                  <c:pt idx="365">
                    <c:v>2.0000000000000001E-4</c:v>
                  </c:pt>
                  <c:pt idx="366">
                    <c:v>4.8999999999999998E-4</c:v>
                  </c:pt>
                  <c:pt idx="367">
                    <c:v>4.6999999999999999E-4</c:v>
                  </c:pt>
                  <c:pt idx="368">
                    <c:v>2.1000000000000001E-4</c:v>
                  </c:pt>
                  <c:pt idx="369">
                    <c:v>4.4000000000000002E-4</c:v>
                  </c:pt>
                  <c:pt idx="370">
                    <c:v>4.2000000000000002E-4</c:v>
                  </c:pt>
                  <c:pt idx="371">
                    <c:v>2.1000000000000001E-4</c:v>
                  </c:pt>
                  <c:pt idx="372">
                    <c:v>4.8000000000000001E-4</c:v>
                  </c:pt>
                  <c:pt idx="373">
                    <c:v>2.2000000000000001E-4</c:v>
                  </c:pt>
                  <c:pt idx="374">
                    <c:v>5.0000000000000001E-4</c:v>
                  </c:pt>
                  <c:pt idx="375">
                    <c:v>2.0000000000000001E-4</c:v>
                  </c:pt>
                  <c:pt idx="376">
                    <c:v>2.0000000000000001E-4</c:v>
                  </c:pt>
                  <c:pt idx="377">
                    <c:v>2.9999999999999997E-4</c:v>
                  </c:pt>
                  <c:pt idx="378">
                    <c:v>1E-4</c:v>
                  </c:pt>
                  <c:pt idx="379">
                    <c:v>2.0000000000000001E-4</c:v>
                  </c:pt>
                  <c:pt idx="380">
                    <c:v>2.9999999999999997E-4</c:v>
                  </c:pt>
                  <c:pt idx="381">
                    <c:v>2.9999999999999997E-4</c:v>
                  </c:pt>
                  <c:pt idx="382">
                    <c:v>4.0000000000000002E-4</c:v>
                  </c:pt>
                  <c:pt idx="383">
                    <c:v>1E-4</c:v>
                  </c:pt>
                  <c:pt idx="384">
                    <c:v>2.2000000000000001E-4</c:v>
                  </c:pt>
                  <c:pt idx="385">
                    <c:v>5.9000000000000003E-4</c:v>
                  </c:pt>
                  <c:pt idx="386">
                    <c:v>2.0000000000000001E-4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2.9999999999999997E-4</c:v>
                  </c:pt>
                  <c:pt idx="391">
                    <c:v>6.9999999999999994E-5</c:v>
                  </c:pt>
                  <c:pt idx="392">
                    <c:v>2.0000000000000001E-4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1.2999999999999999E-4</c:v>
                  </c:pt>
                  <c:pt idx="396">
                    <c:v>1.4999999999999999E-4</c:v>
                  </c:pt>
                  <c:pt idx="397">
                    <c:v>0</c:v>
                  </c:pt>
                  <c:pt idx="398">
                    <c:v>2.0000000000000001E-4</c:v>
                  </c:pt>
                  <c:pt idx="399">
                    <c:v>0</c:v>
                  </c:pt>
                  <c:pt idx="400">
                    <c:v>2.0000000000000001E-4</c:v>
                  </c:pt>
                  <c:pt idx="401">
                    <c:v>1.2999999999999999E-3</c:v>
                  </c:pt>
                  <c:pt idx="402">
                    <c:v>6.0000000000000002E-5</c:v>
                  </c:pt>
                  <c:pt idx="403">
                    <c:v>2.9999999999999997E-4</c:v>
                  </c:pt>
                  <c:pt idx="404">
                    <c:v>1E-3</c:v>
                  </c:pt>
                  <c:pt idx="405">
                    <c:v>2.9999999999999997E-4</c:v>
                  </c:pt>
                  <c:pt idx="406">
                    <c:v>1.6999999999999999E-3</c:v>
                  </c:pt>
                  <c:pt idx="407">
                    <c:v>6.9999999999999999E-4</c:v>
                  </c:pt>
                  <c:pt idx="408">
                    <c:v>4.0000000000000002E-4</c:v>
                  </c:pt>
                  <c:pt idx="409">
                    <c:v>1.6000000000000001E-3</c:v>
                  </c:pt>
                  <c:pt idx="410">
                    <c:v>2.0000000000000001E-4</c:v>
                  </c:pt>
                  <c:pt idx="411">
                    <c:v>4.0000000000000002E-4</c:v>
                  </c:pt>
                  <c:pt idx="412">
                    <c:v>4.0000000000000002E-4</c:v>
                  </c:pt>
                  <c:pt idx="413">
                    <c:v>6.9999999999999999E-4</c:v>
                  </c:pt>
                  <c:pt idx="414">
                    <c:v>5.9999999999999995E-4</c:v>
                  </c:pt>
                  <c:pt idx="415">
                    <c:v>2.0000000000000001E-4</c:v>
                  </c:pt>
                  <c:pt idx="416">
                    <c:v>2.0000000000000001E-4</c:v>
                  </c:pt>
                  <c:pt idx="417">
                    <c:v>1E-4</c:v>
                  </c:pt>
                  <c:pt idx="418">
                    <c:v>1.1299999999999999E-2</c:v>
                  </c:pt>
                </c:numCache>
              </c:numRef>
            </c:plus>
            <c:minus>
              <c:numRef>
                <c:f>Active!$D$21:$D$913</c:f>
                <c:numCache>
                  <c:formatCode>General</c:formatCode>
                  <c:ptCount val="89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4.0000000000000001E-3</c:v>
                  </c:pt>
                  <c:pt idx="97">
                    <c:v>4.0000000000000001E-3</c:v>
                  </c:pt>
                  <c:pt idx="98">
                    <c:v>0</c:v>
                  </c:pt>
                  <c:pt idx="99">
                    <c:v>0</c:v>
                  </c:pt>
                  <c:pt idx="200">
                    <c:v>0</c:v>
                  </c:pt>
                  <c:pt idx="203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5">
                    <c:v>0</c:v>
                  </c:pt>
                  <c:pt idx="222">
                    <c:v>7.0000000000000001E-3</c:v>
                  </c:pt>
                  <c:pt idx="225">
                    <c:v>4.0000000000000001E-3</c:v>
                  </c:pt>
                  <c:pt idx="226">
                    <c:v>2E-3</c:v>
                  </c:pt>
                  <c:pt idx="227">
                    <c:v>5.0000000000000001E-3</c:v>
                  </c:pt>
                  <c:pt idx="228">
                    <c:v>4.0000000000000001E-3</c:v>
                  </c:pt>
                  <c:pt idx="229">
                    <c:v>5.0000000000000001E-3</c:v>
                  </c:pt>
                  <c:pt idx="230">
                    <c:v>5.0000000000000001E-3</c:v>
                  </c:pt>
                  <c:pt idx="231">
                    <c:v>5.0000000000000001E-3</c:v>
                  </c:pt>
                  <c:pt idx="232">
                    <c:v>5.0000000000000001E-3</c:v>
                  </c:pt>
                  <c:pt idx="233">
                    <c:v>5.0000000000000001E-3</c:v>
                  </c:pt>
                  <c:pt idx="234">
                    <c:v>0.01</c:v>
                  </c:pt>
                  <c:pt idx="235">
                    <c:v>5.0000000000000001E-3</c:v>
                  </c:pt>
                  <c:pt idx="236">
                    <c:v>4.0000000000000001E-3</c:v>
                  </c:pt>
                  <c:pt idx="237">
                    <c:v>4.0000000000000001E-3</c:v>
                  </c:pt>
                  <c:pt idx="238">
                    <c:v>5.0000000000000001E-3</c:v>
                  </c:pt>
                  <c:pt idx="239">
                    <c:v>5.0000000000000001E-3</c:v>
                  </c:pt>
                  <c:pt idx="240">
                    <c:v>0</c:v>
                  </c:pt>
                  <c:pt idx="243">
                    <c:v>4.0000000000000001E-3</c:v>
                  </c:pt>
                  <c:pt idx="244">
                    <c:v>8.9999999999999993E-3</c:v>
                  </c:pt>
                  <c:pt idx="245">
                    <c:v>3.0000000000000001E-3</c:v>
                  </c:pt>
                  <c:pt idx="246">
                    <c:v>4.0000000000000001E-3</c:v>
                  </c:pt>
                  <c:pt idx="249">
                    <c:v>0</c:v>
                  </c:pt>
                  <c:pt idx="251">
                    <c:v>5.0000000000000001E-3</c:v>
                  </c:pt>
                  <c:pt idx="259">
                    <c:v>4.0000000000000001E-3</c:v>
                  </c:pt>
                  <c:pt idx="260">
                    <c:v>4.0000000000000001E-3</c:v>
                  </c:pt>
                  <c:pt idx="261">
                    <c:v>5.0000000000000001E-3</c:v>
                  </c:pt>
                  <c:pt idx="262">
                    <c:v>0</c:v>
                  </c:pt>
                  <c:pt idx="264">
                    <c:v>0</c:v>
                  </c:pt>
                  <c:pt idx="267">
                    <c:v>5.0000000000000001E-3</c:v>
                  </c:pt>
                  <c:pt idx="268">
                    <c:v>4.0000000000000001E-3</c:v>
                  </c:pt>
                  <c:pt idx="273">
                    <c:v>4.0000000000000001E-3</c:v>
                  </c:pt>
                  <c:pt idx="274">
                    <c:v>4.0000000000000001E-3</c:v>
                  </c:pt>
                  <c:pt idx="275">
                    <c:v>4.0000000000000001E-3</c:v>
                  </c:pt>
                  <c:pt idx="276">
                    <c:v>4.0000000000000001E-3</c:v>
                  </c:pt>
                  <c:pt idx="277">
                    <c:v>4.4000000000000002E-4</c:v>
                  </c:pt>
                  <c:pt idx="278">
                    <c:v>4.0000000000000001E-3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4.0000000000000001E-3</c:v>
                  </c:pt>
                  <c:pt idx="283">
                    <c:v>2E-3</c:v>
                  </c:pt>
                  <c:pt idx="284">
                    <c:v>2.7999999999999998E-4</c:v>
                  </c:pt>
                  <c:pt idx="285">
                    <c:v>4.0000000000000001E-3</c:v>
                  </c:pt>
                  <c:pt idx="286">
                    <c:v>4.0000000000000001E-3</c:v>
                  </c:pt>
                  <c:pt idx="287">
                    <c:v>5.0000000000000001E-3</c:v>
                  </c:pt>
                  <c:pt idx="288">
                    <c:v>5.0000000000000001E-3</c:v>
                  </c:pt>
                  <c:pt idx="289">
                    <c:v>4.0000000000000001E-3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6.0000000000000001E-3</c:v>
                  </c:pt>
                  <c:pt idx="293">
                    <c:v>4.0000000000000001E-3</c:v>
                  </c:pt>
                  <c:pt idx="294">
                    <c:v>5.0000000000000001E-3</c:v>
                  </c:pt>
                  <c:pt idx="295">
                    <c:v>5.0000000000000001E-3</c:v>
                  </c:pt>
                  <c:pt idx="296">
                    <c:v>3.0000000000000001E-3</c:v>
                  </c:pt>
                  <c:pt idx="297">
                    <c:v>4.0000000000000001E-3</c:v>
                  </c:pt>
                  <c:pt idx="298">
                    <c:v>3.0000000000000001E-3</c:v>
                  </c:pt>
                  <c:pt idx="299">
                    <c:v>5.0000000000000001E-3</c:v>
                  </c:pt>
                  <c:pt idx="300">
                    <c:v>5.0000000000000001E-3</c:v>
                  </c:pt>
                  <c:pt idx="301">
                    <c:v>5.0000000000000001E-3</c:v>
                  </c:pt>
                  <c:pt idx="302">
                    <c:v>5.0000000000000001E-3</c:v>
                  </c:pt>
                  <c:pt idx="303">
                    <c:v>7.0000000000000001E-3</c:v>
                  </c:pt>
                  <c:pt idx="304">
                    <c:v>6.0000000000000001E-3</c:v>
                  </c:pt>
                  <c:pt idx="305">
                    <c:v>5.0000000000000001E-3</c:v>
                  </c:pt>
                  <c:pt idx="306">
                    <c:v>0</c:v>
                  </c:pt>
                  <c:pt idx="307">
                    <c:v>6.0000000000000001E-3</c:v>
                  </c:pt>
                  <c:pt idx="308">
                    <c:v>4.0000000000000001E-3</c:v>
                  </c:pt>
                  <c:pt idx="309">
                    <c:v>2E-3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4.0000000000000002E-4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1E-4</c:v>
                  </c:pt>
                  <c:pt idx="321">
                    <c:v>6.9999999999999999E-4</c:v>
                  </c:pt>
                  <c:pt idx="322">
                    <c:v>3.0000000000000001E-3</c:v>
                  </c:pt>
                  <c:pt idx="323">
                    <c:v>3.0000000000000001E-3</c:v>
                  </c:pt>
                  <c:pt idx="324">
                    <c:v>0</c:v>
                  </c:pt>
                  <c:pt idx="325">
                    <c:v>1E-3</c:v>
                  </c:pt>
                  <c:pt idx="326">
                    <c:v>8.0000000000000004E-4</c:v>
                  </c:pt>
                  <c:pt idx="327">
                    <c:v>0</c:v>
                  </c:pt>
                  <c:pt idx="328">
                    <c:v>1.2999999999999999E-3</c:v>
                  </c:pt>
                  <c:pt idx="329">
                    <c:v>5.0000000000000001E-4</c:v>
                  </c:pt>
                  <c:pt idx="330">
                    <c:v>2.9999999999999997E-4</c:v>
                  </c:pt>
                  <c:pt idx="331">
                    <c:v>0</c:v>
                  </c:pt>
                  <c:pt idx="332">
                    <c:v>1.5E-3</c:v>
                  </c:pt>
                  <c:pt idx="333">
                    <c:v>1.8E-3</c:v>
                  </c:pt>
                  <c:pt idx="334">
                    <c:v>2.0999999999999999E-3</c:v>
                  </c:pt>
                  <c:pt idx="335">
                    <c:v>1.2999999999999999E-3</c:v>
                  </c:pt>
                  <c:pt idx="336">
                    <c:v>1.8E-3</c:v>
                  </c:pt>
                  <c:pt idx="337">
                    <c:v>0</c:v>
                  </c:pt>
                  <c:pt idx="338">
                    <c:v>3.8E-3</c:v>
                  </c:pt>
                  <c:pt idx="339">
                    <c:v>2.0000000000000001E-4</c:v>
                  </c:pt>
                  <c:pt idx="340">
                    <c:v>0</c:v>
                  </c:pt>
                  <c:pt idx="341">
                    <c:v>1E-4</c:v>
                  </c:pt>
                  <c:pt idx="342">
                    <c:v>1E-4</c:v>
                  </c:pt>
                  <c:pt idx="343">
                    <c:v>1E-4</c:v>
                  </c:pt>
                  <c:pt idx="344">
                    <c:v>2.0000000000000001E-4</c:v>
                  </c:pt>
                  <c:pt idx="345">
                    <c:v>1E-4</c:v>
                  </c:pt>
                  <c:pt idx="346">
                    <c:v>5.0000000000000002E-5</c:v>
                  </c:pt>
                  <c:pt idx="347">
                    <c:v>6.3000000000000003E-4</c:v>
                  </c:pt>
                  <c:pt idx="348">
                    <c:v>3.6000000000000002E-4</c:v>
                  </c:pt>
                  <c:pt idx="349">
                    <c:v>2.5999999999999998E-4</c:v>
                  </c:pt>
                  <c:pt idx="350">
                    <c:v>4.0000000000000002E-4</c:v>
                  </c:pt>
                  <c:pt idx="351">
                    <c:v>2.7E-4</c:v>
                  </c:pt>
                  <c:pt idx="352">
                    <c:v>2.5999999999999998E-4</c:v>
                  </c:pt>
                  <c:pt idx="353">
                    <c:v>3.8000000000000002E-4</c:v>
                  </c:pt>
                  <c:pt idx="354">
                    <c:v>1.6000000000000001E-4</c:v>
                  </c:pt>
                  <c:pt idx="355">
                    <c:v>3.5E-4</c:v>
                  </c:pt>
                  <c:pt idx="356">
                    <c:v>1E-4</c:v>
                  </c:pt>
                  <c:pt idx="357">
                    <c:v>2.4000000000000001E-4</c:v>
                  </c:pt>
                  <c:pt idx="358">
                    <c:v>6.7000000000000002E-4</c:v>
                  </c:pt>
                  <c:pt idx="359">
                    <c:v>2.4000000000000001E-4</c:v>
                  </c:pt>
                  <c:pt idx="360">
                    <c:v>0</c:v>
                  </c:pt>
                  <c:pt idx="361">
                    <c:v>1.7000000000000001E-4</c:v>
                  </c:pt>
                  <c:pt idx="362">
                    <c:v>1.4999999999999999E-4</c:v>
                  </c:pt>
                  <c:pt idx="363">
                    <c:v>4.0000000000000002E-4</c:v>
                  </c:pt>
                  <c:pt idx="364">
                    <c:v>2.1000000000000001E-4</c:v>
                  </c:pt>
                  <c:pt idx="365">
                    <c:v>2.0000000000000001E-4</c:v>
                  </c:pt>
                  <c:pt idx="366">
                    <c:v>4.8999999999999998E-4</c:v>
                  </c:pt>
                  <c:pt idx="367">
                    <c:v>4.6999999999999999E-4</c:v>
                  </c:pt>
                  <c:pt idx="368">
                    <c:v>2.1000000000000001E-4</c:v>
                  </c:pt>
                  <c:pt idx="369">
                    <c:v>4.4000000000000002E-4</c:v>
                  </c:pt>
                  <c:pt idx="370">
                    <c:v>4.2000000000000002E-4</c:v>
                  </c:pt>
                  <c:pt idx="371">
                    <c:v>2.1000000000000001E-4</c:v>
                  </c:pt>
                  <c:pt idx="372">
                    <c:v>4.8000000000000001E-4</c:v>
                  </c:pt>
                  <c:pt idx="373">
                    <c:v>2.2000000000000001E-4</c:v>
                  </c:pt>
                  <c:pt idx="374">
                    <c:v>5.0000000000000001E-4</c:v>
                  </c:pt>
                  <c:pt idx="375">
                    <c:v>2.0000000000000001E-4</c:v>
                  </c:pt>
                  <c:pt idx="376">
                    <c:v>2.0000000000000001E-4</c:v>
                  </c:pt>
                  <c:pt idx="377">
                    <c:v>2.9999999999999997E-4</c:v>
                  </c:pt>
                  <c:pt idx="378">
                    <c:v>1E-4</c:v>
                  </c:pt>
                  <c:pt idx="379">
                    <c:v>2.0000000000000001E-4</c:v>
                  </c:pt>
                  <c:pt idx="380">
                    <c:v>2.9999999999999997E-4</c:v>
                  </c:pt>
                  <c:pt idx="381">
                    <c:v>2.9999999999999997E-4</c:v>
                  </c:pt>
                  <c:pt idx="382">
                    <c:v>4.0000000000000002E-4</c:v>
                  </c:pt>
                  <c:pt idx="383">
                    <c:v>1E-4</c:v>
                  </c:pt>
                  <c:pt idx="384">
                    <c:v>2.2000000000000001E-4</c:v>
                  </c:pt>
                  <c:pt idx="385">
                    <c:v>5.9000000000000003E-4</c:v>
                  </c:pt>
                  <c:pt idx="386">
                    <c:v>2.0000000000000001E-4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2.9999999999999997E-4</c:v>
                  </c:pt>
                  <c:pt idx="391">
                    <c:v>6.9999999999999994E-5</c:v>
                  </c:pt>
                  <c:pt idx="392">
                    <c:v>2.0000000000000001E-4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1.2999999999999999E-4</c:v>
                  </c:pt>
                  <c:pt idx="396">
                    <c:v>1.4999999999999999E-4</c:v>
                  </c:pt>
                  <c:pt idx="397">
                    <c:v>0</c:v>
                  </c:pt>
                  <c:pt idx="398">
                    <c:v>2.0000000000000001E-4</c:v>
                  </c:pt>
                  <c:pt idx="399">
                    <c:v>0</c:v>
                  </c:pt>
                  <c:pt idx="400">
                    <c:v>2.0000000000000001E-4</c:v>
                  </c:pt>
                  <c:pt idx="401">
                    <c:v>1.2999999999999999E-3</c:v>
                  </c:pt>
                  <c:pt idx="402">
                    <c:v>6.0000000000000002E-5</c:v>
                  </c:pt>
                  <c:pt idx="403">
                    <c:v>2.9999999999999997E-4</c:v>
                  </c:pt>
                  <c:pt idx="404">
                    <c:v>1E-3</c:v>
                  </c:pt>
                  <c:pt idx="405">
                    <c:v>2.9999999999999997E-4</c:v>
                  </c:pt>
                  <c:pt idx="406">
                    <c:v>1.6999999999999999E-3</c:v>
                  </c:pt>
                  <c:pt idx="407">
                    <c:v>6.9999999999999999E-4</c:v>
                  </c:pt>
                  <c:pt idx="408">
                    <c:v>4.0000000000000002E-4</c:v>
                  </c:pt>
                  <c:pt idx="409">
                    <c:v>1.6000000000000001E-3</c:v>
                  </c:pt>
                  <c:pt idx="410">
                    <c:v>2.0000000000000001E-4</c:v>
                  </c:pt>
                  <c:pt idx="411">
                    <c:v>4.0000000000000002E-4</c:v>
                  </c:pt>
                  <c:pt idx="412">
                    <c:v>4.0000000000000002E-4</c:v>
                  </c:pt>
                  <c:pt idx="413">
                    <c:v>6.9999999999999999E-4</c:v>
                  </c:pt>
                  <c:pt idx="414">
                    <c:v>5.9999999999999995E-4</c:v>
                  </c:pt>
                  <c:pt idx="415">
                    <c:v>2.0000000000000001E-4</c:v>
                  </c:pt>
                  <c:pt idx="416">
                    <c:v>2.0000000000000001E-4</c:v>
                  </c:pt>
                  <c:pt idx="417">
                    <c:v>1E-4</c:v>
                  </c:pt>
                  <c:pt idx="418">
                    <c:v>1.1299999999999999E-2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Active!$M$21:$M$962</c:f>
              <c:numCache>
                <c:formatCode>General</c:formatCode>
                <c:ptCount val="94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C46-4DC1-8C7E-B38AEA2BE6C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Active!$D$21:$D$22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Active!$N$21:$N$962</c:f>
              <c:numCache>
                <c:formatCode>General</c:formatCode>
                <c:ptCount val="94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C46-4DC1-8C7E-B38AEA2BE6C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Active!$F$21:$F$962</c:f>
              <c:numCache>
                <c:formatCode>General</c:formatCode>
                <c:ptCount val="942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Active!$O$21:$O$962</c:f>
              <c:numCache>
                <c:formatCode>General</c:formatCode>
                <c:ptCount val="942"/>
                <c:pt idx="333">
                  <c:v>5.8047432317542946E-2</c:v>
                </c:pt>
                <c:pt idx="336">
                  <c:v>5.8327736309290314E-2</c:v>
                </c:pt>
                <c:pt idx="337">
                  <c:v>5.8343506588317842E-2</c:v>
                </c:pt>
                <c:pt idx="338">
                  <c:v>5.8385221519939044E-2</c:v>
                </c:pt>
                <c:pt idx="339">
                  <c:v>5.8468905742520609E-2</c:v>
                </c:pt>
                <c:pt idx="340">
                  <c:v>5.8624319298743517E-2</c:v>
                </c:pt>
                <c:pt idx="341">
                  <c:v>5.8653316263407036E-2</c:v>
                </c:pt>
                <c:pt idx="342">
                  <c:v>5.8709784036699159E-2</c:v>
                </c:pt>
                <c:pt idx="343">
                  <c:v>5.8725554315726687E-2</c:v>
                </c:pt>
                <c:pt idx="344">
                  <c:v>5.8738526642023524E-2</c:v>
                </c:pt>
                <c:pt idx="345">
                  <c:v>5.8739289720040985E-2</c:v>
                </c:pt>
                <c:pt idx="346">
                  <c:v>5.87403071573976E-2</c:v>
                </c:pt>
                <c:pt idx="347">
                  <c:v>5.8965923891226929E-2</c:v>
                </c:pt>
                <c:pt idx="348">
                  <c:v>5.8968467484618467E-2</c:v>
                </c:pt>
                <c:pt idx="349">
                  <c:v>5.8970247999992537E-2</c:v>
                </c:pt>
                <c:pt idx="350">
                  <c:v>5.8972028515366613E-2</c:v>
                </c:pt>
                <c:pt idx="351">
                  <c:v>5.8972791593384075E-2</c:v>
                </c:pt>
                <c:pt idx="352">
                  <c:v>5.897380903074069E-2</c:v>
                </c:pt>
                <c:pt idx="353">
                  <c:v>5.8974572108758151E-2</c:v>
                </c:pt>
                <c:pt idx="354">
                  <c:v>5.8976352624132228E-2</c:v>
                </c:pt>
                <c:pt idx="355">
                  <c:v>5.8977115702149689E-2</c:v>
                </c:pt>
                <c:pt idx="356">
                  <c:v>5.8982457248271919E-2</c:v>
                </c:pt>
                <c:pt idx="357">
                  <c:v>5.8987544435054995E-2</c:v>
                </c:pt>
                <c:pt idx="358">
                  <c:v>5.8989324950429065E-2</c:v>
                </c:pt>
                <c:pt idx="359">
                  <c:v>5.8991105465803141E-2</c:v>
                </c:pt>
                <c:pt idx="360">
                  <c:v>5.9006367026152362E-2</c:v>
                </c:pt>
                <c:pt idx="361">
                  <c:v>5.9012726009631207E-2</c:v>
                </c:pt>
                <c:pt idx="362">
                  <c:v>5.9014506525005284E-2</c:v>
                </c:pt>
                <c:pt idx="363">
                  <c:v>5.901628704037936E-2</c:v>
                </c:pt>
                <c:pt idx="364">
                  <c:v>5.9017050118396822E-2</c:v>
                </c:pt>
                <c:pt idx="365">
                  <c:v>5.9018067555753437E-2</c:v>
                </c:pt>
                <c:pt idx="366">
                  <c:v>5.9018830633770891E-2</c:v>
                </c:pt>
                <c:pt idx="367">
                  <c:v>5.9022391664519044E-2</c:v>
                </c:pt>
                <c:pt idx="368">
                  <c:v>5.9024172179893121E-2</c:v>
                </c:pt>
                <c:pt idx="369">
                  <c:v>5.9039688099581496E-2</c:v>
                </c:pt>
                <c:pt idx="370">
                  <c:v>5.9045792723721187E-2</c:v>
                </c:pt>
                <c:pt idx="371">
                  <c:v>5.9047573239095263E-2</c:v>
                </c:pt>
                <c:pt idx="372">
                  <c:v>5.9066650189531791E-2</c:v>
                </c:pt>
                <c:pt idx="373">
                  <c:v>5.9068430704905861E-2</c:v>
                </c:pt>
                <c:pt idx="374">
                  <c:v>5.9070719938958252E-2</c:v>
                </c:pt>
                <c:pt idx="375">
                  <c:v>5.9077587641115398E-2</c:v>
                </c:pt>
                <c:pt idx="376">
                  <c:v>5.9093357920142926E-2</c:v>
                </c:pt>
                <c:pt idx="377">
                  <c:v>5.9099716903621771E-2</c:v>
                </c:pt>
                <c:pt idx="378">
                  <c:v>5.9118793854058299E-2</c:v>
                </c:pt>
                <c:pt idx="379">
                  <c:v>5.934237571317439E-2</c:v>
                </c:pt>
                <c:pt idx="380">
                  <c:v>5.9345936743922544E-2</c:v>
                </c:pt>
                <c:pt idx="381">
                  <c:v>5.9368320365768071E-2</c:v>
                </c:pt>
                <c:pt idx="382">
                  <c:v>5.9374424989907755E-2</c:v>
                </c:pt>
                <c:pt idx="383">
                  <c:v>5.9376205505281832E-2</c:v>
                </c:pt>
                <c:pt idx="384">
                  <c:v>5.937874909867337E-2</c:v>
                </c:pt>
                <c:pt idx="385">
                  <c:v>5.9379766536029985E-2</c:v>
                </c:pt>
                <c:pt idx="386">
                  <c:v>5.9384090644795599E-2</c:v>
                </c:pt>
                <c:pt idx="387">
                  <c:v>5.9417411718224733E-2</c:v>
                </c:pt>
                <c:pt idx="388">
                  <c:v>5.9608689941268306E-2</c:v>
                </c:pt>
                <c:pt idx="389">
                  <c:v>5.9656000778350898E-2</c:v>
                </c:pt>
                <c:pt idx="390">
                  <c:v>5.9662105402490583E-2</c:v>
                </c:pt>
                <c:pt idx="391">
                  <c:v>5.9672279776056728E-2</c:v>
                </c:pt>
                <c:pt idx="392">
                  <c:v>5.9693137241867332E-2</c:v>
                </c:pt>
                <c:pt idx="393">
                  <c:v>5.9917990897679199E-2</c:v>
                </c:pt>
                <c:pt idx="394">
                  <c:v>5.995182068978664E-2</c:v>
                </c:pt>
                <c:pt idx="395">
                  <c:v>6.0050766472717426E-2</c:v>
                </c:pt>
                <c:pt idx="396">
                  <c:v>6.0053310066108964E-2</c:v>
                </c:pt>
                <c:pt idx="397">
                  <c:v>6.0277146284564209E-2</c:v>
                </c:pt>
                <c:pt idx="398">
                  <c:v>6.0318352497507111E-2</c:v>
                </c:pt>
                <c:pt idx="399">
                  <c:v>6.0360830507145774E-2</c:v>
                </c:pt>
                <c:pt idx="400">
                  <c:v>6.0917114381874901E-2</c:v>
                </c:pt>
                <c:pt idx="401">
                  <c:v>6.1172236799046056E-2</c:v>
                </c:pt>
                <c:pt idx="402">
                  <c:v>6.1182665531951355E-2</c:v>
                </c:pt>
                <c:pt idx="403">
                  <c:v>6.1227941494320717E-2</c:v>
                </c:pt>
                <c:pt idx="404">
                  <c:v>6.1281865674221295E-2</c:v>
                </c:pt>
                <c:pt idx="405">
                  <c:v>6.1299162109283753E-2</c:v>
                </c:pt>
                <c:pt idx="406">
                  <c:v>6.1489931613649018E-2</c:v>
                </c:pt>
                <c:pt idx="407">
                  <c:v>6.182415978529697E-2</c:v>
                </c:pt>
                <c:pt idx="408">
                  <c:v>6.182415978529697E-2</c:v>
                </c:pt>
                <c:pt idx="409">
                  <c:v>6.2119216618715258E-2</c:v>
                </c:pt>
                <c:pt idx="410">
                  <c:v>6.2181025938129603E-2</c:v>
                </c:pt>
                <c:pt idx="411">
                  <c:v>6.2181025938129603E-2</c:v>
                </c:pt>
                <c:pt idx="412">
                  <c:v>6.2430298090500221E-2</c:v>
                </c:pt>
                <c:pt idx="413">
                  <c:v>6.3198717654083525E-2</c:v>
                </c:pt>
                <c:pt idx="414">
                  <c:v>6.3404748718798018E-2</c:v>
                </c:pt>
                <c:pt idx="415">
                  <c:v>6.3417466685755708E-2</c:v>
                </c:pt>
                <c:pt idx="416">
                  <c:v>6.3418992841790617E-2</c:v>
                </c:pt>
                <c:pt idx="417">
                  <c:v>6.3626041343861739E-2</c:v>
                </c:pt>
                <c:pt idx="418">
                  <c:v>6.3800786209860322E-2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C46-4DC1-8C7E-B38AEA2BE6C2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Active!$F$21:$F$440</c:f>
              <c:numCache>
                <c:formatCode>General</c:formatCode>
                <c:ptCount val="420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Active!$U$21:$U$440</c:f>
              <c:numCache>
                <c:formatCode>General</c:formatCode>
                <c:ptCount val="420"/>
                <c:pt idx="70">
                  <c:v>0.13322315000550589</c:v>
                </c:pt>
                <c:pt idx="245">
                  <c:v>0.11893650000274647</c:v>
                </c:pt>
                <c:pt idx="249">
                  <c:v>-9.5625949994428083E-2</c:v>
                </c:pt>
                <c:pt idx="307">
                  <c:v>4.8637400002917275E-2</c:v>
                </c:pt>
                <c:pt idx="321">
                  <c:v>5.4541400000744034E-2</c:v>
                </c:pt>
                <c:pt idx="339">
                  <c:v>5.819925000105286E-2</c:v>
                </c:pt>
                <c:pt idx="340">
                  <c:v>5.8666800003265962E-2</c:v>
                </c:pt>
                <c:pt idx="415">
                  <c:v>-8.2842999996501021E-2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C46-4DC1-8C7E-B38AEA2BE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053232"/>
        <c:axId val="1"/>
      </c:scatterChart>
      <c:valAx>
        <c:axId val="867053232"/>
        <c:scaling>
          <c:orientation val="minMax"/>
          <c:min val="19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77120023209534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8"/>
          <c:min val="4.499999999999999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81347150259067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0532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708135576317208"/>
          <c:y val="0.92000129214617399"/>
          <c:w val="0.88428469757342498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WZ Cyg - O-C Diagr.</a:t>
            </a:r>
          </a:p>
        </c:rich>
      </c:tx>
      <c:layout>
        <c:manualLayout>
          <c:xMode val="edge"/>
          <c:yMode val="edge"/>
          <c:x val="0.36551760340302286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7598689721419"/>
          <c:y val="0.14723926380368099"/>
          <c:w val="0.79482825534436907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Active!$F$21:$F$962</c:f>
              <c:numCache>
                <c:formatCode>General</c:formatCode>
                <c:ptCount val="942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Active!$H$21:$H$962</c:f>
              <c:numCache>
                <c:formatCode>General</c:formatCode>
                <c:ptCount val="942"/>
                <c:pt idx="9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F1-475A-B28E-2E4207542AB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Active!$D$21:$D$962</c:f>
                <c:numCache>
                  <c:formatCode>General</c:formatCode>
                  <c:ptCount val="94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4.0000000000000001E-3</c:v>
                  </c:pt>
                  <c:pt idx="97">
                    <c:v>4.0000000000000001E-3</c:v>
                  </c:pt>
                  <c:pt idx="98">
                    <c:v>0</c:v>
                  </c:pt>
                  <c:pt idx="99">
                    <c:v>0</c:v>
                  </c:pt>
                  <c:pt idx="200">
                    <c:v>0</c:v>
                  </c:pt>
                  <c:pt idx="203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5">
                    <c:v>0</c:v>
                  </c:pt>
                  <c:pt idx="222">
                    <c:v>7.0000000000000001E-3</c:v>
                  </c:pt>
                  <c:pt idx="225">
                    <c:v>4.0000000000000001E-3</c:v>
                  </c:pt>
                  <c:pt idx="226">
                    <c:v>2E-3</c:v>
                  </c:pt>
                  <c:pt idx="227">
                    <c:v>5.0000000000000001E-3</c:v>
                  </c:pt>
                  <c:pt idx="228">
                    <c:v>4.0000000000000001E-3</c:v>
                  </c:pt>
                  <c:pt idx="229">
                    <c:v>5.0000000000000001E-3</c:v>
                  </c:pt>
                  <c:pt idx="230">
                    <c:v>5.0000000000000001E-3</c:v>
                  </c:pt>
                  <c:pt idx="231">
                    <c:v>5.0000000000000001E-3</c:v>
                  </c:pt>
                  <c:pt idx="232">
                    <c:v>5.0000000000000001E-3</c:v>
                  </c:pt>
                  <c:pt idx="233">
                    <c:v>5.0000000000000001E-3</c:v>
                  </c:pt>
                  <c:pt idx="234">
                    <c:v>0.01</c:v>
                  </c:pt>
                  <c:pt idx="235">
                    <c:v>5.0000000000000001E-3</c:v>
                  </c:pt>
                  <c:pt idx="236">
                    <c:v>4.0000000000000001E-3</c:v>
                  </c:pt>
                  <c:pt idx="237">
                    <c:v>4.0000000000000001E-3</c:v>
                  </c:pt>
                  <c:pt idx="238">
                    <c:v>5.0000000000000001E-3</c:v>
                  </c:pt>
                  <c:pt idx="239">
                    <c:v>5.0000000000000001E-3</c:v>
                  </c:pt>
                  <c:pt idx="240">
                    <c:v>0</c:v>
                  </c:pt>
                  <c:pt idx="243">
                    <c:v>4.0000000000000001E-3</c:v>
                  </c:pt>
                  <c:pt idx="244">
                    <c:v>8.9999999999999993E-3</c:v>
                  </c:pt>
                  <c:pt idx="245">
                    <c:v>3.0000000000000001E-3</c:v>
                  </c:pt>
                  <c:pt idx="246">
                    <c:v>4.0000000000000001E-3</c:v>
                  </c:pt>
                  <c:pt idx="249">
                    <c:v>0</c:v>
                  </c:pt>
                  <c:pt idx="251">
                    <c:v>5.0000000000000001E-3</c:v>
                  </c:pt>
                  <c:pt idx="259">
                    <c:v>4.0000000000000001E-3</c:v>
                  </c:pt>
                  <c:pt idx="260">
                    <c:v>4.0000000000000001E-3</c:v>
                  </c:pt>
                  <c:pt idx="261">
                    <c:v>5.0000000000000001E-3</c:v>
                  </c:pt>
                  <c:pt idx="262">
                    <c:v>0</c:v>
                  </c:pt>
                  <c:pt idx="264">
                    <c:v>0</c:v>
                  </c:pt>
                  <c:pt idx="267">
                    <c:v>5.0000000000000001E-3</c:v>
                  </c:pt>
                  <c:pt idx="268">
                    <c:v>4.0000000000000001E-3</c:v>
                  </c:pt>
                  <c:pt idx="273">
                    <c:v>4.0000000000000001E-3</c:v>
                  </c:pt>
                  <c:pt idx="274">
                    <c:v>4.0000000000000001E-3</c:v>
                  </c:pt>
                  <c:pt idx="275">
                    <c:v>4.0000000000000001E-3</c:v>
                  </c:pt>
                  <c:pt idx="276">
                    <c:v>4.0000000000000001E-3</c:v>
                  </c:pt>
                  <c:pt idx="277">
                    <c:v>4.4000000000000002E-4</c:v>
                  </c:pt>
                  <c:pt idx="278">
                    <c:v>4.0000000000000001E-3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4.0000000000000001E-3</c:v>
                  </c:pt>
                  <c:pt idx="283">
                    <c:v>2E-3</c:v>
                  </c:pt>
                  <c:pt idx="284">
                    <c:v>2.7999999999999998E-4</c:v>
                  </c:pt>
                  <c:pt idx="285">
                    <c:v>4.0000000000000001E-3</c:v>
                  </c:pt>
                  <c:pt idx="286">
                    <c:v>4.0000000000000001E-3</c:v>
                  </c:pt>
                  <c:pt idx="287">
                    <c:v>5.0000000000000001E-3</c:v>
                  </c:pt>
                  <c:pt idx="288">
                    <c:v>5.0000000000000001E-3</c:v>
                  </c:pt>
                  <c:pt idx="289">
                    <c:v>4.0000000000000001E-3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6.0000000000000001E-3</c:v>
                  </c:pt>
                  <c:pt idx="293">
                    <c:v>4.0000000000000001E-3</c:v>
                  </c:pt>
                  <c:pt idx="294">
                    <c:v>5.0000000000000001E-3</c:v>
                  </c:pt>
                  <c:pt idx="295">
                    <c:v>5.0000000000000001E-3</c:v>
                  </c:pt>
                  <c:pt idx="296">
                    <c:v>3.0000000000000001E-3</c:v>
                  </c:pt>
                  <c:pt idx="297">
                    <c:v>4.0000000000000001E-3</c:v>
                  </c:pt>
                  <c:pt idx="298">
                    <c:v>3.0000000000000001E-3</c:v>
                  </c:pt>
                  <c:pt idx="299">
                    <c:v>5.0000000000000001E-3</c:v>
                  </c:pt>
                  <c:pt idx="300">
                    <c:v>5.0000000000000001E-3</c:v>
                  </c:pt>
                  <c:pt idx="301">
                    <c:v>5.0000000000000001E-3</c:v>
                  </c:pt>
                  <c:pt idx="302">
                    <c:v>5.0000000000000001E-3</c:v>
                  </c:pt>
                  <c:pt idx="303">
                    <c:v>7.0000000000000001E-3</c:v>
                  </c:pt>
                  <c:pt idx="304">
                    <c:v>6.0000000000000001E-3</c:v>
                  </c:pt>
                  <c:pt idx="305">
                    <c:v>5.0000000000000001E-3</c:v>
                  </c:pt>
                  <c:pt idx="306">
                    <c:v>0</c:v>
                  </c:pt>
                  <c:pt idx="307">
                    <c:v>6.0000000000000001E-3</c:v>
                  </c:pt>
                  <c:pt idx="308">
                    <c:v>4.0000000000000001E-3</c:v>
                  </c:pt>
                  <c:pt idx="309">
                    <c:v>2E-3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4.0000000000000002E-4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1E-4</c:v>
                  </c:pt>
                  <c:pt idx="321">
                    <c:v>6.9999999999999999E-4</c:v>
                  </c:pt>
                  <c:pt idx="322">
                    <c:v>3.0000000000000001E-3</c:v>
                  </c:pt>
                  <c:pt idx="323">
                    <c:v>3.0000000000000001E-3</c:v>
                  </c:pt>
                  <c:pt idx="324">
                    <c:v>0</c:v>
                  </c:pt>
                  <c:pt idx="325">
                    <c:v>1E-3</c:v>
                  </c:pt>
                  <c:pt idx="326">
                    <c:v>8.0000000000000004E-4</c:v>
                  </c:pt>
                  <c:pt idx="327">
                    <c:v>0</c:v>
                  </c:pt>
                  <c:pt idx="328">
                    <c:v>1.2999999999999999E-3</c:v>
                  </c:pt>
                  <c:pt idx="329">
                    <c:v>5.0000000000000001E-4</c:v>
                  </c:pt>
                  <c:pt idx="330">
                    <c:v>2.9999999999999997E-4</c:v>
                  </c:pt>
                  <c:pt idx="331">
                    <c:v>0</c:v>
                  </c:pt>
                  <c:pt idx="332">
                    <c:v>1.5E-3</c:v>
                  </c:pt>
                  <c:pt idx="333">
                    <c:v>1.8E-3</c:v>
                  </c:pt>
                  <c:pt idx="334">
                    <c:v>2.0999999999999999E-3</c:v>
                  </c:pt>
                  <c:pt idx="335">
                    <c:v>1.2999999999999999E-3</c:v>
                  </c:pt>
                  <c:pt idx="336">
                    <c:v>1.8E-3</c:v>
                  </c:pt>
                  <c:pt idx="337">
                    <c:v>0</c:v>
                  </c:pt>
                  <c:pt idx="338">
                    <c:v>3.8E-3</c:v>
                  </c:pt>
                  <c:pt idx="339">
                    <c:v>2.0000000000000001E-4</c:v>
                  </c:pt>
                  <c:pt idx="340">
                    <c:v>0</c:v>
                  </c:pt>
                  <c:pt idx="341">
                    <c:v>1E-4</c:v>
                  </c:pt>
                  <c:pt idx="342">
                    <c:v>1E-4</c:v>
                  </c:pt>
                  <c:pt idx="343">
                    <c:v>1E-4</c:v>
                  </c:pt>
                  <c:pt idx="344">
                    <c:v>2.0000000000000001E-4</c:v>
                  </c:pt>
                  <c:pt idx="345">
                    <c:v>1E-4</c:v>
                  </c:pt>
                  <c:pt idx="346">
                    <c:v>5.0000000000000002E-5</c:v>
                  </c:pt>
                  <c:pt idx="347">
                    <c:v>6.3000000000000003E-4</c:v>
                  </c:pt>
                  <c:pt idx="348">
                    <c:v>3.6000000000000002E-4</c:v>
                  </c:pt>
                  <c:pt idx="349">
                    <c:v>2.5999999999999998E-4</c:v>
                  </c:pt>
                  <c:pt idx="350">
                    <c:v>4.0000000000000002E-4</c:v>
                  </c:pt>
                  <c:pt idx="351">
                    <c:v>2.7E-4</c:v>
                  </c:pt>
                  <c:pt idx="352">
                    <c:v>2.5999999999999998E-4</c:v>
                  </c:pt>
                  <c:pt idx="353">
                    <c:v>3.8000000000000002E-4</c:v>
                  </c:pt>
                  <c:pt idx="354">
                    <c:v>1.6000000000000001E-4</c:v>
                  </c:pt>
                  <c:pt idx="355">
                    <c:v>3.5E-4</c:v>
                  </c:pt>
                  <c:pt idx="356">
                    <c:v>1E-4</c:v>
                  </c:pt>
                  <c:pt idx="357">
                    <c:v>2.4000000000000001E-4</c:v>
                  </c:pt>
                  <c:pt idx="358">
                    <c:v>6.7000000000000002E-4</c:v>
                  </c:pt>
                  <c:pt idx="359">
                    <c:v>2.4000000000000001E-4</c:v>
                  </c:pt>
                  <c:pt idx="360">
                    <c:v>0</c:v>
                  </c:pt>
                  <c:pt idx="361">
                    <c:v>1.7000000000000001E-4</c:v>
                  </c:pt>
                  <c:pt idx="362">
                    <c:v>1.4999999999999999E-4</c:v>
                  </c:pt>
                  <c:pt idx="363">
                    <c:v>4.0000000000000002E-4</c:v>
                  </c:pt>
                  <c:pt idx="364">
                    <c:v>2.1000000000000001E-4</c:v>
                  </c:pt>
                  <c:pt idx="365">
                    <c:v>2.0000000000000001E-4</c:v>
                  </c:pt>
                  <c:pt idx="366">
                    <c:v>4.8999999999999998E-4</c:v>
                  </c:pt>
                  <c:pt idx="367">
                    <c:v>4.6999999999999999E-4</c:v>
                  </c:pt>
                  <c:pt idx="368">
                    <c:v>2.1000000000000001E-4</c:v>
                  </c:pt>
                  <c:pt idx="369">
                    <c:v>4.4000000000000002E-4</c:v>
                  </c:pt>
                  <c:pt idx="370">
                    <c:v>4.2000000000000002E-4</c:v>
                  </c:pt>
                  <c:pt idx="371">
                    <c:v>2.1000000000000001E-4</c:v>
                  </c:pt>
                  <c:pt idx="372">
                    <c:v>4.8000000000000001E-4</c:v>
                  </c:pt>
                  <c:pt idx="373">
                    <c:v>2.2000000000000001E-4</c:v>
                  </c:pt>
                  <c:pt idx="374">
                    <c:v>5.0000000000000001E-4</c:v>
                  </c:pt>
                  <c:pt idx="375">
                    <c:v>2.0000000000000001E-4</c:v>
                  </c:pt>
                  <c:pt idx="376">
                    <c:v>2.0000000000000001E-4</c:v>
                  </c:pt>
                  <c:pt idx="377">
                    <c:v>2.9999999999999997E-4</c:v>
                  </c:pt>
                  <c:pt idx="378">
                    <c:v>1E-4</c:v>
                  </c:pt>
                  <c:pt idx="379">
                    <c:v>2.0000000000000001E-4</c:v>
                  </c:pt>
                  <c:pt idx="380">
                    <c:v>2.9999999999999997E-4</c:v>
                  </c:pt>
                  <c:pt idx="381">
                    <c:v>2.9999999999999997E-4</c:v>
                  </c:pt>
                  <c:pt idx="382">
                    <c:v>4.0000000000000002E-4</c:v>
                  </c:pt>
                  <c:pt idx="383">
                    <c:v>1E-4</c:v>
                  </c:pt>
                  <c:pt idx="384">
                    <c:v>2.2000000000000001E-4</c:v>
                  </c:pt>
                  <c:pt idx="385">
                    <c:v>5.9000000000000003E-4</c:v>
                  </c:pt>
                  <c:pt idx="386">
                    <c:v>2.0000000000000001E-4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2.9999999999999997E-4</c:v>
                  </c:pt>
                  <c:pt idx="391">
                    <c:v>6.9999999999999994E-5</c:v>
                  </c:pt>
                  <c:pt idx="392">
                    <c:v>2.0000000000000001E-4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1.2999999999999999E-4</c:v>
                  </c:pt>
                  <c:pt idx="396">
                    <c:v>1.4999999999999999E-4</c:v>
                  </c:pt>
                  <c:pt idx="397">
                    <c:v>0</c:v>
                  </c:pt>
                  <c:pt idx="398">
                    <c:v>2.0000000000000001E-4</c:v>
                  </c:pt>
                  <c:pt idx="399">
                    <c:v>0</c:v>
                  </c:pt>
                  <c:pt idx="400">
                    <c:v>2.0000000000000001E-4</c:v>
                  </c:pt>
                  <c:pt idx="401">
                    <c:v>1.2999999999999999E-3</c:v>
                  </c:pt>
                  <c:pt idx="402">
                    <c:v>6.0000000000000002E-5</c:v>
                  </c:pt>
                  <c:pt idx="403">
                    <c:v>2.9999999999999997E-4</c:v>
                  </c:pt>
                  <c:pt idx="404">
                    <c:v>1E-3</c:v>
                  </c:pt>
                  <c:pt idx="405">
                    <c:v>2.9999999999999997E-4</c:v>
                  </c:pt>
                  <c:pt idx="406">
                    <c:v>1.6999999999999999E-3</c:v>
                  </c:pt>
                  <c:pt idx="407">
                    <c:v>6.9999999999999999E-4</c:v>
                  </c:pt>
                  <c:pt idx="408">
                    <c:v>4.0000000000000002E-4</c:v>
                  </c:pt>
                  <c:pt idx="409">
                    <c:v>1.6000000000000001E-3</c:v>
                  </c:pt>
                  <c:pt idx="410">
                    <c:v>2.0000000000000001E-4</c:v>
                  </c:pt>
                  <c:pt idx="411">
                    <c:v>4.0000000000000002E-4</c:v>
                  </c:pt>
                  <c:pt idx="412">
                    <c:v>4.0000000000000002E-4</c:v>
                  </c:pt>
                  <c:pt idx="413">
                    <c:v>6.9999999999999999E-4</c:v>
                  </c:pt>
                  <c:pt idx="414">
                    <c:v>5.9999999999999995E-4</c:v>
                  </c:pt>
                  <c:pt idx="415">
                    <c:v>2.0000000000000001E-4</c:v>
                  </c:pt>
                  <c:pt idx="416">
                    <c:v>2.0000000000000001E-4</c:v>
                  </c:pt>
                  <c:pt idx="417">
                    <c:v>1E-4</c:v>
                  </c:pt>
                  <c:pt idx="418">
                    <c:v>1.1299999999999999E-2</c:v>
                  </c:pt>
                </c:numCache>
              </c:numRef>
            </c:plus>
            <c:minus>
              <c:numRef>
                <c:f>Active!$D$21:$D$962</c:f>
                <c:numCache>
                  <c:formatCode>General</c:formatCode>
                  <c:ptCount val="94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4.0000000000000001E-3</c:v>
                  </c:pt>
                  <c:pt idx="97">
                    <c:v>4.0000000000000001E-3</c:v>
                  </c:pt>
                  <c:pt idx="98">
                    <c:v>0</c:v>
                  </c:pt>
                  <c:pt idx="99">
                    <c:v>0</c:v>
                  </c:pt>
                  <c:pt idx="200">
                    <c:v>0</c:v>
                  </c:pt>
                  <c:pt idx="203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5">
                    <c:v>0</c:v>
                  </c:pt>
                  <c:pt idx="222">
                    <c:v>7.0000000000000001E-3</c:v>
                  </c:pt>
                  <c:pt idx="225">
                    <c:v>4.0000000000000001E-3</c:v>
                  </c:pt>
                  <c:pt idx="226">
                    <c:v>2E-3</c:v>
                  </c:pt>
                  <c:pt idx="227">
                    <c:v>5.0000000000000001E-3</c:v>
                  </c:pt>
                  <c:pt idx="228">
                    <c:v>4.0000000000000001E-3</c:v>
                  </c:pt>
                  <c:pt idx="229">
                    <c:v>5.0000000000000001E-3</c:v>
                  </c:pt>
                  <c:pt idx="230">
                    <c:v>5.0000000000000001E-3</c:v>
                  </c:pt>
                  <c:pt idx="231">
                    <c:v>5.0000000000000001E-3</c:v>
                  </c:pt>
                  <c:pt idx="232">
                    <c:v>5.0000000000000001E-3</c:v>
                  </c:pt>
                  <c:pt idx="233">
                    <c:v>5.0000000000000001E-3</c:v>
                  </c:pt>
                  <c:pt idx="234">
                    <c:v>0.01</c:v>
                  </c:pt>
                  <c:pt idx="235">
                    <c:v>5.0000000000000001E-3</c:v>
                  </c:pt>
                  <c:pt idx="236">
                    <c:v>4.0000000000000001E-3</c:v>
                  </c:pt>
                  <c:pt idx="237">
                    <c:v>4.0000000000000001E-3</c:v>
                  </c:pt>
                  <c:pt idx="238">
                    <c:v>5.0000000000000001E-3</c:v>
                  </c:pt>
                  <c:pt idx="239">
                    <c:v>5.0000000000000001E-3</c:v>
                  </c:pt>
                  <c:pt idx="240">
                    <c:v>0</c:v>
                  </c:pt>
                  <c:pt idx="243">
                    <c:v>4.0000000000000001E-3</c:v>
                  </c:pt>
                  <c:pt idx="244">
                    <c:v>8.9999999999999993E-3</c:v>
                  </c:pt>
                  <c:pt idx="245">
                    <c:v>3.0000000000000001E-3</c:v>
                  </c:pt>
                  <c:pt idx="246">
                    <c:v>4.0000000000000001E-3</c:v>
                  </c:pt>
                  <c:pt idx="249">
                    <c:v>0</c:v>
                  </c:pt>
                  <c:pt idx="251">
                    <c:v>5.0000000000000001E-3</c:v>
                  </c:pt>
                  <c:pt idx="259">
                    <c:v>4.0000000000000001E-3</c:v>
                  </c:pt>
                  <c:pt idx="260">
                    <c:v>4.0000000000000001E-3</c:v>
                  </c:pt>
                  <c:pt idx="261">
                    <c:v>5.0000000000000001E-3</c:v>
                  </c:pt>
                  <c:pt idx="262">
                    <c:v>0</c:v>
                  </c:pt>
                  <c:pt idx="264">
                    <c:v>0</c:v>
                  </c:pt>
                  <c:pt idx="267">
                    <c:v>5.0000000000000001E-3</c:v>
                  </c:pt>
                  <c:pt idx="268">
                    <c:v>4.0000000000000001E-3</c:v>
                  </c:pt>
                  <c:pt idx="273">
                    <c:v>4.0000000000000001E-3</c:v>
                  </c:pt>
                  <c:pt idx="274">
                    <c:v>4.0000000000000001E-3</c:v>
                  </c:pt>
                  <c:pt idx="275">
                    <c:v>4.0000000000000001E-3</c:v>
                  </c:pt>
                  <c:pt idx="276">
                    <c:v>4.0000000000000001E-3</c:v>
                  </c:pt>
                  <c:pt idx="277">
                    <c:v>4.4000000000000002E-4</c:v>
                  </c:pt>
                  <c:pt idx="278">
                    <c:v>4.0000000000000001E-3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4.0000000000000001E-3</c:v>
                  </c:pt>
                  <c:pt idx="283">
                    <c:v>2E-3</c:v>
                  </c:pt>
                  <c:pt idx="284">
                    <c:v>2.7999999999999998E-4</c:v>
                  </c:pt>
                  <c:pt idx="285">
                    <c:v>4.0000000000000001E-3</c:v>
                  </c:pt>
                  <c:pt idx="286">
                    <c:v>4.0000000000000001E-3</c:v>
                  </c:pt>
                  <c:pt idx="287">
                    <c:v>5.0000000000000001E-3</c:v>
                  </c:pt>
                  <c:pt idx="288">
                    <c:v>5.0000000000000001E-3</c:v>
                  </c:pt>
                  <c:pt idx="289">
                    <c:v>4.0000000000000001E-3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6.0000000000000001E-3</c:v>
                  </c:pt>
                  <c:pt idx="293">
                    <c:v>4.0000000000000001E-3</c:v>
                  </c:pt>
                  <c:pt idx="294">
                    <c:v>5.0000000000000001E-3</c:v>
                  </c:pt>
                  <c:pt idx="295">
                    <c:v>5.0000000000000001E-3</c:v>
                  </c:pt>
                  <c:pt idx="296">
                    <c:v>3.0000000000000001E-3</c:v>
                  </c:pt>
                  <c:pt idx="297">
                    <c:v>4.0000000000000001E-3</c:v>
                  </c:pt>
                  <c:pt idx="298">
                    <c:v>3.0000000000000001E-3</c:v>
                  </c:pt>
                  <c:pt idx="299">
                    <c:v>5.0000000000000001E-3</c:v>
                  </c:pt>
                  <c:pt idx="300">
                    <c:v>5.0000000000000001E-3</c:v>
                  </c:pt>
                  <c:pt idx="301">
                    <c:v>5.0000000000000001E-3</c:v>
                  </c:pt>
                  <c:pt idx="302">
                    <c:v>5.0000000000000001E-3</c:v>
                  </c:pt>
                  <c:pt idx="303">
                    <c:v>7.0000000000000001E-3</c:v>
                  </c:pt>
                  <c:pt idx="304">
                    <c:v>6.0000000000000001E-3</c:v>
                  </c:pt>
                  <c:pt idx="305">
                    <c:v>5.0000000000000001E-3</c:v>
                  </c:pt>
                  <c:pt idx="306">
                    <c:v>0</c:v>
                  </c:pt>
                  <c:pt idx="307">
                    <c:v>6.0000000000000001E-3</c:v>
                  </c:pt>
                  <c:pt idx="308">
                    <c:v>4.0000000000000001E-3</c:v>
                  </c:pt>
                  <c:pt idx="309">
                    <c:v>2E-3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4.0000000000000002E-4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1E-4</c:v>
                  </c:pt>
                  <c:pt idx="321">
                    <c:v>6.9999999999999999E-4</c:v>
                  </c:pt>
                  <c:pt idx="322">
                    <c:v>3.0000000000000001E-3</c:v>
                  </c:pt>
                  <c:pt idx="323">
                    <c:v>3.0000000000000001E-3</c:v>
                  </c:pt>
                  <c:pt idx="324">
                    <c:v>0</c:v>
                  </c:pt>
                  <c:pt idx="325">
                    <c:v>1E-3</c:v>
                  </c:pt>
                  <c:pt idx="326">
                    <c:v>8.0000000000000004E-4</c:v>
                  </c:pt>
                  <c:pt idx="327">
                    <c:v>0</c:v>
                  </c:pt>
                  <c:pt idx="328">
                    <c:v>1.2999999999999999E-3</c:v>
                  </c:pt>
                  <c:pt idx="329">
                    <c:v>5.0000000000000001E-4</c:v>
                  </c:pt>
                  <c:pt idx="330">
                    <c:v>2.9999999999999997E-4</c:v>
                  </c:pt>
                  <c:pt idx="331">
                    <c:v>0</c:v>
                  </c:pt>
                  <c:pt idx="332">
                    <c:v>1.5E-3</c:v>
                  </c:pt>
                  <c:pt idx="333">
                    <c:v>1.8E-3</c:v>
                  </c:pt>
                  <c:pt idx="334">
                    <c:v>2.0999999999999999E-3</c:v>
                  </c:pt>
                  <c:pt idx="335">
                    <c:v>1.2999999999999999E-3</c:v>
                  </c:pt>
                  <c:pt idx="336">
                    <c:v>1.8E-3</c:v>
                  </c:pt>
                  <c:pt idx="337">
                    <c:v>0</c:v>
                  </c:pt>
                  <c:pt idx="338">
                    <c:v>3.8E-3</c:v>
                  </c:pt>
                  <c:pt idx="339">
                    <c:v>2.0000000000000001E-4</c:v>
                  </c:pt>
                  <c:pt idx="340">
                    <c:v>0</c:v>
                  </c:pt>
                  <c:pt idx="341">
                    <c:v>1E-4</c:v>
                  </c:pt>
                  <c:pt idx="342">
                    <c:v>1E-4</c:v>
                  </c:pt>
                  <c:pt idx="343">
                    <c:v>1E-4</c:v>
                  </c:pt>
                  <c:pt idx="344">
                    <c:v>2.0000000000000001E-4</c:v>
                  </c:pt>
                  <c:pt idx="345">
                    <c:v>1E-4</c:v>
                  </c:pt>
                  <c:pt idx="346">
                    <c:v>5.0000000000000002E-5</c:v>
                  </c:pt>
                  <c:pt idx="347">
                    <c:v>6.3000000000000003E-4</c:v>
                  </c:pt>
                  <c:pt idx="348">
                    <c:v>3.6000000000000002E-4</c:v>
                  </c:pt>
                  <c:pt idx="349">
                    <c:v>2.5999999999999998E-4</c:v>
                  </c:pt>
                  <c:pt idx="350">
                    <c:v>4.0000000000000002E-4</c:v>
                  </c:pt>
                  <c:pt idx="351">
                    <c:v>2.7E-4</c:v>
                  </c:pt>
                  <c:pt idx="352">
                    <c:v>2.5999999999999998E-4</c:v>
                  </c:pt>
                  <c:pt idx="353">
                    <c:v>3.8000000000000002E-4</c:v>
                  </c:pt>
                  <c:pt idx="354">
                    <c:v>1.6000000000000001E-4</c:v>
                  </c:pt>
                  <c:pt idx="355">
                    <c:v>3.5E-4</c:v>
                  </c:pt>
                  <c:pt idx="356">
                    <c:v>1E-4</c:v>
                  </c:pt>
                  <c:pt idx="357">
                    <c:v>2.4000000000000001E-4</c:v>
                  </c:pt>
                  <c:pt idx="358">
                    <c:v>6.7000000000000002E-4</c:v>
                  </c:pt>
                  <c:pt idx="359">
                    <c:v>2.4000000000000001E-4</c:v>
                  </c:pt>
                  <c:pt idx="360">
                    <c:v>0</c:v>
                  </c:pt>
                  <c:pt idx="361">
                    <c:v>1.7000000000000001E-4</c:v>
                  </c:pt>
                  <c:pt idx="362">
                    <c:v>1.4999999999999999E-4</c:v>
                  </c:pt>
                  <c:pt idx="363">
                    <c:v>4.0000000000000002E-4</c:v>
                  </c:pt>
                  <c:pt idx="364">
                    <c:v>2.1000000000000001E-4</c:v>
                  </c:pt>
                  <c:pt idx="365">
                    <c:v>2.0000000000000001E-4</c:v>
                  </c:pt>
                  <c:pt idx="366">
                    <c:v>4.8999999999999998E-4</c:v>
                  </c:pt>
                  <c:pt idx="367">
                    <c:v>4.6999999999999999E-4</c:v>
                  </c:pt>
                  <c:pt idx="368">
                    <c:v>2.1000000000000001E-4</c:v>
                  </c:pt>
                  <c:pt idx="369">
                    <c:v>4.4000000000000002E-4</c:v>
                  </c:pt>
                  <c:pt idx="370">
                    <c:v>4.2000000000000002E-4</c:v>
                  </c:pt>
                  <c:pt idx="371">
                    <c:v>2.1000000000000001E-4</c:v>
                  </c:pt>
                  <c:pt idx="372">
                    <c:v>4.8000000000000001E-4</c:v>
                  </c:pt>
                  <c:pt idx="373">
                    <c:v>2.2000000000000001E-4</c:v>
                  </c:pt>
                  <c:pt idx="374">
                    <c:v>5.0000000000000001E-4</c:v>
                  </c:pt>
                  <c:pt idx="375">
                    <c:v>2.0000000000000001E-4</c:v>
                  </c:pt>
                  <c:pt idx="376">
                    <c:v>2.0000000000000001E-4</c:v>
                  </c:pt>
                  <c:pt idx="377">
                    <c:v>2.9999999999999997E-4</c:v>
                  </c:pt>
                  <c:pt idx="378">
                    <c:v>1E-4</c:v>
                  </c:pt>
                  <c:pt idx="379">
                    <c:v>2.0000000000000001E-4</c:v>
                  </c:pt>
                  <c:pt idx="380">
                    <c:v>2.9999999999999997E-4</c:v>
                  </c:pt>
                  <c:pt idx="381">
                    <c:v>2.9999999999999997E-4</c:v>
                  </c:pt>
                  <c:pt idx="382">
                    <c:v>4.0000000000000002E-4</c:v>
                  </c:pt>
                  <c:pt idx="383">
                    <c:v>1E-4</c:v>
                  </c:pt>
                  <c:pt idx="384">
                    <c:v>2.2000000000000001E-4</c:v>
                  </c:pt>
                  <c:pt idx="385">
                    <c:v>5.9000000000000003E-4</c:v>
                  </c:pt>
                  <c:pt idx="386">
                    <c:v>2.0000000000000001E-4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2.9999999999999997E-4</c:v>
                  </c:pt>
                  <c:pt idx="391">
                    <c:v>6.9999999999999994E-5</c:v>
                  </c:pt>
                  <c:pt idx="392">
                    <c:v>2.0000000000000001E-4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1.2999999999999999E-4</c:v>
                  </c:pt>
                  <c:pt idx="396">
                    <c:v>1.4999999999999999E-4</c:v>
                  </c:pt>
                  <c:pt idx="397">
                    <c:v>0</c:v>
                  </c:pt>
                  <c:pt idx="398">
                    <c:v>2.0000000000000001E-4</c:v>
                  </c:pt>
                  <c:pt idx="399">
                    <c:v>0</c:v>
                  </c:pt>
                  <c:pt idx="400">
                    <c:v>2.0000000000000001E-4</c:v>
                  </c:pt>
                  <c:pt idx="401">
                    <c:v>1.2999999999999999E-3</c:v>
                  </c:pt>
                  <c:pt idx="402">
                    <c:v>6.0000000000000002E-5</c:v>
                  </c:pt>
                  <c:pt idx="403">
                    <c:v>2.9999999999999997E-4</c:v>
                  </c:pt>
                  <c:pt idx="404">
                    <c:v>1E-3</c:v>
                  </c:pt>
                  <c:pt idx="405">
                    <c:v>2.9999999999999997E-4</c:v>
                  </c:pt>
                  <c:pt idx="406">
                    <c:v>1.6999999999999999E-3</c:v>
                  </c:pt>
                  <c:pt idx="407">
                    <c:v>6.9999999999999999E-4</c:v>
                  </c:pt>
                  <c:pt idx="408">
                    <c:v>4.0000000000000002E-4</c:v>
                  </c:pt>
                  <c:pt idx="409">
                    <c:v>1.6000000000000001E-3</c:v>
                  </c:pt>
                  <c:pt idx="410">
                    <c:v>2.0000000000000001E-4</c:v>
                  </c:pt>
                  <c:pt idx="411">
                    <c:v>4.0000000000000002E-4</c:v>
                  </c:pt>
                  <c:pt idx="412">
                    <c:v>4.0000000000000002E-4</c:v>
                  </c:pt>
                  <c:pt idx="413">
                    <c:v>6.9999999999999999E-4</c:v>
                  </c:pt>
                  <c:pt idx="414">
                    <c:v>5.9999999999999995E-4</c:v>
                  </c:pt>
                  <c:pt idx="415">
                    <c:v>2.0000000000000001E-4</c:v>
                  </c:pt>
                  <c:pt idx="416">
                    <c:v>2.0000000000000001E-4</c:v>
                  </c:pt>
                  <c:pt idx="417">
                    <c:v>1E-4</c:v>
                  </c:pt>
                  <c:pt idx="418">
                    <c:v>1.1299999999999999E-2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Active!$I$21:$I$962</c:f>
              <c:numCache>
                <c:formatCode>General</c:formatCode>
                <c:ptCount val="942"/>
                <c:pt idx="0">
                  <c:v>-1.4490099998511141E-2</c:v>
                </c:pt>
                <c:pt idx="1">
                  <c:v>1.3040500001807231E-2</c:v>
                </c:pt>
                <c:pt idx="2">
                  <c:v>-1.3055799998255679E-2</c:v>
                </c:pt>
                <c:pt idx="3">
                  <c:v>-1.8357500001002336E-2</c:v>
                </c:pt>
                <c:pt idx="4">
                  <c:v>-2.1970499998133164E-2</c:v>
                </c:pt>
                <c:pt idx="5">
                  <c:v>-1.3482999998814194E-2</c:v>
                </c:pt>
                <c:pt idx="6">
                  <c:v>-4.0812499999447027E-2</c:v>
                </c:pt>
                <c:pt idx="7">
                  <c:v>-2.365309999731835E-2</c:v>
                </c:pt>
                <c:pt idx="8">
                  <c:v>-1.3914399998611771E-2</c:v>
                </c:pt>
                <c:pt idx="9">
                  <c:v>-1.4766500000405358E-2</c:v>
                </c:pt>
                <c:pt idx="10">
                  <c:v>-9.7549999991315417E-3</c:v>
                </c:pt>
                <c:pt idx="11">
                  <c:v>-3.2387799998105038E-2</c:v>
                </c:pt>
                <c:pt idx="12">
                  <c:v>-3.1102699998882599E-2</c:v>
                </c:pt>
                <c:pt idx="13">
                  <c:v>-1.0791400000016438E-2</c:v>
                </c:pt>
                <c:pt idx="14">
                  <c:v>-1.2295299999095732E-2</c:v>
                </c:pt>
                <c:pt idx="15">
                  <c:v>-1.4228499996534083E-2</c:v>
                </c:pt>
                <c:pt idx="16">
                  <c:v>-1.6489799996634247E-2</c:v>
                </c:pt>
                <c:pt idx="17">
                  <c:v>-2.7306600000883918E-2</c:v>
                </c:pt>
                <c:pt idx="18">
                  <c:v>-1.49861999998393E-2</c:v>
                </c:pt>
                <c:pt idx="19">
                  <c:v>-1.4802199999394361E-2</c:v>
                </c:pt>
                <c:pt idx="20">
                  <c:v>-2.2107899996626657E-2</c:v>
                </c:pt>
                <c:pt idx="21">
                  <c:v>-1.9039700000575976E-2</c:v>
                </c:pt>
                <c:pt idx="22">
                  <c:v>-1.9959999997809064E-2</c:v>
                </c:pt>
                <c:pt idx="23">
                  <c:v>-2.2221299997909227E-2</c:v>
                </c:pt>
                <c:pt idx="24">
                  <c:v>-2.3402899998473004E-2</c:v>
                </c:pt>
                <c:pt idx="25">
                  <c:v>-1.6732399999455083E-2</c:v>
                </c:pt>
                <c:pt idx="26">
                  <c:v>-1.5130100000533275E-2</c:v>
                </c:pt>
                <c:pt idx="27">
                  <c:v>-1.6163799999048933E-2</c:v>
                </c:pt>
                <c:pt idx="28">
                  <c:v>-2.0413599999301368E-2</c:v>
                </c:pt>
                <c:pt idx="29">
                  <c:v>-1.2526999998954125E-2</c:v>
                </c:pt>
                <c:pt idx="30">
                  <c:v>-2.4958399997558445E-2</c:v>
                </c:pt>
                <c:pt idx="31">
                  <c:v>-1.6162200001417659E-2</c:v>
                </c:pt>
                <c:pt idx="32">
                  <c:v>-1.0070199998153839E-2</c:v>
                </c:pt>
                <c:pt idx="33">
                  <c:v>-2.2002000001521083E-2</c:v>
                </c:pt>
                <c:pt idx="34">
                  <c:v>-2.5331499997264473E-2</c:v>
                </c:pt>
                <c:pt idx="35">
                  <c:v>-2.4159799999324605E-2</c:v>
                </c:pt>
                <c:pt idx="36">
                  <c:v>-2.4489300001732772E-2</c:v>
                </c:pt>
                <c:pt idx="37">
                  <c:v>-2.5750600001629209E-2</c:v>
                </c:pt>
                <c:pt idx="38">
                  <c:v>-2.208009999958449E-2</c:v>
                </c:pt>
                <c:pt idx="39">
                  <c:v>-1.4261700001952704E-2</c:v>
                </c:pt>
                <c:pt idx="40">
                  <c:v>-2.6181999997788807E-2</c:v>
                </c:pt>
                <c:pt idx="41">
                  <c:v>-3.1624899998860201E-2</c:v>
                </c:pt>
                <c:pt idx="42">
                  <c:v>-2.2283900001639267E-2</c:v>
                </c:pt>
                <c:pt idx="43">
                  <c:v>-1.7215699997905176E-2</c:v>
                </c:pt>
                <c:pt idx="44">
                  <c:v>-2.1545200001128251E-2</c:v>
                </c:pt>
                <c:pt idx="45">
                  <c:v>-7.1024000026227441E-3</c:v>
                </c:pt>
                <c:pt idx="46">
                  <c:v>-1.0472299996763468E-2</c:v>
                </c:pt>
                <c:pt idx="47">
                  <c:v>-2.1404099999926984E-2</c:v>
                </c:pt>
                <c:pt idx="48">
                  <c:v>8.1981999974232167E-3</c:v>
                </c:pt>
                <c:pt idx="49">
                  <c:v>-4.3733599999541184E-2</c:v>
                </c:pt>
                <c:pt idx="50">
                  <c:v>-1.0063099998660618E-2</c:v>
                </c:pt>
                <c:pt idx="51">
                  <c:v>-1.6983399997116067E-2</c:v>
                </c:pt>
                <c:pt idx="52">
                  <c:v>-7.5741999971796758E-3</c:v>
                </c:pt>
                <c:pt idx="53">
                  <c:v>-2.950599999530823E-2</c:v>
                </c:pt>
                <c:pt idx="54">
                  <c:v>-1.8164999997679843E-2</c:v>
                </c:pt>
                <c:pt idx="55">
                  <c:v>-1.6096799998194911E-2</c:v>
                </c:pt>
                <c:pt idx="56">
                  <c:v>-9.6875999988697004E-3</c:v>
                </c:pt>
                <c:pt idx="57">
                  <c:v>-1.6198699999222299E-2</c:v>
                </c:pt>
                <c:pt idx="58">
                  <c:v>-5.6257299998833332E-2</c:v>
                </c:pt>
                <c:pt idx="59">
                  <c:v>-1.8702999986999203E-3</c:v>
                </c:pt>
                <c:pt idx="60">
                  <c:v>-3.8139999742270447E-4</c:v>
                </c:pt>
                <c:pt idx="61">
                  <c:v>-3.1313200001022778E-2</c:v>
                </c:pt>
                <c:pt idx="62">
                  <c:v>-4.5972199997777352E-2</c:v>
                </c:pt>
                <c:pt idx="63">
                  <c:v>7.698299999901792E-3</c:v>
                </c:pt>
                <c:pt idx="64">
                  <c:v>-2.5074099998164456E-2</c:v>
                </c:pt>
                <c:pt idx="65">
                  <c:v>-5.1664899998286273E-2</c:v>
                </c:pt>
                <c:pt idx="66">
                  <c:v>-1.7772700000932673E-2</c:v>
                </c:pt>
                <c:pt idx="67">
                  <c:v>-2.3294499998883111E-2</c:v>
                </c:pt>
                <c:pt idx="68">
                  <c:v>-4.8829699997440912E-2</c:v>
                </c:pt>
                <c:pt idx="69">
                  <c:v>-1.1403699998481898E-2</c:v>
                </c:pt>
                <c:pt idx="71">
                  <c:v>-2.3245700002007652E-2</c:v>
                </c:pt>
                <c:pt idx="72">
                  <c:v>-1.864930000010645E-2</c:v>
                </c:pt>
                <c:pt idx="73">
                  <c:v>-1.2397099999361672E-2</c:v>
                </c:pt>
                <c:pt idx="74">
                  <c:v>-1.5885200002230704E-2</c:v>
                </c:pt>
                <c:pt idx="75">
                  <c:v>-1.4484299994364846E-2</c:v>
                </c:pt>
                <c:pt idx="76">
                  <c:v>-6.0622999953920953E-3</c:v>
                </c:pt>
                <c:pt idx="77">
                  <c:v>-1.3120900002832059E-2</c:v>
                </c:pt>
                <c:pt idx="78">
                  <c:v>-1.6087500000139698E-2</c:v>
                </c:pt>
                <c:pt idx="79">
                  <c:v>-5.7280499968328513E-3</c:v>
                </c:pt>
                <c:pt idx="80">
                  <c:v>-9.358700001030229E-3</c:v>
                </c:pt>
                <c:pt idx="81">
                  <c:v>-8.2059999986086041E-3</c:v>
                </c:pt>
                <c:pt idx="82">
                  <c:v>-2.6127999954042025E-3</c:v>
                </c:pt>
                <c:pt idx="83">
                  <c:v>-1.8965600000228733E-2</c:v>
                </c:pt>
                <c:pt idx="84">
                  <c:v>-4.5563999956357293E-3</c:v>
                </c:pt>
                <c:pt idx="85">
                  <c:v>-3.3914000014192425E-3</c:v>
                </c:pt>
                <c:pt idx="86">
                  <c:v>-1.9822000031126663E-3</c:v>
                </c:pt>
                <c:pt idx="87">
                  <c:v>5.2050000012968667E-3</c:v>
                </c:pt>
                <c:pt idx="88">
                  <c:v>-9.8968999955104664E-3</c:v>
                </c:pt>
                <c:pt idx="89">
                  <c:v>-2.64376999984961E-2</c:v>
                </c:pt>
                <c:pt idx="90">
                  <c:v>-6.4820999978110194E-3</c:v>
                </c:pt>
                <c:pt idx="91">
                  <c:v>-2.3983999999472871E-3</c:v>
                </c:pt>
                <c:pt idx="92">
                  <c:v>-3.9039000039338134E-3</c:v>
                </c:pt>
                <c:pt idx="93">
                  <c:v>-1.381299999775365E-2</c:v>
                </c:pt>
                <c:pt idx="95">
                  <c:v>-5.2457999991020188E-3</c:v>
                </c:pt>
                <c:pt idx="96">
                  <c:v>-1.3017000019317493E-3</c:v>
                </c:pt>
                <c:pt idx="97">
                  <c:v>-2.6311999972676858E-3</c:v>
                </c:pt>
                <c:pt idx="98">
                  <c:v>-1.6312000007019378E-3</c:v>
                </c:pt>
                <c:pt idx="99">
                  <c:v>-5.9660999977495521E-3</c:v>
                </c:pt>
                <c:pt idx="100">
                  <c:v>6.3286000076914206E-3</c:v>
                </c:pt>
                <c:pt idx="101">
                  <c:v>-2.6219999563181773E-4</c:v>
                </c:pt>
                <c:pt idx="102">
                  <c:v>1.5136000001803041E-2</c:v>
                </c:pt>
                <c:pt idx="103">
                  <c:v>2.7136000004247762E-2</c:v>
                </c:pt>
                <c:pt idx="104">
                  <c:v>3.113600000506267E-2</c:v>
                </c:pt>
                <c:pt idx="105">
                  <c:v>1.473239999904763E-2</c:v>
                </c:pt>
                <c:pt idx="106">
                  <c:v>1.6732399999455083E-2</c:v>
                </c:pt>
                <c:pt idx="107">
                  <c:v>2.073240000026999E-2</c:v>
                </c:pt>
                <c:pt idx="108">
                  <c:v>2.3732399997243192E-2</c:v>
                </c:pt>
                <c:pt idx="109">
                  <c:v>2.9732399998465553E-2</c:v>
                </c:pt>
                <c:pt idx="110">
                  <c:v>-2.164099998481106E-3</c:v>
                </c:pt>
                <c:pt idx="111">
                  <c:v>-1.5465799995581619E-2</c:v>
                </c:pt>
                <c:pt idx="112">
                  <c:v>7.1266000013565645E-3</c:v>
                </c:pt>
                <c:pt idx="113">
                  <c:v>5.9251999991829507E-3</c:v>
                </c:pt>
                <c:pt idx="114">
                  <c:v>5.9251999991829507E-3</c:v>
                </c:pt>
                <c:pt idx="115">
                  <c:v>7.9251999995904043E-3</c:v>
                </c:pt>
                <c:pt idx="116">
                  <c:v>-2.2564000028069131E-3</c:v>
                </c:pt>
                <c:pt idx="117">
                  <c:v>2.0641700000851415E-2</c:v>
                </c:pt>
                <c:pt idx="118">
                  <c:v>2.564169999823207E-2</c:v>
                </c:pt>
                <c:pt idx="119">
                  <c:v>1.4721400002599694E-2</c:v>
                </c:pt>
                <c:pt idx="120">
                  <c:v>2.3919000013847835E-3</c:v>
                </c:pt>
                <c:pt idx="121">
                  <c:v>-4.8693999997340143E-3</c:v>
                </c:pt>
                <c:pt idx="122">
                  <c:v>6.1305999988690019E-3</c:v>
                </c:pt>
                <c:pt idx="123">
                  <c:v>7.1306000027107075E-3</c:v>
                </c:pt>
                <c:pt idx="124">
                  <c:v>8.1305999992764555E-3</c:v>
                </c:pt>
                <c:pt idx="125">
                  <c:v>-5.0999995437450707E-5</c:v>
                </c:pt>
                <c:pt idx="126">
                  <c:v>1.1949000007007271E-2</c:v>
                </c:pt>
                <c:pt idx="127">
                  <c:v>1.4949000003980473E-2</c:v>
                </c:pt>
                <c:pt idx="128">
                  <c:v>1.4621100002841558E-2</c:v>
                </c:pt>
                <c:pt idx="129">
                  <c:v>1.3008900001295842E-2</c:v>
                </c:pt>
                <c:pt idx="130">
                  <c:v>6.827299999713432E-3</c:v>
                </c:pt>
                <c:pt idx="131">
                  <c:v>7.4196999994455837E-3</c:v>
                </c:pt>
                <c:pt idx="132">
                  <c:v>1.4419699997233693E-2</c:v>
                </c:pt>
                <c:pt idx="133">
                  <c:v>1.3136200002918486E-2</c:v>
                </c:pt>
                <c:pt idx="134">
                  <c:v>1.4136200006760191E-2</c:v>
                </c:pt>
                <c:pt idx="135">
                  <c:v>2.0136200000706594E-2</c:v>
                </c:pt>
                <c:pt idx="136">
                  <c:v>2.11362000045483E-2</c:v>
                </c:pt>
                <c:pt idx="137">
                  <c:v>2.3136200004955754E-2</c:v>
                </c:pt>
                <c:pt idx="138">
                  <c:v>1.6215900002862327E-2</c:v>
                </c:pt>
                <c:pt idx="139">
                  <c:v>1.2954600002558436E-2</c:v>
                </c:pt>
                <c:pt idx="140">
                  <c:v>1.4034300002094824E-2</c:v>
                </c:pt>
                <c:pt idx="141">
                  <c:v>-4.5564999963971786E-3</c:v>
                </c:pt>
                <c:pt idx="142">
                  <c:v>1.6114000005472917E-2</c:v>
                </c:pt>
                <c:pt idx="143">
                  <c:v>1.3193700004194397E-2</c:v>
                </c:pt>
                <c:pt idx="144">
                  <c:v>1.3421300005575176E-2</c:v>
                </c:pt>
                <c:pt idx="145">
                  <c:v>7.4253000057069585E-3</c:v>
                </c:pt>
                <c:pt idx="146">
                  <c:v>1.4243700003135018E-2</c:v>
                </c:pt>
                <c:pt idx="147">
                  <c:v>1.4812300003541168E-2</c:v>
                </c:pt>
                <c:pt idx="148">
                  <c:v>2.0812300004763529E-2</c:v>
                </c:pt>
                <c:pt idx="149">
                  <c:v>1.6551000000617933E-2</c:v>
                </c:pt>
                <c:pt idx="150">
                  <c:v>2.5221500000043306E-2</c:v>
                </c:pt>
                <c:pt idx="151">
                  <c:v>1.5301200000976678E-2</c:v>
                </c:pt>
                <c:pt idx="152">
                  <c:v>1.8608500002301298E-2</c:v>
                </c:pt>
                <c:pt idx="153">
                  <c:v>1.9347200002812315E-2</c:v>
                </c:pt>
                <c:pt idx="154">
                  <c:v>1.3426899997284636E-2</c:v>
                </c:pt>
                <c:pt idx="155">
                  <c:v>1.1223100002098363E-2</c:v>
                </c:pt>
                <c:pt idx="156">
                  <c:v>2.2223100000701379E-2</c:v>
                </c:pt>
                <c:pt idx="157">
                  <c:v>1.853040000423789E-2</c:v>
                </c:pt>
                <c:pt idx="158">
                  <c:v>1.6816300005302764E-2</c:v>
                </c:pt>
                <c:pt idx="159">
                  <c:v>1.4486800006125122E-2</c:v>
                </c:pt>
                <c:pt idx="160">
                  <c:v>2.1283000001858454E-2</c:v>
                </c:pt>
                <c:pt idx="161">
                  <c:v>1.8329000005905982E-2</c:v>
                </c:pt>
                <c:pt idx="162">
                  <c:v>2.1556600004259963E-2</c:v>
                </c:pt>
                <c:pt idx="163">
                  <c:v>2.1023300003434997E-2</c:v>
                </c:pt>
                <c:pt idx="164">
                  <c:v>3.1591900005878415E-2</c:v>
                </c:pt>
                <c:pt idx="165">
                  <c:v>1.9208899997465778E-2</c:v>
                </c:pt>
                <c:pt idx="166">
                  <c:v>3.0675599999085534E-2</c:v>
                </c:pt>
                <c:pt idx="167">
                  <c:v>1.9903200001863297E-2</c:v>
                </c:pt>
                <c:pt idx="168">
                  <c:v>1.9903200001863297E-2</c:v>
                </c:pt>
                <c:pt idx="169">
                  <c:v>1.0210500004177447E-2</c:v>
                </c:pt>
                <c:pt idx="170">
                  <c:v>1.7210500001965556E-2</c:v>
                </c:pt>
                <c:pt idx="171">
                  <c:v>1.8210499998531304E-2</c:v>
                </c:pt>
                <c:pt idx="172">
                  <c:v>2.7290199999697506E-2</c:v>
                </c:pt>
                <c:pt idx="173">
                  <c:v>2.8188299998873845E-2</c:v>
                </c:pt>
                <c:pt idx="174">
                  <c:v>2.8926999999384861E-2</c:v>
                </c:pt>
                <c:pt idx="175">
                  <c:v>2.349559999856865E-2</c:v>
                </c:pt>
                <c:pt idx="176">
                  <c:v>2.8829099996073637E-2</c:v>
                </c:pt>
                <c:pt idx="177">
                  <c:v>2.2908799997821916E-2</c:v>
                </c:pt>
                <c:pt idx="178">
                  <c:v>3.3114200006821193E-2</c:v>
                </c:pt>
                <c:pt idx="179">
                  <c:v>2.3868399999628309E-2</c:v>
                </c:pt>
                <c:pt idx="180">
                  <c:v>3.2766500000434462E-2</c:v>
                </c:pt>
                <c:pt idx="181">
                  <c:v>2.9403300002741162E-2</c:v>
                </c:pt>
                <c:pt idx="182">
                  <c:v>2.07903000045917E-2</c:v>
                </c:pt>
                <c:pt idx="183">
                  <c:v>3.6608700000215322E-2</c:v>
                </c:pt>
                <c:pt idx="184">
                  <c:v>2.5586499999917578E-2</c:v>
                </c:pt>
                <c:pt idx="185">
                  <c:v>2.9484600003343076E-2</c:v>
                </c:pt>
                <c:pt idx="186">
                  <c:v>2.3486999998567626E-2</c:v>
                </c:pt>
                <c:pt idx="187">
                  <c:v>3.0486999996355735E-2</c:v>
                </c:pt>
                <c:pt idx="188">
                  <c:v>-2.8762000001734123E-3</c:v>
                </c:pt>
                <c:pt idx="189">
                  <c:v>3.0794300000707153E-2</c:v>
                </c:pt>
                <c:pt idx="190">
                  <c:v>2.9692400006751996E-2</c:v>
                </c:pt>
                <c:pt idx="191">
                  <c:v>3.0362899997271597E-2</c:v>
                </c:pt>
                <c:pt idx="192">
                  <c:v>4.3772100005298853E-2</c:v>
                </c:pt>
                <c:pt idx="193">
                  <c:v>2.4510800001735333E-2</c:v>
                </c:pt>
                <c:pt idx="194">
                  <c:v>2.5999700003012549E-2</c:v>
                </c:pt>
                <c:pt idx="195">
                  <c:v>3.4999700001208112E-2</c:v>
                </c:pt>
                <c:pt idx="196">
                  <c:v>3.2079399999929592E-2</c:v>
                </c:pt>
                <c:pt idx="197">
                  <c:v>3.6079400000744499E-2</c:v>
                </c:pt>
                <c:pt idx="198">
                  <c:v>3.4307000001717824E-2</c:v>
                </c:pt>
                <c:pt idx="199">
                  <c:v>2.736449999792967E-2</c:v>
                </c:pt>
                <c:pt idx="200">
                  <c:v>4.7364500002004206E-2</c:v>
                </c:pt>
                <c:pt idx="201">
                  <c:v>1.1103200005891267E-2</c:v>
                </c:pt>
                <c:pt idx="202">
                  <c:v>3.071780000027502E-2</c:v>
                </c:pt>
                <c:pt idx="203">
                  <c:v>3.2717800000682473E-2</c:v>
                </c:pt>
                <c:pt idx="204">
                  <c:v>-5.0981999957002699E-3</c:v>
                </c:pt>
                <c:pt idx="205">
                  <c:v>3.6368500004755333E-2</c:v>
                </c:pt>
                <c:pt idx="206">
                  <c:v>3.0186900003172923E-2</c:v>
                </c:pt>
                <c:pt idx="207">
                  <c:v>3.0755500003579073E-2</c:v>
                </c:pt>
                <c:pt idx="208">
                  <c:v>3.4494200008339249E-2</c:v>
                </c:pt>
                <c:pt idx="209">
                  <c:v>2.6232900003378745E-2</c:v>
                </c:pt>
                <c:pt idx="210">
                  <c:v>2.9392300006293226E-2</c:v>
                </c:pt>
                <c:pt idx="211">
                  <c:v>3.1619900000805501E-2</c:v>
                </c:pt>
                <c:pt idx="212">
                  <c:v>2.4677400004293304E-2</c:v>
                </c:pt>
                <c:pt idx="213">
                  <c:v>4.0757100003247615E-2</c:v>
                </c:pt>
                <c:pt idx="214">
                  <c:v>3.8473600005090702E-2</c:v>
                </c:pt>
                <c:pt idx="216">
                  <c:v>2.9453800001647323E-2</c:v>
                </c:pt>
                <c:pt idx="217">
                  <c:v>3.6010900003020652E-2</c:v>
                </c:pt>
                <c:pt idx="218">
                  <c:v>3.7351899998611771E-2</c:v>
                </c:pt>
                <c:pt idx="219">
                  <c:v>3.3761099999537691E-2</c:v>
                </c:pt>
                <c:pt idx="220">
                  <c:v>3.682929999922635E-2</c:v>
                </c:pt>
                <c:pt idx="221">
                  <c:v>3.349980000348296E-2</c:v>
                </c:pt>
                <c:pt idx="222">
                  <c:v>3.4705199999734759E-2</c:v>
                </c:pt>
                <c:pt idx="223">
                  <c:v>1.9375700001546647E-2</c:v>
                </c:pt>
                <c:pt idx="224">
                  <c:v>4.5375699999567587E-2</c:v>
                </c:pt>
                <c:pt idx="225">
                  <c:v>2.8742900001816452E-2</c:v>
                </c:pt>
                <c:pt idx="226">
                  <c:v>3.5640999994939193E-2</c:v>
                </c:pt>
                <c:pt idx="227">
                  <c:v>3.3539100004418287E-2</c:v>
                </c:pt>
                <c:pt idx="228">
                  <c:v>3.7357500004873145E-2</c:v>
                </c:pt>
                <c:pt idx="229">
                  <c:v>2.7766700004576705E-2</c:v>
                </c:pt>
                <c:pt idx="230">
                  <c:v>3.5585099998570513E-2</c:v>
                </c:pt>
                <c:pt idx="231">
                  <c:v>3.3710800002154429E-2</c:v>
                </c:pt>
                <c:pt idx="232">
                  <c:v>2.9460999998264015E-2</c:v>
                </c:pt>
                <c:pt idx="233">
                  <c:v>3.6995900001784321E-2</c:v>
                </c:pt>
                <c:pt idx="234">
                  <c:v>1.7691000000922941E-2</c:v>
                </c:pt>
                <c:pt idx="235">
                  <c:v>3.2419000002846587E-2</c:v>
                </c:pt>
                <c:pt idx="236">
                  <c:v>3.7646600001608022E-2</c:v>
                </c:pt>
                <c:pt idx="237">
                  <c:v>3.3465000000433065E-2</c:v>
                </c:pt>
                <c:pt idx="238">
                  <c:v>3.5953899998276029E-2</c:v>
                </c:pt>
                <c:pt idx="239">
                  <c:v>4.6442799997748807E-2</c:v>
                </c:pt>
                <c:pt idx="240">
                  <c:v>3.6409100001037586E-2</c:v>
                </c:pt>
                <c:pt idx="241">
                  <c:v>3.6079600002267398E-2</c:v>
                </c:pt>
                <c:pt idx="242">
                  <c:v>3.8079600002674852E-2</c:v>
                </c:pt>
                <c:pt idx="243">
                  <c:v>2.8750100005709101E-2</c:v>
                </c:pt>
                <c:pt idx="244">
                  <c:v>2.8307200002018362E-2</c:v>
                </c:pt>
                <c:pt idx="245">
                  <c:v>3.5185500004445203E-2</c:v>
                </c:pt>
                <c:pt idx="248">
                  <c:v>3.9470600000640843E-2</c:v>
                </c:pt>
                <c:pt idx="252">
                  <c:v>3.9141100009146612E-2</c:v>
                </c:pt>
                <c:pt idx="255">
                  <c:v>2.8879800003778655E-2</c:v>
                </c:pt>
                <c:pt idx="256">
                  <c:v>3.0879800004186109E-2</c:v>
                </c:pt>
                <c:pt idx="257">
                  <c:v>3.387980000115931E-2</c:v>
                </c:pt>
                <c:pt idx="258">
                  <c:v>3.7879800001974218E-2</c:v>
                </c:pt>
                <c:pt idx="259">
                  <c:v>4.126679999899352E-2</c:v>
                </c:pt>
                <c:pt idx="260">
                  <c:v>3.2983300006890204E-2</c:v>
                </c:pt>
                <c:pt idx="261">
                  <c:v>3.4677600000577513E-2</c:v>
                </c:pt>
                <c:pt idx="265">
                  <c:v>2.2374300009687431E-2</c:v>
                </c:pt>
                <c:pt idx="266">
                  <c:v>3.9374300009512808E-2</c:v>
                </c:pt>
                <c:pt idx="267">
                  <c:v>4.004480000003241E-2</c:v>
                </c:pt>
                <c:pt idx="268">
                  <c:v>4.5863200000894722E-2</c:v>
                </c:pt>
                <c:pt idx="269">
                  <c:v>3.727239999716403E-2</c:v>
                </c:pt>
                <c:pt idx="270">
                  <c:v>4.1272399997978937E-2</c:v>
                </c:pt>
                <c:pt idx="271">
                  <c:v>4.3272399998386391E-2</c:v>
                </c:pt>
                <c:pt idx="272">
                  <c:v>4.4272399994952139E-2</c:v>
                </c:pt>
                <c:pt idx="273">
                  <c:v>3.7352100000134669E-2</c:v>
                </c:pt>
                <c:pt idx="274">
                  <c:v>4.1375900000275578E-2</c:v>
                </c:pt>
                <c:pt idx="275">
                  <c:v>3.7232000002404675E-2</c:v>
                </c:pt>
                <c:pt idx="276">
                  <c:v>4.1379900001629721E-2</c:v>
                </c:pt>
                <c:pt idx="278">
                  <c:v>4.5459600005415268E-2</c:v>
                </c:pt>
                <c:pt idx="282">
                  <c:v>4.5948500002850778E-2</c:v>
                </c:pt>
                <c:pt idx="283">
                  <c:v>5.5948500004888047E-2</c:v>
                </c:pt>
                <c:pt idx="285">
                  <c:v>5.0892600003862754E-2</c:v>
                </c:pt>
                <c:pt idx="286">
                  <c:v>4.3642800002999138E-2</c:v>
                </c:pt>
                <c:pt idx="287">
                  <c:v>4.6257399997557513E-2</c:v>
                </c:pt>
                <c:pt idx="288">
                  <c:v>5.1544900001317728E-2</c:v>
                </c:pt>
                <c:pt idx="289">
                  <c:v>5.0624600000446662E-2</c:v>
                </c:pt>
                <c:pt idx="292">
                  <c:v>4.6341100001882296E-2</c:v>
                </c:pt>
                <c:pt idx="293">
                  <c:v>3.4387100000458304E-2</c:v>
                </c:pt>
                <c:pt idx="294">
                  <c:v>4.2466800005058758E-2</c:v>
                </c:pt>
                <c:pt idx="295">
                  <c:v>4.6546500001568347E-2</c:v>
                </c:pt>
                <c:pt idx="296">
                  <c:v>4.895810000016354E-2</c:v>
                </c:pt>
                <c:pt idx="297">
                  <c:v>4.9448600002506282E-2</c:v>
                </c:pt>
                <c:pt idx="298">
                  <c:v>6.3448600005358458E-2</c:v>
                </c:pt>
                <c:pt idx="299">
                  <c:v>4.8937500003376044E-2</c:v>
                </c:pt>
                <c:pt idx="300">
                  <c:v>5.2574300003470853E-2</c:v>
                </c:pt>
                <c:pt idx="301">
                  <c:v>5.7552099999156781E-2</c:v>
                </c:pt>
                <c:pt idx="302">
                  <c:v>4.1041000004042871E-2</c:v>
                </c:pt>
                <c:pt idx="303">
                  <c:v>5.9450200002174824E-2</c:v>
                </c:pt>
                <c:pt idx="304">
                  <c:v>4.2166699997324031E-2</c:v>
                </c:pt>
                <c:pt idx="305">
                  <c:v>4.2556100001093E-2</c:v>
                </c:pt>
                <c:pt idx="307">
                  <c:v>4.8637400002917275E-2</c:v>
                </c:pt>
                <c:pt idx="308">
                  <c:v>5.0070400000549853E-2</c:v>
                </c:pt>
                <c:pt idx="309">
                  <c:v>4.5639800002390984E-2</c:v>
                </c:pt>
                <c:pt idx="312">
                  <c:v>5.7517299996106885E-2</c:v>
                </c:pt>
                <c:pt idx="313">
                  <c:v>5.0950299999385606E-2</c:v>
                </c:pt>
                <c:pt idx="314">
                  <c:v>5.2000300005602185E-2</c:v>
                </c:pt>
                <c:pt idx="315">
                  <c:v>4.846700000052806E-2</c:v>
                </c:pt>
                <c:pt idx="316">
                  <c:v>5.211770000460092E-2</c:v>
                </c:pt>
                <c:pt idx="318">
                  <c:v>4.6528499995474704E-2</c:v>
                </c:pt>
                <c:pt idx="319">
                  <c:v>5.3839800006244332E-2</c:v>
                </c:pt>
                <c:pt idx="322">
                  <c:v>5.1228399999672547E-2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F1-475A-B28E-2E4207542AB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Active!$D$21:$D$22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Active!$J$21:$J$962</c:f>
              <c:numCache>
                <c:formatCode>General</c:formatCode>
                <c:ptCount val="942"/>
                <c:pt idx="215">
                  <c:v>3.4274100005859509E-2</c:v>
                </c:pt>
                <c:pt idx="247">
                  <c:v>3.467060000548372E-2</c:v>
                </c:pt>
                <c:pt idx="249">
                  <c:v>3.9670600002864376E-2</c:v>
                </c:pt>
                <c:pt idx="250">
                  <c:v>3.7771750001411419E-2</c:v>
                </c:pt>
                <c:pt idx="253">
                  <c:v>3.5010450003028382E-2</c:v>
                </c:pt>
                <c:pt idx="254">
                  <c:v>3.5511599999153987E-2</c:v>
                </c:pt>
                <c:pt idx="262">
                  <c:v>3.4099550000973977E-2</c:v>
                </c:pt>
                <c:pt idx="263">
                  <c:v>3.6617200006730855E-2</c:v>
                </c:pt>
                <c:pt idx="264">
                  <c:v>3.6485400007222779E-2</c:v>
                </c:pt>
                <c:pt idx="279">
                  <c:v>4.5468800002709031E-2</c:v>
                </c:pt>
                <c:pt idx="280">
                  <c:v>5.1068799999484327E-2</c:v>
                </c:pt>
                <c:pt idx="281">
                  <c:v>5.3768800004036166E-2</c:v>
                </c:pt>
                <c:pt idx="290">
                  <c:v>4.7852199997578282E-2</c:v>
                </c:pt>
                <c:pt idx="291">
                  <c:v>5.0652199999603909E-2</c:v>
                </c:pt>
                <c:pt idx="310">
                  <c:v>5.5341400002362207E-2</c:v>
                </c:pt>
                <c:pt idx="311">
                  <c:v>6.0941399999137502E-2</c:v>
                </c:pt>
                <c:pt idx="321">
                  <c:v>5.4541400000744034E-2</c:v>
                </c:pt>
                <c:pt idx="335">
                  <c:v>5.7243399998696987E-2</c:v>
                </c:pt>
                <c:pt idx="338">
                  <c:v>5.8039800002006814E-2</c:v>
                </c:pt>
                <c:pt idx="341">
                  <c:v>5.8410500001627952E-2</c:v>
                </c:pt>
                <c:pt idx="343">
                  <c:v>5.9052700002212077E-2</c:v>
                </c:pt>
                <c:pt idx="378">
                  <c:v>6.1711999995168298E-2</c:v>
                </c:pt>
                <c:pt idx="398">
                  <c:v>6.5219800002523698E-2</c:v>
                </c:pt>
                <c:pt idx="400">
                  <c:v>6.6055499999492895E-2</c:v>
                </c:pt>
                <c:pt idx="401">
                  <c:v>6.570665000617737E-2</c:v>
                </c:pt>
                <c:pt idx="404">
                  <c:v>6.7505200000596233E-2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F1-475A-B28E-2E4207542AB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Active!$D$21:$D$22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Active!$K$21:$K$962</c:f>
              <c:numCache>
                <c:formatCode>General</c:formatCode>
                <c:ptCount val="942"/>
                <c:pt idx="277">
                  <c:v>4.5429600002535153E-2</c:v>
                </c:pt>
                <c:pt idx="284">
                  <c:v>4.2987200002244208E-2</c:v>
                </c:pt>
                <c:pt idx="306">
                  <c:v>4.8704800006817095E-2</c:v>
                </c:pt>
                <c:pt idx="320">
                  <c:v>5.3074700001161546E-2</c:v>
                </c:pt>
                <c:pt idx="323">
                  <c:v>5.4232399997999892E-2</c:v>
                </c:pt>
                <c:pt idx="324">
                  <c:v>5.543279999983497E-2</c:v>
                </c:pt>
                <c:pt idx="325">
                  <c:v>5.5148300001746975E-2</c:v>
                </c:pt>
                <c:pt idx="326">
                  <c:v>5.2755900003830902E-2</c:v>
                </c:pt>
                <c:pt idx="327">
                  <c:v>5.5088900000555441E-2</c:v>
                </c:pt>
                <c:pt idx="328">
                  <c:v>5.5470100000093225E-2</c:v>
                </c:pt>
                <c:pt idx="329">
                  <c:v>5.6135700004233513E-2</c:v>
                </c:pt>
                <c:pt idx="330">
                  <c:v>5.6640300004801247E-2</c:v>
                </c:pt>
                <c:pt idx="332">
                  <c:v>5.5457399997976609E-2</c:v>
                </c:pt>
                <c:pt idx="333">
                  <c:v>5.7197399997676257E-2</c:v>
                </c:pt>
                <c:pt idx="334">
                  <c:v>5.8927400001266506E-2</c:v>
                </c:pt>
                <c:pt idx="336">
                  <c:v>5.8326500002294779E-2</c:v>
                </c:pt>
                <c:pt idx="339">
                  <c:v>5.819925000105286E-2</c:v>
                </c:pt>
                <c:pt idx="340">
                  <c:v>5.8666800003265962E-2</c:v>
                </c:pt>
                <c:pt idx="342">
                  <c:v>5.8695599997008685E-2</c:v>
                </c:pt>
                <c:pt idx="344">
                  <c:v>5.8812249997572508E-2</c:v>
                </c:pt>
                <c:pt idx="345">
                  <c:v>5.9053400000266265E-2</c:v>
                </c:pt>
                <c:pt idx="346">
                  <c:v>5.8961599999747705E-2</c:v>
                </c:pt>
                <c:pt idx="347">
                  <c:v>5.8474950004892889E-2</c:v>
                </c:pt>
                <c:pt idx="348">
                  <c:v>6.0095450004155282E-2</c:v>
                </c:pt>
                <c:pt idx="349">
                  <c:v>5.9544800002186093E-2</c:v>
                </c:pt>
                <c:pt idx="350">
                  <c:v>5.9974150004563853E-2</c:v>
                </c:pt>
                <c:pt idx="351">
                  <c:v>6.0875300005136523E-2</c:v>
                </c:pt>
                <c:pt idx="352">
                  <c:v>6.0333500005071983E-2</c:v>
                </c:pt>
                <c:pt idx="353">
                  <c:v>6.1544649994175415E-2</c:v>
                </c:pt>
                <c:pt idx="354">
                  <c:v>5.9494000000995584E-2</c:v>
                </c:pt>
                <c:pt idx="355">
                  <c:v>6.1045150003337767E-2</c:v>
                </c:pt>
                <c:pt idx="356">
                  <c:v>5.9743200006778352E-2</c:v>
                </c:pt>
                <c:pt idx="357">
                  <c:v>5.906420000246726E-2</c:v>
                </c:pt>
                <c:pt idx="358">
                  <c:v>5.7843549999233801E-2</c:v>
                </c:pt>
                <c:pt idx="359">
                  <c:v>5.9552899998379871E-2</c:v>
                </c:pt>
                <c:pt idx="360">
                  <c:v>5.9875899998587556E-2</c:v>
                </c:pt>
                <c:pt idx="361">
                  <c:v>6.180214999767486E-2</c:v>
                </c:pt>
                <c:pt idx="362">
                  <c:v>5.9531500002776738E-2</c:v>
                </c:pt>
                <c:pt idx="363">
                  <c:v>6.0480850006570108E-2</c:v>
                </c:pt>
                <c:pt idx="364">
                  <c:v>5.9712000002036802E-2</c:v>
                </c:pt>
                <c:pt idx="365">
                  <c:v>5.9850199999345932E-2</c:v>
                </c:pt>
                <c:pt idx="366">
                  <c:v>5.7451349995972123E-2</c:v>
                </c:pt>
                <c:pt idx="367">
                  <c:v>6.0210050003661308E-2</c:v>
                </c:pt>
                <c:pt idx="368">
                  <c:v>5.9989400004269555E-2</c:v>
                </c:pt>
                <c:pt idx="369">
                  <c:v>5.9519450005609542E-2</c:v>
                </c:pt>
                <c:pt idx="370">
                  <c:v>5.8878650001133792E-2</c:v>
                </c:pt>
                <c:pt idx="371">
                  <c:v>5.9988000000885222E-2</c:v>
                </c:pt>
                <c:pt idx="372">
                  <c:v>6.0636750000412576E-2</c:v>
                </c:pt>
                <c:pt idx="373">
                  <c:v>6.026610000844812E-2</c:v>
                </c:pt>
                <c:pt idx="374">
                  <c:v>6.0569549998035654E-2</c:v>
                </c:pt>
                <c:pt idx="375">
                  <c:v>6.0189900003024377E-2</c:v>
                </c:pt>
                <c:pt idx="376">
                  <c:v>6.0297000003629364E-2</c:v>
                </c:pt>
                <c:pt idx="377">
                  <c:v>6.0343249999277759E-2</c:v>
                </c:pt>
                <c:pt idx="379">
                  <c:v>6.1458950003725477E-2</c:v>
                </c:pt>
                <c:pt idx="380">
                  <c:v>6.1907650000648573E-2</c:v>
                </c:pt>
                <c:pt idx="381">
                  <c:v>6.3448050001170486E-2</c:v>
                </c:pt>
                <c:pt idx="382">
                  <c:v>6.2537249999877531E-2</c:v>
                </c:pt>
                <c:pt idx="383">
                  <c:v>6.1886600000434555E-2</c:v>
                </c:pt>
                <c:pt idx="384">
                  <c:v>6.2067099999694619E-2</c:v>
                </c:pt>
                <c:pt idx="385">
                  <c:v>6.1975299999176059E-2</c:v>
                </c:pt>
                <c:pt idx="386">
                  <c:v>6.2245150002127048E-2</c:v>
                </c:pt>
                <c:pt idx="387">
                  <c:v>6.2828699999954551E-2</c:v>
                </c:pt>
                <c:pt idx="388">
                  <c:v>6.265029999485705E-2</c:v>
                </c:pt>
                <c:pt idx="389">
                  <c:v>6.2821600004099309E-2</c:v>
                </c:pt>
                <c:pt idx="390">
                  <c:v>6.3030800003616605E-2</c:v>
                </c:pt>
                <c:pt idx="391">
                  <c:v>6.3112800002272706E-2</c:v>
                </c:pt>
                <c:pt idx="392">
                  <c:v>6.2780899999779649E-2</c:v>
                </c:pt>
                <c:pt idx="393">
                  <c:v>6.3883100003295112E-2</c:v>
                </c:pt>
                <c:pt idx="394">
                  <c:v>6.3000750000355765E-2</c:v>
                </c:pt>
                <c:pt idx="395">
                  <c:v>6.3883199996780604E-2</c:v>
                </c:pt>
                <c:pt idx="396">
                  <c:v>6.4203699999779928E-2</c:v>
                </c:pt>
                <c:pt idx="397">
                  <c:v>6.3557700006640516E-2</c:v>
                </c:pt>
                <c:pt idx="399">
                  <c:v>6.5417149999120738E-2</c:v>
                </c:pt>
                <c:pt idx="402">
                  <c:v>6.6185700001369696E-2</c:v>
                </c:pt>
                <c:pt idx="403">
                  <c:v>6.6760600006091408E-2</c:v>
                </c:pt>
                <c:pt idx="406">
                  <c:v>6.7152100004022941E-2</c:v>
                </c:pt>
                <c:pt idx="407">
                  <c:v>6.7025800002738833E-2</c:v>
                </c:pt>
                <c:pt idx="408">
                  <c:v>6.9555800000671297E-2</c:v>
                </c:pt>
                <c:pt idx="409">
                  <c:v>6.7533800000092015E-2</c:v>
                </c:pt>
                <c:pt idx="410">
                  <c:v>6.8716950074303895E-2</c:v>
                </c:pt>
                <c:pt idx="411">
                  <c:v>7.2426949918735772E-2</c:v>
                </c:pt>
                <c:pt idx="412">
                  <c:v>6.9635949999792501E-2</c:v>
                </c:pt>
                <c:pt idx="413">
                  <c:v>7.40940000032424E-2</c:v>
                </c:pt>
                <c:pt idx="414">
                  <c:v>7.2404500002448913E-2</c:v>
                </c:pt>
                <c:pt idx="416">
                  <c:v>6.9759300000441726E-2</c:v>
                </c:pt>
                <c:pt idx="417">
                  <c:v>7.863799999904586E-2</c:v>
                </c:pt>
                <c:pt idx="418">
                  <c:v>7.6901350003026891E-2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F1-475A-B28E-2E4207542AB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Active!$D$21:$D$22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Active!$L$21:$L$962</c:f>
              <c:numCache>
                <c:formatCode>General</c:formatCode>
                <c:ptCount val="94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9F1-475A-B28E-2E4207542AB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Active!$D$21:$D$913</c:f>
                <c:numCache>
                  <c:formatCode>General</c:formatCode>
                  <c:ptCount val="89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4.0000000000000001E-3</c:v>
                  </c:pt>
                  <c:pt idx="97">
                    <c:v>4.0000000000000001E-3</c:v>
                  </c:pt>
                  <c:pt idx="98">
                    <c:v>0</c:v>
                  </c:pt>
                  <c:pt idx="99">
                    <c:v>0</c:v>
                  </c:pt>
                  <c:pt idx="200">
                    <c:v>0</c:v>
                  </c:pt>
                  <c:pt idx="203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5">
                    <c:v>0</c:v>
                  </c:pt>
                  <c:pt idx="222">
                    <c:v>7.0000000000000001E-3</c:v>
                  </c:pt>
                  <c:pt idx="225">
                    <c:v>4.0000000000000001E-3</c:v>
                  </c:pt>
                  <c:pt idx="226">
                    <c:v>2E-3</c:v>
                  </c:pt>
                  <c:pt idx="227">
                    <c:v>5.0000000000000001E-3</c:v>
                  </c:pt>
                  <c:pt idx="228">
                    <c:v>4.0000000000000001E-3</c:v>
                  </c:pt>
                  <c:pt idx="229">
                    <c:v>5.0000000000000001E-3</c:v>
                  </c:pt>
                  <c:pt idx="230">
                    <c:v>5.0000000000000001E-3</c:v>
                  </c:pt>
                  <c:pt idx="231">
                    <c:v>5.0000000000000001E-3</c:v>
                  </c:pt>
                  <c:pt idx="232">
                    <c:v>5.0000000000000001E-3</c:v>
                  </c:pt>
                  <c:pt idx="233">
                    <c:v>5.0000000000000001E-3</c:v>
                  </c:pt>
                  <c:pt idx="234">
                    <c:v>0.01</c:v>
                  </c:pt>
                  <c:pt idx="235">
                    <c:v>5.0000000000000001E-3</c:v>
                  </c:pt>
                  <c:pt idx="236">
                    <c:v>4.0000000000000001E-3</c:v>
                  </c:pt>
                  <c:pt idx="237">
                    <c:v>4.0000000000000001E-3</c:v>
                  </c:pt>
                  <c:pt idx="238">
                    <c:v>5.0000000000000001E-3</c:v>
                  </c:pt>
                  <c:pt idx="239">
                    <c:v>5.0000000000000001E-3</c:v>
                  </c:pt>
                  <c:pt idx="240">
                    <c:v>0</c:v>
                  </c:pt>
                  <c:pt idx="243">
                    <c:v>4.0000000000000001E-3</c:v>
                  </c:pt>
                  <c:pt idx="244">
                    <c:v>8.9999999999999993E-3</c:v>
                  </c:pt>
                  <c:pt idx="245">
                    <c:v>3.0000000000000001E-3</c:v>
                  </c:pt>
                  <c:pt idx="246">
                    <c:v>4.0000000000000001E-3</c:v>
                  </c:pt>
                  <c:pt idx="249">
                    <c:v>0</c:v>
                  </c:pt>
                  <c:pt idx="251">
                    <c:v>5.0000000000000001E-3</c:v>
                  </c:pt>
                  <c:pt idx="259">
                    <c:v>4.0000000000000001E-3</c:v>
                  </c:pt>
                  <c:pt idx="260">
                    <c:v>4.0000000000000001E-3</c:v>
                  </c:pt>
                  <c:pt idx="261">
                    <c:v>5.0000000000000001E-3</c:v>
                  </c:pt>
                  <c:pt idx="262">
                    <c:v>0</c:v>
                  </c:pt>
                  <c:pt idx="264">
                    <c:v>0</c:v>
                  </c:pt>
                  <c:pt idx="267">
                    <c:v>5.0000000000000001E-3</c:v>
                  </c:pt>
                  <c:pt idx="268">
                    <c:v>4.0000000000000001E-3</c:v>
                  </c:pt>
                  <c:pt idx="273">
                    <c:v>4.0000000000000001E-3</c:v>
                  </c:pt>
                  <c:pt idx="274">
                    <c:v>4.0000000000000001E-3</c:v>
                  </c:pt>
                  <c:pt idx="275">
                    <c:v>4.0000000000000001E-3</c:v>
                  </c:pt>
                  <c:pt idx="276">
                    <c:v>4.0000000000000001E-3</c:v>
                  </c:pt>
                  <c:pt idx="277">
                    <c:v>4.4000000000000002E-4</c:v>
                  </c:pt>
                  <c:pt idx="278">
                    <c:v>4.0000000000000001E-3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4.0000000000000001E-3</c:v>
                  </c:pt>
                  <c:pt idx="283">
                    <c:v>2E-3</c:v>
                  </c:pt>
                  <c:pt idx="284">
                    <c:v>2.7999999999999998E-4</c:v>
                  </c:pt>
                  <c:pt idx="285">
                    <c:v>4.0000000000000001E-3</c:v>
                  </c:pt>
                  <c:pt idx="286">
                    <c:v>4.0000000000000001E-3</c:v>
                  </c:pt>
                  <c:pt idx="287">
                    <c:v>5.0000000000000001E-3</c:v>
                  </c:pt>
                  <c:pt idx="288">
                    <c:v>5.0000000000000001E-3</c:v>
                  </c:pt>
                  <c:pt idx="289">
                    <c:v>4.0000000000000001E-3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6.0000000000000001E-3</c:v>
                  </c:pt>
                  <c:pt idx="293">
                    <c:v>4.0000000000000001E-3</c:v>
                  </c:pt>
                  <c:pt idx="294">
                    <c:v>5.0000000000000001E-3</c:v>
                  </c:pt>
                  <c:pt idx="295">
                    <c:v>5.0000000000000001E-3</c:v>
                  </c:pt>
                  <c:pt idx="296">
                    <c:v>3.0000000000000001E-3</c:v>
                  </c:pt>
                  <c:pt idx="297">
                    <c:v>4.0000000000000001E-3</c:v>
                  </c:pt>
                  <c:pt idx="298">
                    <c:v>3.0000000000000001E-3</c:v>
                  </c:pt>
                  <c:pt idx="299">
                    <c:v>5.0000000000000001E-3</c:v>
                  </c:pt>
                  <c:pt idx="300">
                    <c:v>5.0000000000000001E-3</c:v>
                  </c:pt>
                  <c:pt idx="301">
                    <c:v>5.0000000000000001E-3</c:v>
                  </c:pt>
                  <c:pt idx="302">
                    <c:v>5.0000000000000001E-3</c:v>
                  </c:pt>
                  <c:pt idx="303">
                    <c:v>7.0000000000000001E-3</c:v>
                  </c:pt>
                  <c:pt idx="304">
                    <c:v>6.0000000000000001E-3</c:v>
                  </c:pt>
                  <c:pt idx="305">
                    <c:v>5.0000000000000001E-3</c:v>
                  </c:pt>
                  <c:pt idx="306">
                    <c:v>0</c:v>
                  </c:pt>
                  <c:pt idx="307">
                    <c:v>6.0000000000000001E-3</c:v>
                  </c:pt>
                  <c:pt idx="308">
                    <c:v>4.0000000000000001E-3</c:v>
                  </c:pt>
                  <c:pt idx="309">
                    <c:v>2E-3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4.0000000000000002E-4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1E-4</c:v>
                  </c:pt>
                  <c:pt idx="321">
                    <c:v>6.9999999999999999E-4</c:v>
                  </c:pt>
                  <c:pt idx="322">
                    <c:v>3.0000000000000001E-3</c:v>
                  </c:pt>
                  <c:pt idx="323">
                    <c:v>3.0000000000000001E-3</c:v>
                  </c:pt>
                  <c:pt idx="324">
                    <c:v>0</c:v>
                  </c:pt>
                  <c:pt idx="325">
                    <c:v>1E-3</c:v>
                  </c:pt>
                  <c:pt idx="326">
                    <c:v>8.0000000000000004E-4</c:v>
                  </c:pt>
                  <c:pt idx="327">
                    <c:v>0</c:v>
                  </c:pt>
                  <c:pt idx="328">
                    <c:v>1.2999999999999999E-3</c:v>
                  </c:pt>
                  <c:pt idx="329">
                    <c:v>5.0000000000000001E-4</c:v>
                  </c:pt>
                  <c:pt idx="330">
                    <c:v>2.9999999999999997E-4</c:v>
                  </c:pt>
                  <c:pt idx="331">
                    <c:v>0</c:v>
                  </c:pt>
                  <c:pt idx="332">
                    <c:v>1.5E-3</c:v>
                  </c:pt>
                  <c:pt idx="333">
                    <c:v>1.8E-3</c:v>
                  </c:pt>
                  <c:pt idx="334">
                    <c:v>2.0999999999999999E-3</c:v>
                  </c:pt>
                  <c:pt idx="335">
                    <c:v>1.2999999999999999E-3</c:v>
                  </c:pt>
                  <c:pt idx="336">
                    <c:v>1.8E-3</c:v>
                  </c:pt>
                  <c:pt idx="337">
                    <c:v>0</c:v>
                  </c:pt>
                  <c:pt idx="338">
                    <c:v>3.8E-3</c:v>
                  </c:pt>
                  <c:pt idx="339">
                    <c:v>2.0000000000000001E-4</c:v>
                  </c:pt>
                  <c:pt idx="340">
                    <c:v>0</c:v>
                  </c:pt>
                  <c:pt idx="341">
                    <c:v>1E-4</c:v>
                  </c:pt>
                  <c:pt idx="342">
                    <c:v>1E-4</c:v>
                  </c:pt>
                  <c:pt idx="343">
                    <c:v>1E-4</c:v>
                  </c:pt>
                  <c:pt idx="344">
                    <c:v>2.0000000000000001E-4</c:v>
                  </c:pt>
                  <c:pt idx="345">
                    <c:v>1E-4</c:v>
                  </c:pt>
                  <c:pt idx="346">
                    <c:v>5.0000000000000002E-5</c:v>
                  </c:pt>
                  <c:pt idx="347">
                    <c:v>6.3000000000000003E-4</c:v>
                  </c:pt>
                  <c:pt idx="348">
                    <c:v>3.6000000000000002E-4</c:v>
                  </c:pt>
                  <c:pt idx="349">
                    <c:v>2.5999999999999998E-4</c:v>
                  </c:pt>
                  <c:pt idx="350">
                    <c:v>4.0000000000000002E-4</c:v>
                  </c:pt>
                  <c:pt idx="351">
                    <c:v>2.7E-4</c:v>
                  </c:pt>
                  <c:pt idx="352">
                    <c:v>2.5999999999999998E-4</c:v>
                  </c:pt>
                  <c:pt idx="353">
                    <c:v>3.8000000000000002E-4</c:v>
                  </c:pt>
                  <c:pt idx="354">
                    <c:v>1.6000000000000001E-4</c:v>
                  </c:pt>
                  <c:pt idx="355">
                    <c:v>3.5E-4</c:v>
                  </c:pt>
                  <c:pt idx="356">
                    <c:v>1E-4</c:v>
                  </c:pt>
                  <c:pt idx="357">
                    <c:v>2.4000000000000001E-4</c:v>
                  </c:pt>
                  <c:pt idx="358">
                    <c:v>6.7000000000000002E-4</c:v>
                  </c:pt>
                  <c:pt idx="359">
                    <c:v>2.4000000000000001E-4</c:v>
                  </c:pt>
                  <c:pt idx="360">
                    <c:v>0</c:v>
                  </c:pt>
                  <c:pt idx="361">
                    <c:v>1.7000000000000001E-4</c:v>
                  </c:pt>
                  <c:pt idx="362">
                    <c:v>1.4999999999999999E-4</c:v>
                  </c:pt>
                  <c:pt idx="363">
                    <c:v>4.0000000000000002E-4</c:v>
                  </c:pt>
                  <c:pt idx="364">
                    <c:v>2.1000000000000001E-4</c:v>
                  </c:pt>
                  <c:pt idx="365">
                    <c:v>2.0000000000000001E-4</c:v>
                  </c:pt>
                  <c:pt idx="366">
                    <c:v>4.8999999999999998E-4</c:v>
                  </c:pt>
                  <c:pt idx="367">
                    <c:v>4.6999999999999999E-4</c:v>
                  </c:pt>
                  <c:pt idx="368">
                    <c:v>2.1000000000000001E-4</c:v>
                  </c:pt>
                  <c:pt idx="369">
                    <c:v>4.4000000000000002E-4</c:v>
                  </c:pt>
                  <c:pt idx="370">
                    <c:v>4.2000000000000002E-4</c:v>
                  </c:pt>
                  <c:pt idx="371">
                    <c:v>2.1000000000000001E-4</c:v>
                  </c:pt>
                  <c:pt idx="372">
                    <c:v>4.8000000000000001E-4</c:v>
                  </c:pt>
                  <c:pt idx="373">
                    <c:v>2.2000000000000001E-4</c:v>
                  </c:pt>
                  <c:pt idx="374">
                    <c:v>5.0000000000000001E-4</c:v>
                  </c:pt>
                  <c:pt idx="375">
                    <c:v>2.0000000000000001E-4</c:v>
                  </c:pt>
                  <c:pt idx="376">
                    <c:v>2.0000000000000001E-4</c:v>
                  </c:pt>
                  <c:pt idx="377">
                    <c:v>2.9999999999999997E-4</c:v>
                  </c:pt>
                  <c:pt idx="378">
                    <c:v>1E-4</c:v>
                  </c:pt>
                  <c:pt idx="379">
                    <c:v>2.0000000000000001E-4</c:v>
                  </c:pt>
                  <c:pt idx="380">
                    <c:v>2.9999999999999997E-4</c:v>
                  </c:pt>
                  <c:pt idx="381">
                    <c:v>2.9999999999999997E-4</c:v>
                  </c:pt>
                  <c:pt idx="382">
                    <c:v>4.0000000000000002E-4</c:v>
                  </c:pt>
                  <c:pt idx="383">
                    <c:v>1E-4</c:v>
                  </c:pt>
                  <c:pt idx="384">
                    <c:v>2.2000000000000001E-4</c:v>
                  </c:pt>
                  <c:pt idx="385">
                    <c:v>5.9000000000000003E-4</c:v>
                  </c:pt>
                  <c:pt idx="386">
                    <c:v>2.0000000000000001E-4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2.9999999999999997E-4</c:v>
                  </c:pt>
                  <c:pt idx="391">
                    <c:v>6.9999999999999994E-5</c:v>
                  </c:pt>
                  <c:pt idx="392">
                    <c:v>2.0000000000000001E-4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1.2999999999999999E-4</c:v>
                  </c:pt>
                  <c:pt idx="396">
                    <c:v>1.4999999999999999E-4</c:v>
                  </c:pt>
                  <c:pt idx="397">
                    <c:v>0</c:v>
                  </c:pt>
                  <c:pt idx="398">
                    <c:v>2.0000000000000001E-4</c:v>
                  </c:pt>
                  <c:pt idx="399">
                    <c:v>0</c:v>
                  </c:pt>
                  <c:pt idx="400">
                    <c:v>2.0000000000000001E-4</c:v>
                  </c:pt>
                  <c:pt idx="401">
                    <c:v>1.2999999999999999E-3</c:v>
                  </c:pt>
                  <c:pt idx="402">
                    <c:v>6.0000000000000002E-5</c:v>
                  </c:pt>
                  <c:pt idx="403">
                    <c:v>2.9999999999999997E-4</c:v>
                  </c:pt>
                  <c:pt idx="404">
                    <c:v>1E-3</c:v>
                  </c:pt>
                  <c:pt idx="405">
                    <c:v>2.9999999999999997E-4</c:v>
                  </c:pt>
                  <c:pt idx="406">
                    <c:v>1.6999999999999999E-3</c:v>
                  </c:pt>
                  <c:pt idx="407">
                    <c:v>6.9999999999999999E-4</c:v>
                  </c:pt>
                  <c:pt idx="408">
                    <c:v>4.0000000000000002E-4</c:v>
                  </c:pt>
                  <c:pt idx="409">
                    <c:v>1.6000000000000001E-3</c:v>
                  </c:pt>
                  <c:pt idx="410">
                    <c:v>2.0000000000000001E-4</c:v>
                  </c:pt>
                  <c:pt idx="411">
                    <c:v>4.0000000000000002E-4</c:v>
                  </c:pt>
                  <c:pt idx="412">
                    <c:v>4.0000000000000002E-4</c:v>
                  </c:pt>
                  <c:pt idx="413">
                    <c:v>6.9999999999999999E-4</c:v>
                  </c:pt>
                  <c:pt idx="414">
                    <c:v>5.9999999999999995E-4</c:v>
                  </c:pt>
                  <c:pt idx="415">
                    <c:v>2.0000000000000001E-4</c:v>
                  </c:pt>
                  <c:pt idx="416">
                    <c:v>2.0000000000000001E-4</c:v>
                  </c:pt>
                  <c:pt idx="417">
                    <c:v>1E-4</c:v>
                  </c:pt>
                  <c:pt idx="418">
                    <c:v>1.1299999999999999E-2</c:v>
                  </c:pt>
                </c:numCache>
              </c:numRef>
            </c:plus>
            <c:minus>
              <c:numRef>
                <c:f>Active!$D$21:$D$913</c:f>
                <c:numCache>
                  <c:formatCode>General</c:formatCode>
                  <c:ptCount val="89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4.0000000000000001E-3</c:v>
                  </c:pt>
                  <c:pt idx="97">
                    <c:v>4.0000000000000001E-3</c:v>
                  </c:pt>
                  <c:pt idx="98">
                    <c:v>0</c:v>
                  </c:pt>
                  <c:pt idx="99">
                    <c:v>0</c:v>
                  </c:pt>
                  <c:pt idx="200">
                    <c:v>0</c:v>
                  </c:pt>
                  <c:pt idx="203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5">
                    <c:v>0</c:v>
                  </c:pt>
                  <c:pt idx="222">
                    <c:v>7.0000000000000001E-3</c:v>
                  </c:pt>
                  <c:pt idx="225">
                    <c:v>4.0000000000000001E-3</c:v>
                  </c:pt>
                  <c:pt idx="226">
                    <c:v>2E-3</c:v>
                  </c:pt>
                  <c:pt idx="227">
                    <c:v>5.0000000000000001E-3</c:v>
                  </c:pt>
                  <c:pt idx="228">
                    <c:v>4.0000000000000001E-3</c:v>
                  </c:pt>
                  <c:pt idx="229">
                    <c:v>5.0000000000000001E-3</c:v>
                  </c:pt>
                  <c:pt idx="230">
                    <c:v>5.0000000000000001E-3</c:v>
                  </c:pt>
                  <c:pt idx="231">
                    <c:v>5.0000000000000001E-3</c:v>
                  </c:pt>
                  <c:pt idx="232">
                    <c:v>5.0000000000000001E-3</c:v>
                  </c:pt>
                  <c:pt idx="233">
                    <c:v>5.0000000000000001E-3</c:v>
                  </c:pt>
                  <c:pt idx="234">
                    <c:v>0.01</c:v>
                  </c:pt>
                  <c:pt idx="235">
                    <c:v>5.0000000000000001E-3</c:v>
                  </c:pt>
                  <c:pt idx="236">
                    <c:v>4.0000000000000001E-3</c:v>
                  </c:pt>
                  <c:pt idx="237">
                    <c:v>4.0000000000000001E-3</c:v>
                  </c:pt>
                  <c:pt idx="238">
                    <c:v>5.0000000000000001E-3</c:v>
                  </c:pt>
                  <c:pt idx="239">
                    <c:v>5.0000000000000001E-3</c:v>
                  </c:pt>
                  <c:pt idx="240">
                    <c:v>0</c:v>
                  </c:pt>
                  <c:pt idx="243">
                    <c:v>4.0000000000000001E-3</c:v>
                  </c:pt>
                  <c:pt idx="244">
                    <c:v>8.9999999999999993E-3</c:v>
                  </c:pt>
                  <c:pt idx="245">
                    <c:v>3.0000000000000001E-3</c:v>
                  </c:pt>
                  <c:pt idx="246">
                    <c:v>4.0000000000000001E-3</c:v>
                  </c:pt>
                  <c:pt idx="249">
                    <c:v>0</c:v>
                  </c:pt>
                  <c:pt idx="251">
                    <c:v>5.0000000000000001E-3</c:v>
                  </c:pt>
                  <c:pt idx="259">
                    <c:v>4.0000000000000001E-3</c:v>
                  </c:pt>
                  <c:pt idx="260">
                    <c:v>4.0000000000000001E-3</c:v>
                  </c:pt>
                  <c:pt idx="261">
                    <c:v>5.0000000000000001E-3</c:v>
                  </c:pt>
                  <c:pt idx="262">
                    <c:v>0</c:v>
                  </c:pt>
                  <c:pt idx="264">
                    <c:v>0</c:v>
                  </c:pt>
                  <c:pt idx="267">
                    <c:v>5.0000000000000001E-3</c:v>
                  </c:pt>
                  <c:pt idx="268">
                    <c:v>4.0000000000000001E-3</c:v>
                  </c:pt>
                  <c:pt idx="273">
                    <c:v>4.0000000000000001E-3</c:v>
                  </c:pt>
                  <c:pt idx="274">
                    <c:v>4.0000000000000001E-3</c:v>
                  </c:pt>
                  <c:pt idx="275">
                    <c:v>4.0000000000000001E-3</c:v>
                  </c:pt>
                  <c:pt idx="276">
                    <c:v>4.0000000000000001E-3</c:v>
                  </c:pt>
                  <c:pt idx="277">
                    <c:v>4.4000000000000002E-4</c:v>
                  </c:pt>
                  <c:pt idx="278">
                    <c:v>4.0000000000000001E-3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4.0000000000000001E-3</c:v>
                  </c:pt>
                  <c:pt idx="283">
                    <c:v>2E-3</c:v>
                  </c:pt>
                  <c:pt idx="284">
                    <c:v>2.7999999999999998E-4</c:v>
                  </c:pt>
                  <c:pt idx="285">
                    <c:v>4.0000000000000001E-3</c:v>
                  </c:pt>
                  <c:pt idx="286">
                    <c:v>4.0000000000000001E-3</c:v>
                  </c:pt>
                  <c:pt idx="287">
                    <c:v>5.0000000000000001E-3</c:v>
                  </c:pt>
                  <c:pt idx="288">
                    <c:v>5.0000000000000001E-3</c:v>
                  </c:pt>
                  <c:pt idx="289">
                    <c:v>4.0000000000000001E-3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6.0000000000000001E-3</c:v>
                  </c:pt>
                  <c:pt idx="293">
                    <c:v>4.0000000000000001E-3</c:v>
                  </c:pt>
                  <c:pt idx="294">
                    <c:v>5.0000000000000001E-3</c:v>
                  </c:pt>
                  <c:pt idx="295">
                    <c:v>5.0000000000000001E-3</c:v>
                  </c:pt>
                  <c:pt idx="296">
                    <c:v>3.0000000000000001E-3</c:v>
                  </c:pt>
                  <c:pt idx="297">
                    <c:v>4.0000000000000001E-3</c:v>
                  </c:pt>
                  <c:pt idx="298">
                    <c:v>3.0000000000000001E-3</c:v>
                  </c:pt>
                  <c:pt idx="299">
                    <c:v>5.0000000000000001E-3</c:v>
                  </c:pt>
                  <c:pt idx="300">
                    <c:v>5.0000000000000001E-3</c:v>
                  </c:pt>
                  <c:pt idx="301">
                    <c:v>5.0000000000000001E-3</c:v>
                  </c:pt>
                  <c:pt idx="302">
                    <c:v>5.0000000000000001E-3</c:v>
                  </c:pt>
                  <c:pt idx="303">
                    <c:v>7.0000000000000001E-3</c:v>
                  </c:pt>
                  <c:pt idx="304">
                    <c:v>6.0000000000000001E-3</c:v>
                  </c:pt>
                  <c:pt idx="305">
                    <c:v>5.0000000000000001E-3</c:v>
                  </c:pt>
                  <c:pt idx="306">
                    <c:v>0</c:v>
                  </c:pt>
                  <c:pt idx="307">
                    <c:v>6.0000000000000001E-3</c:v>
                  </c:pt>
                  <c:pt idx="308">
                    <c:v>4.0000000000000001E-3</c:v>
                  </c:pt>
                  <c:pt idx="309">
                    <c:v>2E-3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4.0000000000000002E-4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1E-4</c:v>
                  </c:pt>
                  <c:pt idx="321">
                    <c:v>6.9999999999999999E-4</c:v>
                  </c:pt>
                  <c:pt idx="322">
                    <c:v>3.0000000000000001E-3</c:v>
                  </c:pt>
                  <c:pt idx="323">
                    <c:v>3.0000000000000001E-3</c:v>
                  </c:pt>
                  <c:pt idx="324">
                    <c:v>0</c:v>
                  </c:pt>
                  <c:pt idx="325">
                    <c:v>1E-3</c:v>
                  </c:pt>
                  <c:pt idx="326">
                    <c:v>8.0000000000000004E-4</c:v>
                  </c:pt>
                  <c:pt idx="327">
                    <c:v>0</c:v>
                  </c:pt>
                  <c:pt idx="328">
                    <c:v>1.2999999999999999E-3</c:v>
                  </c:pt>
                  <c:pt idx="329">
                    <c:v>5.0000000000000001E-4</c:v>
                  </c:pt>
                  <c:pt idx="330">
                    <c:v>2.9999999999999997E-4</c:v>
                  </c:pt>
                  <c:pt idx="331">
                    <c:v>0</c:v>
                  </c:pt>
                  <c:pt idx="332">
                    <c:v>1.5E-3</c:v>
                  </c:pt>
                  <c:pt idx="333">
                    <c:v>1.8E-3</c:v>
                  </c:pt>
                  <c:pt idx="334">
                    <c:v>2.0999999999999999E-3</c:v>
                  </c:pt>
                  <c:pt idx="335">
                    <c:v>1.2999999999999999E-3</c:v>
                  </c:pt>
                  <c:pt idx="336">
                    <c:v>1.8E-3</c:v>
                  </c:pt>
                  <c:pt idx="337">
                    <c:v>0</c:v>
                  </c:pt>
                  <c:pt idx="338">
                    <c:v>3.8E-3</c:v>
                  </c:pt>
                  <c:pt idx="339">
                    <c:v>2.0000000000000001E-4</c:v>
                  </c:pt>
                  <c:pt idx="340">
                    <c:v>0</c:v>
                  </c:pt>
                  <c:pt idx="341">
                    <c:v>1E-4</c:v>
                  </c:pt>
                  <c:pt idx="342">
                    <c:v>1E-4</c:v>
                  </c:pt>
                  <c:pt idx="343">
                    <c:v>1E-4</c:v>
                  </c:pt>
                  <c:pt idx="344">
                    <c:v>2.0000000000000001E-4</c:v>
                  </c:pt>
                  <c:pt idx="345">
                    <c:v>1E-4</c:v>
                  </c:pt>
                  <c:pt idx="346">
                    <c:v>5.0000000000000002E-5</c:v>
                  </c:pt>
                  <c:pt idx="347">
                    <c:v>6.3000000000000003E-4</c:v>
                  </c:pt>
                  <c:pt idx="348">
                    <c:v>3.6000000000000002E-4</c:v>
                  </c:pt>
                  <c:pt idx="349">
                    <c:v>2.5999999999999998E-4</c:v>
                  </c:pt>
                  <c:pt idx="350">
                    <c:v>4.0000000000000002E-4</c:v>
                  </c:pt>
                  <c:pt idx="351">
                    <c:v>2.7E-4</c:v>
                  </c:pt>
                  <c:pt idx="352">
                    <c:v>2.5999999999999998E-4</c:v>
                  </c:pt>
                  <c:pt idx="353">
                    <c:v>3.8000000000000002E-4</c:v>
                  </c:pt>
                  <c:pt idx="354">
                    <c:v>1.6000000000000001E-4</c:v>
                  </c:pt>
                  <c:pt idx="355">
                    <c:v>3.5E-4</c:v>
                  </c:pt>
                  <c:pt idx="356">
                    <c:v>1E-4</c:v>
                  </c:pt>
                  <c:pt idx="357">
                    <c:v>2.4000000000000001E-4</c:v>
                  </c:pt>
                  <c:pt idx="358">
                    <c:v>6.7000000000000002E-4</c:v>
                  </c:pt>
                  <c:pt idx="359">
                    <c:v>2.4000000000000001E-4</c:v>
                  </c:pt>
                  <c:pt idx="360">
                    <c:v>0</c:v>
                  </c:pt>
                  <c:pt idx="361">
                    <c:v>1.7000000000000001E-4</c:v>
                  </c:pt>
                  <c:pt idx="362">
                    <c:v>1.4999999999999999E-4</c:v>
                  </c:pt>
                  <c:pt idx="363">
                    <c:v>4.0000000000000002E-4</c:v>
                  </c:pt>
                  <c:pt idx="364">
                    <c:v>2.1000000000000001E-4</c:v>
                  </c:pt>
                  <c:pt idx="365">
                    <c:v>2.0000000000000001E-4</c:v>
                  </c:pt>
                  <c:pt idx="366">
                    <c:v>4.8999999999999998E-4</c:v>
                  </c:pt>
                  <c:pt idx="367">
                    <c:v>4.6999999999999999E-4</c:v>
                  </c:pt>
                  <c:pt idx="368">
                    <c:v>2.1000000000000001E-4</c:v>
                  </c:pt>
                  <c:pt idx="369">
                    <c:v>4.4000000000000002E-4</c:v>
                  </c:pt>
                  <c:pt idx="370">
                    <c:v>4.2000000000000002E-4</c:v>
                  </c:pt>
                  <c:pt idx="371">
                    <c:v>2.1000000000000001E-4</c:v>
                  </c:pt>
                  <c:pt idx="372">
                    <c:v>4.8000000000000001E-4</c:v>
                  </c:pt>
                  <c:pt idx="373">
                    <c:v>2.2000000000000001E-4</c:v>
                  </c:pt>
                  <c:pt idx="374">
                    <c:v>5.0000000000000001E-4</c:v>
                  </c:pt>
                  <c:pt idx="375">
                    <c:v>2.0000000000000001E-4</c:v>
                  </c:pt>
                  <c:pt idx="376">
                    <c:v>2.0000000000000001E-4</c:v>
                  </c:pt>
                  <c:pt idx="377">
                    <c:v>2.9999999999999997E-4</c:v>
                  </c:pt>
                  <c:pt idx="378">
                    <c:v>1E-4</c:v>
                  </c:pt>
                  <c:pt idx="379">
                    <c:v>2.0000000000000001E-4</c:v>
                  </c:pt>
                  <c:pt idx="380">
                    <c:v>2.9999999999999997E-4</c:v>
                  </c:pt>
                  <c:pt idx="381">
                    <c:v>2.9999999999999997E-4</c:v>
                  </c:pt>
                  <c:pt idx="382">
                    <c:v>4.0000000000000002E-4</c:v>
                  </c:pt>
                  <c:pt idx="383">
                    <c:v>1E-4</c:v>
                  </c:pt>
                  <c:pt idx="384">
                    <c:v>2.2000000000000001E-4</c:v>
                  </c:pt>
                  <c:pt idx="385">
                    <c:v>5.9000000000000003E-4</c:v>
                  </c:pt>
                  <c:pt idx="386">
                    <c:v>2.0000000000000001E-4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2.9999999999999997E-4</c:v>
                  </c:pt>
                  <c:pt idx="391">
                    <c:v>6.9999999999999994E-5</c:v>
                  </c:pt>
                  <c:pt idx="392">
                    <c:v>2.0000000000000001E-4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1.2999999999999999E-4</c:v>
                  </c:pt>
                  <c:pt idx="396">
                    <c:v>1.4999999999999999E-4</c:v>
                  </c:pt>
                  <c:pt idx="397">
                    <c:v>0</c:v>
                  </c:pt>
                  <c:pt idx="398">
                    <c:v>2.0000000000000001E-4</c:v>
                  </c:pt>
                  <c:pt idx="399">
                    <c:v>0</c:v>
                  </c:pt>
                  <c:pt idx="400">
                    <c:v>2.0000000000000001E-4</c:v>
                  </c:pt>
                  <c:pt idx="401">
                    <c:v>1.2999999999999999E-3</c:v>
                  </c:pt>
                  <c:pt idx="402">
                    <c:v>6.0000000000000002E-5</c:v>
                  </c:pt>
                  <c:pt idx="403">
                    <c:v>2.9999999999999997E-4</c:v>
                  </c:pt>
                  <c:pt idx="404">
                    <c:v>1E-3</c:v>
                  </c:pt>
                  <c:pt idx="405">
                    <c:v>2.9999999999999997E-4</c:v>
                  </c:pt>
                  <c:pt idx="406">
                    <c:v>1.6999999999999999E-3</c:v>
                  </c:pt>
                  <c:pt idx="407">
                    <c:v>6.9999999999999999E-4</c:v>
                  </c:pt>
                  <c:pt idx="408">
                    <c:v>4.0000000000000002E-4</c:v>
                  </c:pt>
                  <c:pt idx="409">
                    <c:v>1.6000000000000001E-3</c:v>
                  </c:pt>
                  <c:pt idx="410">
                    <c:v>2.0000000000000001E-4</c:v>
                  </c:pt>
                  <c:pt idx="411">
                    <c:v>4.0000000000000002E-4</c:v>
                  </c:pt>
                  <c:pt idx="412">
                    <c:v>4.0000000000000002E-4</c:v>
                  </c:pt>
                  <c:pt idx="413">
                    <c:v>6.9999999999999999E-4</c:v>
                  </c:pt>
                  <c:pt idx="414">
                    <c:v>5.9999999999999995E-4</c:v>
                  </c:pt>
                  <c:pt idx="415">
                    <c:v>2.0000000000000001E-4</c:v>
                  </c:pt>
                  <c:pt idx="416">
                    <c:v>2.0000000000000001E-4</c:v>
                  </c:pt>
                  <c:pt idx="417">
                    <c:v>1E-4</c:v>
                  </c:pt>
                  <c:pt idx="418">
                    <c:v>1.1299999999999999E-2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Active!$M$21:$M$962</c:f>
              <c:numCache>
                <c:formatCode>General</c:formatCode>
                <c:ptCount val="94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9F1-475A-B28E-2E4207542AB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Active!$D$21:$D$22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Active!$F$21:$F$962</c:f>
              <c:numCache>
                <c:formatCode>General</c:formatCode>
                <c:ptCount val="942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Active!$N$21:$N$962</c:f>
              <c:numCache>
                <c:formatCode>General</c:formatCode>
                <c:ptCount val="94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9F1-475A-B28E-2E4207542AB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Active!$F$21:$F$962</c:f>
              <c:numCache>
                <c:formatCode>General</c:formatCode>
                <c:ptCount val="942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Active!$O$21:$O$962</c:f>
              <c:numCache>
                <c:formatCode>General</c:formatCode>
                <c:ptCount val="942"/>
                <c:pt idx="333">
                  <c:v>5.8047432317542946E-2</c:v>
                </c:pt>
                <c:pt idx="336">
                  <c:v>5.8327736309290314E-2</c:v>
                </c:pt>
                <c:pt idx="337">
                  <c:v>5.8343506588317842E-2</c:v>
                </c:pt>
                <c:pt idx="338">
                  <c:v>5.8385221519939044E-2</c:v>
                </c:pt>
                <c:pt idx="339">
                  <c:v>5.8468905742520609E-2</c:v>
                </c:pt>
                <c:pt idx="340">
                  <c:v>5.8624319298743517E-2</c:v>
                </c:pt>
                <c:pt idx="341">
                  <c:v>5.8653316263407036E-2</c:v>
                </c:pt>
                <c:pt idx="342">
                  <c:v>5.8709784036699159E-2</c:v>
                </c:pt>
                <c:pt idx="343">
                  <c:v>5.8725554315726687E-2</c:v>
                </c:pt>
                <c:pt idx="344">
                  <c:v>5.8738526642023524E-2</c:v>
                </c:pt>
                <c:pt idx="345">
                  <c:v>5.8739289720040985E-2</c:v>
                </c:pt>
                <c:pt idx="346">
                  <c:v>5.87403071573976E-2</c:v>
                </c:pt>
                <c:pt idx="347">
                  <c:v>5.8965923891226929E-2</c:v>
                </c:pt>
                <c:pt idx="348">
                  <c:v>5.8968467484618467E-2</c:v>
                </c:pt>
                <c:pt idx="349">
                  <c:v>5.8970247999992537E-2</c:v>
                </c:pt>
                <c:pt idx="350">
                  <c:v>5.8972028515366613E-2</c:v>
                </c:pt>
                <c:pt idx="351">
                  <c:v>5.8972791593384075E-2</c:v>
                </c:pt>
                <c:pt idx="352">
                  <c:v>5.897380903074069E-2</c:v>
                </c:pt>
                <c:pt idx="353">
                  <c:v>5.8974572108758151E-2</c:v>
                </c:pt>
                <c:pt idx="354">
                  <c:v>5.8976352624132228E-2</c:v>
                </c:pt>
                <c:pt idx="355">
                  <c:v>5.8977115702149689E-2</c:v>
                </c:pt>
                <c:pt idx="356">
                  <c:v>5.8982457248271919E-2</c:v>
                </c:pt>
                <c:pt idx="357">
                  <c:v>5.8987544435054995E-2</c:v>
                </c:pt>
                <c:pt idx="358">
                  <c:v>5.8989324950429065E-2</c:v>
                </c:pt>
                <c:pt idx="359">
                  <c:v>5.8991105465803141E-2</c:v>
                </c:pt>
                <c:pt idx="360">
                  <c:v>5.9006367026152362E-2</c:v>
                </c:pt>
                <c:pt idx="361">
                  <c:v>5.9012726009631207E-2</c:v>
                </c:pt>
                <c:pt idx="362">
                  <c:v>5.9014506525005284E-2</c:v>
                </c:pt>
                <c:pt idx="363">
                  <c:v>5.901628704037936E-2</c:v>
                </c:pt>
                <c:pt idx="364">
                  <c:v>5.9017050118396822E-2</c:v>
                </c:pt>
                <c:pt idx="365">
                  <c:v>5.9018067555753437E-2</c:v>
                </c:pt>
                <c:pt idx="366">
                  <c:v>5.9018830633770891E-2</c:v>
                </c:pt>
                <c:pt idx="367">
                  <c:v>5.9022391664519044E-2</c:v>
                </c:pt>
                <c:pt idx="368">
                  <c:v>5.9024172179893121E-2</c:v>
                </c:pt>
                <c:pt idx="369">
                  <c:v>5.9039688099581496E-2</c:v>
                </c:pt>
                <c:pt idx="370">
                  <c:v>5.9045792723721187E-2</c:v>
                </c:pt>
                <c:pt idx="371">
                  <c:v>5.9047573239095263E-2</c:v>
                </c:pt>
                <c:pt idx="372">
                  <c:v>5.9066650189531791E-2</c:v>
                </c:pt>
                <c:pt idx="373">
                  <c:v>5.9068430704905861E-2</c:v>
                </c:pt>
                <c:pt idx="374">
                  <c:v>5.9070719938958252E-2</c:v>
                </c:pt>
                <c:pt idx="375">
                  <c:v>5.9077587641115398E-2</c:v>
                </c:pt>
                <c:pt idx="376">
                  <c:v>5.9093357920142926E-2</c:v>
                </c:pt>
                <c:pt idx="377">
                  <c:v>5.9099716903621771E-2</c:v>
                </c:pt>
                <c:pt idx="378">
                  <c:v>5.9118793854058299E-2</c:v>
                </c:pt>
                <c:pt idx="379">
                  <c:v>5.934237571317439E-2</c:v>
                </c:pt>
                <c:pt idx="380">
                  <c:v>5.9345936743922544E-2</c:v>
                </c:pt>
                <c:pt idx="381">
                  <c:v>5.9368320365768071E-2</c:v>
                </c:pt>
                <c:pt idx="382">
                  <c:v>5.9374424989907755E-2</c:v>
                </c:pt>
                <c:pt idx="383">
                  <c:v>5.9376205505281832E-2</c:v>
                </c:pt>
                <c:pt idx="384">
                  <c:v>5.937874909867337E-2</c:v>
                </c:pt>
                <c:pt idx="385">
                  <c:v>5.9379766536029985E-2</c:v>
                </c:pt>
                <c:pt idx="386">
                  <c:v>5.9384090644795599E-2</c:v>
                </c:pt>
                <c:pt idx="387">
                  <c:v>5.9417411718224733E-2</c:v>
                </c:pt>
                <c:pt idx="388">
                  <c:v>5.9608689941268306E-2</c:v>
                </c:pt>
                <c:pt idx="389">
                  <c:v>5.9656000778350898E-2</c:v>
                </c:pt>
                <c:pt idx="390">
                  <c:v>5.9662105402490583E-2</c:v>
                </c:pt>
                <c:pt idx="391">
                  <c:v>5.9672279776056728E-2</c:v>
                </c:pt>
                <c:pt idx="392">
                  <c:v>5.9693137241867332E-2</c:v>
                </c:pt>
                <c:pt idx="393">
                  <c:v>5.9917990897679199E-2</c:v>
                </c:pt>
                <c:pt idx="394">
                  <c:v>5.995182068978664E-2</c:v>
                </c:pt>
                <c:pt idx="395">
                  <c:v>6.0050766472717426E-2</c:v>
                </c:pt>
                <c:pt idx="396">
                  <c:v>6.0053310066108964E-2</c:v>
                </c:pt>
                <c:pt idx="397">
                  <c:v>6.0277146284564209E-2</c:v>
                </c:pt>
                <c:pt idx="398">
                  <c:v>6.0318352497507111E-2</c:v>
                </c:pt>
                <c:pt idx="399">
                  <c:v>6.0360830507145774E-2</c:v>
                </c:pt>
                <c:pt idx="400">
                  <c:v>6.0917114381874901E-2</c:v>
                </c:pt>
                <c:pt idx="401">
                  <c:v>6.1172236799046056E-2</c:v>
                </c:pt>
                <c:pt idx="402">
                  <c:v>6.1182665531951355E-2</c:v>
                </c:pt>
                <c:pt idx="403">
                  <c:v>6.1227941494320717E-2</c:v>
                </c:pt>
                <c:pt idx="404">
                  <c:v>6.1281865674221295E-2</c:v>
                </c:pt>
                <c:pt idx="405">
                  <c:v>6.1299162109283753E-2</c:v>
                </c:pt>
                <c:pt idx="406">
                  <c:v>6.1489931613649018E-2</c:v>
                </c:pt>
                <c:pt idx="407">
                  <c:v>6.182415978529697E-2</c:v>
                </c:pt>
                <c:pt idx="408">
                  <c:v>6.182415978529697E-2</c:v>
                </c:pt>
                <c:pt idx="409">
                  <c:v>6.2119216618715258E-2</c:v>
                </c:pt>
                <c:pt idx="410">
                  <c:v>6.2181025938129603E-2</c:v>
                </c:pt>
                <c:pt idx="411">
                  <c:v>6.2181025938129603E-2</c:v>
                </c:pt>
                <c:pt idx="412">
                  <c:v>6.2430298090500221E-2</c:v>
                </c:pt>
                <c:pt idx="413">
                  <c:v>6.3198717654083525E-2</c:v>
                </c:pt>
                <c:pt idx="414">
                  <c:v>6.3404748718798018E-2</c:v>
                </c:pt>
                <c:pt idx="415">
                  <c:v>6.3417466685755708E-2</c:v>
                </c:pt>
                <c:pt idx="416">
                  <c:v>6.3418992841790617E-2</c:v>
                </c:pt>
                <c:pt idx="417">
                  <c:v>6.3626041343861739E-2</c:v>
                </c:pt>
                <c:pt idx="418">
                  <c:v>6.3800786209860322E-2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9F1-475A-B28E-2E4207542AB0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Active!$F$21:$F$440</c:f>
              <c:numCache>
                <c:formatCode>General</c:formatCode>
                <c:ptCount val="420"/>
                <c:pt idx="0">
                  <c:v>-45161</c:v>
                </c:pt>
                <c:pt idx="1">
                  <c:v>-44295</c:v>
                </c:pt>
                <c:pt idx="2">
                  <c:v>-43638</c:v>
                </c:pt>
                <c:pt idx="3">
                  <c:v>-43075</c:v>
                </c:pt>
                <c:pt idx="4">
                  <c:v>-43005</c:v>
                </c:pt>
                <c:pt idx="5">
                  <c:v>-40630</c:v>
                </c:pt>
                <c:pt idx="6">
                  <c:v>-40625</c:v>
                </c:pt>
                <c:pt idx="7">
                  <c:v>-40591</c:v>
                </c:pt>
                <c:pt idx="8">
                  <c:v>-40584</c:v>
                </c:pt>
                <c:pt idx="9">
                  <c:v>-40565</c:v>
                </c:pt>
                <c:pt idx="10">
                  <c:v>-40550</c:v>
                </c:pt>
                <c:pt idx="11">
                  <c:v>-40158</c:v>
                </c:pt>
                <c:pt idx="12">
                  <c:v>-40047</c:v>
                </c:pt>
                <c:pt idx="13">
                  <c:v>-39554</c:v>
                </c:pt>
                <c:pt idx="14">
                  <c:v>-38733</c:v>
                </c:pt>
                <c:pt idx="15">
                  <c:v>-36385</c:v>
                </c:pt>
                <c:pt idx="16">
                  <c:v>-36378</c:v>
                </c:pt>
                <c:pt idx="17">
                  <c:v>-36226</c:v>
                </c:pt>
                <c:pt idx="18">
                  <c:v>-35982</c:v>
                </c:pt>
                <c:pt idx="19">
                  <c:v>-35742</c:v>
                </c:pt>
                <c:pt idx="20">
                  <c:v>-35619</c:v>
                </c:pt>
                <c:pt idx="21">
                  <c:v>-35617</c:v>
                </c:pt>
                <c:pt idx="22">
                  <c:v>-35600</c:v>
                </c:pt>
                <c:pt idx="23">
                  <c:v>-35593</c:v>
                </c:pt>
                <c:pt idx="24">
                  <c:v>-35569</c:v>
                </c:pt>
                <c:pt idx="25">
                  <c:v>-35564</c:v>
                </c:pt>
                <c:pt idx="26">
                  <c:v>-35561</c:v>
                </c:pt>
                <c:pt idx="27">
                  <c:v>-35518</c:v>
                </c:pt>
                <c:pt idx="28">
                  <c:v>-35496</c:v>
                </c:pt>
                <c:pt idx="29">
                  <c:v>-35470</c:v>
                </c:pt>
                <c:pt idx="30">
                  <c:v>-35424</c:v>
                </c:pt>
                <c:pt idx="31">
                  <c:v>-35342</c:v>
                </c:pt>
                <c:pt idx="32">
                  <c:v>-35222</c:v>
                </c:pt>
                <c:pt idx="33">
                  <c:v>-35220</c:v>
                </c:pt>
                <c:pt idx="34">
                  <c:v>-35215</c:v>
                </c:pt>
                <c:pt idx="35">
                  <c:v>-35078</c:v>
                </c:pt>
                <c:pt idx="36">
                  <c:v>-35073</c:v>
                </c:pt>
                <c:pt idx="37">
                  <c:v>-35066</c:v>
                </c:pt>
                <c:pt idx="38">
                  <c:v>-35061</c:v>
                </c:pt>
                <c:pt idx="39">
                  <c:v>-35037</c:v>
                </c:pt>
                <c:pt idx="40">
                  <c:v>-35020</c:v>
                </c:pt>
                <c:pt idx="41">
                  <c:v>-34989</c:v>
                </c:pt>
                <c:pt idx="42">
                  <c:v>-34979</c:v>
                </c:pt>
                <c:pt idx="43">
                  <c:v>-34977</c:v>
                </c:pt>
                <c:pt idx="44">
                  <c:v>-34972</c:v>
                </c:pt>
                <c:pt idx="45">
                  <c:v>-21264</c:v>
                </c:pt>
                <c:pt idx="46">
                  <c:v>-20703</c:v>
                </c:pt>
                <c:pt idx="47">
                  <c:v>-20701</c:v>
                </c:pt>
                <c:pt idx="48">
                  <c:v>-20698</c:v>
                </c:pt>
                <c:pt idx="49">
                  <c:v>-20696</c:v>
                </c:pt>
                <c:pt idx="50">
                  <c:v>-20691</c:v>
                </c:pt>
                <c:pt idx="51">
                  <c:v>-20674</c:v>
                </c:pt>
                <c:pt idx="52">
                  <c:v>-20662</c:v>
                </c:pt>
                <c:pt idx="53">
                  <c:v>-20660</c:v>
                </c:pt>
                <c:pt idx="54">
                  <c:v>-20650</c:v>
                </c:pt>
                <c:pt idx="55">
                  <c:v>-20648</c:v>
                </c:pt>
                <c:pt idx="56">
                  <c:v>-20636</c:v>
                </c:pt>
                <c:pt idx="57">
                  <c:v>-20607</c:v>
                </c:pt>
                <c:pt idx="58">
                  <c:v>-19553</c:v>
                </c:pt>
                <c:pt idx="59">
                  <c:v>-19483</c:v>
                </c:pt>
                <c:pt idx="60">
                  <c:v>-19454</c:v>
                </c:pt>
                <c:pt idx="61">
                  <c:v>-19452</c:v>
                </c:pt>
                <c:pt idx="62">
                  <c:v>-19442</c:v>
                </c:pt>
                <c:pt idx="63">
                  <c:v>-19437</c:v>
                </c:pt>
                <c:pt idx="64">
                  <c:v>-19401</c:v>
                </c:pt>
                <c:pt idx="65">
                  <c:v>-19389</c:v>
                </c:pt>
                <c:pt idx="66">
                  <c:v>-18747</c:v>
                </c:pt>
                <c:pt idx="67">
                  <c:v>-18645</c:v>
                </c:pt>
                <c:pt idx="68">
                  <c:v>-17517</c:v>
                </c:pt>
                <c:pt idx="69">
                  <c:v>-15657</c:v>
                </c:pt>
                <c:pt idx="70">
                  <c:v>-13578.5</c:v>
                </c:pt>
                <c:pt idx="71">
                  <c:v>-13277</c:v>
                </c:pt>
                <c:pt idx="72">
                  <c:v>-12673</c:v>
                </c:pt>
                <c:pt idx="73">
                  <c:v>-12431</c:v>
                </c:pt>
                <c:pt idx="74">
                  <c:v>-12372</c:v>
                </c:pt>
                <c:pt idx="75">
                  <c:v>-12023</c:v>
                </c:pt>
                <c:pt idx="76">
                  <c:v>-10603</c:v>
                </c:pt>
                <c:pt idx="77">
                  <c:v>-9549</c:v>
                </c:pt>
                <c:pt idx="78">
                  <c:v>-8375</c:v>
                </c:pt>
                <c:pt idx="79">
                  <c:v>-8210.5</c:v>
                </c:pt>
                <c:pt idx="80">
                  <c:v>-8207</c:v>
                </c:pt>
                <c:pt idx="81">
                  <c:v>-7660</c:v>
                </c:pt>
                <c:pt idx="82">
                  <c:v>-7408</c:v>
                </c:pt>
                <c:pt idx="83">
                  <c:v>-6216</c:v>
                </c:pt>
                <c:pt idx="84">
                  <c:v>-6204</c:v>
                </c:pt>
                <c:pt idx="85">
                  <c:v>-5554</c:v>
                </c:pt>
                <c:pt idx="86">
                  <c:v>-5542</c:v>
                </c:pt>
                <c:pt idx="87">
                  <c:v>-4950</c:v>
                </c:pt>
                <c:pt idx="88">
                  <c:v>-4909</c:v>
                </c:pt>
                <c:pt idx="89">
                  <c:v>-4397</c:v>
                </c:pt>
                <c:pt idx="90">
                  <c:v>-4281</c:v>
                </c:pt>
                <c:pt idx="91">
                  <c:v>-3824</c:v>
                </c:pt>
                <c:pt idx="92">
                  <c:v>-3179</c:v>
                </c:pt>
                <c:pt idx="93">
                  <c:v>-1930</c:v>
                </c:pt>
                <c:pt idx="94">
                  <c:v>0</c:v>
                </c:pt>
                <c:pt idx="95">
                  <c:v>462</c:v>
                </c:pt>
                <c:pt idx="96">
                  <c:v>563</c:v>
                </c:pt>
                <c:pt idx="97">
                  <c:v>568</c:v>
                </c:pt>
                <c:pt idx="98">
                  <c:v>568</c:v>
                </c:pt>
                <c:pt idx="99">
                  <c:v>2479</c:v>
                </c:pt>
                <c:pt idx="100">
                  <c:v>3646</c:v>
                </c:pt>
                <c:pt idx="101">
                  <c:v>3658</c:v>
                </c:pt>
                <c:pt idx="102">
                  <c:v>4960</c:v>
                </c:pt>
                <c:pt idx="103">
                  <c:v>4960</c:v>
                </c:pt>
                <c:pt idx="104">
                  <c:v>4960</c:v>
                </c:pt>
                <c:pt idx="105">
                  <c:v>5564</c:v>
                </c:pt>
                <c:pt idx="106">
                  <c:v>5564</c:v>
                </c:pt>
                <c:pt idx="107">
                  <c:v>5564</c:v>
                </c:pt>
                <c:pt idx="108">
                  <c:v>5564</c:v>
                </c:pt>
                <c:pt idx="109">
                  <c:v>5564</c:v>
                </c:pt>
                <c:pt idx="110">
                  <c:v>5699</c:v>
                </c:pt>
                <c:pt idx="111">
                  <c:v>6262</c:v>
                </c:pt>
                <c:pt idx="112">
                  <c:v>6426</c:v>
                </c:pt>
                <c:pt idx="113">
                  <c:v>6772</c:v>
                </c:pt>
                <c:pt idx="114">
                  <c:v>6772</c:v>
                </c:pt>
                <c:pt idx="115">
                  <c:v>6772</c:v>
                </c:pt>
                <c:pt idx="116">
                  <c:v>6796</c:v>
                </c:pt>
                <c:pt idx="117">
                  <c:v>6837</c:v>
                </c:pt>
                <c:pt idx="118">
                  <c:v>6837</c:v>
                </c:pt>
                <c:pt idx="119">
                  <c:v>6854</c:v>
                </c:pt>
                <c:pt idx="120">
                  <c:v>6859</c:v>
                </c:pt>
                <c:pt idx="121">
                  <c:v>6866</c:v>
                </c:pt>
                <c:pt idx="122">
                  <c:v>6866</c:v>
                </c:pt>
                <c:pt idx="123">
                  <c:v>6866</c:v>
                </c:pt>
                <c:pt idx="124">
                  <c:v>6866</c:v>
                </c:pt>
                <c:pt idx="125">
                  <c:v>6890</c:v>
                </c:pt>
                <c:pt idx="126">
                  <c:v>6890</c:v>
                </c:pt>
                <c:pt idx="127">
                  <c:v>6890</c:v>
                </c:pt>
                <c:pt idx="128">
                  <c:v>7071</c:v>
                </c:pt>
                <c:pt idx="129">
                  <c:v>7229</c:v>
                </c:pt>
                <c:pt idx="130">
                  <c:v>7253</c:v>
                </c:pt>
                <c:pt idx="131">
                  <c:v>7417</c:v>
                </c:pt>
                <c:pt idx="132">
                  <c:v>7417</c:v>
                </c:pt>
                <c:pt idx="133">
                  <c:v>7482</c:v>
                </c:pt>
                <c:pt idx="134">
                  <c:v>7482</c:v>
                </c:pt>
                <c:pt idx="135">
                  <c:v>7482</c:v>
                </c:pt>
                <c:pt idx="136">
                  <c:v>7482</c:v>
                </c:pt>
                <c:pt idx="137">
                  <c:v>7482</c:v>
                </c:pt>
                <c:pt idx="138">
                  <c:v>7499</c:v>
                </c:pt>
                <c:pt idx="139">
                  <c:v>7506</c:v>
                </c:pt>
                <c:pt idx="140">
                  <c:v>7523</c:v>
                </c:pt>
                <c:pt idx="141">
                  <c:v>7535</c:v>
                </c:pt>
                <c:pt idx="142">
                  <c:v>7540</c:v>
                </c:pt>
                <c:pt idx="143">
                  <c:v>7557</c:v>
                </c:pt>
                <c:pt idx="144">
                  <c:v>7593</c:v>
                </c:pt>
                <c:pt idx="145">
                  <c:v>8033</c:v>
                </c:pt>
                <c:pt idx="146">
                  <c:v>8057</c:v>
                </c:pt>
                <c:pt idx="147">
                  <c:v>8103</c:v>
                </c:pt>
                <c:pt idx="148">
                  <c:v>8103</c:v>
                </c:pt>
                <c:pt idx="149">
                  <c:v>8110</c:v>
                </c:pt>
                <c:pt idx="150">
                  <c:v>8115</c:v>
                </c:pt>
                <c:pt idx="151">
                  <c:v>8132</c:v>
                </c:pt>
                <c:pt idx="152">
                  <c:v>8185</c:v>
                </c:pt>
                <c:pt idx="153">
                  <c:v>8192</c:v>
                </c:pt>
                <c:pt idx="154">
                  <c:v>8209</c:v>
                </c:pt>
                <c:pt idx="155">
                  <c:v>8291</c:v>
                </c:pt>
                <c:pt idx="156">
                  <c:v>8291</c:v>
                </c:pt>
                <c:pt idx="157">
                  <c:v>8344</c:v>
                </c:pt>
                <c:pt idx="158">
                  <c:v>8543</c:v>
                </c:pt>
                <c:pt idx="159">
                  <c:v>8548</c:v>
                </c:pt>
                <c:pt idx="160">
                  <c:v>8630</c:v>
                </c:pt>
                <c:pt idx="161">
                  <c:v>8690</c:v>
                </c:pt>
                <c:pt idx="162">
                  <c:v>8726</c:v>
                </c:pt>
                <c:pt idx="163">
                  <c:v>8813</c:v>
                </c:pt>
                <c:pt idx="164">
                  <c:v>8859</c:v>
                </c:pt>
                <c:pt idx="165">
                  <c:v>9229</c:v>
                </c:pt>
                <c:pt idx="166">
                  <c:v>9316</c:v>
                </c:pt>
                <c:pt idx="167">
                  <c:v>9352</c:v>
                </c:pt>
                <c:pt idx="168">
                  <c:v>9352</c:v>
                </c:pt>
                <c:pt idx="169">
                  <c:v>9405</c:v>
                </c:pt>
                <c:pt idx="170">
                  <c:v>9405</c:v>
                </c:pt>
                <c:pt idx="171">
                  <c:v>9405</c:v>
                </c:pt>
                <c:pt idx="172">
                  <c:v>9422</c:v>
                </c:pt>
                <c:pt idx="173">
                  <c:v>9463</c:v>
                </c:pt>
                <c:pt idx="174">
                  <c:v>9470</c:v>
                </c:pt>
                <c:pt idx="175">
                  <c:v>9516</c:v>
                </c:pt>
                <c:pt idx="176">
                  <c:v>9951</c:v>
                </c:pt>
                <c:pt idx="177">
                  <c:v>9968</c:v>
                </c:pt>
                <c:pt idx="178">
                  <c:v>10062</c:v>
                </c:pt>
                <c:pt idx="179">
                  <c:v>10524</c:v>
                </c:pt>
                <c:pt idx="180">
                  <c:v>10565</c:v>
                </c:pt>
                <c:pt idx="181">
                  <c:v>10613</c:v>
                </c:pt>
                <c:pt idx="182">
                  <c:v>10683</c:v>
                </c:pt>
                <c:pt idx="183">
                  <c:v>10707</c:v>
                </c:pt>
                <c:pt idx="184">
                  <c:v>10765</c:v>
                </c:pt>
                <c:pt idx="185">
                  <c:v>10806</c:v>
                </c:pt>
                <c:pt idx="186">
                  <c:v>11070</c:v>
                </c:pt>
                <c:pt idx="187">
                  <c:v>11070</c:v>
                </c:pt>
                <c:pt idx="188">
                  <c:v>11118</c:v>
                </c:pt>
                <c:pt idx="189">
                  <c:v>11123</c:v>
                </c:pt>
                <c:pt idx="190">
                  <c:v>11164</c:v>
                </c:pt>
                <c:pt idx="191">
                  <c:v>11169</c:v>
                </c:pt>
                <c:pt idx="192">
                  <c:v>11181</c:v>
                </c:pt>
                <c:pt idx="193">
                  <c:v>11188</c:v>
                </c:pt>
                <c:pt idx="194">
                  <c:v>11217</c:v>
                </c:pt>
                <c:pt idx="195">
                  <c:v>11217</c:v>
                </c:pt>
                <c:pt idx="196">
                  <c:v>11234</c:v>
                </c:pt>
                <c:pt idx="197">
                  <c:v>11234</c:v>
                </c:pt>
                <c:pt idx="198">
                  <c:v>11270</c:v>
                </c:pt>
                <c:pt idx="199">
                  <c:v>11345</c:v>
                </c:pt>
                <c:pt idx="200">
                  <c:v>11345</c:v>
                </c:pt>
                <c:pt idx="201">
                  <c:v>11352</c:v>
                </c:pt>
                <c:pt idx="202">
                  <c:v>11458</c:v>
                </c:pt>
                <c:pt idx="203">
                  <c:v>11458</c:v>
                </c:pt>
                <c:pt idx="204">
                  <c:v>11698</c:v>
                </c:pt>
                <c:pt idx="205">
                  <c:v>11785</c:v>
                </c:pt>
                <c:pt idx="206">
                  <c:v>11809</c:v>
                </c:pt>
                <c:pt idx="207">
                  <c:v>11855</c:v>
                </c:pt>
                <c:pt idx="208">
                  <c:v>11862</c:v>
                </c:pt>
                <c:pt idx="209">
                  <c:v>11869</c:v>
                </c:pt>
                <c:pt idx="210">
                  <c:v>11903</c:v>
                </c:pt>
                <c:pt idx="211">
                  <c:v>11939</c:v>
                </c:pt>
                <c:pt idx="212">
                  <c:v>12014</c:v>
                </c:pt>
                <c:pt idx="213">
                  <c:v>12031</c:v>
                </c:pt>
                <c:pt idx="214">
                  <c:v>12096</c:v>
                </c:pt>
                <c:pt idx="215">
                  <c:v>12401</c:v>
                </c:pt>
                <c:pt idx="216">
                  <c:v>12418</c:v>
                </c:pt>
                <c:pt idx="217">
                  <c:v>12449</c:v>
                </c:pt>
                <c:pt idx="218">
                  <c:v>12459</c:v>
                </c:pt>
                <c:pt idx="219">
                  <c:v>12471</c:v>
                </c:pt>
                <c:pt idx="220">
                  <c:v>12473</c:v>
                </c:pt>
                <c:pt idx="221">
                  <c:v>12478</c:v>
                </c:pt>
                <c:pt idx="222">
                  <c:v>12572</c:v>
                </c:pt>
                <c:pt idx="223">
                  <c:v>12577</c:v>
                </c:pt>
                <c:pt idx="224">
                  <c:v>12577</c:v>
                </c:pt>
                <c:pt idx="225">
                  <c:v>12969</c:v>
                </c:pt>
                <c:pt idx="226">
                  <c:v>13010</c:v>
                </c:pt>
                <c:pt idx="227">
                  <c:v>13051</c:v>
                </c:pt>
                <c:pt idx="228">
                  <c:v>13075</c:v>
                </c:pt>
                <c:pt idx="229">
                  <c:v>13087</c:v>
                </c:pt>
                <c:pt idx="230">
                  <c:v>13111</c:v>
                </c:pt>
                <c:pt idx="231">
                  <c:v>13188</c:v>
                </c:pt>
                <c:pt idx="232">
                  <c:v>13210</c:v>
                </c:pt>
                <c:pt idx="233">
                  <c:v>13299</c:v>
                </c:pt>
                <c:pt idx="234">
                  <c:v>13510</c:v>
                </c:pt>
                <c:pt idx="235">
                  <c:v>13590</c:v>
                </c:pt>
                <c:pt idx="236">
                  <c:v>13626</c:v>
                </c:pt>
                <c:pt idx="237">
                  <c:v>13650</c:v>
                </c:pt>
                <c:pt idx="238">
                  <c:v>13679</c:v>
                </c:pt>
                <c:pt idx="239">
                  <c:v>13708</c:v>
                </c:pt>
                <c:pt idx="240">
                  <c:v>13751</c:v>
                </c:pt>
                <c:pt idx="241">
                  <c:v>13756</c:v>
                </c:pt>
                <c:pt idx="242">
                  <c:v>13756</c:v>
                </c:pt>
                <c:pt idx="243">
                  <c:v>13761</c:v>
                </c:pt>
                <c:pt idx="244">
                  <c:v>13792</c:v>
                </c:pt>
                <c:pt idx="245">
                  <c:v>14155</c:v>
                </c:pt>
                <c:pt idx="246">
                  <c:v>14265</c:v>
                </c:pt>
                <c:pt idx="247">
                  <c:v>14266</c:v>
                </c:pt>
                <c:pt idx="248">
                  <c:v>14266</c:v>
                </c:pt>
                <c:pt idx="249">
                  <c:v>14266</c:v>
                </c:pt>
                <c:pt idx="250">
                  <c:v>14267.5</c:v>
                </c:pt>
                <c:pt idx="251">
                  <c:v>14270.5</c:v>
                </c:pt>
                <c:pt idx="252">
                  <c:v>14271</c:v>
                </c:pt>
                <c:pt idx="253">
                  <c:v>14274.5</c:v>
                </c:pt>
                <c:pt idx="254">
                  <c:v>14276</c:v>
                </c:pt>
                <c:pt idx="255">
                  <c:v>14278</c:v>
                </c:pt>
                <c:pt idx="256">
                  <c:v>14278</c:v>
                </c:pt>
                <c:pt idx="257">
                  <c:v>14278</c:v>
                </c:pt>
                <c:pt idx="258">
                  <c:v>14278</c:v>
                </c:pt>
                <c:pt idx="259">
                  <c:v>14348</c:v>
                </c:pt>
                <c:pt idx="260">
                  <c:v>14413</c:v>
                </c:pt>
                <c:pt idx="261">
                  <c:v>14536</c:v>
                </c:pt>
                <c:pt idx="262">
                  <c:v>14825.5</c:v>
                </c:pt>
                <c:pt idx="263">
                  <c:v>14892</c:v>
                </c:pt>
                <c:pt idx="264">
                  <c:v>14894</c:v>
                </c:pt>
                <c:pt idx="265">
                  <c:v>14923</c:v>
                </c:pt>
                <c:pt idx="266">
                  <c:v>14923</c:v>
                </c:pt>
                <c:pt idx="267">
                  <c:v>14928</c:v>
                </c:pt>
                <c:pt idx="268">
                  <c:v>14952</c:v>
                </c:pt>
                <c:pt idx="269">
                  <c:v>14964</c:v>
                </c:pt>
                <c:pt idx="270">
                  <c:v>14964</c:v>
                </c:pt>
                <c:pt idx="271">
                  <c:v>14964</c:v>
                </c:pt>
                <c:pt idx="272">
                  <c:v>14964</c:v>
                </c:pt>
                <c:pt idx="273">
                  <c:v>14981</c:v>
                </c:pt>
                <c:pt idx="274">
                  <c:v>15099</c:v>
                </c:pt>
                <c:pt idx="275">
                  <c:v>15520</c:v>
                </c:pt>
                <c:pt idx="276">
                  <c:v>15539</c:v>
                </c:pt>
                <c:pt idx="277">
                  <c:v>15556</c:v>
                </c:pt>
                <c:pt idx="278">
                  <c:v>15556</c:v>
                </c:pt>
                <c:pt idx="279">
                  <c:v>15568</c:v>
                </c:pt>
                <c:pt idx="280">
                  <c:v>15568</c:v>
                </c:pt>
                <c:pt idx="281">
                  <c:v>15568</c:v>
                </c:pt>
                <c:pt idx="282">
                  <c:v>15585</c:v>
                </c:pt>
                <c:pt idx="283">
                  <c:v>15585</c:v>
                </c:pt>
                <c:pt idx="284">
                  <c:v>15592</c:v>
                </c:pt>
                <c:pt idx="285">
                  <c:v>15686</c:v>
                </c:pt>
                <c:pt idx="286">
                  <c:v>15708</c:v>
                </c:pt>
                <c:pt idx="287">
                  <c:v>15814</c:v>
                </c:pt>
                <c:pt idx="288">
                  <c:v>16189</c:v>
                </c:pt>
                <c:pt idx="289">
                  <c:v>16206</c:v>
                </c:pt>
                <c:pt idx="290">
                  <c:v>16242</c:v>
                </c:pt>
                <c:pt idx="291">
                  <c:v>16242</c:v>
                </c:pt>
                <c:pt idx="292">
                  <c:v>16271</c:v>
                </c:pt>
                <c:pt idx="293">
                  <c:v>16331</c:v>
                </c:pt>
                <c:pt idx="294">
                  <c:v>16348</c:v>
                </c:pt>
                <c:pt idx="295">
                  <c:v>16365</c:v>
                </c:pt>
                <c:pt idx="296">
                  <c:v>16641</c:v>
                </c:pt>
                <c:pt idx="297">
                  <c:v>16846</c:v>
                </c:pt>
                <c:pt idx="298">
                  <c:v>16846</c:v>
                </c:pt>
                <c:pt idx="299">
                  <c:v>16875</c:v>
                </c:pt>
                <c:pt idx="300">
                  <c:v>16923</c:v>
                </c:pt>
                <c:pt idx="301">
                  <c:v>16981</c:v>
                </c:pt>
                <c:pt idx="302">
                  <c:v>17010</c:v>
                </c:pt>
                <c:pt idx="303">
                  <c:v>17022</c:v>
                </c:pt>
                <c:pt idx="304">
                  <c:v>17087</c:v>
                </c:pt>
                <c:pt idx="305">
                  <c:v>17421</c:v>
                </c:pt>
                <c:pt idx="306">
                  <c:v>17528</c:v>
                </c:pt>
                <c:pt idx="307">
                  <c:v>17614</c:v>
                </c:pt>
                <c:pt idx="308">
                  <c:v>17744</c:v>
                </c:pt>
                <c:pt idx="309">
                  <c:v>17878</c:v>
                </c:pt>
                <c:pt idx="310">
                  <c:v>18054</c:v>
                </c:pt>
                <c:pt idx="311">
                  <c:v>18054</c:v>
                </c:pt>
                <c:pt idx="312">
                  <c:v>18153</c:v>
                </c:pt>
                <c:pt idx="313">
                  <c:v>18283</c:v>
                </c:pt>
                <c:pt idx="314">
                  <c:v>18783</c:v>
                </c:pt>
                <c:pt idx="315">
                  <c:v>18870</c:v>
                </c:pt>
                <c:pt idx="316">
                  <c:v>19197</c:v>
                </c:pt>
                <c:pt idx="317">
                  <c:v>19349</c:v>
                </c:pt>
                <c:pt idx="318">
                  <c:v>19385</c:v>
                </c:pt>
                <c:pt idx="319">
                  <c:v>19878</c:v>
                </c:pt>
                <c:pt idx="320">
                  <c:v>19967</c:v>
                </c:pt>
                <c:pt idx="321">
                  <c:v>20054</c:v>
                </c:pt>
                <c:pt idx="322">
                  <c:v>20124</c:v>
                </c:pt>
                <c:pt idx="323">
                  <c:v>20564</c:v>
                </c:pt>
                <c:pt idx="324">
                  <c:v>20608</c:v>
                </c:pt>
                <c:pt idx="325">
                  <c:v>20663</c:v>
                </c:pt>
                <c:pt idx="326">
                  <c:v>20899</c:v>
                </c:pt>
                <c:pt idx="327">
                  <c:v>21029</c:v>
                </c:pt>
                <c:pt idx="328">
                  <c:v>21161</c:v>
                </c:pt>
                <c:pt idx="329">
                  <c:v>21177</c:v>
                </c:pt>
                <c:pt idx="330">
                  <c:v>21183</c:v>
                </c:pt>
                <c:pt idx="331">
                  <c:v>21192</c:v>
                </c:pt>
                <c:pt idx="332">
                  <c:v>21214</c:v>
                </c:pt>
                <c:pt idx="333">
                  <c:v>21214</c:v>
                </c:pt>
                <c:pt idx="334">
                  <c:v>21214</c:v>
                </c:pt>
                <c:pt idx="335">
                  <c:v>21274</c:v>
                </c:pt>
                <c:pt idx="336">
                  <c:v>21765</c:v>
                </c:pt>
                <c:pt idx="337">
                  <c:v>21796</c:v>
                </c:pt>
                <c:pt idx="338">
                  <c:v>21878</c:v>
                </c:pt>
                <c:pt idx="339">
                  <c:v>22042.5</c:v>
                </c:pt>
                <c:pt idx="340">
                  <c:v>22348</c:v>
                </c:pt>
                <c:pt idx="341">
                  <c:v>22405</c:v>
                </c:pt>
                <c:pt idx="342">
                  <c:v>22516</c:v>
                </c:pt>
                <c:pt idx="343">
                  <c:v>22547</c:v>
                </c:pt>
                <c:pt idx="344">
                  <c:v>22572.5</c:v>
                </c:pt>
                <c:pt idx="345">
                  <c:v>22574</c:v>
                </c:pt>
                <c:pt idx="346">
                  <c:v>22576</c:v>
                </c:pt>
                <c:pt idx="347">
                  <c:v>23019.5</c:v>
                </c:pt>
                <c:pt idx="348">
                  <c:v>23024.5</c:v>
                </c:pt>
                <c:pt idx="349">
                  <c:v>23028</c:v>
                </c:pt>
                <c:pt idx="350">
                  <c:v>23031.5</c:v>
                </c:pt>
                <c:pt idx="351">
                  <c:v>23033</c:v>
                </c:pt>
                <c:pt idx="352">
                  <c:v>23035</c:v>
                </c:pt>
                <c:pt idx="353">
                  <c:v>23036.5</c:v>
                </c:pt>
                <c:pt idx="354">
                  <c:v>23040</c:v>
                </c:pt>
                <c:pt idx="355">
                  <c:v>23041.5</c:v>
                </c:pt>
                <c:pt idx="356">
                  <c:v>23052</c:v>
                </c:pt>
                <c:pt idx="357">
                  <c:v>23062</c:v>
                </c:pt>
                <c:pt idx="358">
                  <c:v>23065.5</c:v>
                </c:pt>
                <c:pt idx="359">
                  <c:v>23069</c:v>
                </c:pt>
                <c:pt idx="360">
                  <c:v>23099</c:v>
                </c:pt>
                <c:pt idx="361">
                  <c:v>23111.5</c:v>
                </c:pt>
                <c:pt idx="362">
                  <c:v>23115</c:v>
                </c:pt>
                <c:pt idx="363">
                  <c:v>23118.5</c:v>
                </c:pt>
                <c:pt idx="364">
                  <c:v>23120</c:v>
                </c:pt>
                <c:pt idx="365">
                  <c:v>23122</c:v>
                </c:pt>
                <c:pt idx="366">
                  <c:v>23123.5</c:v>
                </c:pt>
                <c:pt idx="367">
                  <c:v>23130.5</c:v>
                </c:pt>
                <c:pt idx="368">
                  <c:v>23134</c:v>
                </c:pt>
                <c:pt idx="369">
                  <c:v>23164.5</c:v>
                </c:pt>
                <c:pt idx="370">
                  <c:v>23176.5</c:v>
                </c:pt>
                <c:pt idx="371">
                  <c:v>23180</c:v>
                </c:pt>
                <c:pt idx="372">
                  <c:v>23217.5</c:v>
                </c:pt>
                <c:pt idx="373">
                  <c:v>23221</c:v>
                </c:pt>
                <c:pt idx="374">
                  <c:v>23225.5</c:v>
                </c:pt>
                <c:pt idx="375">
                  <c:v>23239</c:v>
                </c:pt>
                <c:pt idx="376">
                  <c:v>23270</c:v>
                </c:pt>
                <c:pt idx="377">
                  <c:v>23282.5</c:v>
                </c:pt>
                <c:pt idx="378">
                  <c:v>23320</c:v>
                </c:pt>
                <c:pt idx="379">
                  <c:v>23759.5</c:v>
                </c:pt>
                <c:pt idx="380">
                  <c:v>23766.5</c:v>
                </c:pt>
                <c:pt idx="381">
                  <c:v>23810.5</c:v>
                </c:pt>
                <c:pt idx="382">
                  <c:v>23822.5</c:v>
                </c:pt>
                <c:pt idx="383">
                  <c:v>23826</c:v>
                </c:pt>
                <c:pt idx="384">
                  <c:v>23831</c:v>
                </c:pt>
                <c:pt idx="385">
                  <c:v>23833</c:v>
                </c:pt>
                <c:pt idx="386">
                  <c:v>23841.5</c:v>
                </c:pt>
                <c:pt idx="387">
                  <c:v>23907</c:v>
                </c:pt>
                <c:pt idx="388">
                  <c:v>24283</c:v>
                </c:pt>
                <c:pt idx="389">
                  <c:v>24376</c:v>
                </c:pt>
                <c:pt idx="390">
                  <c:v>24388</c:v>
                </c:pt>
                <c:pt idx="391">
                  <c:v>24408</c:v>
                </c:pt>
                <c:pt idx="392">
                  <c:v>24449</c:v>
                </c:pt>
                <c:pt idx="393">
                  <c:v>24891</c:v>
                </c:pt>
                <c:pt idx="394">
                  <c:v>24957.5</c:v>
                </c:pt>
                <c:pt idx="395">
                  <c:v>25152</c:v>
                </c:pt>
                <c:pt idx="396">
                  <c:v>25157</c:v>
                </c:pt>
                <c:pt idx="397">
                  <c:v>25597</c:v>
                </c:pt>
                <c:pt idx="398">
                  <c:v>25678</c:v>
                </c:pt>
                <c:pt idx="399">
                  <c:v>25761.5</c:v>
                </c:pt>
                <c:pt idx="400">
                  <c:v>26855</c:v>
                </c:pt>
                <c:pt idx="401">
                  <c:v>27356.5</c:v>
                </c:pt>
                <c:pt idx="402">
                  <c:v>27377</c:v>
                </c:pt>
                <c:pt idx="403">
                  <c:v>27466</c:v>
                </c:pt>
                <c:pt idx="404">
                  <c:v>27572</c:v>
                </c:pt>
                <c:pt idx="405">
                  <c:v>27606</c:v>
                </c:pt>
                <c:pt idx="406">
                  <c:v>27981</c:v>
                </c:pt>
                <c:pt idx="407">
                  <c:v>28638</c:v>
                </c:pt>
                <c:pt idx="408">
                  <c:v>28638</c:v>
                </c:pt>
                <c:pt idx="409">
                  <c:v>29218</c:v>
                </c:pt>
                <c:pt idx="410">
                  <c:v>29339.5</c:v>
                </c:pt>
                <c:pt idx="411">
                  <c:v>29339.5</c:v>
                </c:pt>
                <c:pt idx="412">
                  <c:v>29829.5</c:v>
                </c:pt>
                <c:pt idx="413">
                  <c:v>31340</c:v>
                </c:pt>
                <c:pt idx="414">
                  <c:v>31745</c:v>
                </c:pt>
                <c:pt idx="415">
                  <c:v>31770</c:v>
                </c:pt>
                <c:pt idx="416">
                  <c:v>31773</c:v>
                </c:pt>
                <c:pt idx="417">
                  <c:v>32180</c:v>
                </c:pt>
                <c:pt idx="418">
                  <c:v>32523.5</c:v>
                </c:pt>
              </c:numCache>
            </c:numRef>
          </c:xVal>
          <c:yVal>
            <c:numRef>
              <c:f>Active!$U$21:$U$440</c:f>
              <c:numCache>
                <c:formatCode>General</c:formatCode>
                <c:ptCount val="420"/>
                <c:pt idx="70">
                  <c:v>0.13322315000550589</c:v>
                </c:pt>
                <c:pt idx="245">
                  <c:v>0.11893650000274647</c:v>
                </c:pt>
                <c:pt idx="249">
                  <c:v>-9.5625949994428083E-2</c:v>
                </c:pt>
                <c:pt idx="307">
                  <c:v>4.8637400002917275E-2</c:v>
                </c:pt>
                <c:pt idx="321">
                  <c:v>5.4541400000744034E-2</c:v>
                </c:pt>
                <c:pt idx="339">
                  <c:v>5.819925000105286E-2</c:v>
                </c:pt>
                <c:pt idx="340">
                  <c:v>5.8666800003265962E-2</c:v>
                </c:pt>
                <c:pt idx="415">
                  <c:v>-8.2842999996501021E-2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9F1-475A-B28E-2E4207542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049952"/>
        <c:axId val="1"/>
      </c:scatterChart>
      <c:valAx>
        <c:axId val="867049952"/>
        <c:scaling>
          <c:orientation val="minMax"/>
          <c:min val="-5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41415512716083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724137931034482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0499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344827586206896"/>
          <c:y val="0.92024539877300615"/>
          <c:w val="0.88275934473708029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15</xdr:col>
      <xdr:colOff>438150</xdr:colOff>
      <xdr:row>18</xdr:row>
      <xdr:rowOff>19050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F45FF771-BA01-022F-C769-15E45ED44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266700</xdr:colOff>
      <xdr:row>0</xdr:row>
      <xdr:rowOff>0</xdr:rowOff>
    </xdr:from>
    <xdr:to>
      <xdr:col>24</xdr:col>
      <xdr:colOff>333375</xdr:colOff>
      <xdr:row>18</xdr:row>
      <xdr:rowOff>28575</xdr:rowOff>
    </xdr:to>
    <xdr:graphicFrame macro="">
      <xdr:nvGraphicFramePr>
        <xdr:cNvPr id="1029" name="Chart 3">
          <a:extLst>
            <a:ext uri="{FF2B5EF4-FFF2-40B4-BE49-F238E27FC236}">
              <a16:creationId xmlns:a16="http://schemas.microsoft.com/office/drawing/2014/main" id="{780051F9-AAAF-4CD8-79A0-B1D171C53D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4309" TargetMode="External"/><Relationship Id="rId18" Type="http://schemas.openxmlformats.org/officeDocument/2006/relationships/hyperlink" Target="http://vsolj.cetus-net.org/no47.pdf" TargetMode="External"/><Relationship Id="rId26" Type="http://schemas.openxmlformats.org/officeDocument/2006/relationships/hyperlink" Target="http://www.konkoly.hu/cgi-bin/IBVS?5809" TargetMode="External"/><Relationship Id="rId39" Type="http://schemas.openxmlformats.org/officeDocument/2006/relationships/hyperlink" Target="http://vsolj.cetus-net.org/no46.pdf" TargetMode="External"/><Relationship Id="rId21" Type="http://schemas.openxmlformats.org/officeDocument/2006/relationships/hyperlink" Target="http://vsolj.cetus-net.org/no42.pdf" TargetMode="External"/><Relationship Id="rId34" Type="http://schemas.openxmlformats.org/officeDocument/2006/relationships/hyperlink" Target="http://www.bav-astro.de/sfs/BAVM_link.php?BAVMnr=178" TargetMode="External"/><Relationship Id="rId42" Type="http://schemas.openxmlformats.org/officeDocument/2006/relationships/hyperlink" Target="http://www.bav-astro.de/sfs/BAVM_link.php?BAVMnr=203" TargetMode="External"/><Relationship Id="rId47" Type="http://schemas.openxmlformats.org/officeDocument/2006/relationships/hyperlink" Target="http://www.konkoly.hu/cgi-bin/IBVS?5997" TargetMode="External"/><Relationship Id="rId50" Type="http://schemas.openxmlformats.org/officeDocument/2006/relationships/hyperlink" Target="http://www.bav-astro.de/sfs/BAVM_link.php?BAVMnr=225" TargetMode="External"/><Relationship Id="rId55" Type="http://schemas.openxmlformats.org/officeDocument/2006/relationships/hyperlink" Target="http://www.bav-astro.de/sfs/BAVM_link.php?BAVMnr=241" TargetMode="External"/><Relationship Id="rId7" Type="http://schemas.openxmlformats.org/officeDocument/2006/relationships/hyperlink" Target="http://www.bav-astro.de/sfs/BAVM_link.php?BAVMnr=38" TargetMode="External"/><Relationship Id="rId12" Type="http://schemas.openxmlformats.org/officeDocument/2006/relationships/hyperlink" Target="http://www.konkoly.hu/cgi-bin/IBVS?4309" TargetMode="External"/><Relationship Id="rId17" Type="http://schemas.openxmlformats.org/officeDocument/2006/relationships/hyperlink" Target="http://www.konkoly.hu/cgi-bin/IBVS?4941" TargetMode="External"/><Relationship Id="rId25" Type="http://schemas.openxmlformats.org/officeDocument/2006/relationships/hyperlink" Target="http://var.astro.cz/oejv/issues/oejv0074.pdf" TargetMode="External"/><Relationship Id="rId33" Type="http://schemas.openxmlformats.org/officeDocument/2006/relationships/hyperlink" Target="http://var.astro.cz/oejv/issues/oejv0003.pdf" TargetMode="External"/><Relationship Id="rId38" Type="http://schemas.openxmlformats.org/officeDocument/2006/relationships/hyperlink" Target="http://www.bav-astro.de/sfs/BAVM_link.php?BAVMnr=186" TargetMode="External"/><Relationship Id="rId46" Type="http://schemas.openxmlformats.org/officeDocument/2006/relationships/hyperlink" Target="http://www.bav-astro.de/sfs/BAVM_link.php?BAVMnr=220" TargetMode="External"/><Relationship Id="rId2" Type="http://schemas.openxmlformats.org/officeDocument/2006/relationships/hyperlink" Target="http://www.konkoly.hu/cgi-bin/IBVS?584" TargetMode="External"/><Relationship Id="rId16" Type="http://schemas.openxmlformats.org/officeDocument/2006/relationships/hyperlink" Target="http://www.konkoly.hu/cgi-bin/IBVS?4941" TargetMode="External"/><Relationship Id="rId20" Type="http://schemas.openxmlformats.org/officeDocument/2006/relationships/hyperlink" Target="http://www.bav-astro.de/sfs/BAVM_link.php?BAVMnr=158" TargetMode="External"/><Relationship Id="rId29" Type="http://schemas.openxmlformats.org/officeDocument/2006/relationships/hyperlink" Target="http://var.astro.cz/oejv/issues/oejv0074.pdf" TargetMode="External"/><Relationship Id="rId41" Type="http://schemas.openxmlformats.org/officeDocument/2006/relationships/hyperlink" Target="http://www.bav-astro.de/sfs/BAVM_link.php?BAVMnr=201" TargetMode="External"/><Relationship Id="rId54" Type="http://schemas.openxmlformats.org/officeDocument/2006/relationships/hyperlink" Target="http://www.bav-astro.de/sfs/BAVM_link.php?BAVMnr=239" TargetMode="External"/><Relationship Id="rId1" Type="http://schemas.openxmlformats.org/officeDocument/2006/relationships/hyperlink" Target="http://www.konkoly.hu/cgi-bin/IBVS?584" TargetMode="External"/><Relationship Id="rId6" Type="http://schemas.openxmlformats.org/officeDocument/2006/relationships/hyperlink" Target="http://www.bav-astro.de/sfs/BAVM_link.php?BAVMnr=38" TargetMode="External"/><Relationship Id="rId11" Type="http://schemas.openxmlformats.org/officeDocument/2006/relationships/hyperlink" Target="http://www.konkoly.hu/cgi-bin/IBVS?4309" TargetMode="External"/><Relationship Id="rId24" Type="http://schemas.openxmlformats.org/officeDocument/2006/relationships/hyperlink" Target="http://vsolj.cetus-net.org/no43.pdf" TargetMode="External"/><Relationship Id="rId32" Type="http://schemas.openxmlformats.org/officeDocument/2006/relationships/hyperlink" Target="http://var.astro.cz/oejv/issues/oejv0074.pdf" TargetMode="External"/><Relationship Id="rId37" Type="http://schemas.openxmlformats.org/officeDocument/2006/relationships/hyperlink" Target="http://www.konkoly.hu/cgi-bin/IBVS?5746" TargetMode="External"/><Relationship Id="rId40" Type="http://schemas.openxmlformats.org/officeDocument/2006/relationships/hyperlink" Target="http://var.astro.cz/oejv/issues/oejv0094.pdf" TargetMode="External"/><Relationship Id="rId45" Type="http://schemas.openxmlformats.org/officeDocument/2006/relationships/hyperlink" Target="http://www.konkoly.hu/cgi-bin/IBVS?5924" TargetMode="External"/><Relationship Id="rId53" Type="http://schemas.openxmlformats.org/officeDocument/2006/relationships/hyperlink" Target="http://www.konkoly.hu/cgi-bin/IBVS?6125" TargetMode="External"/><Relationship Id="rId5" Type="http://schemas.openxmlformats.org/officeDocument/2006/relationships/hyperlink" Target="http://www.bav-astro.de/sfs/BAVM_link.php?BAVMnr=38" TargetMode="External"/><Relationship Id="rId15" Type="http://schemas.openxmlformats.org/officeDocument/2006/relationships/hyperlink" Target="http://www.konkoly.hu/cgi-bin/IBVS?4309" TargetMode="External"/><Relationship Id="rId23" Type="http://schemas.openxmlformats.org/officeDocument/2006/relationships/hyperlink" Target="http://www.konkoly.hu/cgi-bin/IBVS?5809" TargetMode="External"/><Relationship Id="rId28" Type="http://schemas.openxmlformats.org/officeDocument/2006/relationships/hyperlink" Target="http://var.astro.cz/oejv/issues/oejv0003.pdf" TargetMode="External"/><Relationship Id="rId36" Type="http://schemas.openxmlformats.org/officeDocument/2006/relationships/hyperlink" Target="http://www.bav-astro.de/sfs/BAVM_link.php?BAVMnr=186" TargetMode="External"/><Relationship Id="rId49" Type="http://schemas.openxmlformats.org/officeDocument/2006/relationships/hyperlink" Target="http://www.bav-astro.de/sfs/BAVM_link.php?BAVMnr=228" TargetMode="External"/><Relationship Id="rId10" Type="http://schemas.openxmlformats.org/officeDocument/2006/relationships/hyperlink" Target="http://www.konkoly.hu/cgi-bin/IBVS?4309" TargetMode="External"/><Relationship Id="rId19" Type="http://schemas.openxmlformats.org/officeDocument/2006/relationships/hyperlink" Target="http://www.konkoly.hu/cgi-bin/IBVS?5220" TargetMode="External"/><Relationship Id="rId31" Type="http://schemas.openxmlformats.org/officeDocument/2006/relationships/hyperlink" Target="http://www.bav-astro.de/sfs/BAVM_link.php?BAVMnr=173" TargetMode="External"/><Relationship Id="rId44" Type="http://schemas.openxmlformats.org/officeDocument/2006/relationships/hyperlink" Target="http://www.bav-astro.de/sfs/BAVM_link.php?BAVMnr=214" TargetMode="External"/><Relationship Id="rId52" Type="http://schemas.openxmlformats.org/officeDocument/2006/relationships/hyperlink" Target="http://www.bav-astro.de/sfs/BAVM_link.php?BAVMnr=238" TargetMode="External"/><Relationship Id="rId4" Type="http://schemas.openxmlformats.org/officeDocument/2006/relationships/hyperlink" Target="http://www.konkoly.hu/cgi-bin/IBVS?584" TargetMode="External"/><Relationship Id="rId9" Type="http://schemas.openxmlformats.org/officeDocument/2006/relationships/hyperlink" Target="http://www.konkoly.hu/cgi-bin/IBVS?4309" TargetMode="External"/><Relationship Id="rId14" Type="http://schemas.openxmlformats.org/officeDocument/2006/relationships/hyperlink" Target="http://www.konkoly.hu/cgi-bin/IBVS?4309" TargetMode="External"/><Relationship Id="rId22" Type="http://schemas.openxmlformats.org/officeDocument/2006/relationships/hyperlink" Target="http://var.astro.cz/oejv/issues/oejv0074.pdf" TargetMode="External"/><Relationship Id="rId27" Type="http://schemas.openxmlformats.org/officeDocument/2006/relationships/hyperlink" Target="http://www.konkoly.hu/cgi-bin/IBVS?5809" TargetMode="External"/><Relationship Id="rId30" Type="http://schemas.openxmlformats.org/officeDocument/2006/relationships/hyperlink" Target="http://var.astro.cz/oejv/issues/oejv0074.pdf" TargetMode="External"/><Relationship Id="rId35" Type="http://schemas.openxmlformats.org/officeDocument/2006/relationships/hyperlink" Target="http://vsolj.cetus-net.org/no45.pdf" TargetMode="External"/><Relationship Id="rId43" Type="http://schemas.openxmlformats.org/officeDocument/2006/relationships/hyperlink" Target="http://vsolj.cetus-net.org/vsoljno50.pdf" TargetMode="External"/><Relationship Id="rId48" Type="http://schemas.openxmlformats.org/officeDocument/2006/relationships/hyperlink" Target="http://vsolj.cetus-net.org/vsoljno53.pdf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http://www.konkoly.hu/cgi-bin/IBVS?3615" TargetMode="External"/><Relationship Id="rId51" Type="http://schemas.openxmlformats.org/officeDocument/2006/relationships/hyperlink" Target="http://www.bav-astro.de/sfs/BAVM_link.php?BAVMnr=232" TargetMode="External"/><Relationship Id="rId3" Type="http://schemas.openxmlformats.org/officeDocument/2006/relationships/hyperlink" Target="http://www.konkoly.hu/cgi-bin/IBVS?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344"/>
  <sheetViews>
    <sheetView tabSelected="1" workbookViewId="0">
      <pane xSplit="14" ySplit="22" topLeftCell="O330" activePane="bottomRight" state="frozen"/>
      <selection pane="topRight" activeCell="O1" sqref="O1"/>
      <selection pane="bottomLeft" activeCell="A23" sqref="A23"/>
      <selection pane="bottomRight" activeCell="F10" sqref="F10"/>
    </sheetView>
  </sheetViews>
  <sheetFormatPr defaultColWidth="10.28515625" defaultRowHeight="12.95" customHeight="1"/>
  <cols>
    <col min="1" max="1" width="17.28515625" style="35" customWidth="1"/>
    <col min="2" max="2" width="5.140625" style="37" customWidth="1"/>
    <col min="3" max="3" width="11.85546875" style="35" customWidth="1"/>
    <col min="4" max="4" width="9.42578125" style="35" customWidth="1"/>
    <col min="5" max="5" width="9.85546875" style="35" customWidth="1"/>
    <col min="6" max="6" width="16.85546875" style="35" customWidth="1"/>
    <col min="7" max="7" width="8.140625" style="35" customWidth="1"/>
    <col min="8" max="14" width="8.5703125" style="35" customWidth="1"/>
    <col min="15" max="15" width="8" style="35" customWidth="1"/>
    <col min="16" max="16" width="7.7109375" style="35" customWidth="1"/>
    <col min="17" max="17" width="9.85546875" style="35" customWidth="1"/>
    <col min="18" max="16384" width="10.28515625" style="35"/>
  </cols>
  <sheetData>
    <row r="1" spans="1:6" customFormat="1" ht="20.25">
      <c r="A1" s="1" t="s">
        <v>176</v>
      </c>
      <c r="B1" s="2"/>
    </row>
    <row r="2" spans="1:6" ht="12.95" customHeight="1">
      <c r="A2" s="35" t="s">
        <v>84</v>
      </c>
      <c r="B2" s="36" t="s">
        <v>169</v>
      </c>
    </row>
    <row r="4" spans="1:6" ht="12.95" customHeight="1" thickTop="1" thickBot="1">
      <c r="A4" s="38" t="s">
        <v>60</v>
      </c>
      <c r="C4" s="39">
        <v>40825.474999999999</v>
      </c>
      <c r="D4" s="40">
        <v>0.58446589999999998</v>
      </c>
    </row>
    <row r="5" spans="1:6" ht="12.95" customHeight="1" thickTop="1">
      <c r="A5" s="41" t="s">
        <v>177</v>
      </c>
      <c r="B5" s="35"/>
      <c r="C5" s="42">
        <v>-9.5</v>
      </c>
      <c r="D5" s="35" t="s">
        <v>178</v>
      </c>
    </row>
    <row r="6" spans="1:6" ht="12.95" customHeight="1">
      <c r="A6" s="38" t="s">
        <v>61</v>
      </c>
    </row>
    <row r="7" spans="1:6" ht="12.95" customHeight="1">
      <c r="A7" s="35" t="s">
        <v>62</v>
      </c>
      <c r="C7" s="35">
        <f>+C4</f>
        <v>40825.474999999999</v>
      </c>
    </row>
    <row r="8" spans="1:6" ht="12.95" customHeight="1">
      <c r="A8" s="35" t="s">
        <v>63</v>
      </c>
      <c r="C8" s="35">
        <f>+D4</f>
        <v>0.58446589999999998</v>
      </c>
    </row>
    <row r="9" spans="1:6" ht="12.95" customHeight="1">
      <c r="A9" s="43" t="s">
        <v>185</v>
      </c>
      <c r="B9" s="44">
        <v>330</v>
      </c>
      <c r="C9" s="45" t="str">
        <f>"F"&amp;B9</f>
        <v>F330</v>
      </c>
      <c r="D9" s="46" t="str">
        <f>"G"&amp;B9</f>
        <v>G330</v>
      </c>
    </row>
    <row r="10" spans="1:6" ht="12.95" customHeight="1" thickBot="1">
      <c r="B10" s="35"/>
      <c r="C10" s="47" t="s">
        <v>80</v>
      </c>
      <c r="D10" s="47" t="s">
        <v>81</v>
      </c>
    </row>
    <row r="11" spans="1:6" ht="12.95" customHeight="1">
      <c r="A11" s="35" t="s">
        <v>76</v>
      </c>
      <c r="B11" s="35"/>
      <c r="C11" s="46">
        <f ca="1">INTERCEPT(INDIRECT($D$9):G983,INDIRECT($C$9):F983)</f>
        <v>4.7255474275930069E-2</v>
      </c>
      <c r="D11" s="37"/>
    </row>
    <row r="12" spans="1:6" ht="12.95" customHeight="1">
      <c r="A12" s="35" t="s">
        <v>77</v>
      </c>
      <c r="B12" s="35"/>
      <c r="C12" s="46">
        <f ca="1">SLOPE(INDIRECT($D$9):G983,INDIRECT($C$9):F983)</f>
        <v>5.0871867830738539E-7</v>
      </c>
      <c r="D12" s="37"/>
    </row>
    <row r="13" spans="1:6" ht="12.95" customHeight="1">
      <c r="A13" s="35" t="s">
        <v>79</v>
      </c>
      <c r="B13" s="35"/>
      <c r="C13" s="37" t="s">
        <v>74</v>
      </c>
    </row>
    <row r="14" spans="1:6" ht="12.95" customHeight="1">
      <c r="B14" s="35"/>
    </row>
    <row r="15" spans="1:6" ht="12.95" customHeight="1">
      <c r="A15" s="48" t="s">
        <v>78</v>
      </c>
      <c r="B15" s="35"/>
      <c r="C15" s="49">
        <f ca="1">(C7+C11)+(C8+C12)*INT(MAX(F21:F3524))</f>
        <v>59834.123266231851</v>
      </c>
      <c r="E15" s="50" t="s">
        <v>193</v>
      </c>
      <c r="F15" s="42">
        <v>1</v>
      </c>
    </row>
    <row r="16" spans="1:6" ht="12.95" customHeight="1">
      <c r="A16" s="38" t="s">
        <v>64</v>
      </c>
      <c r="B16" s="35"/>
      <c r="C16" s="51">
        <f ca="1">+C8+C12</f>
        <v>0.58446640871867828</v>
      </c>
      <c r="E16" s="50" t="s">
        <v>179</v>
      </c>
      <c r="F16" s="52">
        <f ca="1">NOW()+15018.5+$C$5/24</f>
        <v>60313.66199270833</v>
      </c>
    </row>
    <row r="17" spans="1:21" ht="12.95" customHeight="1" thickBot="1">
      <c r="A17" s="50" t="s">
        <v>173</v>
      </c>
      <c r="B17" s="35"/>
      <c r="C17" s="35">
        <f>COUNT(C21:C2182)</f>
        <v>419</v>
      </c>
      <c r="E17" s="50" t="s">
        <v>194</v>
      </c>
      <c r="F17" s="52">
        <f ca="1">ROUND(2*(F16-$C$7)/$C$8,0)/2+F15</f>
        <v>33344.5</v>
      </c>
    </row>
    <row r="18" spans="1:21" ht="12.95" customHeight="1" thickTop="1" thickBot="1">
      <c r="A18" s="38" t="s">
        <v>65</v>
      </c>
      <c r="B18" s="35"/>
      <c r="C18" s="39">
        <f ca="1">+C15</f>
        <v>59834.123266231851</v>
      </c>
      <c r="D18" s="40">
        <f ca="1">+C16</f>
        <v>0.58446640871867828</v>
      </c>
      <c r="E18" s="50" t="s">
        <v>180</v>
      </c>
      <c r="F18" s="46">
        <f ca="1">ROUND(2*(F16-$C$15)/$C$16,0)/2+F15</f>
        <v>821.5</v>
      </c>
    </row>
    <row r="19" spans="1:21" ht="12.95" customHeight="1" thickTop="1">
      <c r="E19" s="50" t="s">
        <v>181</v>
      </c>
      <c r="F19" s="53">
        <f ca="1">+$C$15+$C$16*F18-15018.5-$C$5/24</f>
        <v>45296.15825432758</v>
      </c>
    </row>
    <row r="20" spans="1:21" ht="12.95" customHeight="1" thickBot="1">
      <c r="A20" s="47" t="s">
        <v>66</v>
      </c>
      <c r="B20" s="47" t="s">
        <v>67</v>
      </c>
      <c r="C20" s="47" t="s">
        <v>68</v>
      </c>
      <c r="D20" s="47" t="s">
        <v>73</v>
      </c>
      <c r="E20" s="47" t="s">
        <v>69</v>
      </c>
      <c r="F20" s="47" t="s">
        <v>70</v>
      </c>
      <c r="G20" s="47" t="s">
        <v>71</v>
      </c>
      <c r="H20" s="54" t="s">
        <v>105</v>
      </c>
      <c r="I20" s="54" t="s">
        <v>208</v>
      </c>
      <c r="J20" s="54" t="s">
        <v>203</v>
      </c>
      <c r="K20" s="54" t="s">
        <v>201</v>
      </c>
      <c r="L20" s="54" t="s">
        <v>163</v>
      </c>
      <c r="M20" s="54" t="s">
        <v>170</v>
      </c>
      <c r="N20" s="54" t="s">
        <v>85</v>
      </c>
      <c r="O20" s="54" t="s">
        <v>83</v>
      </c>
      <c r="P20" s="55" t="s">
        <v>82</v>
      </c>
      <c r="Q20" s="47" t="s">
        <v>75</v>
      </c>
      <c r="U20" s="56" t="s">
        <v>1295</v>
      </c>
    </row>
    <row r="21" spans="1:21" ht="12.95" customHeight="1">
      <c r="A21" s="57" t="s">
        <v>216</v>
      </c>
      <c r="B21" s="58" t="s">
        <v>165</v>
      </c>
      <c r="C21" s="59">
        <v>14430.396000000001</v>
      </c>
      <c r="D21" s="59" t="s">
        <v>208</v>
      </c>
      <c r="E21" s="35">
        <f t="shared" ref="E21:E84" si="0">+(C21-C$7)/C$8</f>
        <v>-45161.024792036624</v>
      </c>
      <c r="F21" s="35">
        <f t="shared" ref="F21:F84" si="1">ROUND(2*E21,0)/2</f>
        <v>-45161</v>
      </c>
      <c r="G21" s="35">
        <f t="shared" ref="G21:G52" si="2">+C21-(C$7+F21*C$8)</f>
        <v>-1.4490099998511141E-2</v>
      </c>
      <c r="I21" s="35">
        <f t="shared" ref="I21:I52" si="3">G21</f>
        <v>-1.4490099998511141E-2</v>
      </c>
      <c r="Q21" s="60" t="s">
        <v>1304</v>
      </c>
    </row>
    <row r="22" spans="1:21" ht="12.95" customHeight="1">
      <c r="A22" s="57" t="s">
        <v>221</v>
      </c>
      <c r="B22" s="58" t="s">
        <v>165</v>
      </c>
      <c r="C22" s="59">
        <v>14936.571</v>
      </c>
      <c r="D22" s="59" t="s">
        <v>208</v>
      </c>
      <c r="E22" s="35">
        <f t="shared" si="0"/>
        <v>-44294.977688176506</v>
      </c>
      <c r="F22" s="35">
        <f t="shared" si="1"/>
        <v>-44295</v>
      </c>
      <c r="G22" s="35">
        <f t="shared" si="2"/>
        <v>1.3040500001807231E-2</v>
      </c>
      <c r="I22" s="35">
        <f t="shared" si="3"/>
        <v>1.3040500001807231E-2</v>
      </c>
      <c r="Q22" s="60" t="s">
        <v>1305</v>
      </c>
    </row>
    <row r="23" spans="1:21" ht="12.95" customHeight="1">
      <c r="A23" s="57" t="s">
        <v>221</v>
      </c>
      <c r="B23" s="58" t="s">
        <v>165</v>
      </c>
      <c r="C23" s="59">
        <v>15320.539000000001</v>
      </c>
      <c r="D23" s="59" t="s">
        <v>208</v>
      </c>
      <c r="E23" s="35">
        <f t="shared" si="0"/>
        <v>-43638.022338001239</v>
      </c>
      <c r="F23" s="35">
        <f t="shared" si="1"/>
        <v>-43638</v>
      </c>
      <c r="G23" s="35">
        <f t="shared" si="2"/>
        <v>-1.3055799998255679E-2</v>
      </c>
      <c r="I23" s="35">
        <f t="shared" si="3"/>
        <v>-1.3055799998255679E-2</v>
      </c>
      <c r="Q23" s="61">
        <f t="shared" ref="Q23:Q86" si="4">+C23-15018.5</f>
        <v>302.03900000000067</v>
      </c>
    </row>
    <row r="24" spans="1:21" ht="12.95" customHeight="1">
      <c r="A24" s="57" t="s">
        <v>221</v>
      </c>
      <c r="B24" s="58" t="s">
        <v>165</v>
      </c>
      <c r="C24" s="59">
        <v>15649.588</v>
      </c>
      <c r="D24" s="59" t="s">
        <v>208</v>
      </c>
      <c r="E24" s="35">
        <f t="shared" si="0"/>
        <v>-43075.031409018047</v>
      </c>
      <c r="F24" s="35">
        <f t="shared" si="1"/>
        <v>-43075</v>
      </c>
      <c r="G24" s="35">
        <f t="shared" si="2"/>
        <v>-1.8357500001002336E-2</v>
      </c>
      <c r="I24" s="35">
        <f t="shared" si="3"/>
        <v>-1.8357500001002336E-2</v>
      </c>
      <c r="Q24" s="61">
        <f t="shared" si="4"/>
        <v>631.08799999999974</v>
      </c>
    </row>
    <row r="25" spans="1:21" ht="12.95" customHeight="1">
      <c r="A25" s="57" t="s">
        <v>221</v>
      </c>
      <c r="B25" s="58" t="s">
        <v>165</v>
      </c>
      <c r="C25" s="59">
        <v>15690.496999999999</v>
      </c>
      <c r="D25" s="59" t="s">
        <v>208</v>
      </c>
      <c r="E25" s="35">
        <f t="shared" si="0"/>
        <v>-43005.037590730273</v>
      </c>
      <c r="F25" s="35">
        <f t="shared" si="1"/>
        <v>-43005</v>
      </c>
      <c r="G25" s="35">
        <f t="shared" si="2"/>
        <v>-2.1970499998133164E-2</v>
      </c>
      <c r="I25" s="35">
        <f t="shared" si="3"/>
        <v>-2.1970499998133164E-2</v>
      </c>
      <c r="Q25" s="61">
        <f t="shared" si="4"/>
        <v>671.99699999999939</v>
      </c>
    </row>
    <row r="26" spans="1:21" ht="12.95" customHeight="1">
      <c r="A26" s="57" t="s">
        <v>221</v>
      </c>
      <c r="B26" s="58" t="s">
        <v>165</v>
      </c>
      <c r="C26" s="59">
        <v>17078.612000000001</v>
      </c>
      <c r="D26" s="59" t="s">
        <v>208</v>
      </c>
      <c r="E26" s="35">
        <f t="shared" si="0"/>
        <v>-40630.023068924973</v>
      </c>
      <c r="F26" s="35">
        <f t="shared" si="1"/>
        <v>-40630</v>
      </c>
      <c r="G26" s="35">
        <f t="shared" si="2"/>
        <v>-1.3482999998814194E-2</v>
      </c>
      <c r="I26" s="35">
        <f t="shared" si="3"/>
        <v>-1.3482999998814194E-2</v>
      </c>
      <c r="Q26" s="61">
        <f t="shared" si="4"/>
        <v>2060.112000000001</v>
      </c>
    </row>
    <row r="27" spans="1:21" ht="12.95" customHeight="1">
      <c r="A27" s="57" t="s">
        <v>221</v>
      </c>
      <c r="B27" s="58" t="s">
        <v>165</v>
      </c>
      <c r="C27" s="59">
        <v>17081.507000000001</v>
      </c>
      <c r="D27" s="59" t="s">
        <v>208</v>
      </c>
      <c r="E27" s="35">
        <f t="shared" si="0"/>
        <v>-40625.069828710279</v>
      </c>
      <c r="F27" s="35">
        <f t="shared" si="1"/>
        <v>-40625</v>
      </c>
      <c r="G27" s="35">
        <f t="shared" si="2"/>
        <v>-4.0812499999447027E-2</v>
      </c>
      <c r="I27" s="35">
        <f t="shared" si="3"/>
        <v>-4.0812499999447027E-2</v>
      </c>
      <c r="Q27" s="61">
        <f t="shared" si="4"/>
        <v>2063.0070000000014</v>
      </c>
    </row>
    <row r="28" spans="1:21" ht="12.95" customHeight="1">
      <c r="A28" s="57" t="s">
        <v>221</v>
      </c>
      <c r="B28" s="58" t="s">
        <v>165</v>
      </c>
      <c r="C28" s="59">
        <v>17101.396000000001</v>
      </c>
      <c r="D28" s="59" t="s">
        <v>208</v>
      </c>
      <c r="E28" s="35">
        <f t="shared" si="0"/>
        <v>-40591.040469597967</v>
      </c>
      <c r="F28" s="35">
        <f t="shared" si="1"/>
        <v>-40591</v>
      </c>
      <c r="G28" s="35">
        <f t="shared" si="2"/>
        <v>-2.365309999731835E-2</v>
      </c>
      <c r="I28" s="35">
        <f t="shared" si="3"/>
        <v>-2.365309999731835E-2</v>
      </c>
      <c r="Q28" s="61">
        <f t="shared" si="4"/>
        <v>2082.8960000000006</v>
      </c>
    </row>
    <row r="29" spans="1:21" ht="12.95" customHeight="1">
      <c r="A29" s="57" t="s">
        <v>221</v>
      </c>
      <c r="B29" s="58" t="s">
        <v>165</v>
      </c>
      <c r="C29" s="59">
        <v>17105.496999999999</v>
      </c>
      <c r="D29" s="59" t="s">
        <v>208</v>
      </c>
      <c r="E29" s="35">
        <f t="shared" si="0"/>
        <v>-40584.023807034762</v>
      </c>
      <c r="F29" s="35">
        <f t="shared" si="1"/>
        <v>-40584</v>
      </c>
      <c r="G29" s="35">
        <f t="shared" si="2"/>
        <v>-1.3914399998611771E-2</v>
      </c>
      <c r="I29" s="35">
        <f t="shared" si="3"/>
        <v>-1.3914399998611771E-2</v>
      </c>
      <c r="Q29" s="61">
        <f t="shared" si="4"/>
        <v>2086.9969999999994</v>
      </c>
    </row>
    <row r="30" spans="1:21" ht="12.95" customHeight="1">
      <c r="A30" s="57" t="s">
        <v>221</v>
      </c>
      <c r="B30" s="58" t="s">
        <v>165</v>
      </c>
      <c r="C30" s="59">
        <v>17116.600999999999</v>
      </c>
      <c r="D30" s="59" t="s">
        <v>208</v>
      </c>
      <c r="E30" s="35">
        <f t="shared" si="0"/>
        <v>-40565.02526494702</v>
      </c>
      <c r="F30" s="35">
        <f t="shared" si="1"/>
        <v>-40565</v>
      </c>
      <c r="G30" s="35">
        <f t="shared" si="2"/>
        <v>-1.4766500000405358E-2</v>
      </c>
      <c r="I30" s="35">
        <f t="shared" si="3"/>
        <v>-1.4766500000405358E-2</v>
      </c>
      <c r="Q30" s="61">
        <f t="shared" si="4"/>
        <v>2098.1009999999987</v>
      </c>
    </row>
    <row r="31" spans="1:21" ht="12.95" customHeight="1">
      <c r="A31" s="57" t="s">
        <v>221</v>
      </c>
      <c r="B31" s="58" t="s">
        <v>165</v>
      </c>
      <c r="C31" s="59">
        <v>17125.373</v>
      </c>
      <c r="D31" s="59" t="s">
        <v>208</v>
      </c>
      <c r="E31" s="35">
        <f t="shared" si="0"/>
        <v>-40550.016690451914</v>
      </c>
      <c r="F31" s="35">
        <f t="shared" si="1"/>
        <v>-40550</v>
      </c>
      <c r="G31" s="35">
        <f t="shared" si="2"/>
        <v>-9.7549999991315417E-3</v>
      </c>
      <c r="I31" s="35">
        <f t="shared" si="3"/>
        <v>-9.7549999991315417E-3</v>
      </c>
      <c r="Q31" s="61">
        <f t="shared" si="4"/>
        <v>2106.8729999999996</v>
      </c>
    </row>
    <row r="32" spans="1:21" ht="12.95" customHeight="1">
      <c r="A32" s="57" t="s">
        <v>252</v>
      </c>
      <c r="B32" s="58" t="s">
        <v>165</v>
      </c>
      <c r="C32" s="59">
        <v>17354.460999999999</v>
      </c>
      <c r="D32" s="59" t="s">
        <v>208</v>
      </c>
      <c r="E32" s="35">
        <f t="shared" si="0"/>
        <v>-40158.055414353512</v>
      </c>
      <c r="F32" s="35">
        <f t="shared" si="1"/>
        <v>-40158</v>
      </c>
      <c r="G32" s="35">
        <f t="shared" si="2"/>
        <v>-3.2387799998105038E-2</v>
      </c>
      <c r="I32" s="35">
        <f t="shared" si="3"/>
        <v>-3.2387799998105038E-2</v>
      </c>
      <c r="Q32" s="61">
        <f t="shared" si="4"/>
        <v>2335.9609999999993</v>
      </c>
    </row>
    <row r="33" spans="1:17" ht="12.95" customHeight="1">
      <c r="A33" s="57" t="s">
        <v>252</v>
      </c>
      <c r="B33" s="58" t="s">
        <v>165</v>
      </c>
      <c r="C33" s="59">
        <v>17419.338</v>
      </c>
      <c r="D33" s="59" t="s">
        <v>208</v>
      </c>
      <c r="E33" s="35">
        <f t="shared" si="0"/>
        <v>-40047.053215593929</v>
      </c>
      <c r="F33" s="35">
        <f t="shared" si="1"/>
        <v>-40047</v>
      </c>
      <c r="G33" s="35">
        <f t="shared" si="2"/>
        <v>-3.1102699998882599E-2</v>
      </c>
      <c r="I33" s="35">
        <f t="shared" si="3"/>
        <v>-3.1102699998882599E-2</v>
      </c>
      <c r="Q33" s="61">
        <f t="shared" si="4"/>
        <v>2400.8379999999997</v>
      </c>
    </row>
    <row r="34" spans="1:17" ht="12.95" customHeight="1">
      <c r="A34" s="57" t="s">
        <v>252</v>
      </c>
      <c r="B34" s="58" t="s">
        <v>165</v>
      </c>
      <c r="C34" s="59">
        <v>17707.5</v>
      </c>
      <c r="D34" s="59" t="s">
        <v>208</v>
      </c>
      <c r="E34" s="35">
        <f t="shared" si="0"/>
        <v>-39554.018463694803</v>
      </c>
      <c r="F34" s="35">
        <f t="shared" si="1"/>
        <v>-39554</v>
      </c>
      <c r="G34" s="35">
        <f t="shared" si="2"/>
        <v>-1.0791400000016438E-2</v>
      </c>
      <c r="I34" s="35">
        <f t="shared" si="3"/>
        <v>-1.0791400000016438E-2</v>
      </c>
      <c r="Q34" s="61">
        <f t="shared" si="4"/>
        <v>2689</v>
      </c>
    </row>
    <row r="35" spans="1:17" ht="12.95" customHeight="1">
      <c r="A35" s="57" t="s">
        <v>216</v>
      </c>
      <c r="B35" s="58" t="s">
        <v>165</v>
      </c>
      <c r="C35" s="59">
        <v>18187.345000000001</v>
      </c>
      <c r="D35" s="59" t="s">
        <v>208</v>
      </c>
      <c r="E35" s="35">
        <f t="shared" si="0"/>
        <v>-38733.021036813268</v>
      </c>
      <c r="F35" s="35">
        <f t="shared" si="1"/>
        <v>-38733</v>
      </c>
      <c r="G35" s="35">
        <f t="shared" si="2"/>
        <v>-1.2295299999095732E-2</v>
      </c>
      <c r="I35" s="35">
        <f t="shared" si="3"/>
        <v>-1.2295299999095732E-2</v>
      </c>
      <c r="Q35" s="61">
        <f t="shared" si="4"/>
        <v>3168.8450000000012</v>
      </c>
    </row>
    <row r="36" spans="1:17" ht="12.95" customHeight="1">
      <c r="A36" s="57" t="s">
        <v>265</v>
      </c>
      <c r="B36" s="58" t="s">
        <v>165</v>
      </c>
      <c r="C36" s="59">
        <v>19559.669000000002</v>
      </c>
      <c r="D36" s="59" t="s">
        <v>208</v>
      </c>
      <c r="E36" s="35">
        <f t="shared" si="0"/>
        <v>-36385.024344448495</v>
      </c>
      <c r="F36" s="35">
        <f t="shared" si="1"/>
        <v>-36385</v>
      </c>
      <c r="G36" s="35">
        <f t="shared" si="2"/>
        <v>-1.4228499996534083E-2</v>
      </c>
      <c r="I36" s="35">
        <f t="shared" si="3"/>
        <v>-1.4228499996534083E-2</v>
      </c>
      <c r="Q36" s="61">
        <f t="shared" si="4"/>
        <v>4541.1690000000017</v>
      </c>
    </row>
    <row r="37" spans="1:17" ht="12.95" customHeight="1">
      <c r="A37" s="57" t="s">
        <v>265</v>
      </c>
      <c r="B37" s="58" t="s">
        <v>165</v>
      </c>
      <c r="C37" s="59">
        <v>19563.758000000002</v>
      </c>
      <c r="D37" s="59" t="s">
        <v>208</v>
      </c>
      <c r="E37" s="35">
        <f t="shared" si="0"/>
        <v>-36378.02821345094</v>
      </c>
      <c r="F37" s="35">
        <f t="shared" si="1"/>
        <v>-36378</v>
      </c>
      <c r="G37" s="35">
        <f t="shared" si="2"/>
        <v>-1.6489799996634247E-2</v>
      </c>
      <c r="I37" s="35">
        <f t="shared" si="3"/>
        <v>-1.6489799996634247E-2</v>
      </c>
      <c r="Q37" s="61">
        <f t="shared" si="4"/>
        <v>4545.2580000000016</v>
      </c>
    </row>
    <row r="38" spans="1:17" ht="12.95" customHeight="1">
      <c r="A38" s="57" t="s">
        <v>265</v>
      </c>
      <c r="B38" s="58" t="s">
        <v>165</v>
      </c>
      <c r="C38" s="59">
        <v>19652.585999999999</v>
      </c>
      <c r="D38" s="59" t="s">
        <v>208</v>
      </c>
      <c r="E38" s="35">
        <f t="shared" si="0"/>
        <v>-36226.04672060423</v>
      </c>
      <c r="F38" s="35">
        <f t="shared" si="1"/>
        <v>-36226</v>
      </c>
      <c r="G38" s="35">
        <f t="shared" si="2"/>
        <v>-2.7306600000883918E-2</v>
      </c>
      <c r="I38" s="35">
        <f t="shared" si="3"/>
        <v>-2.7306600000883918E-2</v>
      </c>
      <c r="Q38" s="61">
        <f t="shared" si="4"/>
        <v>4634.0859999999993</v>
      </c>
    </row>
    <row r="39" spans="1:17" ht="12.95" customHeight="1">
      <c r="A39" s="57" t="s">
        <v>275</v>
      </c>
      <c r="B39" s="58" t="s">
        <v>165</v>
      </c>
      <c r="C39" s="59">
        <v>19795.207999999999</v>
      </c>
      <c r="D39" s="59" t="s">
        <v>208</v>
      </c>
      <c r="E39" s="35">
        <f t="shared" si="0"/>
        <v>-35982.025640845772</v>
      </c>
      <c r="F39" s="35">
        <f t="shared" si="1"/>
        <v>-35982</v>
      </c>
      <c r="G39" s="35">
        <f t="shared" si="2"/>
        <v>-1.49861999998393E-2</v>
      </c>
      <c r="I39" s="35">
        <f t="shared" si="3"/>
        <v>-1.49861999998393E-2</v>
      </c>
      <c r="Q39" s="61">
        <f t="shared" si="4"/>
        <v>4776.7079999999987</v>
      </c>
    </row>
    <row r="40" spans="1:17" ht="12.95" customHeight="1">
      <c r="A40" s="57" t="s">
        <v>275</v>
      </c>
      <c r="B40" s="58" t="s">
        <v>165</v>
      </c>
      <c r="C40" s="59">
        <v>19935.48</v>
      </c>
      <c r="D40" s="59" t="s">
        <v>208</v>
      </c>
      <c r="E40" s="35">
        <f t="shared" si="0"/>
        <v>-35742.02532602843</v>
      </c>
      <c r="F40" s="35">
        <f t="shared" si="1"/>
        <v>-35742</v>
      </c>
      <c r="G40" s="35">
        <f t="shared" si="2"/>
        <v>-1.4802199999394361E-2</v>
      </c>
      <c r="I40" s="35">
        <f t="shared" si="3"/>
        <v>-1.4802199999394361E-2</v>
      </c>
      <c r="Q40" s="61">
        <f t="shared" si="4"/>
        <v>4916.9799999999996</v>
      </c>
    </row>
    <row r="41" spans="1:17" ht="12.95" customHeight="1">
      <c r="A41" s="57" t="s">
        <v>275</v>
      </c>
      <c r="B41" s="58" t="s">
        <v>165</v>
      </c>
      <c r="C41" s="59">
        <v>20007.362000000001</v>
      </c>
      <c r="D41" s="59" t="s">
        <v>208</v>
      </c>
      <c r="E41" s="35">
        <f t="shared" si="0"/>
        <v>-35619.037825816697</v>
      </c>
      <c r="F41" s="35">
        <f t="shared" si="1"/>
        <v>-35619</v>
      </c>
      <c r="G41" s="35">
        <f t="shared" si="2"/>
        <v>-2.2107899996626657E-2</v>
      </c>
      <c r="I41" s="35">
        <f t="shared" si="3"/>
        <v>-2.2107899996626657E-2</v>
      </c>
      <c r="Q41" s="61">
        <f t="shared" si="4"/>
        <v>4988.862000000001</v>
      </c>
    </row>
    <row r="42" spans="1:17" ht="12.95" customHeight="1">
      <c r="A42" s="57" t="s">
        <v>283</v>
      </c>
      <c r="B42" s="58" t="s">
        <v>165</v>
      </c>
      <c r="C42" s="59">
        <v>20008.534</v>
      </c>
      <c r="D42" s="59" t="s">
        <v>208</v>
      </c>
      <c r="E42" s="35">
        <f t="shared" si="0"/>
        <v>-35617.032576237551</v>
      </c>
      <c r="F42" s="35">
        <f t="shared" si="1"/>
        <v>-35617</v>
      </c>
      <c r="G42" s="35">
        <f t="shared" si="2"/>
        <v>-1.9039700000575976E-2</v>
      </c>
      <c r="I42" s="35">
        <f t="shared" si="3"/>
        <v>-1.9039700000575976E-2</v>
      </c>
      <c r="Q42" s="61">
        <f t="shared" si="4"/>
        <v>4990.0339999999997</v>
      </c>
    </row>
    <row r="43" spans="1:17" ht="12.95" customHeight="1">
      <c r="A43" s="57" t="s">
        <v>283</v>
      </c>
      <c r="B43" s="58" t="s">
        <v>165</v>
      </c>
      <c r="C43" s="59">
        <v>20018.469000000001</v>
      </c>
      <c r="D43" s="59" t="s">
        <v>208</v>
      </c>
      <c r="E43" s="35">
        <f t="shared" si="0"/>
        <v>-35600.034150837542</v>
      </c>
      <c r="F43" s="35">
        <f t="shared" si="1"/>
        <v>-35600</v>
      </c>
      <c r="G43" s="35">
        <f t="shared" si="2"/>
        <v>-1.9959999997809064E-2</v>
      </c>
      <c r="I43" s="35">
        <f t="shared" si="3"/>
        <v>-1.9959999997809064E-2</v>
      </c>
      <c r="Q43" s="61">
        <f t="shared" si="4"/>
        <v>4999.969000000001</v>
      </c>
    </row>
    <row r="44" spans="1:17" ht="12.95" customHeight="1">
      <c r="A44" s="57" t="s">
        <v>283</v>
      </c>
      <c r="B44" s="58" t="s">
        <v>165</v>
      </c>
      <c r="C44" s="59">
        <v>20022.558000000001</v>
      </c>
      <c r="D44" s="59" t="s">
        <v>208</v>
      </c>
      <c r="E44" s="35">
        <f t="shared" si="0"/>
        <v>-35593.038019839994</v>
      </c>
      <c r="F44" s="35">
        <f t="shared" si="1"/>
        <v>-35593</v>
      </c>
      <c r="G44" s="35">
        <f t="shared" si="2"/>
        <v>-2.2221299997909227E-2</v>
      </c>
      <c r="I44" s="35">
        <f t="shared" si="3"/>
        <v>-2.2221299997909227E-2</v>
      </c>
      <c r="Q44" s="61">
        <f t="shared" si="4"/>
        <v>5004.0580000000009</v>
      </c>
    </row>
    <row r="45" spans="1:17" ht="12.95" customHeight="1">
      <c r="A45" s="57" t="s">
        <v>283</v>
      </c>
      <c r="B45" s="58" t="s">
        <v>165</v>
      </c>
      <c r="C45" s="59">
        <v>20036.583999999999</v>
      </c>
      <c r="D45" s="59" t="s">
        <v>208</v>
      </c>
      <c r="E45" s="35">
        <f t="shared" si="0"/>
        <v>-35569.040041514825</v>
      </c>
      <c r="F45" s="35">
        <f t="shared" si="1"/>
        <v>-35569</v>
      </c>
      <c r="G45" s="35">
        <f t="shared" si="2"/>
        <v>-2.3402899998473004E-2</v>
      </c>
      <c r="I45" s="35">
        <f t="shared" si="3"/>
        <v>-2.3402899998473004E-2</v>
      </c>
      <c r="Q45" s="61">
        <f t="shared" si="4"/>
        <v>5018.0839999999989</v>
      </c>
    </row>
    <row r="46" spans="1:17" ht="12.95" customHeight="1">
      <c r="A46" s="57" t="s">
        <v>283</v>
      </c>
      <c r="B46" s="58" t="s">
        <v>165</v>
      </c>
      <c r="C46" s="59">
        <v>20039.512999999999</v>
      </c>
      <c r="D46" s="59" t="s">
        <v>208</v>
      </c>
      <c r="E46" s="35">
        <f t="shared" si="0"/>
        <v>-35564.028628530767</v>
      </c>
      <c r="F46" s="35">
        <f t="shared" si="1"/>
        <v>-35564</v>
      </c>
      <c r="G46" s="35">
        <f t="shared" si="2"/>
        <v>-1.6732399999455083E-2</v>
      </c>
      <c r="I46" s="35">
        <f t="shared" si="3"/>
        <v>-1.6732399999455083E-2</v>
      </c>
      <c r="Q46" s="61">
        <f t="shared" si="4"/>
        <v>5021.012999999999</v>
      </c>
    </row>
    <row r="47" spans="1:17" ht="12.95" customHeight="1">
      <c r="A47" s="57" t="s">
        <v>283</v>
      </c>
      <c r="B47" s="58" t="s">
        <v>165</v>
      </c>
      <c r="C47" s="59">
        <v>20041.268</v>
      </c>
      <c r="D47" s="59" t="s">
        <v>208</v>
      </c>
      <c r="E47" s="35">
        <f t="shared" si="0"/>
        <v>-35561.02588705346</v>
      </c>
      <c r="F47" s="35">
        <f t="shared" si="1"/>
        <v>-35561</v>
      </c>
      <c r="G47" s="35">
        <f t="shared" si="2"/>
        <v>-1.5130100000533275E-2</v>
      </c>
      <c r="I47" s="35">
        <f t="shared" si="3"/>
        <v>-1.5130100000533275E-2</v>
      </c>
      <c r="Q47" s="61">
        <f t="shared" si="4"/>
        <v>5022.768</v>
      </c>
    </row>
    <row r="48" spans="1:17" ht="12.95" customHeight="1">
      <c r="A48" s="57" t="s">
        <v>283</v>
      </c>
      <c r="B48" s="58" t="s">
        <v>165</v>
      </c>
      <c r="C48" s="59">
        <v>20066.399000000001</v>
      </c>
      <c r="D48" s="59" t="s">
        <v>208</v>
      </c>
      <c r="E48" s="35">
        <f t="shared" si="0"/>
        <v>-35518.027655676742</v>
      </c>
      <c r="F48" s="35">
        <f t="shared" si="1"/>
        <v>-35518</v>
      </c>
      <c r="G48" s="35">
        <f t="shared" si="2"/>
        <v>-1.6163799999048933E-2</v>
      </c>
      <c r="I48" s="35">
        <f t="shared" si="3"/>
        <v>-1.6163799999048933E-2</v>
      </c>
      <c r="Q48" s="61">
        <f t="shared" si="4"/>
        <v>5047.8990000000013</v>
      </c>
    </row>
    <row r="49" spans="1:17" ht="12.95" customHeight="1">
      <c r="A49" s="57" t="s">
        <v>283</v>
      </c>
      <c r="B49" s="58" t="s">
        <v>165</v>
      </c>
      <c r="C49" s="59">
        <v>20079.253000000001</v>
      </c>
      <c r="D49" s="59" t="s">
        <v>208</v>
      </c>
      <c r="E49" s="35">
        <f t="shared" si="0"/>
        <v>-35496.034926930719</v>
      </c>
      <c r="F49" s="35">
        <f t="shared" si="1"/>
        <v>-35496</v>
      </c>
      <c r="G49" s="35">
        <f t="shared" si="2"/>
        <v>-2.0413599999301368E-2</v>
      </c>
      <c r="I49" s="35">
        <f t="shared" si="3"/>
        <v>-2.0413599999301368E-2</v>
      </c>
      <c r="Q49" s="61">
        <f t="shared" si="4"/>
        <v>5060.7530000000006</v>
      </c>
    </row>
    <row r="50" spans="1:17" ht="12.95" customHeight="1">
      <c r="A50" s="57" t="s">
        <v>283</v>
      </c>
      <c r="B50" s="58" t="s">
        <v>165</v>
      </c>
      <c r="C50" s="59">
        <v>20094.456999999999</v>
      </c>
      <c r="D50" s="59" t="s">
        <v>208</v>
      </c>
      <c r="E50" s="35">
        <f t="shared" si="0"/>
        <v>-35470.021433243586</v>
      </c>
      <c r="F50" s="35">
        <f t="shared" si="1"/>
        <v>-35470</v>
      </c>
      <c r="G50" s="35">
        <f t="shared" si="2"/>
        <v>-1.2526999998954125E-2</v>
      </c>
      <c r="I50" s="35">
        <f t="shared" si="3"/>
        <v>-1.2526999998954125E-2</v>
      </c>
      <c r="Q50" s="61">
        <f t="shared" si="4"/>
        <v>5075.9569999999985</v>
      </c>
    </row>
    <row r="51" spans="1:17" ht="12.95" customHeight="1">
      <c r="A51" s="57" t="s">
        <v>283</v>
      </c>
      <c r="B51" s="58" t="s">
        <v>165</v>
      </c>
      <c r="C51" s="59">
        <v>20121.330000000002</v>
      </c>
      <c r="D51" s="59" t="s">
        <v>208</v>
      </c>
      <c r="E51" s="35">
        <f t="shared" si="0"/>
        <v>-35424.042702919018</v>
      </c>
      <c r="F51" s="35">
        <f t="shared" si="1"/>
        <v>-35424</v>
      </c>
      <c r="G51" s="35">
        <f t="shared" si="2"/>
        <v>-2.4958399997558445E-2</v>
      </c>
      <c r="I51" s="35">
        <f t="shared" si="3"/>
        <v>-2.4958399997558445E-2</v>
      </c>
      <c r="Q51" s="61">
        <f t="shared" si="4"/>
        <v>5102.8300000000017</v>
      </c>
    </row>
    <row r="52" spans="1:17" ht="12.95" customHeight="1">
      <c r="A52" s="57" t="s">
        <v>283</v>
      </c>
      <c r="B52" s="58" t="s">
        <v>165</v>
      </c>
      <c r="C52" s="59">
        <v>20169.264999999999</v>
      </c>
      <c r="D52" s="59" t="s">
        <v>208</v>
      </c>
      <c r="E52" s="35">
        <f t="shared" si="0"/>
        <v>-35342.027652939207</v>
      </c>
      <c r="F52" s="35">
        <f t="shared" si="1"/>
        <v>-35342</v>
      </c>
      <c r="G52" s="35">
        <f t="shared" si="2"/>
        <v>-1.6162200001417659E-2</v>
      </c>
      <c r="I52" s="35">
        <f t="shared" si="3"/>
        <v>-1.6162200001417659E-2</v>
      </c>
      <c r="Q52" s="61">
        <f t="shared" si="4"/>
        <v>5150.7649999999994</v>
      </c>
    </row>
    <row r="53" spans="1:17" ht="12.95" customHeight="1">
      <c r="A53" s="57" t="s">
        <v>283</v>
      </c>
      <c r="B53" s="58" t="s">
        <v>165</v>
      </c>
      <c r="C53" s="59">
        <v>20239.406999999999</v>
      </c>
      <c r="D53" s="59" t="s">
        <v>208</v>
      </c>
      <c r="E53" s="35">
        <f t="shared" si="0"/>
        <v>-35222.017229747704</v>
      </c>
      <c r="F53" s="35">
        <f t="shared" si="1"/>
        <v>-35222</v>
      </c>
      <c r="G53" s="35">
        <f t="shared" ref="G53:G84" si="5">+C53-(C$7+F53*C$8)</f>
        <v>-1.0070199998153839E-2</v>
      </c>
      <c r="I53" s="35">
        <f t="shared" ref="I53:I84" si="6">G53</f>
        <v>-1.0070199998153839E-2</v>
      </c>
      <c r="Q53" s="61">
        <f t="shared" si="4"/>
        <v>5220.9069999999992</v>
      </c>
    </row>
    <row r="54" spans="1:17" ht="12.95" customHeight="1">
      <c r="A54" s="57" t="s">
        <v>283</v>
      </c>
      <c r="B54" s="58" t="s">
        <v>165</v>
      </c>
      <c r="C54" s="59">
        <v>20240.563999999998</v>
      </c>
      <c r="D54" s="59" t="s">
        <v>208</v>
      </c>
      <c r="E54" s="35">
        <f t="shared" si="0"/>
        <v>-35220.037644625634</v>
      </c>
      <c r="F54" s="35">
        <f t="shared" si="1"/>
        <v>-35220</v>
      </c>
      <c r="G54" s="35">
        <f t="shared" si="5"/>
        <v>-2.2002000001521083E-2</v>
      </c>
      <c r="I54" s="35">
        <f t="shared" si="6"/>
        <v>-2.2002000001521083E-2</v>
      </c>
      <c r="Q54" s="61">
        <f t="shared" si="4"/>
        <v>5222.0639999999985</v>
      </c>
    </row>
    <row r="55" spans="1:17" ht="12.95" customHeight="1">
      <c r="A55" s="57" t="s">
        <v>283</v>
      </c>
      <c r="B55" s="58" t="s">
        <v>165</v>
      </c>
      <c r="C55" s="59">
        <v>20243.483</v>
      </c>
      <c r="D55" s="59" t="s">
        <v>208</v>
      </c>
      <c r="E55" s="35">
        <f t="shared" si="0"/>
        <v>-35215.043341279619</v>
      </c>
      <c r="F55" s="35">
        <f t="shared" si="1"/>
        <v>-35215</v>
      </c>
      <c r="G55" s="35">
        <f t="shared" si="5"/>
        <v>-2.5331499997264473E-2</v>
      </c>
      <c r="I55" s="35">
        <f t="shared" si="6"/>
        <v>-2.5331499997264473E-2</v>
      </c>
      <c r="Q55" s="61">
        <f t="shared" si="4"/>
        <v>5224.9830000000002</v>
      </c>
    </row>
    <row r="56" spans="1:17" ht="12.95" customHeight="1">
      <c r="A56" s="57" t="s">
        <v>283</v>
      </c>
      <c r="B56" s="58" t="s">
        <v>165</v>
      </c>
      <c r="C56" s="59">
        <v>20323.556</v>
      </c>
      <c r="D56" s="59" t="s">
        <v>208</v>
      </c>
      <c r="E56" s="35">
        <f t="shared" si="0"/>
        <v>-35078.041336543327</v>
      </c>
      <c r="F56" s="35">
        <f t="shared" si="1"/>
        <v>-35078</v>
      </c>
      <c r="G56" s="35">
        <f t="shared" si="5"/>
        <v>-2.4159799999324605E-2</v>
      </c>
      <c r="I56" s="35">
        <f t="shared" si="6"/>
        <v>-2.4159799999324605E-2</v>
      </c>
      <c r="Q56" s="61">
        <f t="shared" si="4"/>
        <v>5305.0560000000005</v>
      </c>
    </row>
    <row r="57" spans="1:17" ht="12.95" customHeight="1">
      <c r="A57" s="57" t="s">
        <v>283</v>
      </c>
      <c r="B57" s="58" t="s">
        <v>165</v>
      </c>
      <c r="C57" s="59">
        <v>20326.477999999999</v>
      </c>
      <c r="D57" s="59" t="s">
        <v>208</v>
      </c>
      <c r="E57" s="35">
        <f t="shared" si="0"/>
        <v>-35073.0419003059</v>
      </c>
      <c r="F57" s="35">
        <f t="shared" si="1"/>
        <v>-35073</v>
      </c>
      <c r="G57" s="35">
        <f t="shared" si="5"/>
        <v>-2.4489300001732772E-2</v>
      </c>
      <c r="I57" s="35">
        <f t="shared" si="6"/>
        <v>-2.4489300001732772E-2</v>
      </c>
      <c r="Q57" s="61">
        <f t="shared" si="4"/>
        <v>5307.9779999999992</v>
      </c>
    </row>
    <row r="58" spans="1:17" ht="12.95" customHeight="1">
      <c r="A58" s="57" t="s">
        <v>283</v>
      </c>
      <c r="B58" s="58" t="s">
        <v>165</v>
      </c>
      <c r="C58" s="59">
        <v>20330.567999999999</v>
      </c>
      <c r="D58" s="59" t="s">
        <v>208</v>
      </c>
      <c r="E58" s="35">
        <f t="shared" si="0"/>
        <v>-35066.044058344552</v>
      </c>
      <c r="F58" s="35">
        <f t="shared" si="1"/>
        <v>-35066</v>
      </c>
      <c r="G58" s="35">
        <f t="shared" si="5"/>
        <v>-2.5750600001629209E-2</v>
      </c>
      <c r="I58" s="35">
        <f t="shared" si="6"/>
        <v>-2.5750600001629209E-2</v>
      </c>
      <c r="Q58" s="61">
        <f t="shared" si="4"/>
        <v>5312.0679999999993</v>
      </c>
    </row>
    <row r="59" spans="1:17" ht="12.95" customHeight="1">
      <c r="A59" s="57" t="s">
        <v>283</v>
      </c>
      <c r="B59" s="58" t="s">
        <v>165</v>
      </c>
      <c r="C59" s="59">
        <v>20333.493999999999</v>
      </c>
      <c r="D59" s="59" t="s">
        <v>208</v>
      </c>
      <c r="E59" s="35">
        <f t="shared" si="0"/>
        <v>-35061.037778251906</v>
      </c>
      <c r="F59" s="35">
        <f t="shared" si="1"/>
        <v>-35061</v>
      </c>
      <c r="G59" s="35">
        <f t="shared" si="5"/>
        <v>-2.208009999958449E-2</v>
      </c>
      <c r="I59" s="35">
        <f t="shared" si="6"/>
        <v>-2.208009999958449E-2</v>
      </c>
      <c r="Q59" s="61">
        <f t="shared" si="4"/>
        <v>5314.9939999999988</v>
      </c>
    </row>
    <row r="60" spans="1:17" ht="12.95" customHeight="1">
      <c r="A60" s="57" t="s">
        <v>283</v>
      </c>
      <c r="B60" s="58" t="s">
        <v>165</v>
      </c>
      <c r="C60" s="59">
        <v>20347.528999999999</v>
      </c>
      <c r="D60" s="59" t="s">
        <v>208</v>
      </c>
      <c r="E60" s="35">
        <f t="shared" si="0"/>
        <v>-35037.024401252493</v>
      </c>
      <c r="F60" s="35">
        <f t="shared" si="1"/>
        <v>-35037</v>
      </c>
      <c r="G60" s="35">
        <f t="shared" si="5"/>
        <v>-1.4261700001952704E-2</v>
      </c>
      <c r="I60" s="35">
        <f t="shared" si="6"/>
        <v>-1.4261700001952704E-2</v>
      </c>
      <c r="Q60" s="61">
        <f t="shared" si="4"/>
        <v>5329.0289999999986</v>
      </c>
    </row>
    <row r="61" spans="1:17" ht="12.95" customHeight="1">
      <c r="A61" s="57" t="s">
        <v>283</v>
      </c>
      <c r="B61" s="58" t="s">
        <v>165</v>
      </c>
      <c r="C61" s="59">
        <v>20357.453000000001</v>
      </c>
      <c r="D61" s="59" t="s">
        <v>208</v>
      </c>
      <c r="E61" s="35">
        <f t="shared" si="0"/>
        <v>-35020.044796454335</v>
      </c>
      <c r="F61" s="35">
        <f t="shared" si="1"/>
        <v>-35020</v>
      </c>
      <c r="G61" s="35">
        <f t="shared" si="5"/>
        <v>-2.6181999997788807E-2</v>
      </c>
      <c r="I61" s="35">
        <f t="shared" si="6"/>
        <v>-2.6181999997788807E-2</v>
      </c>
      <c r="Q61" s="61">
        <f t="shared" si="4"/>
        <v>5338.9530000000013</v>
      </c>
    </row>
    <row r="62" spans="1:17" ht="12.95" customHeight="1">
      <c r="A62" s="57" t="s">
        <v>283</v>
      </c>
      <c r="B62" s="58" t="s">
        <v>165</v>
      </c>
      <c r="C62" s="59">
        <v>20375.565999999999</v>
      </c>
      <c r="D62" s="59" t="s">
        <v>208</v>
      </c>
      <c r="E62" s="35">
        <f t="shared" si="0"/>
        <v>-34989.054109059231</v>
      </c>
      <c r="F62" s="35">
        <f t="shared" si="1"/>
        <v>-34989</v>
      </c>
      <c r="G62" s="35">
        <f t="shared" si="5"/>
        <v>-3.1624899998860201E-2</v>
      </c>
      <c r="I62" s="35">
        <f t="shared" si="6"/>
        <v>-3.1624899998860201E-2</v>
      </c>
      <c r="Q62" s="61">
        <f t="shared" si="4"/>
        <v>5357.0659999999989</v>
      </c>
    </row>
    <row r="63" spans="1:17" ht="12.95" customHeight="1">
      <c r="A63" s="57" t="s">
        <v>283</v>
      </c>
      <c r="B63" s="58" t="s">
        <v>165</v>
      </c>
      <c r="C63" s="59">
        <v>20381.419999999998</v>
      </c>
      <c r="D63" s="59" t="s">
        <v>208</v>
      </c>
      <c r="E63" s="35">
        <f t="shared" si="0"/>
        <v>-34979.038126946332</v>
      </c>
      <c r="F63" s="35">
        <f t="shared" si="1"/>
        <v>-34979</v>
      </c>
      <c r="G63" s="35">
        <f t="shared" si="5"/>
        <v>-2.2283900001639267E-2</v>
      </c>
      <c r="I63" s="35">
        <f t="shared" si="6"/>
        <v>-2.2283900001639267E-2</v>
      </c>
      <c r="Q63" s="61">
        <f t="shared" si="4"/>
        <v>5362.9199999999983</v>
      </c>
    </row>
    <row r="64" spans="1:17" ht="12.95" customHeight="1">
      <c r="A64" s="57" t="s">
        <v>283</v>
      </c>
      <c r="B64" s="58" t="s">
        <v>165</v>
      </c>
      <c r="C64" s="59">
        <v>20382.594000000001</v>
      </c>
      <c r="D64" s="59" t="s">
        <v>208</v>
      </c>
      <c r="E64" s="35">
        <f t="shared" si="0"/>
        <v>-34977.029455439573</v>
      </c>
      <c r="F64" s="35">
        <f t="shared" si="1"/>
        <v>-34977</v>
      </c>
      <c r="G64" s="35">
        <f t="shared" si="5"/>
        <v>-1.7215699997905176E-2</v>
      </c>
      <c r="I64" s="35">
        <f t="shared" si="6"/>
        <v>-1.7215699997905176E-2</v>
      </c>
      <c r="Q64" s="61">
        <f t="shared" si="4"/>
        <v>5364.094000000001</v>
      </c>
    </row>
    <row r="65" spans="1:17" ht="12.95" customHeight="1">
      <c r="A65" s="57" t="s">
        <v>283</v>
      </c>
      <c r="B65" s="58" t="s">
        <v>165</v>
      </c>
      <c r="C65" s="59">
        <v>20385.511999999999</v>
      </c>
      <c r="D65" s="59" t="s">
        <v>208</v>
      </c>
      <c r="E65" s="35">
        <f t="shared" si="0"/>
        <v>-34972.036863057365</v>
      </c>
      <c r="F65" s="35">
        <f t="shared" si="1"/>
        <v>-34972</v>
      </c>
      <c r="G65" s="35">
        <f t="shared" si="5"/>
        <v>-2.1545200001128251E-2</v>
      </c>
      <c r="I65" s="35">
        <f t="shared" si="6"/>
        <v>-2.1545200001128251E-2</v>
      </c>
      <c r="Q65" s="61">
        <f t="shared" si="4"/>
        <v>5367.0119999999988</v>
      </c>
    </row>
    <row r="66" spans="1:17" ht="12.95" customHeight="1">
      <c r="A66" s="57" t="s">
        <v>339</v>
      </c>
      <c r="B66" s="58" t="s">
        <v>165</v>
      </c>
      <c r="C66" s="59">
        <v>28397.384999999998</v>
      </c>
      <c r="D66" s="59" t="s">
        <v>208</v>
      </c>
      <c r="E66" s="35">
        <f t="shared" si="0"/>
        <v>-21264.012151949326</v>
      </c>
      <c r="F66" s="35">
        <f t="shared" si="1"/>
        <v>-21264</v>
      </c>
      <c r="G66" s="35">
        <f t="shared" si="5"/>
        <v>-7.1024000026227441E-3</v>
      </c>
      <c r="I66" s="35">
        <f t="shared" si="6"/>
        <v>-7.1024000026227441E-3</v>
      </c>
      <c r="Q66" s="61">
        <f t="shared" si="4"/>
        <v>13378.884999999998</v>
      </c>
    </row>
    <row r="67" spans="1:17" ht="12.95" customHeight="1">
      <c r="A67" s="57" t="s">
        <v>216</v>
      </c>
      <c r="B67" s="58" t="s">
        <v>165</v>
      </c>
      <c r="C67" s="59">
        <v>28725.267</v>
      </c>
      <c r="D67" s="59" t="s">
        <v>208</v>
      </c>
      <c r="E67" s="35">
        <f t="shared" si="0"/>
        <v>-20703.017917726251</v>
      </c>
      <c r="F67" s="35">
        <f t="shared" si="1"/>
        <v>-20703</v>
      </c>
      <c r="G67" s="35">
        <f t="shared" si="5"/>
        <v>-1.0472299996763468E-2</v>
      </c>
      <c r="I67" s="35">
        <f t="shared" si="6"/>
        <v>-1.0472299996763468E-2</v>
      </c>
      <c r="Q67" s="61">
        <f t="shared" si="4"/>
        <v>13706.767</v>
      </c>
    </row>
    <row r="68" spans="1:17" ht="12.95" customHeight="1">
      <c r="A68" s="57" t="s">
        <v>216</v>
      </c>
      <c r="B68" s="58" t="s">
        <v>165</v>
      </c>
      <c r="C68" s="59">
        <v>28726.424999999999</v>
      </c>
      <c r="D68" s="59" t="s">
        <v>208</v>
      </c>
      <c r="E68" s="35">
        <f t="shared" si="0"/>
        <v>-20701.036621640371</v>
      </c>
      <c r="F68" s="35">
        <f t="shared" si="1"/>
        <v>-20701</v>
      </c>
      <c r="G68" s="35">
        <f t="shared" si="5"/>
        <v>-2.1404099999926984E-2</v>
      </c>
      <c r="I68" s="35">
        <f t="shared" si="6"/>
        <v>-2.1404099999926984E-2</v>
      </c>
      <c r="Q68" s="61">
        <f t="shared" si="4"/>
        <v>13707.924999999999</v>
      </c>
    </row>
    <row r="69" spans="1:17" ht="12.95" customHeight="1">
      <c r="A69" s="57" t="s">
        <v>216</v>
      </c>
      <c r="B69" s="58" t="s">
        <v>165</v>
      </c>
      <c r="C69" s="59">
        <v>28728.207999999999</v>
      </c>
      <c r="D69" s="59" t="s">
        <v>208</v>
      </c>
      <c r="E69" s="35">
        <f t="shared" si="0"/>
        <v>-20697.985973176535</v>
      </c>
      <c r="F69" s="35">
        <f t="shared" si="1"/>
        <v>-20698</v>
      </c>
      <c r="G69" s="35">
        <f t="shared" si="5"/>
        <v>8.1981999974232167E-3</v>
      </c>
      <c r="I69" s="35">
        <f t="shared" si="6"/>
        <v>8.1981999974232167E-3</v>
      </c>
      <c r="Q69" s="61">
        <f t="shared" si="4"/>
        <v>13709.707999999999</v>
      </c>
    </row>
    <row r="70" spans="1:17" ht="12.95" customHeight="1">
      <c r="A70" s="57" t="s">
        <v>216</v>
      </c>
      <c r="B70" s="58" t="s">
        <v>165</v>
      </c>
      <c r="C70" s="59">
        <v>28729.325000000001</v>
      </c>
      <c r="D70" s="59" t="s">
        <v>208</v>
      </c>
      <c r="E70" s="35">
        <f t="shared" si="0"/>
        <v>-20696.074826606648</v>
      </c>
      <c r="F70" s="35">
        <f t="shared" si="1"/>
        <v>-20696</v>
      </c>
      <c r="G70" s="35">
        <f t="shared" si="5"/>
        <v>-4.3733599999541184E-2</v>
      </c>
      <c r="I70" s="35">
        <f t="shared" si="6"/>
        <v>-4.3733599999541184E-2</v>
      </c>
      <c r="Q70" s="61">
        <f t="shared" si="4"/>
        <v>13710.825000000001</v>
      </c>
    </row>
    <row r="71" spans="1:17" ht="12.95" customHeight="1">
      <c r="A71" s="57" t="s">
        <v>216</v>
      </c>
      <c r="B71" s="58" t="s">
        <v>165</v>
      </c>
      <c r="C71" s="59">
        <v>28732.280999999999</v>
      </c>
      <c r="D71" s="59" t="s">
        <v>208</v>
      </c>
      <c r="E71" s="35">
        <f t="shared" si="0"/>
        <v>-20691.017217599863</v>
      </c>
      <c r="F71" s="35">
        <f t="shared" si="1"/>
        <v>-20691</v>
      </c>
      <c r="G71" s="35">
        <f t="shared" si="5"/>
        <v>-1.0063099998660618E-2</v>
      </c>
      <c r="I71" s="35">
        <f t="shared" si="6"/>
        <v>-1.0063099998660618E-2</v>
      </c>
      <c r="Q71" s="61">
        <f t="shared" si="4"/>
        <v>13713.780999999999</v>
      </c>
    </row>
    <row r="72" spans="1:17" ht="12.95" customHeight="1">
      <c r="A72" s="57" t="s">
        <v>216</v>
      </c>
      <c r="B72" s="58" t="s">
        <v>165</v>
      </c>
      <c r="C72" s="59">
        <v>28742.21</v>
      </c>
      <c r="D72" s="59" t="s">
        <v>208</v>
      </c>
      <c r="E72" s="35">
        <f t="shared" si="0"/>
        <v>-20674.02905798268</v>
      </c>
      <c r="F72" s="35">
        <f t="shared" si="1"/>
        <v>-20674</v>
      </c>
      <c r="G72" s="35">
        <f t="shared" si="5"/>
        <v>-1.6983399997116067E-2</v>
      </c>
      <c r="I72" s="35">
        <f t="shared" si="6"/>
        <v>-1.6983399997116067E-2</v>
      </c>
      <c r="Q72" s="61">
        <f t="shared" si="4"/>
        <v>13723.71</v>
      </c>
    </row>
    <row r="73" spans="1:17" ht="12.95" customHeight="1">
      <c r="A73" s="57" t="s">
        <v>216</v>
      </c>
      <c r="B73" s="58" t="s">
        <v>165</v>
      </c>
      <c r="C73" s="59">
        <v>28749.233</v>
      </c>
      <c r="D73" s="59" t="s">
        <v>208</v>
      </c>
      <c r="E73" s="35">
        <f t="shared" si="0"/>
        <v>-20662.012959182048</v>
      </c>
      <c r="F73" s="35">
        <f t="shared" si="1"/>
        <v>-20662</v>
      </c>
      <c r="G73" s="35">
        <f t="shared" si="5"/>
        <v>-7.5741999971796758E-3</v>
      </c>
      <c r="I73" s="35">
        <f t="shared" si="6"/>
        <v>-7.5741999971796758E-3</v>
      </c>
      <c r="Q73" s="61">
        <f t="shared" si="4"/>
        <v>13730.733</v>
      </c>
    </row>
    <row r="74" spans="1:17" ht="12.95" customHeight="1">
      <c r="A74" s="57" t="s">
        <v>216</v>
      </c>
      <c r="B74" s="58" t="s">
        <v>165</v>
      </c>
      <c r="C74" s="59">
        <v>28750.38</v>
      </c>
      <c r="D74" s="59" t="s">
        <v>208</v>
      </c>
      <c r="E74" s="35">
        <f t="shared" si="0"/>
        <v>-20660.050483698018</v>
      </c>
      <c r="F74" s="35">
        <f t="shared" si="1"/>
        <v>-20660</v>
      </c>
      <c r="G74" s="35">
        <f t="shared" si="5"/>
        <v>-2.950599999530823E-2</v>
      </c>
      <c r="I74" s="35">
        <f t="shared" si="6"/>
        <v>-2.950599999530823E-2</v>
      </c>
      <c r="Q74" s="61">
        <f t="shared" si="4"/>
        <v>13731.880000000001</v>
      </c>
    </row>
    <row r="75" spans="1:17" ht="12.95" customHeight="1">
      <c r="A75" s="57" t="s">
        <v>216</v>
      </c>
      <c r="B75" s="58" t="s">
        <v>165</v>
      </c>
      <c r="C75" s="59">
        <v>28756.236000000001</v>
      </c>
      <c r="D75" s="59" t="s">
        <v>208</v>
      </c>
      <c r="E75" s="35">
        <f t="shared" si="0"/>
        <v>-20650.03107965751</v>
      </c>
      <c r="F75" s="35">
        <f t="shared" si="1"/>
        <v>-20650</v>
      </c>
      <c r="G75" s="35">
        <f t="shared" si="5"/>
        <v>-1.8164999997679843E-2</v>
      </c>
      <c r="I75" s="35">
        <f t="shared" si="6"/>
        <v>-1.8164999997679843E-2</v>
      </c>
      <c r="Q75" s="61">
        <f t="shared" si="4"/>
        <v>13737.736000000001</v>
      </c>
    </row>
    <row r="76" spans="1:17" ht="12.95" customHeight="1">
      <c r="A76" s="57" t="s">
        <v>216</v>
      </c>
      <c r="B76" s="58" t="s">
        <v>165</v>
      </c>
      <c r="C76" s="59">
        <v>28757.406999999999</v>
      </c>
      <c r="D76" s="59" t="s">
        <v>208</v>
      </c>
      <c r="E76" s="35">
        <f t="shared" si="0"/>
        <v>-20648.027541042171</v>
      </c>
      <c r="F76" s="35">
        <f t="shared" si="1"/>
        <v>-20648</v>
      </c>
      <c r="G76" s="35">
        <f t="shared" si="5"/>
        <v>-1.6096799998194911E-2</v>
      </c>
      <c r="I76" s="35">
        <f t="shared" si="6"/>
        <v>-1.6096799998194911E-2</v>
      </c>
      <c r="Q76" s="61">
        <f t="shared" si="4"/>
        <v>13738.906999999999</v>
      </c>
    </row>
    <row r="77" spans="1:17" ht="12.95" customHeight="1">
      <c r="A77" s="57" t="s">
        <v>216</v>
      </c>
      <c r="B77" s="58" t="s">
        <v>165</v>
      </c>
      <c r="C77" s="59">
        <v>28764.427</v>
      </c>
      <c r="D77" s="59" t="s">
        <v>208</v>
      </c>
      <c r="E77" s="35">
        <f t="shared" si="0"/>
        <v>-20636.016575132955</v>
      </c>
      <c r="F77" s="35">
        <f t="shared" si="1"/>
        <v>-20636</v>
      </c>
      <c r="G77" s="35">
        <f t="shared" si="5"/>
        <v>-9.6875999988697004E-3</v>
      </c>
      <c r="I77" s="35">
        <f t="shared" si="6"/>
        <v>-9.6875999988697004E-3</v>
      </c>
      <c r="Q77" s="61">
        <f t="shared" si="4"/>
        <v>13745.927</v>
      </c>
    </row>
    <row r="78" spans="1:17" ht="12.95" customHeight="1">
      <c r="A78" s="57" t="s">
        <v>216</v>
      </c>
      <c r="B78" s="58" t="s">
        <v>165</v>
      </c>
      <c r="C78" s="59">
        <v>28781.37</v>
      </c>
      <c r="D78" s="59" t="s">
        <v>208</v>
      </c>
      <c r="E78" s="35">
        <f t="shared" si="0"/>
        <v>-20607.027715389384</v>
      </c>
      <c r="F78" s="35">
        <f t="shared" si="1"/>
        <v>-20607</v>
      </c>
      <c r="G78" s="35">
        <f t="shared" si="5"/>
        <v>-1.6198699999222299E-2</v>
      </c>
      <c r="I78" s="35">
        <f t="shared" si="6"/>
        <v>-1.6198699999222299E-2</v>
      </c>
      <c r="Q78" s="61">
        <f t="shared" si="4"/>
        <v>13762.869999999999</v>
      </c>
    </row>
    <row r="79" spans="1:17" ht="12.95" customHeight="1">
      <c r="A79" s="57" t="s">
        <v>216</v>
      </c>
      <c r="B79" s="58" t="s">
        <v>165</v>
      </c>
      <c r="C79" s="59">
        <v>29397.357</v>
      </c>
      <c r="D79" s="59" t="s">
        <v>208</v>
      </c>
      <c r="E79" s="35">
        <f t="shared" si="0"/>
        <v>-19553.096254204051</v>
      </c>
      <c r="F79" s="35">
        <f t="shared" si="1"/>
        <v>-19553</v>
      </c>
      <c r="G79" s="35">
        <f t="shared" si="5"/>
        <v>-5.6257299998833332E-2</v>
      </c>
      <c r="I79" s="35">
        <f t="shared" si="6"/>
        <v>-5.6257299998833332E-2</v>
      </c>
      <c r="Q79" s="61">
        <f t="shared" si="4"/>
        <v>14378.857</v>
      </c>
    </row>
    <row r="80" spans="1:17" ht="12.95" customHeight="1">
      <c r="A80" s="57" t="s">
        <v>216</v>
      </c>
      <c r="B80" s="58" t="s">
        <v>165</v>
      </c>
      <c r="C80" s="59">
        <v>29438.324000000001</v>
      </c>
      <c r="D80" s="59" t="s">
        <v>208</v>
      </c>
      <c r="E80" s="35">
        <f t="shared" si="0"/>
        <v>-19483.003200015602</v>
      </c>
      <c r="F80" s="35">
        <f t="shared" si="1"/>
        <v>-19483</v>
      </c>
      <c r="G80" s="35">
        <f t="shared" si="5"/>
        <v>-1.8702999986999203E-3</v>
      </c>
      <c r="I80" s="35">
        <f t="shared" si="6"/>
        <v>-1.8702999986999203E-3</v>
      </c>
      <c r="Q80" s="61">
        <f t="shared" si="4"/>
        <v>14419.824000000001</v>
      </c>
    </row>
    <row r="81" spans="1:21" ht="12.95" customHeight="1">
      <c r="A81" s="57" t="s">
        <v>216</v>
      </c>
      <c r="B81" s="58" t="s">
        <v>165</v>
      </c>
      <c r="C81" s="59">
        <v>29455.275000000001</v>
      </c>
      <c r="D81" s="59" t="s">
        <v>208</v>
      </c>
      <c r="E81" s="35">
        <f t="shared" si="0"/>
        <v>-19454.00065256159</v>
      </c>
      <c r="F81" s="35">
        <f t="shared" si="1"/>
        <v>-19454</v>
      </c>
      <c r="G81" s="35">
        <f t="shared" si="5"/>
        <v>-3.8139999742270447E-4</v>
      </c>
      <c r="I81" s="35">
        <f t="shared" si="6"/>
        <v>-3.8139999742270447E-4</v>
      </c>
      <c r="Q81" s="61">
        <f t="shared" si="4"/>
        <v>14436.775000000001</v>
      </c>
    </row>
    <row r="82" spans="1:21" ht="12.95" customHeight="1">
      <c r="A82" s="57" t="s">
        <v>216</v>
      </c>
      <c r="B82" s="58" t="s">
        <v>165</v>
      </c>
      <c r="C82" s="59">
        <v>29456.413</v>
      </c>
      <c r="D82" s="59" t="s">
        <v>208</v>
      </c>
      <c r="E82" s="35">
        <f t="shared" si="0"/>
        <v>-19452.053575751808</v>
      </c>
      <c r="F82" s="35">
        <f t="shared" si="1"/>
        <v>-19452</v>
      </c>
      <c r="G82" s="35">
        <f t="shared" si="5"/>
        <v>-3.1313200001022778E-2</v>
      </c>
      <c r="I82" s="35">
        <f t="shared" si="6"/>
        <v>-3.1313200001022778E-2</v>
      </c>
      <c r="Q82" s="61">
        <f t="shared" si="4"/>
        <v>14437.913</v>
      </c>
    </row>
    <row r="83" spans="1:21" ht="12.95" customHeight="1">
      <c r="A83" s="57" t="s">
        <v>216</v>
      </c>
      <c r="B83" s="58" t="s">
        <v>165</v>
      </c>
      <c r="C83" s="59">
        <v>29462.242999999999</v>
      </c>
      <c r="D83" s="59" t="s">
        <v>208</v>
      </c>
      <c r="E83" s="35">
        <f t="shared" si="0"/>
        <v>-19442.078656770223</v>
      </c>
      <c r="F83" s="35">
        <f t="shared" si="1"/>
        <v>-19442</v>
      </c>
      <c r="G83" s="35">
        <f t="shared" si="5"/>
        <v>-4.5972199997777352E-2</v>
      </c>
      <c r="I83" s="35">
        <f t="shared" si="6"/>
        <v>-4.5972199997777352E-2</v>
      </c>
      <c r="Q83" s="61">
        <f t="shared" si="4"/>
        <v>14443.742999999999</v>
      </c>
    </row>
    <row r="84" spans="1:21" ht="12.95" customHeight="1">
      <c r="A84" s="57" t="s">
        <v>216</v>
      </c>
      <c r="B84" s="58" t="s">
        <v>165</v>
      </c>
      <c r="C84" s="59">
        <v>29465.219000000001</v>
      </c>
      <c r="D84" s="59" t="s">
        <v>208</v>
      </c>
      <c r="E84" s="35">
        <f t="shared" si="0"/>
        <v>-19436.986828487337</v>
      </c>
      <c r="F84" s="35">
        <f t="shared" si="1"/>
        <v>-19437</v>
      </c>
      <c r="G84" s="35">
        <f t="shared" si="5"/>
        <v>7.698299999901792E-3</v>
      </c>
      <c r="I84" s="35">
        <f t="shared" si="6"/>
        <v>7.698299999901792E-3</v>
      </c>
      <c r="Q84" s="61">
        <f t="shared" si="4"/>
        <v>14446.719000000001</v>
      </c>
    </row>
    <row r="85" spans="1:21" ht="12.95" customHeight="1">
      <c r="A85" s="57" t="s">
        <v>216</v>
      </c>
      <c r="B85" s="58" t="s">
        <v>165</v>
      </c>
      <c r="C85" s="59">
        <v>29486.226999999999</v>
      </c>
      <c r="D85" s="59" t="s">
        <v>208</v>
      </c>
      <c r="E85" s="35">
        <f t="shared" ref="E85:E148" si="7">+(C85-C$7)/C$8</f>
        <v>-19401.042900877535</v>
      </c>
      <c r="F85" s="35">
        <f t="shared" ref="F85:F148" si="8">ROUND(2*E85,0)/2</f>
        <v>-19401</v>
      </c>
      <c r="G85" s="35">
        <f t="shared" ref="G85:G116" si="9">+C85-(C$7+F85*C$8)</f>
        <v>-2.5074099998164456E-2</v>
      </c>
      <c r="I85" s="35">
        <f t="shared" ref="I85:I90" si="10">G85</f>
        <v>-2.5074099998164456E-2</v>
      </c>
      <c r="Q85" s="61">
        <f t="shared" si="4"/>
        <v>14467.726999999999</v>
      </c>
    </row>
    <row r="86" spans="1:21" ht="12.95" customHeight="1">
      <c r="A86" s="57" t="s">
        <v>216</v>
      </c>
      <c r="B86" s="58" t="s">
        <v>165</v>
      </c>
      <c r="C86" s="59">
        <v>29493.214</v>
      </c>
      <c r="D86" s="59" t="s">
        <v>208</v>
      </c>
      <c r="E86" s="35">
        <f t="shared" si="7"/>
        <v>-19389.088396773874</v>
      </c>
      <c r="F86" s="35">
        <f t="shared" si="8"/>
        <v>-19389</v>
      </c>
      <c r="G86" s="35">
        <f t="shared" si="9"/>
        <v>-5.1664899998286273E-2</v>
      </c>
      <c r="I86" s="35">
        <f t="shared" si="10"/>
        <v>-5.1664899998286273E-2</v>
      </c>
      <c r="Q86" s="61">
        <f t="shared" si="4"/>
        <v>14474.714</v>
      </c>
    </row>
    <row r="87" spans="1:21" ht="12.95" customHeight="1">
      <c r="A87" s="57" t="s">
        <v>216</v>
      </c>
      <c r="B87" s="58" t="s">
        <v>165</v>
      </c>
      <c r="C87" s="59">
        <v>29868.474999999999</v>
      </c>
      <c r="D87" s="59" t="s">
        <v>208</v>
      </c>
      <c r="E87" s="35">
        <f t="shared" si="7"/>
        <v>-18747.030408446411</v>
      </c>
      <c r="F87" s="35">
        <f t="shared" si="8"/>
        <v>-18747</v>
      </c>
      <c r="G87" s="35">
        <f t="shared" si="9"/>
        <v>-1.7772700000932673E-2</v>
      </c>
      <c r="I87" s="35">
        <f t="shared" si="10"/>
        <v>-1.7772700000932673E-2</v>
      </c>
      <c r="Q87" s="61">
        <f t="shared" ref="Q87:Q150" si="11">+C87-15018.5</f>
        <v>14849.974999999999</v>
      </c>
    </row>
    <row r="88" spans="1:21" ht="12.95" customHeight="1">
      <c r="A88" s="57" t="s">
        <v>395</v>
      </c>
      <c r="B88" s="58" t="s">
        <v>165</v>
      </c>
      <c r="C88" s="59">
        <v>29928.084999999999</v>
      </c>
      <c r="D88" s="59" t="s">
        <v>105</v>
      </c>
      <c r="E88" s="35">
        <f t="shared" si="7"/>
        <v>-18645.039856046347</v>
      </c>
      <c r="F88" s="35">
        <f t="shared" si="8"/>
        <v>-18645</v>
      </c>
      <c r="G88" s="35">
        <f t="shared" si="9"/>
        <v>-2.3294499998883111E-2</v>
      </c>
      <c r="I88" s="35">
        <f t="shared" si="10"/>
        <v>-2.3294499998883111E-2</v>
      </c>
      <c r="Q88" s="61">
        <f t="shared" si="11"/>
        <v>14909.584999999999</v>
      </c>
    </row>
    <row r="89" spans="1:21" ht="12.95" customHeight="1">
      <c r="A89" s="57" t="s">
        <v>216</v>
      </c>
      <c r="B89" s="58" t="s">
        <v>165</v>
      </c>
      <c r="C89" s="59">
        <v>30587.337</v>
      </c>
      <c r="D89" s="59" t="s">
        <v>105</v>
      </c>
      <c r="E89" s="35">
        <f t="shared" si="7"/>
        <v>-17517.083545849295</v>
      </c>
      <c r="F89" s="35">
        <f t="shared" si="8"/>
        <v>-17517</v>
      </c>
      <c r="G89" s="35">
        <f t="shared" si="9"/>
        <v>-4.8829699997440912E-2</v>
      </c>
      <c r="I89" s="35">
        <f t="shared" si="10"/>
        <v>-4.8829699997440912E-2</v>
      </c>
      <c r="Q89" s="61">
        <f t="shared" si="11"/>
        <v>15568.837</v>
      </c>
    </row>
    <row r="90" spans="1:21" ht="12.95" customHeight="1">
      <c r="A90" s="57" t="s">
        <v>216</v>
      </c>
      <c r="B90" s="58" t="s">
        <v>165</v>
      </c>
      <c r="C90" s="59">
        <v>31674.481</v>
      </c>
      <c r="D90" s="59" t="s">
        <v>105</v>
      </c>
      <c r="E90" s="35">
        <f t="shared" si="7"/>
        <v>-15657.019511317938</v>
      </c>
      <c r="F90" s="35">
        <f t="shared" si="8"/>
        <v>-15657</v>
      </c>
      <c r="G90" s="35">
        <f t="shared" si="9"/>
        <v>-1.1403699998481898E-2</v>
      </c>
      <c r="I90" s="35">
        <f t="shared" si="10"/>
        <v>-1.1403699998481898E-2</v>
      </c>
      <c r="Q90" s="61">
        <f t="shared" si="11"/>
        <v>16655.981</v>
      </c>
    </row>
    <row r="91" spans="1:21" ht="12.95" customHeight="1">
      <c r="A91" s="57" t="s">
        <v>405</v>
      </c>
      <c r="B91" s="58" t="s">
        <v>165</v>
      </c>
      <c r="C91" s="59">
        <v>32889.438000000002</v>
      </c>
      <c r="D91" s="59" t="s">
        <v>208</v>
      </c>
      <c r="E91" s="35">
        <f t="shared" si="7"/>
        <v>-13578.272060012392</v>
      </c>
      <c r="F91" s="35">
        <f t="shared" si="8"/>
        <v>-13578.5</v>
      </c>
      <c r="Q91" s="61">
        <f t="shared" si="11"/>
        <v>17870.938000000002</v>
      </c>
      <c r="U91" s="35">
        <f>+C91-(C$7+F91*C$8)</f>
        <v>0.13322315000550589</v>
      </c>
    </row>
    <row r="92" spans="1:21" ht="12.95" customHeight="1">
      <c r="A92" s="57" t="s">
        <v>408</v>
      </c>
      <c r="B92" s="58" t="s">
        <v>165</v>
      </c>
      <c r="C92" s="59">
        <v>33065.498</v>
      </c>
      <c r="D92" s="59" t="s">
        <v>208</v>
      </c>
      <c r="E92" s="35">
        <f t="shared" si="7"/>
        <v>-13277.039772551314</v>
      </c>
      <c r="F92" s="35">
        <f t="shared" si="8"/>
        <v>-13277</v>
      </c>
      <c r="G92" s="35">
        <f t="shared" ref="G92:G123" si="12">+C92-(C$7+F92*C$8)</f>
        <v>-2.3245700002007652E-2</v>
      </c>
      <c r="I92" s="35">
        <f t="shared" ref="I92:I114" si="13">G92</f>
        <v>-2.3245700002007652E-2</v>
      </c>
      <c r="Q92" s="61">
        <f t="shared" si="11"/>
        <v>18046.998</v>
      </c>
    </row>
    <row r="93" spans="1:21" ht="12.95" customHeight="1">
      <c r="A93" s="57" t="s">
        <v>408</v>
      </c>
      <c r="B93" s="58" t="s">
        <v>165</v>
      </c>
      <c r="C93" s="59">
        <v>33418.519999999997</v>
      </c>
      <c r="D93" s="59" t="s">
        <v>208</v>
      </c>
      <c r="E93" s="35">
        <f t="shared" si="7"/>
        <v>-12673.031908277288</v>
      </c>
      <c r="F93" s="35">
        <f t="shared" si="8"/>
        <v>-12673</v>
      </c>
      <c r="G93" s="35">
        <f t="shared" si="12"/>
        <v>-1.864930000010645E-2</v>
      </c>
      <c r="I93" s="35">
        <f t="shared" si="13"/>
        <v>-1.864930000010645E-2</v>
      </c>
      <c r="Q93" s="61">
        <f t="shared" si="11"/>
        <v>18400.019999999997</v>
      </c>
    </row>
    <row r="94" spans="1:21" ht="12.95" customHeight="1">
      <c r="A94" s="57" t="s">
        <v>414</v>
      </c>
      <c r="B94" s="58" t="s">
        <v>165</v>
      </c>
      <c r="C94" s="59">
        <v>33559.966999999997</v>
      </c>
      <c r="D94" s="59" t="s">
        <v>208</v>
      </c>
      <c r="E94" s="35">
        <f t="shared" si="7"/>
        <v>-12431.021210989387</v>
      </c>
      <c r="F94" s="35">
        <f t="shared" si="8"/>
        <v>-12431</v>
      </c>
      <c r="G94" s="35">
        <f t="shared" si="12"/>
        <v>-1.2397099999361672E-2</v>
      </c>
      <c r="I94" s="35">
        <f t="shared" si="13"/>
        <v>-1.2397099999361672E-2</v>
      </c>
      <c r="Q94" s="61">
        <f t="shared" si="11"/>
        <v>18541.466999999997</v>
      </c>
    </row>
    <row r="95" spans="1:21" ht="12.95" customHeight="1">
      <c r="A95" s="57" t="s">
        <v>408</v>
      </c>
      <c r="B95" s="58" t="s">
        <v>165</v>
      </c>
      <c r="C95" s="59">
        <v>33594.447</v>
      </c>
      <c r="D95" s="59" t="s">
        <v>208</v>
      </c>
      <c r="E95" s="35">
        <f t="shared" si="7"/>
        <v>-12372.027179002229</v>
      </c>
      <c r="F95" s="35">
        <f t="shared" si="8"/>
        <v>-12372</v>
      </c>
      <c r="G95" s="35">
        <f t="shared" si="12"/>
        <v>-1.5885200002230704E-2</v>
      </c>
      <c r="I95" s="35">
        <f t="shared" si="13"/>
        <v>-1.5885200002230704E-2</v>
      </c>
      <c r="Q95" s="61">
        <f t="shared" si="11"/>
        <v>18575.947</v>
      </c>
    </row>
    <row r="96" spans="1:21" ht="12.95" customHeight="1">
      <c r="A96" s="57" t="s">
        <v>408</v>
      </c>
      <c r="B96" s="58" t="s">
        <v>165</v>
      </c>
      <c r="C96" s="59">
        <v>33798.427000000003</v>
      </c>
      <c r="D96" s="59" t="s">
        <v>208</v>
      </c>
      <c r="E96" s="35">
        <f t="shared" si="7"/>
        <v>-12023.024782113029</v>
      </c>
      <c r="F96" s="35">
        <f t="shared" si="8"/>
        <v>-12023</v>
      </c>
      <c r="G96" s="35">
        <f t="shared" si="12"/>
        <v>-1.4484299994364846E-2</v>
      </c>
      <c r="I96" s="35">
        <f t="shared" si="13"/>
        <v>-1.4484299994364846E-2</v>
      </c>
      <c r="Q96" s="61">
        <f t="shared" si="11"/>
        <v>18779.927000000003</v>
      </c>
    </row>
    <row r="97" spans="1:17" ht="12.95" customHeight="1">
      <c r="A97" s="57" t="s">
        <v>422</v>
      </c>
      <c r="B97" s="58" t="s">
        <v>165</v>
      </c>
      <c r="C97" s="59">
        <v>34628.377</v>
      </c>
      <c r="D97" s="59" t="s">
        <v>208</v>
      </c>
      <c r="E97" s="35">
        <f t="shared" si="7"/>
        <v>-10603.010372375871</v>
      </c>
      <c r="F97" s="35">
        <f t="shared" si="8"/>
        <v>-10603</v>
      </c>
      <c r="G97" s="35">
        <f t="shared" si="12"/>
        <v>-6.0622999953920953E-3</v>
      </c>
      <c r="I97" s="35">
        <f t="shared" si="13"/>
        <v>-6.0622999953920953E-3</v>
      </c>
      <c r="Q97" s="61">
        <f t="shared" si="11"/>
        <v>19609.877</v>
      </c>
    </row>
    <row r="98" spans="1:17" ht="12.95" customHeight="1">
      <c r="A98" s="57" t="s">
        <v>426</v>
      </c>
      <c r="B98" s="58" t="s">
        <v>165</v>
      </c>
      <c r="C98" s="59">
        <v>35244.396999999997</v>
      </c>
      <c r="D98" s="59" t="s">
        <v>208</v>
      </c>
      <c r="E98" s="35">
        <f t="shared" si="7"/>
        <v>-9549.0224493849873</v>
      </c>
      <c r="F98" s="35">
        <f t="shared" si="8"/>
        <v>-9549</v>
      </c>
      <c r="G98" s="35">
        <f t="shared" si="12"/>
        <v>-1.3120900002832059E-2</v>
      </c>
      <c r="I98" s="35">
        <f t="shared" si="13"/>
        <v>-1.3120900002832059E-2</v>
      </c>
      <c r="Q98" s="61">
        <f t="shared" si="11"/>
        <v>20225.896999999997</v>
      </c>
    </row>
    <row r="99" spans="1:17" ht="12.95" customHeight="1">
      <c r="A99" s="57" t="s">
        <v>429</v>
      </c>
      <c r="B99" s="58" t="s">
        <v>165</v>
      </c>
      <c r="C99" s="59">
        <v>35930.557000000001</v>
      </c>
      <c r="D99" s="59" t="s">
        <v>208</v>
      </c>
      <c r="E99" s="35">
        <f t="shared" si="7"/>
        <v>-8375.0275251302046</v>
      </c>
      <c r="F99" s="35">
        <f t="shared" si="8"/>
        <v>-8375</v>
      </c>
      <c r="G99" s="35">
        <f t="shared" si="12"/>
        <v>-1.6087500000139698E-2</v>
      </c>
      <c r="I99" s="35">
        <f t="shared" si="13"/>
        <v>-1.6087500000139698E-2</v>
      </c>
      <c r="Q99" s="61">
        <f t="shared" si="11"/>
        <v>20912.057000000001</v>
      </c>
    </row>
    <row r="100" spans="1:17" ht="12.95" customHeight="1">
      <c r="A100" s="57" t="s">
        <v>433</v>
      </c>
      <c r="B100" s="58" t="s">
        <v>162</v>
      </c>
      <c r="C100" s="59">
        <v>36026.712</v>
      </c>
      <c r="D100" s="59" t="s">
        <v>208</v>
      </c>
      <c r="E100" s="35">
        <f t="shared" si="7"/>
        <v>-8210.5098004862211</v>
      </c>
      <c r="F100" s="35">
        <f t="shared" si="8"/>
        <v>-8210.5</v>
      </c>
      <c r="G100" s="35">
        <f t="shared" si="12"/>
        <v>-5.7280499968328513E-3</v>
      </c>
      <c r="I100" s="35">
        <f t="shared" si="13"/>
        <v>-5.7280499968328513E-3</v>
      </c>
      <c r="Q100" s="61">
        <f t="shared" si="11"/>
        <v>21008.212</v>
      </c>
    </row>
    <row r="101" spans="1:17" ht="12.95" customHeight="1">
      <c r="A101" s="57" t="s">
        <v>433</v>
      </c>
      <c r="B101" s="58" t="s">
        <v>165</v>
      </c>
      <c r="C101" s="59">
        <v>36028.754000000001</v>
      </c>
      <c r="D101" s="59" t="s">
        <v>208</v>
      </c>
      <c r="E101" s="35">
        <f t="shared" si="7"/>
        <v>-8207.0160123969563</v>
      </c>
      <c r="F101" s="35">
        <f t="shared" si="8"/>
        <v>-8207</v>
      </c>
      <c r="G101" s="35">
        <f t="shared" si="12"/>
        <v>-9.358700001030229E-3</v>
      </c>
      <c r="I101" s="35">
        <f t="shared" si="13"/>
        <v>-9.358700001030229E-3</v>
      </c>
      <c r="Q101" s="61">
        <f t="shared" si="11"/>
        <v>21010.254000000001</v>
      </c>
    </row>
    <row r="102" spans="1:17" ht="12.95" customHeight="1">
      <c r="A102" s="57" t="s">
        <v>429</v>
      </c>
      <c r="B102" s="58" t="s">
        <v>165</v>
      </c>
      <c r="C102" s="59">
        <v>36348.457999999999</v>
      </c>
      <c r="D102" s="59" t="s">
        <v>208</v>
      </c>
      <c r="E102" s="35">
        <f t="shared" si="7"/>
        <v>-7660.0140401689814</v>
      </c>
      <c r="F102" s="35">
        <f t="shared" si="8"/>
        <v>-7660</v>
      </c>
      <c r="G102" s="35">
        <f t="shared" si="12"/>
        <v>-8.2059999986086041E-3</v>
      </c>
      <c r="I102" s="35">
        <f t="shared" si="13"/>
        <v>-8.2059999986086041E-3</v>
      </c>
      <c r="Q102" s="61">
        <f t="shared" si="11"/>
        <v>21329.957999999999</v>
      </c>
    </row>
    <row r="103" spans="1:17" ht="12.95" customHeight="1">
      <c r="A103" s="57" t="s">
        <v>433</v>
      </c>
      <c r="B103" s="58" t="s">
        <v>165</v>
      </c>
      <c r="C103" s="59">
        <v>36495.749000000003</v>
      </c>
      <c r="D103" s="59" t="s">
        <v>208</v>
      </c>
      <c r="E103" s="35">
        <f t="shared" si="7"/>
        <v>-7408.0044704062211</v>
      </c>
      <c r="F103" s="35">
        <f t="shared" si="8"/>
        <v>-7408</v>
      </c>
      <c r="G103" s="35">
        <f t="shared" si="12"/>
        <v>-2.6127999954042025E-3</v>
      </c>
      <c r="I103" s="35">
        <f t="shared" si="13"/>
        <v>-2.6127999954042025E-3</v>
      </c>
      <c r="Q103" s="61">
        <f t="shared" si="11"/>
        <v>21477.249000000003</v>
      </c>
    </row>
    <row r="104" spans="1:17" ht="12.95" customHeight="1">
      <c r="A104" s="57" t="s">
        <v>444</v>
      </c>
      <c r="B104" s="58" t="s">
        <v>165</v>
      </c>
      <c r="C104" s="59">
        <v>37192.415999999997</v>
      </c>
      <c r="D104" s="59" t="s">
        <v>208</v>
      </c>
      <c r="E104" s="35">
        <f t="shared" si="7"/>
        <v>-6216.0324494551369</v>
      </c>
      <c r="F104" s="35">
        <f t="shared" si="8"/>
        <v>-6216</v>
      </c>
      <c r="G104" s="35">
        <f t="shared" si="12"/>
        <v>-1.8965600000228733E-2</v>
      </c>
      <c r="I104" s="35">
        <f t="shared" si="13"/>
        <v>-1.8965600000228733E-2</v>
      </c>
      <c r="Q104" s="61">
        <f t="shared" si="11"/>
        <v>22173.915999999997</v>
      </c>
    </row>
    <row r="105" spans="1:17" ht="12.95" customHeight="1">
      <c r="A105" s="57" t="s">
        <v>444</v>
      </c>
      <c r="B105" s="58" t="s">
        <v>165</v>
      </c>
      <c r="C105" s="59">
        <v>37199.444000000003</v>
      </c>
      <c r="D105" s="59" t="s">
        <v>208</v>
      </c>
      <c r="E105" s="35">
        <f t="shared" si="7"/>
        <v>-6204.0077958354723</v>
      </c>
      <c r="F105" s="35">
        <f t="shared" si="8"/>
        <v>-6204</v>
      </c>
      <c r="G105" s="35">
        <f t="shared" si="12"/>
        <v>-4.5563999956357293E-3</v>
      </c>
      <c r="I105" s="35">
        <f t="shared" si="13"/>
        <v>-4.5563999956357293E-3</v>
      </c>
      <c r="Q105" s="61">
        <f t="shared" si="11"/>
        <v>22180.944000000003</v>
      </c>
    </row>
    <row r="106" spans="1:17" ht="12.95" customHeight="1">
      <c r="A106" s="57" t="s">
        <v>444</v>
      </c>
      <c r="B106" s="58" t="s">
        <v>165</v>
      </c>
      <c r="C106" s="59">
        <v>37579.347999999998</v>
      </c>
      <c r="D106" s="59" t="s">
        <v>208</v>
      </c>
      <c r="E106" s="35">
        <f t="shared" si="7"/>
        <v>-5554.0058025626486</v>
      </c>
      <c r="F106" s="35">
        <f t="shared" si="8"/>
        <v>-5554</v>
      </c>
      <c r="G106" s="35">
        <f t="shared" si="12"/>
        <v>-3.3914000014192425E-3</v>
      </c>
      <c r="I106" s="35">
        <f t="shared" si="13"/>
        <v>-3.3914000014192425E-3</v>
      </c>
      <c r="Q106" s="61">
        <f t="shared" si="11"/>
        <v>22560.847999999998</v>
      </c>
    </row>
    <row r="107" spans="1:17" ht="12.95" customHeight="1">
      <c r="A107" s="57" t="s">
        <v>444</v>
      </c>
      <c r="B107" s="58" t="s">
        <v>165</v>
      </c>
      <c r="C107" s="59">
        <v>37586.362999999998</v>
      </c>
      <c r="D107" s="59" t="s">
        <v>208</v>
      </c>
      <c r="E107" s="35">
        <f t="shared" si="7"/>
        <v>-5542.0033914724554</v>
      </c>
      <c r="F107" s="35">
        <f t="shared" si="8"/>
        <v>-5542</v>
      </c>
      <c r="G107" s="35">
        <f t="shared" si="12"/>
        <v>-1.9822000031126663E-3</v>
      </c>
      <c r="I107" s="35">
        <f t="shared" si="13"/>
        <v>-1.9822000031126663E-3</v>
      </c>
      <c r="Q107" s="61">
        <f t="shared" si="11"/>
        <v>22567.862999999998</v>
      </c>
    </row>
    <row r="108" spans="1:17" ht="12.95" customHeight="1">
      <c r="A108" s="57" t="s">
        <v>444</v>
      </c>
      <c r="B108" s="58" t="s">
        <v>165</v>
      </c>
      <c r="C108" s="59">
        <v>37932.374000000003</v>
      </c>
      <c r="D108" s="59" t="s">
        <v>208</v>
      </c>
      <c r="E108" s="35">
        <f t="shared" si="7"/>
        <v>-4949.9910944333878</v>
      </c>
      <c r="F108" s="35">
        <f t="shared" si="8"/>
        <v>-4950</v>
      </c>
      <c r="G108" s="35">
        <f t="shared" si="12"/>
        <v>5.2050000012968667E-3</v>
      </c>
      <c r="I108" s="35">
        <f t="shared" si="13"/>
        <v>5.2050000012968667E-3</v>
      </c>
      <c r="Q108" s="61">
        <f t="shared" si="11"/>
        <v>22913.874000000003</v>
      </c>
    </row>
    <row r="109" spans="1:17" ht="12.95" customHeight="1">
      <c r="A109" s="57" t="s">
        <v>444</v>
      </c>
      <c r="B109" s="58" t="s">
        <v>165</v>
      </c>
      <c r="C109" s="59">
        <v>37956.322</v>
      </c>
      <c r="D109" s="59" t="s">
        <v>208</v>
      </c>
      <c r="E109" s="35">
        <f t="shared" si="7"/>
        <v>-4909.0169332376763</v>
      </c>
      <c r="F109" s="35">
        <f t="shared" si="8"/>
        <v>-4909</v>
      </c>
      <c r="G109" s="35">
        <f t="shared" si="12"/>
        <v>-9.8968999955104664E-3</v>
      </c>
      <c r="I109" s="35">
        <f t="shared" si="13"/>
        <v>-9.8968999955104664E-3</v>
      </c>
      <c r="Q109" s="61">
        <f t="shared" si="11"/>
        <v>22937.822</v>
      </c>
    </row>
    <row r="110" spans="1:17" ht="12.95" customHeight="1">
      <c r="A110" s="57" t="s">
        <v>444</v>
      </c>
      <c r="B110" s="58" t="s">
        <v>165</v>
      </c>
      <c r="C110" s="59">
        <v>38255.552000000003</v>
      </c>
      <c r="D110" s="59" t="s">
        <v>208</v>
      </c>
      <c r="E110" s="35">
        <f t="shared" si="7"/>
        <v>-4397.0452339477724</v>
      </c>
      <c r="F110" s="35">
        <f t="shared" si="8"/>
        <v>-4397</v>
      </c>
      <c r="G110" s="35">
        <f t="shared" si="12"/>
        <v>-2.64376999984961E-2</v>
      </c>
      <c r="I110" s="35">
        <f t="shared" si="13"/>
        <v>-2.64376999984961E-2</v>
      </c>
      <c r="Q110" s="61">
        <f t="shared" si="11"/>
        <v>23237.052000000003</v>
      </c>
    </row>
    <row r="111" spans="1:17" ht="12.95" customHeight="1">
      <c r="A111" s="57" t="s">
        <v>444</v>
      </c>
      <c r="B111" s="58" t="s">
        <v>165</v>
      </c>
      <c r="C111" s="59">
        <v>38323.370000000003</v>
      </c>
      <c r="D111" s="59" t="s">
        <v>208</v>
      </c>
      <c r="E111" s="35">
        <f t="shared" si="7"/>
        <v>-4281.0110906384716</v>
      </c>
      <c r="F111" s="35">
        <f t="shared" si="8"/>
        <v>-4281</v>
      </c>
      <c r="G111" s="35">
        <f t="shared" si="12"/>
        <v>-6.4820999978110194E-3</v>
      </c>
      <c r="I111" s="35">
        <f t="shared" si="13"/>
        <v>-6.4820999978110194E-3</v>
      </c>
      <c r="Q111" s="61">
        <f t="shared" si="11"/>
        <v>23304.870000000003</v>
      </c>
    </row>
    <row r="112" spans="1:17" ht="12.95" customHeight="1">
      <c r="A112" s="57" t="s">
        <v>464</v>
      </c>
      <c r="B112" s="58" t="s">
        <v>165</v>
      </c>
      <c r="C112" s="59">
        <v>38590.474999999999</v>
      </c>
      <c r="D112" s="59" t="s">
        <v>208</v>
      </c>
      <c r="E112" s="35">
        <f t="shared" si="7"/>
        <v>-3824.0041035755894</v>
      </c>
      <c r="F112" s="35">
        <f t="shared" si="8"/>
        <v>-3824</v>
      </c>
      <c r="G112" s="35">
        <f t="shared" si="12"/>
        <v>-2.3983999999472871E-3</v>
      </c>
      <c r="I112" s="35">
        <f t="shared" si="13"/>
        <v>-2.3983999999472871E-3</v>
      </c>
      <c r="Q112" s="61">
        <f t="shared" si="11"/>
        <v>23571.974999999999</v>
      </c>
    </row>
    <row r="113" spans="1:31" ht="12.95" customHeight="1">
      <c r="A113" s="57" t="s">
        <v>469</v>
      </c>
      <c r="B113" s="58" t="s">
        <v>165</v>
      </c>
      <c r="C113" s="59">
        <v>38967.453999999998</v>
      </c>
      <c r="D113" s="59" t="s">
        <v>208</v>
      </c>
      <c r="E113" s="35">
        <f t="shared" si="7"/>
        <v>-3179.0066794315985</v>
      </c>
      <c r="F113" s="35">
        <f t="shared" si="8"/>
        <v>-3179</v>
      </c>
      <c r="G113" s="35">
        <f t="shared" si="12"/>
        <v>-3.9039000039338134E-3</v>
      </c>
      <c r="I113" s="35">
        <f t="shared" si="13"/>
        <v>-3.9039000039338134E-3</v>
      </c>
      <c r="Q113" s="61">
        <f t="shared" si="11"/>
        <v>23948.953999999998</v>
      </c>
    </row>
    <row r="114" spans="1:31" ht="12.95" customHeight="1">
      <c r="A114" s="57" t="s">
        <v>473</v>
      </c>
      <c r="B114" s="58" t="s">
        <v>165</v>
      </c>
      <c r="C114" s="59">
        <v>39697.442000000003</v>
      </c>
      <c r="D114" s="59" t="s">
        <v>208</v>
      </c>
      <c r="E114" s="35">
        <f t="shared" si="7"/>
        <v>-1930.0236335430277</v>
      </c>
      <c r="F114" s="35">
        <f t="shared" si="8"/>
        <v>-1930</v>
      </c>
      <c r="G114" s="35">
        <f t="shared" si="12"/>
        <v>-1.381299999775365E-2</v>
      </c>
      <c r="I114" s="35">
        <f t="shared" si="13"/>
        <v>-1.381299999775365E-2</v>
      </c>
      <c r="Q114" s="61">
        <f t="shared" si="11"/>
        <v>24678.942000000003</v>
      </c>
    </row>
    <row r="115" spans="1:31" ht="12.95" customHeight="1">
      <c r="A115" s="35" t="s">
        <v>72</v>
      </c>
      <c r="C115" s="5">
        <v>40825.474999999999</v>
      </c>
      <c r="D115" s="5" t="s">
        <v>74</v>
      </c>
      <c r="E115" s="35">
        <f t="shared" si="7"/>
        <v>0</v>
      </c>
      <c r="F115" s="35">
        <f t="shared" si="8"/>
        <v>0</v>
      </c>
      <c r="G115" s="35">
        <f t="shared" si="12"/>
        <v>0</v>
      </c>
      <c r="H115" s="35">
        <f>+G115</f>
        <v>0</v>
      </c>
      <c r="Q115" s="61">
        <f t="shared" si="11"/>
        <v>25806.974999999999</v>
      </c>
    </row>
    <row r="116" spans="1:31" ht="12.95" customHeight="1">
      <c r="A116" s="57" t="s">
        <v>477</v>
      </c>
      <c r="B116" s="58" t="s">
        <v>165</v>
      </c>
      <c r="C116" s="59">
        <v>41095.493000000002</v>
      </c>
      <c r="D116" s="59" t="s">
        <v>208</v>
      </c>
      <c r="E116" s="35">
        <f t="shared" si="7"/>
        <v>461.99102462607942</v>
      </c>
      <c r="F116" s="35">
        <f t="shared" si="8"/>
        <v>462</v>
      </c>
      <c r="G116" s="35">
        <f t="shared" si="12"/>
        <v>-5.2457999991020188E-3</v>
      </c>
      <c r="I116" s="35">
        <f t="shared" ref="I116:I147" si="14">G116</f>
        <v>-5.2457999991020188E-3</v>
      </c>
      <c r="Q116" s="61">
        <f t="shared" si="11"/>
        <v>26076.993000000002</v>
      </c>
    </row>
    <row r="117" spans="1:31" ht="12.95" customHeight="1">
      <c r="A117" s="7" t="s">
        <v>168</v>
      </c>
      <c r="B117" s="4"/>
      <c r="C117" s="5">
        <v>41154.527999999998</v>
      </c>
      <c r="D117" s="5">
        <v>4.0000000000000001E-3</v>
      </c>
      <c r="E117" s="35">
        <f t="shared" si="7"/>
        <v>562.99777283841524</v>
      </c>
      <c r="F117" s="35">
        <f t="shared" si="8"/>
        <v>563</v>
      </c>
      <c r="G117" s="35">
        <f t="shared" si="12"/>
        <v>-1.3017000019317493E-3</v>
      </c>
      <c r="I117" s="35">
        <f t="shared" si="14"/>
        <v>-1.3017000019317493E-3</v>
      </c>
      <c r="Q117" s="61">
        <f t="shared" si="11"/>
        <v>26136.027999999998</v>
      </c>
    </row>
    <row r="118" spans="1:31" ht="12.95" customHeight="1">
      <c r="A118" s="7" t="s">
        <v>168</v>
      </c>
      <c r="B118" s="4"/>
      <c r="C118" s="5">
        <v>41157.449000000001</v>
      </c>
      <c r="D118" s="5">
        <v>4.0000000000000001E-3</v>
      </c>
      <c r="E118" s="35">
        <f t="shared" si="7"/>
        <v>567.99549811204042</v>
      </c>
      <c r="F118" s="35">
        <f t="shared" si="8"/>
        <v>568</v>
      </c>
      <c r="G118" s="35">
        <f t="shared" si="12"/>
        <v>-2.6311999972676858E-3</v>
      </c>
      <c r="I118" s="35">
        <f t="shared" si="14"/>
        <v>-2.6311999972676858E-3</v>
      </c>
      <c r="Q118" s="61">
        <f t="shared" si="11"/>
        <v>26138.949000000001</v>
      </c>
    </row>
    <row r="119" spans="1:31" ht="12.95" customHeight="1">
      <c r="A119" s="57" t="s">
        <v>168</v>
      </c>
      <c r="B119" s="58" t="s">
        <v>165</v>
      </c>
      <c r="C119" s="59">
        <v>41157.449999999997</v>
      </c>
      <c r="D119" s="59" t="s">
        <v>208</v>
      </c>
      <c r="E119" s="35">
        <f t="shared" si="7"/>
        <v>567.99720907583924</v>
      </c>
      <c r="F119" s="35">
        <f t="shared" si="8"/>
        <v>568</v>
      </c>
      <c r="G119" s="35">
        <f t="shared" si="12"/>
        <v>-1.6312000007019378E-3</v>
      </c>
      <c r="I119" s="35">
        <f t="shared" si="14"/>
        <v>-1.6312000007019378E-3</v>
      </c>
      <c r="Q119" s="61">
        <f t="shared" si="11"/>
        <v>26138.949999999997</v>
      </c>
    </row>
    <row r="120" spans="1:31" ht="12.95" customHeight="1">
      <c r="A120" s="57" t="s">
        <v>491</v>
      </c>
      <c r="B120" s="58" t="s">
        <v>165</v>
      </c>
      <c r="C120" s="59">
        <v>42274.36</v>
      </c>
      <c r="D120" s="59" t="s">
        <v>208</v>
      </c>
      <c r="E120" s="35">
        <f t="shared" si="7"/>
        <v>2478.9897922188479</v>
      </c>
      <c r="F120" s="35">
        <f t="shared" si="8"/>
        <v>2479</v>
      </c>
      <c r="G120" s="35">
        <f t="shared" si="12"/>
        <v>-5.9660999977495521E-3</v>
      </c>
      <c r="I120" s="35">
        <f t="shared" si="14"/>
        <v>-5.9660999977495521E-3</v>
      </c>
      <c r="Q120" s="61">
        <f t="shared" si="11"/>
        <v>27255.86</v>
      </c>
    </row>
    <row r="121" spans="1:31" ht="12.95" customHeight="1">
      <c r="A121" s="62" t="s">
        <v>88</v>
      </c>
      <c r="C121" s="5">
        <v>42956.444000000003</v>
      </c>
      <c r="D121" s="5"/>
      <c r="E121" s="35">
        <f t="shared" si="7"/>
        <v>3646.0108280055424</v>
      </c>
      <c r="F121" s="35">
        <f t="shared" si="8"/>
        <v>3646</v>
      </c>
      <c r="G121" s="35">
        <f t="shared" si="12"/>
        <v>6.3286000076914206E-3</v>
      </c>
      <c r="I121" s="35">
        <f t="shared" si="14"/>
        <v>6.3286000076914206E-3</v>
      </c>
      <c r="Q121" s="61">
        <f t="shared" si="11"/>
        <v>27937.944000000003</v>
      </c>
      <c r="AA121" s="35" t="s">
        <v>87</v>
      </c>
      <c r="AE121" s="35" t="s">
        <v>89</v>
      </c>
    </row>
    <row r="122" spans="1:31" ht="12.95" customHeight="1">
      <c r="A122" s="35" t="s">
        <v>88</v>
      </c>
      <c r="C122" s="5">
        <v>42963.451000000001</v>
      </c>
      <c r="D122" s="5"/>
      <c r="E122" s="35">
        <f t="shared" si="7"/>
        <v>3657.9995513852946</v>
      </c>
      <c r="F122" s="35">
        <f t="shared" si="8"/>
        <v>3658</v>
      </c>
      <c r="G122" s="35">
        <f t="shared" si="12"/>
        <v>-2.6219999563181773E-4</v>
      </c>
      <c r="I122" s="35">
        <f t="shared" si="14"/>
        <v>-2.6219999563181773E-4</v>
      </c>
      <c r="Q122" s="61">
        <f t="shared" si="11"/>
        <v>27944.951000000001</v>
      </c>
      <c r="AA122" s="35" t="s">
        <v>87</v>
      </c>
      <c r="AE122" s="35" t="s">
        <v>89</v>
      </c>
    </row>
    <row r="123" spans="1:31" ht="12.95" customHeight="1">
      <c r="A123" s="35" t="s">
        <v>90</v>
      </c>
      <c r="C123" s="5">
        <v>43724.440999999999</v>
      </c>
      <c r="D123" s="5"/>
      <c r="E123" s="35">
        <f t="shared" si="7"/>
        <v>4960.0258971481489</v>
      </c>
      <c r="F123" s="35">
        <f t="shared" si="8"/>
        <v>4960</v>
      </c>
      <c r="G123" s="35">
        <f t="shared" si="12"/>
        <v>1.5136000001803041E-2</v>
      </c>
      <c r="I123" s="35">
        <f t="shared" si="14"/>
        <v>1.5136000001803041E-2</v>
      </c>
      <c r="Q123" s="61">
        <f t="shared" si="11"/>
        <v>28705.940999999999</v>
      </c>
      <c r="AA123" s="35" t="s">
        <v>87</v>
      </c>
      <c r="AE123" s="35" t="s">
        <v>89</v>
      </c>
    </row>
    <row r="124" spans="1:31" ht="12.95" customHeight="1">
      <c r="A124" s="35" t="s">
        <v>90</v>
      </c>
      <c r="C124" s="5">
        <v>43724.453000000001</v>
      </c>
      <c r="D124" s="5"/>
      <c r="E124" s="35">
        <f t="shared" si="7"/>
        <v>4960.0464287138102</v>
      </c>
      <c r="F124" s="35">
        <f t="shared" si="8"/>
        <v>4960</v>
      </c>
      <c r="G124" s="35">
        <f t="shared" ref="G124:G155" si="15">+C124-(C$7+F124*C$8)</f>
        <v>2.7136000004247762E-2</v>
      </c>
      <c r="I124" s="35">
        <f t="shared" si="14"/>
        <v>2.7136000004247762E-2</v>
      </c>
      <c r="Q124" s="61">
        <f t="shared" si="11"/>
        <v>28705.953000000001</v>
      </c>
      <c r="AA124" s="35" t="s">
        <v>87</v>
      </c>
      <c r="AE124" s="35" t="s">
        <v>89</v>
      </c>
    </row>
    <row r="125" spans="1:31" ht="12.95" customHeight="1">
      <c r="A125" s="35" t="s">
        <v>90</v>
      </c>
      <c r="C125" s="5">
        <v>43724.457000000002</v>
      </c>
      <c r="D125" s="5"/>
      <c r="E125" s="35">
        <f t="shared" si="7"/>
        <v>4960.05327256903</v>
      </c>
      <c r="F125" s="35">
        <f t="shared" si="8"/>
        <v>4960</v>
      </c>
      <c r="G125" s="35">
        <f t="shared" si="15"/>
        <v>3.113600000506267E-2</v>
      </c>
      <c r="I125" s="35">
        <f t="shared" si="14"/>
        <v>3.113600000506267E-2</v>
      </c>
      <c r="Q125" s="61">
        <f t="shared" si="11"/>
        <v>28705.957000000002</v>
      </c>
      <c r="AA125" s="35" t="s">
        <v>87</v>
      </c>
      <c r="AE125" s="35" t="s">
        <v>89</v>
      </c>
    </row>
    <row r="126" spans="1:31" ht="12.95" customHeight="1">
      <c r="A126" s="35" t="s">
        <v>90</v>
      </c>
      <c r="C126" s="5">
        <v>44077.457999999999</v>
      </c>
      <c r="D126" s="5"/>
      <c r="E126" s="35">
        <f t="shared" si="7"/>
        <v>5564.0252066031571</v>
      </c>
      <c r="F126" s="35">
        <f t="shared" si="8"/>
        <v>5564</v>
      </c>
      <c r="G126" s="35">
        <f t="shared" si="15"/>
        <v>1.473239999904763E-2</v>
      </c>
      <c r="I126" s="35">
        <f t="shared" si="14"/>
        <v>1.473239999904763E-2</v>
      </c>
      <c r="Q126" s="61">
        <f t="shared" si="11"/>
        <v>29058.957999999999</v>
      </c>
      <c r="AA126" s="35" t="s">
        <v>87</v>
      </c>
      <c r="AE126" s="35" t="s">
        <v>89</v>
      </c>
    </row>
    <row r="127" spans="1:31" ht="12.95" customHeight="1">
      <c r="A127" s="35" t="s">
        <v>90</v>
      </c>
      <c r="C127" s="5">
        <v>44077.46</v>
      </c>
      <c r="D127" s="5"/>
      <c r="E127" s="35">
        <f t="shared" si="7"/>
        <v>5564.0286285307675</v>
      </c>
      <c r="F127" s="35">
        <f t="shared" si="8"/>
        <v>5564</v>
      </c>
      <c r="G127" s="35">
        <f t="shared" si="15"/>
        <v>1.6732399999455083E-2</v>
      </c>
      <c r="I127" s="35">
        <f t="shared" si="14"/>
        <v>1.6732399999455083E-2</v>
      </c>
      <c r="Q127" s="61">
        <f t="shared" si="11"/>
        <v>29058.959999999999</v>
      </c>
      <c r="AA127" s="35" t="s">
        <v>87</v>
      </c>
      <c r="AE127" s="35" t="s">
        <v>89</v>
      </c>
    </row>
    <row r="128" spans="1:31" ht="12.95" customHeight="1">
      <c r="A128" s="35" t="s">
        <v>90</v>
      </c>
      <c r="C128" s="5">
        <v>44077.464</v>
      </c>
      <c r="D128" s="5"/>
      <c r="E128" s="35">
        <f t="shared" si="7"/>
        <v>5564.0354723859882</v>
      </c>
      <c r="F128" s="35">
        <f t="shared" si="8"/>
        <v>5564</v>
      </c>
      <c r="G128" s="35">
        <f t="shared" si="15"/>
        <v>2.073240000026999E-2</v>
      </c>
      <c r="I128" s="35">
        <f t="shared" si="14"/>
        <v>2.073240000026999E-2</v>
      </c>
      <c r="Q128" s="61">
        <f t="shared" si="11"/>
        <v>29058.964</v>
      </c>
      <c r="AA128" s="35" t="s">
        <v>87</v>
      </c>
      <c r="AE128" s="35" t="s">
        <v>89</v>
      </c>
    </row>
    <row r="129" spans="1:31" ht="12.95" customHeight="1">
      <c r="A129" s="35" t="s">
        <v>90</v>
      </c>
      <c r="C129" s="5">
        <v>44077.466999999997</v>
      </c>
      <c r="D129" s="5"/>
      <c r="E129" s="35">
        <f t="shared" si="7"/>
        <v>5564.0406052773969</v>
      </c>
      <c r="F129" s="35">
        <f t="shared" si="8"/>
        <v>5564</v>
      </c>
      <c r="G129" s="35">
        <f t="shared" si="15"/>
        <v>2.3732399997243192E-2</v>
      </c>
      <c r="I129" s="35">
        <f t="shared" si="14"/>
        <v>2.3732399997243192E-2</v>
      </c>
      <c r="Q129" s="61">
        <f t="shared" si="11"/>
        <v>29058.966999999997</v>
      </c>
      <c r="AA129" s="35" t="s">
        <v>87</v>
      </c>
      <c r="AE129" s="35" t="s">
        <v>89</v>
      </c>
    </row>
    <row r="130" spans="1:31" ht="12.95" customHeight="1">
      <c r="A130" s="35" t="s">
        <v>90</v>
      </c>
      <c r="C130" s="5">
        <v>44077.472999999998</v>
      </c>
      <c r="D130" s="5"/>
      <c r="E130" s="35">
        <f t="shared" si="7"/>
        <v>5564.0508710602271</v>
      </c>
      <c r="F130" s="35">
        <f t="shared" si="8"/>
        <v>5564</v>
      </c>
      <c r="G130" s="35">
        <f t="shared" si="15"/>
        <v>2.9732399998465553E-2</v>
      </c>
      <c r="I130" s="35">
        <f t="shared" si="14"/>
        <v>2.9732399998465553E-2</v>
      </c>
      <c r="Q130" s="61">
        <f t="shared" si="11"/>
        <v>29058.972999999998</v>
      </c>
      <c r="AA130" s="35" t="s">
        <v>87</v>
      </c>
      <c r="AE130" s="35" t="s">
        <v>89</v>
      </c>
    </row>
    <row r="131" spans="1:31" ht="12.95" customHeight="1">
      <c r="A131" s="35" t="s">
        <v>90</v>
      </c>
      <c r="C131" s="5">
        <v>44156.343999999997</v>
      </c>
      <c r="D131" s="5"/>
      <c r="E131" s="35">
        <f t="shared" si="7"/>
        <v>5698.9962973032279</v>
      </c>
      <c r="F131" s="35">
        <f t="shared" si="8"/>
        <v>5699</v>
      </c>
      <c r="G131" s="35">
        <f t="shared" si="15"/>
        <v>-2.164099998481106E-3</v>
      </c>
      <c r="I131" s="35">
        <f t="shared" si="14"/>
        <v>-2.164099998481106E-3</v>
      </c>
      <c r="Q131" s="61">
        <f t="shared" si="11"/>
        <v>29137.843999999997</v>
      </c>
      <c r="AA131" s="35" t="s">
        <v>87</v>
      </c>
      <c r="AE131" s="35" t="s">
        <v>89</v>
      </c>
    </row>
    <row r="132" spans="1:31" ht="12.95" customHeight="1">
      <c r="A132" s="35" t="s">
        <v>92</v>
      </c>
      <c r="C132" s="5">
        <v>44485.385000000002</v>
      </c>
      <c r="D132" s="5"/>
      <c r="E132" s="35">
        <f t="shared" si="7"/>
        <v>6261.973538575995</v>
      </c>
      <c r="F132" s="35">
        <f t="shared" si="8"/>
        <v>6262</v>
      </c>
      <c r="G132" s="35">
        <f t="shared" si="15"/>
        <v>-1.5465799995581619E-2</v>
      </c>
      <c r="I132" s="35">
        <f t="shared" si="14"/>
        <v>-1.5465799995581619E-2</v>
      </c>
      <c r="Q132" s="61">
        <f t="shared" si="11"/>
        <v>29466.885000000002</v>
      </c>
      <c r="AA132" s="35" t="s">
        <v>87</v>
      </c>
      <c r="AB132" s="35">
        <v>7</v>
      </c>
      <c r="AD132" s="35" t="s">
        <v>91</v>
      </c>
      <c r="AE132" s="35" t="s">
        <v>93</v>
      </c>
    </row>
    <row r="133" spans="1:31" ht="12.95" customHeight="1">
      <c r="A133" s="35" t="s">
        <v>90</v>
      </c>
      <c r="C133" s="5">
        <v>44581.26</v>
      </c>
      <c r="D133" s="5"/>
      <c r="E133" s="35">
        <f t="shared" si="7"/>
        <v>6426.012193354657</v>
      </c>
      <c r="F133" s="35">
        <f t="shared" si="8"/>
        <v>6426</v>
      </c>
      <c r="G133" s="35">
        <f t="shared" si="15"/>
        <v>7.1266000013565645E-3</v>
      </c>
      <c r="I133" s="35">
        <f t="shared" si="14"/>
        <v>7.1266000013565645E-3</v>
      </c>
      <c r="Q133" s="61">
        <f t="shared" si="11"/>
        <v>29562.760000000002</v>
      </c>
      <c r="AA133" s="35" t="s">
        <v>87</v>
      </c>
      <c r="AE133" s="35" t="s">
        <v>89</v>
      </c>
    </row>
    <row r="134" spans="1:31" ht="12.95" customHeight="1">
      <c r="A134" s="35" t="s">
        <v>94</v>
      </c>
      <c r="C134" s="5">
        <v>44783.483999999997</v>
      </c>
      <c r="D134" s="5"/>
      <c r="E134" s="35">
        <f t="shared" si="7"/>
        <v>6772.010137802733</v>
      </c>
      <c r="F134" s="35">
        <f t="shared" si="8"/>
        <v>6772</v>
      </c>
      <c r="G134" s="35">
        <f t="shared" si="15"/>
        <v>5.9251999991829507E-3</v>
      </c>
      <c r="I134" s="35">
        <f t="shared" si="14"/>
        <v>5.9251999991829507E-3</v>
      </c>
      <c r="Q134" s="61">
        <f t="shared" si="11"/>
        <v>29764.983999999997</v>
      </c>
      <c r="AA134" s="35" t="s">
        <v>87</v>
      </c>
      <c r="AE134" s="35" t="s">
        <v>89</v>
      </c>
    </row>
    <row r="135" spans="1:31" ht="12.95" customHeight="1">
      <c r="A135" s="35" t="s">
        <v>94</v>
      </c>
      <c r="C135" s="5">
        <v>44783.483999999997</v>
      </c>
      <c r="D135" s="5"/>
      <c r="E135" s="35">
        <f t="shared" si="7"/>
        <v>6772.010137802733</v>
      </c>
      <c r="F135" s="35">
        <f t="shared" si="8"/>
        <v>6772</v>
      </c>
      <c r="G135" s="35">
        <f t="shared" si="15"/>
        <v>5.9251999991829507E-3</v>
      </c>
      <c r="I135" s="35">
        <f t="shared" si="14"/>
        <v>5.9251999991829507E-3</v>
      </c>
      <c r="Q135" s="61">
        <f t="shared" si="11"/>
        <v>29764.983999999997</v>
      </c>
      <c r="AA135" s="35" t="s">
        <v>87</v>
      </c>
      <c r="AE135" s="35" t="s">
        <v>89</v>
      </c>
    </row>
    <row r="136" spans="1:31" ht="12.95" customHeight="1">
      <c r="A136" s="35" t="s">
        <v>94</v>
      </c>
      <c r="C136" s="5">
        <v>44783.485999999997</v>
      </c>
      <c r="D136" s="5"/>
      <c r="E136" s="35">
        <f t="shared" si="7"/>
        <v>6772.0135597303433</v>
      </c>
      <c r="F136" s="35">
        <f t="shared" si="8"/>
        <v>6772</v>
      </c>
      <c r="G136" s="35">
        <f t="shared" si="15"/>
        <v>7.9251999995904043E-3</v>
      </c>
      <c r="I136" s="35">
        <f t="shared" si="14"/>
        <v>7.9251999995904043E-3</v>
      </c>
      <c r="Q136" s="61">
        <f t="shared" si="11"/>
        <v>29764.985999999997</v>
      </c>
      <c r="AA136" s="35" t="s">
        <v>87</v>
      </c>
      <c r="AE136" s="35" t="s">
        <v>89</v>
      </c>
    </row>
    <row r="137" spans="1:31" ht="12.95" customHeight="1">
      <c r="A137" s="35" t="s">
        <v>94</v>
      </c>
      <c r="C137" s="5">
        <v>44797.502999999997</v>
      </c>
      <c r="D137" s="5"/>
      <c r="E137" s="35">
        <f t="shared" si="7"/>
        <v>6795.9961393812682</v>
      </c>
      <c r="F137" s="35">
        <f t="shared" si="8"/>
        <v>6796</v>
      </c>
      <c r="G137" s="35">
        <f t="shared" si="15"/>
        <v>-2.2564000028069131E-3</v>
      </c>
      <c r="I137" s="35">
        <f t="shared" si="14"/>
        <v>-2.2564000028069131E-3</v>
      </c>
      <c r="Q137" s="61">
        <f t="shared" si="11"/>
        <v>29779.002999999997</v>
      </c>
      <c r="AA137" s="35" t="s">
        <v>87</v>
      </c>
      <c r="AE137" s="35" t="s">
        <v>89</v>
      </c>
    </row>
    <row r="138" spans="1:31" ht="12.95" customHeight="1">
      <c r="A138" s="35" t="s">
        <v>94</v>
      </c>
      <c r="C138" s="5">
        <v>44821.489000000001</v>
      </c>
      <c r="D138" s="5"/>
      <c r="E138" s="35">
        <f t="shared" si="7"/>
        <v>6837.035317201573</v>
      </c>
      <c r="F138" s="35">
        <f t="shared" si="8"/>
        <v>6837</v>
      </c>
      <c r="G138" s="35">
        <f t="shared" si="15"/>
        <v>2.0641700000851415E-2</v>
      </c>
      <c r="I138" s="35">
        <f t="shared" si="14"/>
        <v>2.0641700000851415E-2</v>
      </c>
      <c r="Q138" s="61">
        <f t="shared" si="11"/>
        <v>29802.989000000001</v>
      </c>
      <c r="AA138" s="35" t="s">
        <v>87</v>
      </c>
      <c r="AE138" s="35" t="s">
        <v>89</v>
      </c>
    </row>
    <row r="139" spans="1:31" ht="12.95" customHeight="1">
      <c r="A139" s="35" t="s">
        <v>94</v>
      </c>
      <c r="C139" s="5">
        <v>44821.493999999999</v>
      </c>
      <c r="D139" s="5"/>
      <c r="E139" s="35">
        <f t="shared" si="7"/>
        <v>6837.0438720205921</v>
      </c>
      <c r="F139" s="35">
        <f t="shared" si="8"/>
        <v>6837</v>
      </c>
      <c r="G139" s="35">
        <f t="shared" si="15"/>
        <v>2.564169999823207E-2</v>
      </c>
      <c r="I139" s="35">
        <f t="shared" si="14"/>
        <v>2.564169999823207E-2</v>
      </c>
      <c r="Q139" s="61">
        <f t="shared" si="11"/>
        <v>29802.993999999999</v>
      </c>
      <c r="AA139" s="35" t="s">
        <v>87</v>
      </c>
      <c r="AE139" s="35" t="s">
        <v>89</v>
      </c>
    </row>
    <row r="140" spans="1:31" ht="12.95" customHeight="1">
      <c r="A140" s="35" t="s">
        <v>96</v>
      </c>
      <c r="C140" s="5">
        <v>44831.419000000002</v>
      </c>
      <c r="D140" s="5"/>
      <c r="E140" s="35">
        <f t="shared" si="7"/>
        <v>6854.0251877825604</v>
      </c>
      <c r="F140" s="35">
        <f t="shared" si="8"/>
        <v>6854</v>
      </c>
      <c r="G140" s="35">
        <f t="shared" si="15"/>
        <v>1.4721400002599694E-2</v>
      </c>
      <c r="I140" s="35">
        <f t="shared" si="14"/>
        <v>1.4721400002599694E-2</v>
      </c>
      <c r="Q140" s="61">
        <f t="shared" si="11"/>
        <v>29812.919000000002</v>
      </c>
      <c r="AA140" s="35" t="s">
        <v>87</v>
      </c>
      <c r="AB140" s="35">
        <v>9</v>
      </c>
      <c r="AD140" s="35" t="s">
        <v>95</v>
      </c>
      <c r="AE140" s="35" t="s">
        <v>93</v>
      </c>
    </row>
    <row r="141" spans="1:31" ht="12.95" customHeight="1">
      <c r="A141" s="35" t="s">
        <v>96</v>
      </c>
      <c r="C141" s="5">
        <v>44834.328999999998</v>
      </c>
      <c r="D141" s="5"/>
      <c r="E141" s="35">
        <f t="shared" si="7"/>
        <v>6859.0040924543237</v>
      </c>
      <c r="F141" s="35">
        <f t="shared" si="8"/>
        <v>6859</v>
      </c>
      <c r="G141" s="35">
        <f t="shared" si="15"/>
        <v>2.3919000013847835E-3</v>
      </c>
      <c r="I141" s="35">
        <f t="shared" si="14"/>
        <v>2.3919000013847835E-3</v>
      </c>
      <c r="Q141" s="61">
        <f t="shared" si="11"/>
        <v>29815.828999999998</v>
      </c>
      <c r="AA141" s="35" t="s">
        <v>87</v>
      </c>
      <c r="AB141" s="35">
        <v>6</v>
      </c>
      <c r="AD141" s="35" t="s">
        <v>95</v>
      </c>
      <c r="AE141" s="35" t="s">
        <v>93</v>
      </c>
    </row>
    <row r="142" spans="1:31" ht="12.95" customHeight="1">
      <c r="A142" s="35" t="s">
        <v>94</v>
      </c>
      <c r="C142" s="5">
        <v>44838.413</v>
      </c>
      <c r="D142" s="5"/>
      <c r="E142" s="35">
        <f t="shared" si="7"/>
        <v>6865.9916686328525</v>
      </c>
      <c r="F142" s="35">
        <f t="shared" si="8"/>
        <v>6866</v>
      </c>
      <c r="G142" s="35">
        <f t="shared" si="15"/>
        <v>-4.8693999997340143E-3</v>
      </c>
      <c r="I142" s="35">
        <f t="shared" si="14"/>
        <v>-4.8693999997340143E-3</v>
      </c>
      <c r="Q142" s="61">
        <f t="shared" si="11"/>
        <v>29819.913</v>
      </c>
      <c r="AA142" s="35" t="s">
        <v>87</v>
      </c>
      <c r="AE142" s="35" t="s">
        <v>89</v>
      </c>
    </row>
    <row r="143" spans="1:31" ht="12.95" customHeight="1">
      <c r="A143" s="35" t="s">
        <v>96</v>
      </c>
      <c r="C143" s="5">
        <v>44838.423999999999</v>
      </c>
      <c r="D143" s="5"/>
      <c r="E143" s="35">
        <f t="shared" si="7"/>
        <v>6866.0104892347026</v>
      </c>
      <c r="F143" s="35">
        <f t="shared" si="8"/>
        <v>6866</v>
      </c>
      <c r="G143" s="35">
        <f t="shared" si="15"/>
        <v>6.1305999988690019E-3</v>
      </c>
      <c r="I143" s="35">
        <f t="shared" si="14"/>
        <v>6.1305999988690019E-3</v>
      </c>
      <c r="Q143" s="61">
        <f t="shared" si="11"/>
        <v>29819.923999999999</v>
      </c>
      <c r="AA143" s="35" t="s">
        <v>87</v>
      </c>
      <c r="AB143" s="35">
        <v>6</v>
      </c>
      <c r="AD143" s="35" t="s">
        <v>95</v>
      </c>
      <c r="AE143" s="35" t="s">
        <v>93</v>
      </c>
    </row>
    <row r="144" spans="1:31" ht="12.95" customHeight="1">
      <c r="A144" s="35" t="s">
        <v>94</v>
      </c>
      <c r="C144" s="5">
        <v>44838.425000000003</v>
      </c>
      <c r="D144" s="5"/>
      <c r="E144" s="35">
        <f t="shared" si="7"/>
        <v>6866.0122001985137</v>
      </c>
      <c r="F144" s="35">
        <f t="shared" si="8"/>
        <v>6866</v>
      </c>
      <c r="G144" s="35">
        <f t="shared" si="15"/>
        <v>7.1306000027107075E-3</v>
      </c>
      <c r="I144" s="35">
        <f t="shared" si="14"/>
        <v>7.1306000027107075E-3</v>
      </c>
      <c r="Q144" s="61">
        <f t="shared" si="11"/>
        <v>29819.925000000003</v>
      </c>
      <c r="AA144" s="35" t="s">
        <v>87</v>
      </c>
      <c r="AE144" s="35" t="s">
        <v>89</v>
      </c>
    </row>
    <row r="145" spans="1:31" ht="12.95" customHeight="1">
      <c r="A145" s="35" t="s">
        <v>94</v>
      </c>
      <c r="C145" s="5">
        <v>44838.425999999999</v>
      </c>
      <c r="D145" s="5"/>
      <c r="E145" s="35">
        <f t="shared" si="7"/>
        <v>6866.013911162313</v>
      </c>
      <c r="F145" s="35">
        <f t="shared" si="8"/>
        <v>6866</v>
      </c>
      <c r="G145" s="35">
        <f t="shared" si="15"/>
        <v>8.1305999992764555E-3</v>
      </c>
      <c r="I145" s="35">
        <f t="shared" si="14"/>
        <v>8.1305999992764555E-3</v>
      </c>
      <c r="Q145" s="61">
        <f t="shared" si="11"/>
        <v>29819.925999999999</v>
      </c>
      <c r="AA145" s="35" t="s">
        <v>87</v>
      </c>
      <c r="AE145" s="35" t="s">
        <v>89</v>
      </c>
    </row>
    <row r="146" spans="1:31" ht="12.95" customHeight="1">
      <c r="A146" s="35" t="s">
        <v>94</v>
      </c>
      <c r="C146" s="5">
        <v>44852.445</v>
      </c>
      <c r="D146" s="5"/>
      <c r="E146" s="35">
        <f t="shared" si="7"/>
        <v>6889.9999127408482</v>
      </c>
      <c r="F146" s="35">
        <f t="shared" si="8"/>
        <v>6890</v>
      </c>
      <c r="G146" s="35">
        <f t="shared" si="15"/>
        <v>-5.0999995437450707E-5</v>
      </c>
      <c r="I146" s="35">
        <f t="shared" si="14"/>
        <v>-5.0999995437450707E-5</v>
      </c>
      <c r="Q146" s="61">
        <f t="shared" si="11"/>
        <v>29833.945</v>
      </c>
      <c r="AA146" s="35" t="s">
        <v>87</v>
      </c>
      <c r="AE146" s="35" t="s">
        <v>89</v>
      </c>
    </row>
    <row r="147" spans="1:31" ht="12.95" customHeight="1">
      <c r="A147" s="35" t="s">
        <v>94</v>
      </c>
      <c r="C147" s="5">
        <v>44852.457000000002</v>
      </c>
      <c r="D147" s="5"/>
      <c r="E147" s="35">
        <f t="shared" si="7"/>
        <v>6890.0204443065095</v>
      </c>
      <c r="F147" s="35">
        <f t="shared" si="8"/>
        <v>6890</v>
      </c>
      <c r="G147" s="35">
        <f t="shared" si="15"/>
        <v>1.1949000007007271E-2</v>
      </c>
      <c r="I147" s="35">
        <f t="shared" si="14"/>
        <v>1.1949000007007271E-2</v>
      </c>
      <c r="Q147" s="61">
        <f t="shared" si="11"/>
        <v>29833.957000000002</v>
      </c>
      <c r="AA147" s="35" t="s">
        <v>87</v>
      </c>
      <c r="AE147" s="35" t="s">
        <v>89</v>
      </c>
    </row>
    <row r="148" spans="1:31" ht="12.95" customHeight="1">
      <c r="A148" s="35" t="s">
        <v>94</v>
      </c>
      <c r="C148" s="5">
        <v>44852.46</v>
      </c>
      <c r="D148" s="5"/>
      <c r="E148" s="35">
        <f t="shared" si="7"/>
        <v>6890.0255771979182</v>
      </c>
      <c r="F148" s="35">
        <f t="shared" si="8"/>
        <v>6890</v>
      </c>
      <c r="G148" s="35">
        <f t="shared" si="15"/>
        <v>1.4949000003980473E-2</v>
      </c>
      <c r="I148" s="35">
        <f t="shared" ref="I148:I179" si="16">G148</f>
        <v>1.4949000003980473E-2</v>
      </c>
      <c r="Q148" s="61">
        <f t="shared" si="11"/>
        <v>29833.96</v>
      </c>
      <c r="AA148" s="35" t="s">
        <v>87</v>
      </c>
      <c r="AE148" s="35" t="s">
        <v>89</v>
      </c>
    </row>
    <row r="149" spans="1:31" ht="12.95" customHeight="1">
      <c r="A149" s="35" t="s">
        <v>97</v>
      </c>
      <c r="C149" s="5">
        <v>44958.248</v>
      </c>
      <c r="D149" s="5"/>
      <c r="E149" s="35">
        <f t="shared" ref="E149:E212" si="17">+(C149-C$7)/C$8</f>
        <v>7071.0250161728873</v>
      </c>
      <c r="F149" s="35">
        <f t="shared" ref="F149:F212" si="18">ROUND(2*E149,0)/2</f>
        <v>7071</v>
      </c>
      <c r="G149" s="35">
        <f t="shared" si="15"/>
        <v>1.4621100002841558E-2</v>
      </c>
      <c r="I149" s="35">
        <f t="shared" si="16"/>
        <v>1.4621100002841558E-2</v>
      </c>
      <c r="Q149" s="61">
        <f t="shared" si="11"/>
        <v>29939.748</v>
      </c>
      <c r="AA149" s="35" t="s">
        <v>87</v>
      </c>
      <c r="AB149" s="35">
        <v>7</v>
      </c>
      <c r="AD149" s="35" t="s">
        <v>95</v>
      </c>
      <c r="AE149" s="35" t="s">
        <v>93</v>
      </c>
    </row>
    <row r="150" spans="1:31" ht="12.95" customHeight="1">
      <c r="A150" s="35" t="s">
        <v>98</v>
      </c>
      <c r="C150" s="5">
        <v>45050.591999999997</v>
      </c>
      <c r="D150" s="5"/>
      <c r="E150" s="35">
        <f t="shared" si="17"/>
        <v>7229.0222577570366</v>
      </c>
      <c r="F150" s="35">
        <f t="shared" si="18"/>
        <v>7229</v>
      </c>
      <c r="G150" s="35">
        <f t="shared" si="15"/>
        <v>1.3008900001295842E-2</v>
      </c>
      <c r="I150" s="35">
        <f t="shared" si="16"/>
        <v>1.3008900001295842E-2</v>
      </c>
      <c r="Q150" s="61">
        <f t="shared" si="11"/>
        <v>30032.091999999997</v>
      </c>
      <c r="AA150" s="35" t="s">
        <v>87</v>
      </c>
      <c r="AB150" s="35">
        <v>6</v>
      </c>
      <c r="AD150" s="35" t="s">
        <v>95</v>
      </c>
      <c r="AE150" s="35" t="s">
        <v>93</v>
      </c>
    </row>
    <row r="151" spans="1:31" ht="12.95" customHeight="1">
      <c r="A151" s="35" t="s">
        <v>99</v>
      </c>
      <c r="C151" s="5">
        <v>45064.612999999998</v>
      </c>
      <c r="D151" s="5"/>
      <c r="E151" s="35">
        <f t="shared" si="17"/>
        <v>7253.0116812631823</v>
      </c>
      <c r="F151" s="35">
        <f t="shared" si="18"/>
        <v>7253</v>
      </c>
      <c r="G151" s="35">
        <f t="shared" si="15"/>
        <v>6.827299999713432E-3</v>
      </c>
      <c r="I151" s="35">
        <f t="shared" si="16"/>
        <v>6.827299999713432E-3</v>
      </c>
      <c r="Q151" s="61">
        <f t="shared" ref="Q151:Q214" si="19">+C151-15018.5</f>
        <v>30046.112999999998</v>
      </c>
      <c r="AA151" s="35" t="s">
        <v>87</v>
      </c>
      <c r="AB151" s="35">
        <v>6</v>
      </c>
      <c r="AD151" s="35" t="s">
        <v>95</v>
      </c>
      <c r="AE151" s="35" t="s">
        <v>93</v>
      </c>
    </row>
    <row r="152" spans="1:31" ht="12.95" customHeight="1">
      <c r="A152" s="35" t="s">
        <v>94</v>
      </c>
      <c r="C152" s="5">
        <v>45160.466</v>
      </c>
      <c r="D152" s="5"/>
      <c r="E152" s="35">
        <f t="shared" si="17"/>
        <v>7417.0126948381449</v>
      </c>
      <c r="F152" s="35">
        <f t="shared" si="18"/>
        <v>7417</v>
      </c>
      <c r="G152" s="35">
        <f t="shared" si="15"/>
        <v>7.4196999994455837E-3</v>
      </c>
      <c r="I152" s="35">
        <f t="shared" si="16"/>
        <v>7.4196999994455837E-3</v>
      </c>
      <c r="Q152" s="61">
        <f t="shared" si="19"/>
        <v>30141.966</v>
      </c>
      <c r="AA152" s="35" t="s">
        <v>87</v>
      </c>
      <c r="AE152" s="35" t="s">
        <v>89</v>
      </c>
    </row>
    <row r="153" spans="1:31" ht="12.95" customHeight="1">
      <c r="A153" s="35" t="s">
        <v>94</v>
      </c>
      <c r="C153" s="5">
        <v>45160.472999999998</v>
      </c>
      <c r="D153" s="5"/>
      <c r="E153" s="35">
        <f t="shared" si="17"/>
        <v>7417.0246715847743</v>
      </c>
      <c r="F153" s="35">
        <f t="shared" si="18"/>
        <v>7417</v>
      </c>
      <c r="G153" s="35">
        <f t="shared" si="15"/>
        <v>1.4419699997233693E-2</v>
      </c>
      <c r="I153" s="35">
        <f t="shared" si="16"/>
        <v>1.4419699997233693E-2</v>
      </c>
      <c r="Q153" s="61">
        <f t="shared" si="19"/>
        <v>30141.972999999998</v>
      </c>
      <c r="AA153" s="35" t="s">
        <v>87</v>
      </c>
      <c r="AE153" s="35" t="s">
        <v>89</v>
      </c>
    </row>
    <row r="154" spans="1:31" ht="12.95" customHeight="1">
      <c r="A154" s="35" t="s">
        <v>94</v>
      </c>
      <c r="C154" s="5">
        <v>45198.462</v>
      </c>
      <c r="D154" s="5"/>
      <c r="E154" s="35">
        <f t="shared" si="17"/>
        <v>7482.0224755627332</v>
      </c>
      <c r="F154" s="35">
        <f t="shared" si="18"/>
        <v>7482</v>
      </c>
      <c r="G154" s="35">
        <f t="shared" si="15"/>
        <v>1.3136200002918486E-2</v>
      </c>
      <c r="I154" s="35">
        <f t="shared" si="16"/>
        <v>1.3136200002918486E-2</v>
      </c>
      <c r="Q154" s="61">
        <f t="shared" si="19"/>
        <v>30179.962</v>
      </c>
      <c r="AA154" s="35" t="s">
        <v>87</v>
      </c>
      <c r="AE154" s="35" t="s">
        <v>89</v>
      </c>
    </row>
    <row r="155" spans="1:31" ht="12.95" customHeight="1">
      <c r="A155" s="35" t="s">
        <v>94</v>
      </c>
      <c r="C155" s="5">
        <v>45198.463000000003</v>
      </c>
      <c r="D155" s="5"/>
      <c r="E155" s="35">
        <f t="shared" si="17"/>
        <v>7482.0241865265452</v>
      </c>
      <c r="F155" s="35">
        <f t="shared" si="18"/>
        <v>7482</v>
      </c>
      <c r="G155" s="35">
        <f t="shared" si="15"/>
        <v>1.4136200006760191E-2</v>
      </c>
      <c r="I155" s="35">
        <f t="shared" si="16"/>
        <v>1.4136200006760191E-2</v>
      </c>
      <c r="Q155" s="61">
        <f t="shared" si="19"/>
        <v>30179.963000000003</v>
      </c>
      <c r="AA155" s="35" t="s">
        <v>87</v>
      </c>
      <c r="AE155" s="35" t="s">
        <v>89</v>
      </c>
    </row>
    <row r="156" spans="1:31" ht="12.95" customHeight="1">
      <c r="A156" s="35" t="s">
        <v>94</v>
      </c>
      <c r="C156" s="5">
        <v>45198.468999999997</v>
      </c>
      <c r="D156" s="5"/>
      <c r="E156" s="35">
        <f t="shared" si="17"/>
        <v>7482.0344523093627</v>
      </c>
      <c r="F156" s="35">
        <f t="shared" si="18"/>
        <v>7482</v>
      </c>
      <c r="G156" s="35">
        <f t="shared" ref="G156:G187" si="20">+C156-(C$7+F156*C$8)</f>
        <v>2.0136200000706594E-2</v>
      </c>
      <c r="I156" s="35">
        <f t="shared" si="16"/>
        <v>2.0136200000706594E-2</v>
      </c>
      <c r="Q156" s="61">
        <f t="shared" si="19"/>
        <v>30179.968999999997</v>
      </c>
      <c r="AA156" s="35" t="s">
        <v>87</v>
      </c>
      <c r="AE156" s="35" t="s">
        <v>89</v>
      </c>
    </row>
    <row r="157" spans="1:31" ht="12.95" customHeight="1">
      <c r="A157" s="35" t="s">
        <v>94</v>
      </c>
      <c r="C157" s="5">
        <v>45198.47</v>
      </c>
      <c r="D157" s="5"/>
      <c r="E157" s="35">
        <f t="shared" si="17"/>
        <v>7482.0361632731747</v>
      </c>
      <c r="F157" s="35">
        <f t="shared" si="18"/>
        <v>7482</v>
      </c>
      <c r="G157" s="35">
        <f t="shared" si="20"/>
        <v>2.11362000045483E-2</v>
      </c>
      <c r="I157" s="35">
        <f t="shared" si="16"/>
        <v>2.11362000045483E-2</v>
      </c>
      <c r="Q157" s="61">
        <f t="shared" si="19"/>
        <v>30179.97</v>
      </c>
      <c r="AA157" s="35" t="s">
        <v>87</v>
      </c>
      <c r="AE157" s="35" t="s">
        <v>89</v>
      </c>
    </row>
    <row r="158" spans="1:31" ht="12.95" customHeight="1">
      <c r="A158" s="35" t="s">
        <v>100</v>
      </c>
      <c r="C158" s="5">
        <v>45198.472000000002</v>
      </c>
      <c r="D158" s="5"/>
      <c r="E158" s="35">
        <f t="shared" si="17"/>
        <v>7482.0395852007841</v>
      </c>
      <c r="F158" s="35">
        <f t="shared" si="18"/>
        <v>7482</v>
      </c>
      <c r="G158" s="35">
        <f t="shared" si="20"/>
        <v>2.3136200004955754E-2</v>
      </c>
      <c r="I158" s="35">
        <f t="shared" si="16"/>
        <v>2.3136200004955754E-2</v>
      </c>
      <c r="Q158" s="61">
        <f t="shared" si="19"/>
        <v>30179.972000000002</v>
      </c>
      <c r="AA158" s="35" t="s">
        <v>87</v>
      </c>
      <c r="AE158" s="35" t="s">
        <v>89</v>
      </c>
    </row>
    <row r="159" spans="1:31" ht="12.95" customHeight="1">
      <c r="A159" s="35" t="s">
        <v>100</v>
      </c>
      <c r="C159" s="5">
        <v>45208.400999999998</v>
      </c>
      <c r="D159" s="5"/>
      <c r="E159" s="35">
        <f t="shared" si="17"/>
        <v>7499.0277448179604</v>
      </c>
      <c r="F159" s="35">
        <f t="shared" si="18"/>
        <v>7499</v>
      </c>
      <c r="G159" s="35">
        <f t="shared" si="20"/>
        <v>1.6215900002862327E-2</v>
      </c>
      <c r="I159" s="35">
        <f t="shared" si="16"/>
        <v>1.6215900002862327E-2</v>
      </c>
      <c r="Q159" s="61">
        <f t="shared" si="19"/>
        <v>30189.900999999998</v>
      </c>
      <c r="AA159" s="35" t="s">
        <v>87</v>
      </c>
      <c r="AE159" s="35" t="s">
        <v>89</v>
      </c>
    </row>
    <row r="160" spans="1:31" ht="12.95" customHeight="1">
      <c r="A160" s="35" t="s">
        <v>101</v>
      </c>
      <c r="C160" s="5">
        <v>45212.489000000001</v>
      </c>
      <c r="D160" s="5"/>
      <c r="E160" s="35">
        <f t="shared" si="17"/>
        <v>7506.0221648517099</v>
      </c>
      <c r="F160" s="35">
        <f t="shared" si="18"/>
        <v>7506</v>
      </c>
      <c r="G160" s="35">
        <f t="shared" si="20"/>
        <v>1.2954600002558436E-2</v>
      </c>
      <c r="I160" s="35">
        <f t="shared" si="16"/>
        <v>1.2954600002558436E-2</v>
      </c>
      <c r="Q160" s="61">
        <f t="shared" si="19"/>
        <v>30193.989000000001</v>
      </c>
      <c r="AA160" s="35" t="s">
        <v>87</v>
      </c>
      <c r="AB160" s="35">
        <v>6</v>
      </c>
      <c r="AD160" s="35" t="s">
        <v>95</v>
      </c>
      <c r="AE160" s="35" t="s">
        <v>93</v>
      </c>
    </row>
    <row r="161" spans="1:31" ht="12.95" customHeight="1">
      <c r="A161" s="35" t="s">
        <v>101</v>
      </c>
      <c r="C161" s="5">
        <v>45222.425999999999</v>
      </c>
      <c r="D161" s="5"/>
      <c r="E161" s="35">
        <f t="shared" si="17"/>
        <v>7523.0240121793267</v>
      </c>
      <c r="F161" s="35">
        <f t="shared" si="18"/>
        <v>7523</v>
      </c>
      <c r="G161" s="35">
        <f t="shared" si="20"/>
        <v>1.4034300002094824E-2</v>
      </c>
      <c r="I161" s="35">
        <f t="shared" si="16"/>
        <v>1.4034300002094824E-2</v>
      </c>
      <c r="Q161" s="61">
        <f t="shared" si="19"/>
        <v>30203.925999999999</v>
      </c>
      <c r="AA161" s="35" t="s">
        <v>87</v>
      </c>
      <c r="AB161" s="35">
        <v>6</v>
      </c>
      <c r="AD161" s="35" t="s">
        <v>95</v>
      </c>
      <c r="AE161" s="35" t="s">
        <v>93</v>
      </c>
    </row>
    <row r="162" spans="1:31" ht="12.95" customHeight="1">
      <c r="A162" s="35" t="s">
        <v>101</v>
      </c>
      <c r="C162" s="5">
        <v>45229.421000000002</v>
      </c>
      <c r="D162" s="5"/>
      <c r="E162" s="35">
        <f t="shared" si="17"/>
        <v>7534.9922039934299</v>
      </c>
      <c r="F162" s="35">
        <f t="shared" si="18"/>
        <v>7535</v>
      </c>
      <c r="G162" s="35">
        <f t="shared" si="20"/>
        <v>-4.5564999963971786E-3</v>
      </c>
      <c r="I162" s="35">
        <f t="shared" si="16"/>
        <v>-4.5564999963971786E-3</v>
      </c>
      <c r="Q162" s="61">
        <f t="shared" si="19"/>
        <v>30210.921000000002</v>
      </c>
      <c r="AA162" s="35" t="s">
        <v>87</v>
      </c>
      <c r="AB162" s="35">
        <v>7</v>
      </c>
      <c r="AD162" s="35" t="s">
        <v>95</v>
      </c>
      <c r="AE162" s="35" t="s">
        <v>93</v>
      </c>
    </row>
    <row r="163" spans="1:31" ht="12.95" customHeight="1">
      <c r="A163" s="35" t="s">
        <v>101</v>
      </c>
      <c r="C163" s="5">
        <v>45232.364000000001</v>
      </c>
      <c r="D163" s="5"/>
      <c r="E163" s="35">
        <f t="shared" si="17"/>
        <v>7540.0275704707547</v>
      </c>
      <c r="F163" s="35">
        <f t="shared" si="18"/>
        <v>7540</v>
      </c>
      <c r="G163" s="35">
        <f t="shared" si="20"/>
        <v>1.6114000005472917E-2</v>
      </c>
      <c r="I163" s="35">
        <f t="shared" si="16"/>
        <v>1.6114000005472917E-2</v>
      </c>
      <c r="Q163" s="61">
        <f t="shared" si="19"/>
        <v>30213.864000000001</v>
      </c>
      <c r="AA163" s="35" t="s">
        <v>87</v>
      </c>
      <c r="AB163" s="35">
        <v>7</v>
      </c>
      <c r="AD163" s="35" t="s">
        <v>102</v>
      </c>
      <c r="AE163" s="35" t="s">
        <v>93</v>
      </c>
    </row>
    <row r="164" spans="1:31" ht="12.95" customHeight="1">
      <c r="A164" s="35" t="s">
        <v>101</v>
      </c>
      <c r="C164" s="5">
        <v>45242.296999999999</v>
      </c>
      <c r="D164" s="5"/>
      <c r="E164" s="35">
        <f t="shared" si="17"/>
        <v>7557.0225739431507</v>
      </c>
      <c r="F164" s="35">
        <f t="shared" si="18"/>
        <v>7557</v>
      </c>
      <c r="G164" s="35">
        <f t="shared" si="20"/>
        <v>1.3193700004194397E-2</v>
      </c>
      <c r="I164" s="35">
        <f t="shared" si="16"/>
        <v>1.3193700004194397E-2</v>
      </c>
      <c r="Q164" s="61">
        <f t="shared" si="19"/>
        <v>30223.796999999999</v>
      </c>
      <c r="AA164" s="35" t="s">
        <v>87</v>
      </c>
      <c r="AB164" s="35">
        <v>6</v>
      </c>
      <c r="AD164" s="35" t="s">
        <v>95</v>
      </c>
      <c r="AE164" s="35" t="s">
        <v>93</v>
      </c>
    </row>
    <row r="165" spans="1:31" ht="12.95" customHeight="1">
      <c r="A165" s="35" t="s">
        <v>103</v>
      </c>
      <c r="C165" s="5">
        <v>45263.338000000003</v>
      </c>
      <c r="D165" s="5"/>
      <c r="E165" s="35">
        <f t="shared" si="17"/>
        <v>7593.0229633585213</v>
      </c>
      <c r="F165" s="35">
        <f t="shared" si="18"/>
        <v>7593</v>
      </c>
      <c r="G165" s="35">
        <f t="shared" si="20"/>
        <v>1.3421300005575176E-2</v>
      </c>
      <c r="I165" s="35">
        <f t="shared" si="16"/>
        <v>1.3421300005575176E-2</v>
      </c>
      <c r="Q165" s="61">
        <f t="shared" si="19"/>
        <v>30244.838000000003</v>
      </c>
      <c r="AA165" s="35" t="s">
        <v>87</v>
      </c>
      <c r="AB165" s="35">
        <v>6</v>
      </c>
      <c r="AD165" s="35" t="s">
        <v>102</v>
      </c>
      <c r="AE165" s="35" t="s">
        <v>93</v>
      </c>
    </row>
    <row r="166" spans="1:31" ht="12.95" customHeight="1">
      <c r="A166" s="35" t="s">
        <v>104</v>
      </c>
      <c r="C166" s="5">
        <v>45520.497000000003</v>
      </c>
      <c r="D166" s="5"/>
      <c r="E166" s="35">
        <f t="shared" si="17"/>
        <v>8033.0127044195469</v>
      </c>
      <c r="F166" s="35">
        <f t="shared" si="18"/>
        <v>8033</v>
      </c>
      <c r="G166" s="35">
        <f t="shared" si="20"/>
        <v>7.4253000057069585E-3</v>
      </c>
      <c r="I166" s="35">
        <f t="shared" si="16"/>
        <v>7.4253000057069585E-3</v>
      </c>
      <c r="Q166" s="61">
        <f t="shared" si="19"/>
        <v>30501.997000000003</v>
      </c>
      <c r="AA166" s="35" t="s">
        <v>87</v>
      </c>
      <c r="AB166" s="35">
        <v>6</v>
      </c>
      <c r="AD166" s="35" t="s">
        <v>95</v>
      </c>
      <c r="AE166" s="35" t="s">
        <v>93</v>
      </c>
    </row>
    <row r="167" spans="1:31" ht="12.95" customHeight="1">
      <c r="A167" s="35" t="s">
        <v>106</v>
      </c>
      <c r="C167" s="5">
        <v>45534.531000000003</v>
      </c>
      <c r="D167" s="5"/>
      <c r="E167" s="35">
        <f t="shared" si="17"/>
        <v>8057.0243704551531</v>
      </c>
      <c r="F167" s="35">
        <f t="shared" si="18"/>
        <v>8057</v>
      </c>
      <c r="G167" s="35">
        <f t="shared" si="20"/>
        <v>1.4243700003135018E-2</v>
      </c>
      <c r="I167" s="35">
        <f t="shared" si="16"/>
        <v>1.4243700003135018E-2</v>
      </c>
      <c r="Q167" s="61">
        <f t="shared" si="19"/>
        <v>30516.031000000003</v>
      </c>
      <c r="AA167" s="35" t="s">
        <v>105</v>
      </c>
      <c r="AE167" s="35" t="s">
        <v>89</v>
      </c>
    </row>
    <row r="168" spans="1:31" ht="12.95" customHeight="1">
      <c r="A168" s="35" t="s">
        <v>106</v>
      </c>
      <c r="C168" s="5">
        <v>45561.417000000001</v>
      </c>
      <c r="D168" s="5"/>
      <c r="E168" s="35">
        <f t="shared" si="17"/>
        <v>8103.0253433091693</v>
      </c>
      <c r="F168" s="35">
        <f t="shared" si="18"/>
        <v>8103</v>
      </c>
      <c r="G168" s="35">
        <f t="shared" si="20"/>
        <v>1.4812300003541168E-2</v>
      </c>
      <c r="I168" s="35">
        <f t="shared" si="16"/>
        <v>1.4812300003541168E-2</v>
      </c>
      <c r="Q168" s="61">
        <f t="shared" si="19"/>
        <v>30542.917000000001</v>
      </c>
      <c r="AA168" s="35" t="s">
        <v>87</v>
      </c>
      <c r="AE168" s="35" t="s">
        <v>89</v>
      </c>
    </row>
    <row r="169" spans="1:31" ht="12.95" customHeight="1">
      <c r="A169" s="35" t="s">
        <v>94</v>
      </c>
      <c r="C169" s="5">
        <v>45561.423000000003</v>
      </c>
      <c r="D169" s="5"/>
      <c r="E169" s="35">
        <f t="shared" si="17"/>
        <v>8103.0356090920004</v>
      </c>
      <c r="F169" s="35">
        <f t="shared" si="18"/>
        <v>8103</v>
      </c>
      <c r="G169" s="35">
        <f t="shared" si="20"/>
        <v>2.0812300004763529E-2</v>
      </c>
      <c r="I169" s="35">
        <f t="shared" si="16"/>
        <v>2.0812300004763529E-2</v>
      </c>
      <c r="Q169" s="61">
        <f t="shared" si="19"/>
        <v>30542.923000000003</v>
      </c>
      <c r="AA169" s="35" t="s">
        <v>87</v>
      </c>
      <c r="AE169" s="35" t="s">
        <v>89</v>
      </c>
    </row>
    <row r="170" spans="1:31" ht="12.95" customHeight="1">
      <c r="A170" s="35" t="s">
        <v>106</v>
      </c>
      <c r="C170" s="5">
        <v>45565.51</v>
      </c>
      <c r="D170" s="5"/>
      <c r="E170" s="35">
        <f t="shared" si="17"/>
        <v>8110.0283181619379</v>
      </c>
      <c r="F170" s="35">
        <f t="shared" si="18"/>
        <v>8110</v>
      </c>
      <c r="G170" s="35">
        <f t="shared" si="20"/>
        <v>1.6551000000617933E-2</v>
      </c>
      <c r="I170" s="35">
        <f t="shared" si="16"/>
        <v>1.6551000000617933E-2</v>
      </c>
      <c r="Q170" s="61">
        <f t="shared" si="19"/>
        <v>30547.010000000002</v>
      </c>
      <c r="AA170" s="35" t="s">
        <v>87</v>
      </c>
      <c r="AE170" s="35" t="s">
        <v>89</v>
      </c>
    </row>
    <row r="171" spans="1:31" ht="12.95" customHeight="1">
      <c r="A171" s="35" t="s">
        <v>94</v>
      </c>
      <c r="C171" s="5">
        <v>45568.440999999999</v>
      </c>
      <c r="D171" s="5"/>
      <c r="E171" s="35">
        <f t="shared" si="17"/>
        <v>8115.0431530736023</v>
      </c>
      <c r="F171" s="35">
        <f t="shared" si="18"/>
        <v>8115</v>
      </c>
      <c r="G171" s="35">
        <f t="shared" si="20"/>
        <v>2.5221500000043306E-2</v>
      </c>
      <c r="I171" s="35">
        <f t="shared" si="16"/>
        <v>2.5221500000043306E-2</v>
      </c>
      <c r="Q171" s="61">
        <f t="shared" si="19"/>
        <v>30549.940999999999</v>
      </c>
      <c r="AA171" s="35" t="s">
        <v>87</v>
      </c>
      <c r="AE171" s="35" t="s">
        <v>89</v>
      </c>
    </row>
    <row r="172" spans="1:31" ht="12.95" customHeight="1">
      <c r="A172" s="35" t="s">
        <v>108</v>
      </c>
      <c r="C172" s="5">
        <v>45578.366999999998</v>
      </c>
      <c r="D172" s="5"/>
      <c r="E172" s="35">
        <f t="shared" si="17"/>
        <v>8132.0261797993689</v>
      </c>
      <c r="F172" s="35">
        <f t="shared" si="18"/>
        <v>8132</v>
      </c>
      <c r="G172" s="35">
        <f t="shared" si="20"/>
        <v>1.5301200000976678E-2</v>
      </c>
      <c r="I172" s="35">
        <f t="shared" si="16"/>
        <v>1.5301200000976678E-2</v>
      </c>
      <c r="Q172" s="61">
        <f t="shared" si="19"/>
        <v>30559.866999999998</v>
      </c>
      <c r="AA172" s="35" t="s">
        <v>87</v>
      </c>
      <c r="AB172" s="35">
        <v>10</v>
      </c>
      <c r="AD172" s="35" t="s">
        <v>107</v>
      </c>
      <c r="AE172" s="35" t="s">
        <v>93</v>
      </c>
    </row>
    <row r="173" spans="1:31" ht="12.95" customHeight="1">
      <c r="A173" s="35" t="s">
        <v>110</v>
      </c>
      <c r="C173" s="5">
        <v>45609.347000000002</v>
      </c>
      <c r="D173" s="5"/>
      <c r="E173" s="35">
        <f t="shared" si="17"/>
        <v>8185.0318384699658</v>
      </c>
      <c r="F173" s="35">
        <f t="shared" si="18"/>
        <v>8185</v>
      </c>
      <c r="G173" s="35">
        <f t="shared" si="20"/>
        <v>1.8608500002301298E-2</v>
      </c>
      <c r="I173" s="35">
        <f t="shared" si="16"/>
        <v>1.8608500002301298E-2</v>
      </c>
      <c r="Q173" s="61">
        <f t="shared" si="19"/>
        <v>30590.847000000002</v>
      </c>
      <c r="AA173" s="35" t="s">
        <v>87</v>
      </c>
      <c r="AB173" s="35">
        <v>8</v>
      </c>
      <c r="AD173" s="35" t="s">
        <v>109</v>
      </c>
      <c r="AE173" s="35" t="s">
        <v>93</v>
      </c>
    </row>
    <row r="174" spans="1:31" ht="12.95" customHeight="1">
      <c r="A174" s="35" t="s">
        <v>110</v>
      </c>
      <c r="C174" s="5">
        <v>45613.438999999998</v>
      </c>
      <c r="D174" s="5"/>
      <c r="E174" s="35">
        <f t="shared" si="17"/>
        <v>8192.0331023589224</v>
      </c>
      <c r="F174" s="35">
        <f t="shared" si="18"/>
        <v>8192</v>
      </c>
      <c r="G174" s="35">
        <f t="shared" si="20"/>
        <v>1.9347200002812315E-2</v>
      </c>
      <c r="I174" s="35">
        <f t="shared" si="16"/>
        <v>1.9347200002812315E-2</v>
      </c>
      <c r="Q174" s="61">
        <f t="shared" si="19"/>
        <v>30594.938999999998</v>
      </c>
      <c r="AA174" s="35" t="s">
        <v>87</v>
      </c>
      <c r="AB174" s="35">
        <v>7</v>
      </c>
      <c r="AD174" s="35" t="s">
        <v>109</v>
      </c>
      <c r="AE174" s="35" t="s">
        <v>93</v>
      </c>
    </row>
    <row r="175" spans="1:31" ht="12.95" customHeight="1">
      <c r="A175" s="35" t="s">
        <v>110</v>
      </c>
      <c r="C175" s="5">
        <v>45623.368999999999</v>
      </c>
      <c r="D175" s="5"/>
      <c r="E175" s="35">
        <f t="shared" si="17"/>
        <v>8209.0229729399107</v>
      </c>
      <c r="F175" s="35">
        <f t="shared" si="18"/>
        <v>8209</v>
      </c>
      <c r="G175" s="35">
        <f t="shared" si="20"/>
        <v>1.3426899997284636E-2</v>
      </c>
      <c r="I175" s="35">
        <f t="shared" si="16"/>
        <v>1.3426899997284636E-2</v>
      </c>
      <c r="Q175" s="61">
        <f t="shared" si="19"/>
        <v>30604.868999999999</v>
      </c>
      <c r="AA175" s="35" t="s">
        <v>87</v>
      </c>
      <c r="AB175" s="35">
        <v>6</v>
      </c>
      <c r="AD175" s="35" t="s">
        <v>102</v>
      </c>
      <c r="AE175" s="35" t="s">
        <v>93</v>
      </c>
    </row>
    <row r="176" spans="1:31" ht="12.95" customHeight="1">
      <c r="A176" s="35" t="s">
        <v>94</v>
      </c>
      <c r="C176" s="5">
        <v>45671.292999999998</v>
      </c>
      <c r="D176" s="5"/>
      <c r="E176" s="35">
        <f t="shared" si="17"/>
        <v>8291.0192023178752</v>
      </c>
      <c r="F176" s="35">
        <f t="shared" si="18"/>
        <v>8291</v>
      </c>
      <c r="G176" s="35">
        <f t="shared" si="20"/>
        <v>1.1223100002098363E-2</v>
      </c>
      <c r="I176" s="35">
        <f t="shared" si="16"/>
        <v>1.1223100002098363E-2</v>
      </c>
      <c r="Q176" s="61">
        <f t="shared" si="19"/>
        <v>30652.792999999998</v>
      </c>
      <c r="AA176" s="35" t="s">
        <v>87</v>
      </c>
      <c r="AE176" s="35" t="s">
        <v>89</v>
      </c>
    </row>
    <row r="177" spans="1:31" ht="12.95" customHeight="1">
      <c r="A177" s="35" t="s">
        <v>100</v>
      </c>
      <c r="C177" s="5">
        <v>45671.303999999996</v>
      </c>
      <c r="D177" s="5"/>
      <c r="E177" s="35">
        <f t="shared" si="17"/>
        <v>8291.0380229197253</v>
      </c>
      <c r="F177" s="35">
        <f t="shared" si="18"/>
        <v>8291</v>
      </c>
      <c r="G177" s="35">
        <f t="shared" si="20"/>
        <v>2.2223100000701379E-2</v>
      </c>
      <c r="I177" s="35">
        <f t="shared" si="16"/>
        <v>2.2223100000701379E-2</v>
      </c>
      <c r="Q177" s="61">
        <f t="shared" si="19"/>
        <v>30652.803999999996</v>
      </c>
      <c r="AA177" s="35" t="s">
        <v>87</v>
      </c>
      <c r="AE177" s="35" t="s">
        <v>89</v>
      </c>
    </row>
    <row r="178" spans="1:31" ht="12.95" customHeight="1">
      <c r="A178" s="35" t="s">
        <v>111</v>
      </c>
      <c r="C178" s="5">
        <v>45702.277000000002</v>
      </c>
      <c r="D178" s="5"/>
      <c r="E178" s="35">
        <f t="shared" si="17"/>
        <v>8344.0317048436937</v>
      </c>
      <c r="F178" s="35">
        <f t="shared" si="18"/>
        <v>8344</v>
      </c>
      <c r="G178" s="35">
        <f t="shared" si="20"/>
        <v>1.853040000423789E-2</v>
      </c>
      <c r="I178" s="35">
        <f t="shared" si="16"/>
        <v>1.853040000423789E-2</v>
      </c>
      <c r="Q178" s="61">
        <f t="shared" si="19"/>
        <v>30683.777000000002</v>
      </c>
      <c r="AA178" s="35" t="s">
        <v>87</v>
      </c>
      <c r="AB178" s="35">
        <v>5</v>
      </c>
      <c r="AD178" s="35" t="s">
        <v>109</v>
      </c>
      <c r="AE178" s="35" t="s">
        <v>93</v>
      </c>
    </row>
    <row r="179" spans="1:31" ht="12.95" customHeight="1">
      <c r="A179" s="35" t="s">
        <v>112</v>
      </c>
      <c r="C179" s="5">
        <v>45818.584000000003</v>
      </c>
      <c r="D179" s="5"/>
      <c r="E179" s="35">
        <f t="shared" si="17"/>
        <v>8543.0287720806373</v>
      </c>
      <c r="F179" s="35">
        <f t="shared" si="18"/>
        <v>8543</v>
      </c>
      <c r="G179" s="35">
        <f t="shared" si="20"/>
        <v>1.6816300005302764E-2</v>
      </c>
      <c r="I179" s="35">
        <f t="shared" si="16"/>
        <v>1.6816300005302764E-2</v>
      </c>
      <c r="Q179" s="61">
        <f t="shared" si="19"/>
        <v>30800.084000000003</v>
      </c>
      <c r="AA179" s="35" t="s">
        <v>87</v>
      </c>
      <c r="AB179" s="35">
        <v>9</v>
      </c>
      <c r="AD179" s="35" t="s">
        <v>109</v>
      </c>
      <c r="AE179" s="35" t="s">
        <v>93</v>
      </c>
    </row>
    <row r="180" spans="1:31" ht="12.95" customHeight="1">
      <c r="A180" s="35" t="s">
        <v>112</v>
      </c>
      <c r="C180" s="5">
        <v>45821.504000000001</v>
      </c>
      <c r="D180" s="5"/>
      <c r="E180" s="35">
        <f t="shared" si="17"/>
        <v>8548.0247863904497</v>
      </c>
      <c r="F180" s="35">
        <f t="shared" si="18"/>
        <v>8548</v>
      </c>
      <c r="G180" s="35">
        <f t="shared" si="20"/>
        <v>1.4486800006125122E-2</v>
      </c>
      <c r="I180" s="35">
        <f t="shared" ref="I180:I211" si="21">G180</f>
        <v>1.4486800006125122E-2</v>
      </c>
      <c r="Q180" s="61">
        <f t="shared" si="19"/>
        <v>30803.004000000001</v>
      </c>
      <c r="AA180" s="35" t="s">
        <v>87</v>
      </c>
      <c r="AB180" s="35">
        <v>8</v>
      </c>
      <c r="AD180" s="35" t="s">
        <v>109</v>
      </c>
      <c r="AE180" s="35" t="s">
        <v>93</v>
      </c>
    </row>
    <row r="181" spans="1:31" ht="12.95" customHeight="1">
      <c r="A181" s="35" t="s">
        <v>112</v>
      </c>
      <c r="C181" s="5">
        <v>45869.436999999998</v>
      </c>
      <c r="D181" s="5"/>
      <c r="E181" s="35">
        <f t="shared" si="17"/>
        <v>8630.0364144426549</v>
      </c>
      <c r="F181" s="35">
        <f t="shared" si="18"/>
        <v>8630</v>
      </c>
      <c r="G181" s="35">
        <f t="shared" si="20"/>
        <v>2.1283000001858454E-2</v>
      </c>
      <c r="I181" s="35">
        <f t="shared" si="21"/>
        <v>2.1283000001858454E-2</v>
      </c>
      <c r="Q181" s="61">
        <f t="shared" si="19"/>
        <v>30850.936999999998</v>
      </c>
      <c r="AA181" s="35" t="s">
        <v>87</v>
      </c>
      <c r="AB181" s="35">
        <v>7</v>
      </c>
      <c r="AD181" s="35" t="s">
        <v>95</v>
      </c>
      <c r="AE181" s="35" t="s">
        <v>93</v>
      </c>
    </row>
    <row r="182" spans="1:31" ht="12.95" customHeight="1">
      <c r="A182" s="35" t="s">
        <v>113</v>
      </c>
      <c r="C182" s="5">
        <v>45904.502</v>
      </c>
      <c r="D182" s="5"/>
      <c r="E182" s="35">
        <f t="shared" si="17"/>
        <v>8690.0313602555798</v>
      </c>
      <c r="F182" s="35">
        <f t="shared" si="18"/>
        <v>8690</v>
      </c>
      <c r="G182" s="35">
        <f t="shared" si="20"/>
        <v>1.8329000005905982E-2</v>
      </c>
      <c r="I182" s="35">
        <f t="shared" si="21"/>
        <v>1.8329000005905982E-2</v>
      </c>
      <c r="Q182" s="61">
        <f t="shared" si="19"/>
        <v>30886.002</v>
      </c>
      <c r="AA182" s="35" t="s">
        <v>87</v>
      </c>
      <c r="AB182" s="35">
        <v>8</v>
      </c>
      <c r="AD182" s="35" t="s">
        <v>107</v>
      </c>
      <c r="AE182" s="35" t="s">
        <v>93</v>
      </c>
    </row>
    <row r="183" spans="1:31" ht="12.95" customHeight="1">
      <c r="A183" s="35" t="s">
        <v>114</v>
      </c>
      <c r="C183" s="5">
        <v>45925.546000000002</v>
      </c>
      <c r="D183" s="5"/>
      <c r="E183" s="35">
        <f t="shared" si="17"/>
        <v>8726.0368825623591</v>
      </c>
      <c r="F183" s="35">
        <f t="shared" si="18"/>
        <v>8726</v>
      </c>
      <c r="G183" s="35">
        <f t="shared" si="20"/>
        <v>2.1556600004259963E-2</v>
      </c>
      <c r="I183" s="35">
        <f t="shared" si="21"/>
        <v>2.1556600004259963E-2</v>
      </c>
      <c r="Q183" s="61">
        <f t="shared" si="19"/>
        <v>30907.046000000002</v>
      </c>
      <c r="AA183" s="35" t="s">
        <v>87</v>
      </c>
      <c r="AE183" s="35" t="s">
        <v>89</v>
      </c>
    </row>
    <row r="184" spans="1:31" ht="12.95" customHeight="1">
      <c r="A184" s="35" t="s">
        <v>114</v>
      </c>
      <c r="C184" s="5">
        <v>45976.394</v>
      </c>
      <c r="D184" s="5"/>
      <c r="E184" s="35">
        <f t="shared" si="17"/>
        <v>8813.0359701053585</v>
      </c>
      <c r="F184" s="35">
        <f t="shared" si="18"/>
        <v>8813</v>
      </c>
      <c r="G184" s="35">
        <f t="shared" si="20"/>
        <v>2.1023300003434997E-2</v>
      </c>
      <c r="I184" s="35">
        <f t="shared" si="21"/>
        <v>2.1023300003434997E-2</v>
      </c>
      <c r="Q184" s="61">
        <f t="shared" si="19"/>
        <v>30957.894</v>
      </c>
      <c r="AA184" s="35" t="s">
        <v>87</v>
      </c>
      <c r="AE184" s="35" t="s">
        <v>89</v>
      </c>
    </row>
    <row r="185" spans="1:31" ht="12.95" customHeight="1">
      <c r="A185" s="35" t="s">
        <v>113</v>
      </c>
      <c r="C185" s="5">
        <v>46003.29</v>
      </c>
      <c r="D185" s="5"/>
      <c r="E185" s="35">
        <f t="shared" si="17"/>
        <v>8859.0540525974266</v>
      </c>
      <c r="F185" s="35">
        <f t="shared" si="18"/>
        <v>8859</v>
      </c>
      <c r="G185" s="35">
        <f t="shared" si="20"/>
        <v>3.1591900005878415E-2</v>
      </c>
      <c r="I185" s="35">
        <f t="shared" si="21"/>
        <v>3.1591900005878415E-2</v>
      </c>
      <c r="Q185" s="61">
        <f t="shared" si="19"/>
        <v>30984.79</v>
      </c>
      <c r="AA185" s="35" t="s">
        <v>87</v>
      </c>
      <c r="AB185" s="35">
        <v>8</v>
      </c>
      <c r="AD185" s="35" t="s">
        <v>102</v>
      </c>
      <c r="AE185" s="35" t="s">
        <v>93</v>
      </c>
    </row>
    <row r="186" spans="1:31" ht="12.95" customHeight="1">
      <c r="A186" s="35" t="s">
        <v>115</v>
      </c>
      <c r="C186" s="5">
        <v>46219.53</v>
      </c>
      <c r="D186" s="5"/>
      <c r="E186" s="35">
        <f t="shared" si="17"/>
        <v>9229.0328657326299</v>
      </c>
      <c r="F186" s="35">
        <f t="shared" si="18"/>
        <v>9229</v>
      </c>
      <c r="G186" s="35">
        <f t="shared" si="20"/>
        <v>1.9208899997465778E-2</v>
      </c>
      <c r="I186" s="35">
        <f t="shared" si="21"/>
        <v>1.9208899997465778E-2</v>
      </c>
      <c r="Q186" s="61">
        <f t="shared" si="19"/>
        <v>31201.03</v>
      </c>
      <c r="AA186" s="35" t="s">
        <v>87</v>
      </c>
      <c r="AE186" s="35" t="s">
        <v>89</v>
      </c>
    </row>
    <row r="187" spans="1:31" ht="12.95" customHeight="1">
      <c r="A187" s="35" t="s">
        <v>116</v>
      </c>
      <c r="C187" s="5">
        <v>46270.39</v>
      </c>
      <c r="D187" s="5"/>
      <c r="E187" s="35">
        <f t="shared" si="17"/>
        <v>9316.0524848412897</v>
      </c>
      <c r="F187" s="35">
        <f t="shared" si="18"/>
        <v>9316</v>
      </c>
      <c r="G187" s="35">
        <f t="shared" si="20"/>
        <v>3.0675599999085534E-2</v>
      </c>
      <c r="I187" s="35">
        <f t="shared" si="21"/>
        <v>3.0675599999085534E-2</v>
      </c>
      <c r="Q187" s="61">
        <f t="shared" si="19"/>
        <v>31251.89</v>
      </c>
      <c r="AA187" s="35" t="s">
        <v>87</v>
      </c>
      <c r="AB187" s="35">
        <v>6</v>
      </c>
      <c r="AD187" s="35" t="s">
        <v>102</v>
      </c>
      <c r="AE187" s="35" t="s">
        <v>93</v>
      </c>
    </row>
    <row r="188" spans="1:31" ht="12.95" customHeight="1">
      <c r="A188" s="35" t="s">
        <v>118</v>
      </c>
      <c r="C188" s="5">
        <v>46291.42</v>
      </c>
      <c r="D188" s="5"/>
      <c r="E188" s="35">
        <f t="shared" si="17"/>
        <v>9352.0340536547974</v>
      </c>
      <c r="F188" s="35">
        <f t="shared" si="18"/>
        <v>9352</v>
      </c>
      <c r="G188" s="35">
        <f t="shared" ref="G188:G219" si="22">+C188-(C$7+F188*C$8)</f>
        <v>1.9903200001863297E-2</v>
      </c>
      <c r="I188" s="35">
        <f t="shared" si="21"/>
        <v>1.9903200001863297E-2</v>
      </c>
      <c r="Q188" s="61">
        <f t="shared" si="19"/>
        <v>31272.92</v>
      </c>
      <c r="AB188" s="35">
        <v>8</v>
      </c>
      <c r="AD188" s="35" t="s">
        <v>102</v>
      </c>
      <c r="AE188" s="35" t="s">
        <v>93</v>
      </c>
    </row>
    <row r="189" spans="1:31" ht="12.95" customHeight="1">
      <c r="A189" s="35" t="s">
        <v>117</v>
      </c>
      <c r="C189" s="5">
        <v>46291.42</v>
      </c>
      <c r="D189" s="5"/>
      <c r="E189" s="35">
        <f t="shared" si="17"/>
        <v>9352.0340536547974</v>
      </c>
      <c r="F189" s="35">
        <f t="shared" si="18"/>
        <v>9352</v>
      </c>
      <c r="G189" s="35">
        <f t="shared" si="22"/>
        <v>1.9903200001863297E-2</v>
      </c>
      <c r="I189" s="35">
        <f t="shared" si="21"/>
        <v>1.9903200001863297E-2</v>
      </c>
      <c r="Q189" s="61">
        <f t="shared" si="19"/>
        <v>31272.92</v>
      </c>
      <c r="AA189" s="35" t="s">
        <v>87</v>
      </c>
      <c r="AE189" s="35" t="s">
        <v>89</v>
      </c>
    </row>
    <row r="190" spans="1:31" ht="12.95" customHeight="1">
      <c r="A190" s="35" t="s">
        <v>117</v>
      </c>
      <c r="C190" s="5">
        <v>46322.387000000002</v>
      </c>
      <c r="D190" s="5"/>
      <c r="E190" s="35">
        <f t="shared" si="17"/>
        <v>9405.0174697959355</v>
      </c>
      <c r="F190" s="35">
        <f t="shared" si="18"/>
        <v>9405</v>
      </c>
      <c r="G190" s="35">
        <f t="shared" si="22"/>
        <v>1.0210500004177447E-2</v>
      </c>
      <c r="I190" s="35">
        <f t="shared" si="21"/>
        <v>1.0210500004177447E-2</v>
      </c>
      <c r="Q190" s="61">
        <f t="shared" si="19"/>
        <v>31303.887000000002</v>
      </c>
      <c r="AA190" s="35" t="s">
        <v>87</v>
      </c>
      <c r="AE190" s="35" t="s">
        <v>89</v>
      </c>
    </row>
    <row r="191" spans="1:31" ht="12.95" customHeight="1">
      <c r="A191" s="35" t="s">
        <v>117</v>
      </c>
      <c r="C191" s="5">
        <v>46322.394</v>
      </c>
      <c r="D191" s="5"/>
      <c r="E191" s="35">
        <f t="shared" si="17"/>
        <v>9405.029446542565</v>
      </c>
      <c r="F191" s="35">
        <f t="shared" si="18"/>
        <v>9405</v>
      </c>
      <c r="G191" s="35">
        <f t="shared" si="22"/>
        <v>1.7210500001965556E-2</v>
      </c>
      <c r="I191" s="35">
        <f t="shared" si="21"/>
        <v>1.7210500001965556E-2</v>
      </c>
      <c r="Q191" s="61">
        <f t="shared" si="19"/>
        <v>31303.894</v>
      </c>
      <c r="AA191" s="35" t="s">
        <v>87</v>
      </c>
      <c r="AE191" s="35" t="s">
        <v>89</v>
      </c>
    </row>
    <row r="192" spans="1:31" ht="12.95" customHeight="1">
      <c r="A192" s="35" t="s">
        <v>117</v>
      </c>
      <c r="C192" s="5">
        <v>46322.394999999997</v>
      </c>
      <c r="D192" s="5"/>
      <c r="E192" s="35">
        <f t="shared" si="17"/>
        <v>9405.0311575063643</v>
      </c>
      <c r="F192" s="35">
        <f t="shared" si="18"/>
        <v>9405</v>
      </c>
      <c r="G192" s="35">
        <f t="shared" si="22"/>
        <v>1.8210499998531304E-2</v>
      </c>
      <c r="I192" s="35">
        <f t="shared" si="21"/>
        <v>1.8210499998531304E-2</v>
      </c>
      <c r="Q192" s="61">
        <f t="shared" si="19"/>
        <v>31303.894999999997</v>
      </c>
      <c r="AA192" s="35" t="s">
        <v>87</v>
      </c>
      <c r="AE192" s="35" t="s">
        <v>89</v>
      </c>
    </row>
    <row r="193" spans="1:31" ht="12.95" customHeight="1">
      <c r="A193" s="35" t="s">
        <v>118</v>
      </c>
      <c r="C193" s="5">
        <v>46332.34</v>
      </c>
      <c r="D193" s="5"/>
      <c r="E193" s="35">
        <f t="shared" si="17"/>
        <v>9422.0466925444198</v>
      </c>
      <c r="F193" s="35">
        <f t="shared" si="18"/>
        <v>9422</v>
      </c>
      <c r="G193" s="35">
        <f t="shared" si="22"/>
        <v>2.7290199999697506E-2</v>
      </c>
      <c r="I193" s="35">
        <f t="shared" si="21"/>
        <v>2.7290199999697506E-2</v>
      </c>
      <c r="Q193" s="61">
        <f t="shared" si="19"/>
        <v>31313.839999999997</v>
      </c>
      <c r="AA193" s="35" t="s">
        <v>87</v>
      </c>
      <c r="AB193" s="35">
        <v>9</v>
      </c>
      <c r="AD193" s="35" t="s">
        <v>102</v>
      </c>
      <c r="AE193" s="35" t="s">
        <v>93</v>
      </c>
    </row>
    <row r="194" spans="1:31" ht="12.95" customHeight="1">
      <c r="A194" s="35" t="s">
        <v>118</v>
      </c>
      <c r="C194" s="5">
        <v>46356.303999999996</v>
      </c>
      <c r="D194" s="5"/>
      <c r="E194" s="35">
        <f t="shared" si="17"/>
        <v>9463.0482291610133</v>
      </c>
      <c r="F194" s="35">
        <f t="shared" si="18"/>
        <v>9463</v>
      </c>
      <c r="G194" s="35">
        <f t="shared" si="22"/>
        <v>2.8188299998873845E-2</v>
      </c>
      <c r="I194" s="35">
        <f t="shared" si="21"/>
        <v>2.8188299998873845E-2</v>
      </c>
      <c r="Q194" s="61">
        <f t="shared" si="19"/>
        <v>31337.803999999996</v>
      </c>
      <c r="AA194" s="35" t="s">
        <v>87</v>
      </c>
      <c r="AB194" s="35">
        <v>7</v>
      </c>
      <c r="AD194" s="35" t="s">
        <v>102</v>
      </c>
      <c r="AE194" s="35" t="s">
        <v>93</v>
      </c>
    </row>
    <row r="195" spans="1:31" ht="12.95" customHeight="1">
      <c r="A195" s="35" t="s">
        <v>118</v>
      </c>
      <c r="C195" s="5">
        <v>46360.396000000001</v>
      </c>
      <c r="D195" s="5"/>
      <c r="E195" s="35">
        <f t="shared" si="17"/>
        <v>9470.0494930499826</v>
      </c>
      <c r="F195" s="35">
        <f t="shared" si="18"/>
        <v>9470</v>
      </c>
      <c r="G195" s="35">
        <f t="shared" si="22"/>
        <v>2.8926999999384861E-2</v>
      </c>
      <c r="I195" s="35">
        <f t="shared" si="21"/>
        <v>2.8926999999384861E-2</v>
      </c>
      <c r="Q195" s="61">
        <f t="shared" si="19"/>
        <v>31341.896000000001</v>
      </c>
      <c r="AA195" s="35" t="s">
        <v>87</v>
      </c>
      <c r="AB195" s="35">
        <v>11</v>
      </c>
      <c r="AD195" s="35" t="s">
        <v>102</v>
      </c>
      <c r="AE195" s="35" t="s">
        <v>93</v>
      </c>
    </row>
    <row r="196" spans="1:31" ht="12.95" customHeight="1">
      <c r="A196" s="35" t="s">
        <v>115</v>
      </c>
      <c r="C196" s="5">
        <v>46387.275999999998</v>
      </c>
      <c r="D196" s="5"/>
      <c r="E196" s="35">
        <f t="shared" si="17"/>
        <v>9516.0402001211696</v>
      </c>
      <c r="F196" s="35">
        <f t="shared" si="18"/>
        <v>9516</v>
      </c>
      <c r="G196" s="35">
        <f t="shared" si="22"/>
        <v>2.349559999856865E-2</v>
      </c>
      <c r="I196" s="35">
        <f t="shared" si="21"/>
        <v>2.349559999856865E-2</v>
      </c>
      <c r="Q196" s="61">
        <f t="shared" si="19"/>
        <v>31368.775999999998</v>
      </c>
      <c r="AA196" s="35" t="s">
        <v>87</v>
      </c>
      <c r="AE196" s="35" t="s">
        <v>89</v>
      </c>
    </row>
    <row r="197" spans="1:31" ht="12.95" customHeight="1">
      <c r="A197" s="35" t="s">
        <v>119</v>
      </c>
      <c r="C197" s="5">
        <v>46641.523999999998</v>
      </c>
      <c r="D197" s="5"/>
      <c r="E197" s="35">
        <f t="shared" si="17"/>
        <v>9951.0493255466208</v>
      </c>
      <c r="F197" s="35">
        <f t="shared" si="18"/>
        <v>9951</v>
      </c>
      <c r="G197" s="35">
        <f t="shared" si="22"/>
        <v>2.8829099996073637E-2</v>
      </c>
      <c r="I197" s="35">
        <f t="shared" si="21"/>
        <v>2.8829099996073637E-2</v>
      </c>
      <c r="Q197" s="61">
        <f t="shared" si="19"/>
        <v>31623.023999999998</v>
      </c>
      <c r="AA197" s="35" t="s">
        <v>87</v>
      </c>
      <c r="AE197" s="35" t="s">
        <v>89</v>
      </c>
    </row>
    <row r="198" spans="1:31" ht="12.95" customHeight="1">
      <c r="A198" s="35" t="s">
        <v>119</v>
      </c>
      <c r="C198" s="5">
        <v>46651.453999999998</v>
      </c>
      <c r="D198" s="5"/>
      <c r="E198" s="35">
        <f t="shared" si="17"/>
        <v>9968.0391961276091</v>
      </c>
      <c r="F198" s="35">
        <f t="shared" si="18"/>
        <v>9968</v>
      </c>
      <c r="G198" s="35">
        <f t="shared" si="22"/>
        <v>2.2908799997821916E-2</v>
      </c>
      <c r="I198" s="35">
        <f t="shared" si="21"/>
        <v>2.2908799997821916E-2</v>
      </c>
      <c r="Q198" s="61">
        <f t="shared" si="19"/>
        <v>31632.953999999998</v>
      </c>
      <c r="AA198" s="35" t="s">
        <v>87</v>
      </c>
      <c r="AE198" s="35" t="s">
        <v>89</v>
      </c>
    </row>
    <row r="199" spans="1:31" ht="12.95" customHeight="1">
      <c r="A199" s="35" t="s">
        <v>120</v>
      </c>
      <c r="C199" s="5">
        <v>46706.404000000002</v>
      </c>
      <c r="D199" s="5"/>
      <c r="E199" s="35">
        <f t="shared" si="17"/>
        <v>10062.056657197629</v>
      </c>
      <c r="F199" s="35">
        <f t="shared" si="18"/>
        <v>10062</v>
      </c>
      <c r="G199" s="35">
        <f t="shared" si="22"/>
        <v>3.3114200006821193E-2</v>
      </c>
      <c r="I199" s="35">
        <f t="shared" si="21"/>
        <v>3.3114200006821193E-2</v>
      </c>
      <c r="Q199" s="61">
        <f t="shared" si="19"/>
        <v>31687.904000000002</v>
      </c>
      <c r="AA199" s="35" t="s">
        <v>87</v>
      </c>
      <c r="AB199" s="35">
        <v>6</v>
      </c>
      <c r="AD199" s="35" t="s">
        <v>102</v>
      </c>
      <c r="AE199" s="35" t="s">
        <v>93</v>
      </c>
    </row>
    <row r="200" spans="1:31" ht="12.95" customHeight="1">
      <c r="A200" s="35" t="s">
        <v>121</v>
      </c>
      <c r="C200" s="5">
        <v>46976.417999999998</v>
      </c>
      <c r="D200" s="5"/>
      <c r="E200" s="35">
        <f t="shared" si="17"/>
        <v>10524.040837968476</v>
      </c>
      <c r="F200" s="35">
        <f t="shared" si="18"/>
        <v>10524</v>
      </c>
      <c r="G200" s="35">
        <f t="shared" si="22"/>
        <v>2.3868399999628309E-2</v>
      </c>
      <c r="I200" s="35">
        <f t="shared" si="21"/>
        <v>2.3868399999628309E-2</v>
      </c>
      <c r="Q200" s="61">
        <f t="shared" si="19"/>
        <v>31957.917999999998</v>
      </c>
      <c r="AA200" s="35" t="s">
        <v>87</v>
      </c>
      <c r="AB200" s="35">
        <v>8</v>
      </c>
      <c r="AD200" s="35" t="s">
        <v>102</v>
      </c>
      <c r="AE200" s="35" t="s">
        <v>93</v>
      </c>
    </row>
    <row r="201" spans="1:31" ht="12.95" customHeight="1">
      <c r="A201" s="35" t="s">
        <v>123</v>
      </c>
      <c r="C201" s="5">
        <v>47000.39</v>
      </c>
      <c r="D201" s="5"/>
      <c r="E201" s="35">
        <f t="shared" si="17"/>
        <v>10565.056062295509</v>
      </c>
      <c r="F201" s="35">
        <f t="shared" si="18"/>
        <v>10565</v>
      </c>
      <c r="G201" s="35">
        <f t="shared" si="22"/>
        <v>3.2766500000434462E-2</v>
      </c>
      <c r="I201" s="35">
        <f t="shared" si="21"/>
        <v>3.2766500000434462E-2</v>
      </c>
      <c r="Q201" s="61">
        <f t="shared" si="19"/>
        <v>31981.89</v>
      </c>
      <c r="AA201" s="35" t="s">
        <v>87</v>
      </c>
      <c r="AB201" s="35">
        <v>6</v>
      </c>
      <c r="AD201" s="35" t="s">
        <v>122</v>
      </c>
      <c r="AE201" s="35" t="s">
        <v>93</v>
      </c>
    </row>
    <row r="202" spans="1:31" ht="12.95" customHeight="1">
      <c r="A202" s="35" t="s">
        <v>124</v>
      </c>
      <c r="C202" s="5">
        <v>47028.440999999999</v>
      </c>
      <c r="D202" s="5"/>
      <c r="E202" s="35">
        <f t="shared" si="17"/>
        <v>10613.050307982041</v>
      </c>
      <c r="F202" s="35">
        <f t="shared" si="18"/>
        <v>10613</v>
      </c>
      <c r="G202" s="35">
        <f t="shared" si="22"/>
        <v>2.9403300002741162E-2</v>
      </c>
      <c r="I202" s="35">
        <f t="shared" si="21"/>
        <v>2.9403300002741162E-2</v>
      </c>
      <c r="Q202" s="61">
        <f t="shared" si="19"/>
        <v>32009.940999999999</v>
      </c>
      <c r="AA202" s="35" t="s">
        <v>87</v>
      </c>
      <c r="AB202" s="35">
        <v>7</v>
      </c>
      <c r="AD202" s="35" t="s">
        <v>102</v>
      </c>
      <c r="AE202" s="35" t="s">
        <v>93</v>
      </c>
    </row>
    <row r="203" spans="1:31" ht="12.95" customHeight="1">
      <c r="A203" s="35" t="s">
        <v>123</v>
      </c>
      <c r="C203" s="5">
        <v>47069.345000000001</v>
      </c>
      <c r="D203" s="5"/>
      <c r="E203" s="35">
        <f t="shared" si="17"/>
        <v>10683.035571450795</v>
      </c>
      <c r="F203" s="35">
        <f t="shared" si="18"/>
        <v>10683</v>
      </c>
      <c r="G203" s="35">
        <f t="shared" si="22"/>
        <v>2.07903000045917E-2</v>
      </c>
      <c r="I203" s="35">
        <f t="shared" si="21"/>
        <v>2.07903000045917E-2</v>
      </c>
      <c r="Q203" s="61">
        <f t="shared" si="19"/>
        <v>32050.845000000001</v>
      </c>
      <c r="AA203" s="35" t="s">
        <v>87</v>
      </c>
      <c r="AB203" s="35">
        <v>7</v>
      </c>
      <c r="AD203" s="35" t="s">
        <v>102</v>
      </c>
      <c r="AE203" s="35" t="s">
        <v>93</v>
      </c>
    </row>
    <row r="204" spans="1:31" ht="12.95" customHeight="1">
      <c r="A204" s="35" t="s">
        <v>123</v>
      </c>
      <c r="C204" s="5">
        <v>47083.387999999999</v>
      </c>
      <c r="D204" s="5"/>
      <c r="E204" s="35">
        <f t="shared" si="17"/>
        <v>10707.062636160639</v>
      </c>
      <c r="F204" s="35">
        <f t="shared" si="18"/>
        <v>10707</v>
      </c>
      <c r="G204" s="35">
        <f t="shared" si="22"/>
        <v>3.6608700000215322E-2</v>
      </c>
      <c r="I204" s="35">
        <f t="shared" si="21"/>
        <v>3.6608700000215322E-2</v>
      </c>
      <c r="Q204" s="61">
        <f t="shared" si="19"/>
        <v>32064.887999999999</v>
      </c>
      <c r="AA204" s="35" t="s">
        <v>87</v>
      </c>
      <c r="AB204" s="35">
        <v>6</v>
      </c>
      <c r="AD204" s="35" t="s">
        <v>122</v>
      </c>
      <c r="AE204" s="35" t="s">
        <v>93</v>
      </c>
    </row>
    <row r="205" spans="1:31" ht="12.95" customHeight="1">
      <c r="A205" s="35" t="s">
        <v>123</v>
      </c>
      <c r="C205" s="5">
        <v>47117.275999999998</v>
      </c>
      <c r="D205" s="5"/>
      <c r="E205" s="35">
        <f t="shared" si="17"/>
        <v>10765.043777575389</v>
      </c>
      <c r="F205" s="35">
        <f t="shared" si="18"/>
        <v>10765</v>
      </c>
      <c r="G205" s="35">
        <f t="shared" si="22"/>
        <v>2.5586499999917578E-2</v>
      </c>
      <c r="I205" s="35">
        <f t="shared" si="21"/>
        <v>2.5586499999917578E-2</v>
      </c>
      <c r="Q205" s="61">
        <f t="shared" si="19"/>
        <v>32098.775999999998</v>
      </c>
      <c r="AA205" s="35" t="s">
        <v>87</v>
      </c>
      <c r="AB205" s="35">
        <v>9</v>
      </c>
      <c r="AD205" s="35" t="s">
        <v>102</v>
      </c>
      <c r="AE205" s="35" t="s">
        <v>93</v>
      </c>
    </row>
    <row r="206" spans="1:31" ht="12.95" customHeight="1">
      <c r="A206" s="35" t="s">
        <v>123</v>
      </c>
      <c r="C206" s="5">
        <v>47141.243000000002</v>
      </c>
      <c r="D206" s="5"/>
      <c r="E206" s="35">
        <f t="shared" si="17"/>
        <v>10806.050447083404</v>
      </c>
      <c r="F206" s="35">
        <f t="shared" si="18"/>
        <v>10806</v>
      </c>
      <c r="G206" s="35">
        <f t="shared" si="22"/>
        <v>2.9484600003343076E-2</v>
      </c>
      <c r="I206" s="35">
        <f t="shared" si="21"/>
        <v>2.9484600003343076E-2</v>
      </c>
      <c r="Q206" s="61">
        <f t="shared" si="19"/>
        <v>32122.743000000002</v>
      </c>
      <c r="AA206" s="35" t="s">
        <v>87</v>
      </c>
      <c r="AB206" s="35">
        <v>9</v>
      </c>
      <c r="AD206" s="35" t="s">
        <v>102</v>
      </c>
      <c r="AE206" s="35" t="s">
        <v>93</v>
      </c>
    </row>
    <row r="207" spans="1:31" ht="12.95" customHeight="1">
      <c r="A207" s="35" t="s">
        <v>125</v>
      </c>
      <c r="C207" s="5">
        <v>47295.536</v>
      </c>
      <c r="D207" s="5"/>
      <c r="E207" s="35">
        <f t="shared" si="17"/>
        <v>11070.040185406884</v>
      </c>
      <c r="F207" s="35">
        <f t="shared" si="18"/>
        <v>11070</v>
      </c>
      <c r="G207" s="35">
        <f t="shared" si="22"/>
        <v>2.3486999998567626E-2</v>
      </c>
      <c r="I207" s="35">
        <f t="shared" si="21"/>
        <v>2.3486999998567626E-2</v>
      </c>
      <c r="Q207" s="61">
        <f t="shared" si="19"/>
        <v>32277.036</v>
      </c>
      <c r="AA207" s="35" t="s">
        <v>87</v>
      </c>
      <c r="AE207" s="35" t="s">
        <v>89</v>
      </c>
    </row>
    <row r="208" spans="1:31" ht="12.95" customHeight="1">
      <c r="A208" s="35" t="s">
        <v>125</v>
      </c>
      <c r="C208" s="5">
        <v>47295.542999999998</v>
      </c>
      <c r="D208" s="5"/>
      <c r="E208" s="35">
        <f t="shared" si="17"/>
        <v>11070.052162153514</v>
      </c>
      <c r="F208" s="35">
        <f t="shared" si="18"/>
        <v>11070</v>
      </c>
      <c r="G208" s="35">
        <f t="shared" si="22"/>
        <v>3.0486999996355735E-2</v>
      </c>
      <c r="I208" s="35">
        <f t="shared" si="21"/>
        <v>3.0486999996355735E-2</v>
      </c>
      <c r="Q208" s="61">
        <f t="shared" si="19"/>
        <v>32277.042999999998</v>
      </c>
      <c r="AA208" s="35" t="s">
        <v>87</v>
      </c>
      <c r="AE208" s="35" t="s">
        <v>89</v>
      </c>
    </row>
    <row r="209" spans="1:31" ht="12.95" customHeight="1">
      <c r="A209" s="35" t="s">
        <v>126</v>
      </c>
      <c r="C209" s="5">
        <v>47323.563999999998</v>
      </c>
      <c r="D209" s="5"/>
      <c r="E209" s="35">
        <f t="shared" si="17"/>
        <v>11117.995078925906</v>
      </c>
      <c r="F209" s="35">
        <f t="shared" si="18"/>
        <v>11118</v>
      </c>
      <c r="G209" s="35">
        <f t="shared" si="22"/>
        <v>-2.8762000001734123E-3</v>
      </c>
      <c r="I209" s="35">
        <f t="shared" si="21"/>
        <v>-2.8762000001734123E-3</v>
      </c>
      <c r="Q209" s="61">
        <f t="shared" si="19"/>
        <v>32305.063999999998</v>
      </c>
      <c r="AB209" s="35">
        <v>5</v>
      </c>
      <c r="AD209" s="35" t="s">
        <v>95</v>
      </c>
      <c r="AE209" s="35" t="s">
        <v>93</v>
      </c>
    </row>
    <row r="210" spans="1:31" ht="12.95" customHeight="1">
      <c r="A210" s="35" t="s">
        <v>126</v>
      </c>
      <c r="C210" s="5">
        <v>47326.52</v>
      </c>
      <c r="D210" s="5"/>
      <c r="E210" s="35">
        <f t="shared" si="17"/>
        <v>11123.05268793269</v>
      </c>
      <c r="F210" s="35">
        <f t="shared" si="18"/>
        <v>11123</v>
      </c>
      <c r="G210" s="35">
        <f t="shared" si="22"/>
        <v>3.0794300000707153E-2</v>
      </c>
      <c r="I210" s="35">
        <f t="shared" si="21"/>
        <v>3.0794300000707153E-2</v>
      </c>
      <c r="Q210" s="61">
        <f t="shared" si="19"/>
        <v>32308.019999999997</v>
      </c>
      <c r="AB210" s="35">
        <v>7</v>
      </c>
      <c r="AD210" s="35" t="s">
        <v>102</v>
      </c>
      <c r="AE210" s="35" t="s">
        <v>93</v>
      </c>
    </row>
    <row r="211" spans="1:31" ht="12.95" customHeight="1">
      <c r="A211" s="35" t="s">
        <v>127</v>
      </c>
      <c r="C211" s="5">
        <v>47350.482000000004</v>
      </c>
      <c r="D211" s="5"/>
      <c r="E211" s="35">
        <f t="shared" si="17"/>
        <v>11164.050802621685</v>
      </c>
      <c r="F211" s="35">
        <f t="shared" si="18"/>
        <v>11164</v>
      </c>
      <c r="G211" s="35">
        <f t="shared" si="22"/>
        <v>2.9692400006751996E-2</v>
      </c>
      <c r="I211" s="35">
        <f t="shared" si="21"/>
        <v>2.9692400006751996E-2</v>
      </c>
      <c r="Q211" s="61">
        <f t="shared" si="19"/>
        <v>32331.982000000004</v>
      </c>
      <c r="AA211" s="35" t="s">
        <v>87</v>
      </c>
      <c r="AB211" s="35">
        <v>7</v>
      </c>
      <c r="AD211" s="35" t="s">
        <v>122</v>
      </c>
      <c r="AE211" s="35" t="s">
        <v>93</v>
      </c>
    </row>
    <row r="212" spans="1:31" ht="12.95" customHeight="1">
      <c r="A212" s="35" t="s">
        <v>127</v>
      </c>
      <c r="C212" s="5">
        <v>47353.404999999999</v>
      </c>
      <c r="D212" s="5"/>
      <c r="E212" s="35">
        <f t="shared" si="17"/>
        <v>11169.051949822908</v>
      </c>
      <c r="F212" s="35">
        <f t="shared" si="18"/>
        <v>11169</v>
      </c>
      <c r="G212" s="35">
        <f t="shared" si="22"/>
        <v>3.0362899997271597E-2</v>
      </c>
      <c r="I212" s="35">
        <f t="shared" ref="I212:I235" si="23">G212</f>
        <v>3.0362899997271597E-2</v>
      </c>
      <c r="Q212" s="61">
        <f t="shared" si="19"/>
        <v>32334.904999999999</v>
      </c>
      <c r="AA212" s="35" t="s">
        <v>87</v>
      </c>
      <c r="AB212" s="35">
        <v>8</v>
      </c>
      <c r="AD212" s="35" t="s">
        <v>102</v>
      </c>
      <c r="AE212" s="35" t="s">
        <v>93</v>
      </c>
    </row>
    <row r="213" spans="1:31" ht="12.95" customHeight="1">
      <c r="A213" s="35" t="s">
        <v>127</v>
      </c>
      <c r="C213" s="5">
        <v>47360.432000000001</v>
      </c>
      <c r="D213" s="5"/>
      <c r="E213" s="35">
        <f t="shared" ref="E213:E276" si="24">+(C213-C$7)/C$8</f>
        <v>11181.07489247876</v>
      </c>
      <c r="F213" s="35">
        <f t="shared" ref="F213:F276" si="25">ROUND(2*E213,0)/2</f>
        <v>11181</v>
      </c>
      <c r="G213" s="35">
        <f t="shared" si="22"/>
        <v>4.3772100005298853E-2</v>
      </c>
      <c r="I213" s="35">
        <f t="shared" si="23"/>
        <v>4.3772100005298853E-2</v>
      </c>
      <c r="Q213" s="61">
        <f t="shared" si="19"/>
        <v>32341.932000000001</v>
      </c>
      <c r="AA213" s="35" t="s">
        <v>87</v>
      </c>
      <c r="AB213" s="35">
        <v>7</v>
      </c>
      <c r="AD213" s="35" t="s">
        <v>122</v>
      </c>
      <c r="AE213" s="35" t="s">
        <v>93</v>
      </c>
    </row>
    <row r="214" spans="1:31" ht="12.95" customHeight="1">
      <c r="A214" s="35" t="s">
        <v>127</v>
      </c>
      <c r="C214" s="5">
        <v>47364.504000000001</v>
      </c>
      <c r="D214" s="5"/>
      <c r="E214" s="35">
        <f t="shared" si="24"/>
        <v>11188.04193709163</v>
      </c>
      <c r="F214" s="35">
        <f t="shared" si="25"/>
        <v>11188</v>
      </c>
      <c r="G214" s="35">
        <f t="shared" si="22"/>
        <v>2.4510800001735333E-2</v>
      </c>
      <c r="I214" s="35">
        <f t="shared" si="23"/>
        <v>2.4510800001735333E-2</v>
      </c>
      <c r="Q214" s="61">
        <f t="shared" si="19"/>
        <v>32346.004000000001</v>
      </c>
      <c r="AA214" s="35" t="s">
        <v>87</v>
      </c>
      <c r="AB214" s="35">
        <v>6</v>
      </c>
      <c r="AD214" s="35" t="s">
        <v>122</v>
      </c>
      <c r="AE214" s="35" t="s">
        <v>93</v>
      </c>
    </row>
    <row r="215" spans="1:31" ht="12.95" customHeight="1">
      <c r="A215" s="35" t="s">
        <v>125</v>
      </c>
      <c r="C215" s="5">
        <v>47381.455000000002</v>
      </c>
      <c r="D215" s="5"/>
      <c r="E215" s="35">
        <f t="shared" si="24"/>
        <v>11217.04448454564</v>
      </c>
      <c r="F215" s="35">
        <f t="shared" si="25"/>
        <v>11217</v>
      </c>
      <c r="G215" s="35">
        <f t="shared" si="22"/>
        <v>2.5999700003012549E-2</v>
      </c>
      <c r="I215" s="35">
        <f t="shared" si="23"/>
        <v>2.5999700003012549E-2</v>
      </c>
      <c r="Q215" s="61">
        <f t="shared" ref="Q215:Q278" si="26">+C215-15018.5</f>
        <v>32362.955000000002</v>
      </c>
      <c r="AA215" s="35" t="s">
        <v>87</v>
      </c>
      <c r="AE215" s="35" t="s">
        <v>89</v>
      </c>
    </row>
    <row r="216" spans="1:31" ht="12.95" customHeight="1">
      <c r="A216" s="35" t="s">
        <v>127</v>
      </c>
      <c r="C216" s="5">
        <v>47381.464</v>
      </c>
      <c r="D216" s="5"/>
      <c r="E216" s="35">
        <f t="shared" si="24"/>
        <v>11217.059883219879</v>
      </c>
      <c r="F216" s="35">
        <f t="shared" si="25"/>
        <v>11217</v>
      </c>
      <c r="G216" s="35">
        <f t="shared" si="22"/>
        <v>3.4999700001208112E-2</v>
      </c>
      <c r="I216" s="35">
        <f t="shared" si="23"/>
        <v>3.4999700001208112E-2</v>
      </c>
      <c r="Q216" s="61">
        <f t="shared" si="26"/>
        <v>32362.964</v>
      </c>
      <c r="AA216" s="35" t="s">
        <v>87</v>
      </c>
      <c r="AB216" s="35">
        <v>5</v>
      </c>
      <c r="AD216" s="35" t="s">
        <v>102</v>
      </c>
      <c r="AE216" s="35" t="s">
        <v>93</v>
      </c>
    </row>
    <row r="217" spans="1:31" ht="12.95" customHeight="1">
      <c r="A217" s="35" t="s">
        <v>125</v>
      </c>
      <c r="C217" s="5">
        <v>47391.396999999997</v>
      </c>
      <c r="D217" s="5"/>
      <c r="E217" s="35">
        <f t="shared" si="24"/>
        <v>11234.054886692276</v>
      </c>
      <c r="F217" s="35">
        <f t="shared" si="25"/>
        <v>11234</v>
      </c>
      <c r="G217" s="35">
        <f t="shared" si="22"/>
        <v>3.2079399999929592E-2</v>
      </c>
      <c r="I217" s="35">
        <f t="shared" si="23"/>
        <v>3.2079399999929592E-2</v>
      </c>
      <c r="Q217" s="61">
        <f t="shared" si="26"/>
        <v>32372.896999999997</v>
      </c>
      <c r="AA217" s="35" t="s">
        <v>87</v>
      </c>
      <c r="AE217" s="35" t="s">
        <v>89</v>
      </c>
    </row>
    <row r="218" spans="1:31" ht="12.95" customHeight="1">
      <c r="A218" s="35" t="s">
        <v>127</v>
      </c>
      <c r="C218" s="5">
        <v>47391.400999999998</v>
      </c>
      <c r="D218" s="5"/>
      <c r="E218" s="35">
        <f t="shared" si="24"/>
        <v>11234.061730547495</v>
      </c>
      <c r="F218" s="35">
        <f t="shared" si="25"/>
        <v>11234</v>
      </c>
      <c r="G218" s="35">
        <f t="shared" si="22"/>
        <v>3.6079400000744499E-2</v>
      </c>
      <c r="I218" s="35">
        <f t="shared" si="23"/>
        <v>3.6079400000744499E-2</v>
      </c>
      <c r="Q218" s="61">
        <f t="shared" si="26"/>
        <v>32372.900999999998</v>
      </c>
      <c r="AA218" s="35" t="s">
        <v>87</v>
      </c>
      <c r="AB218" s="35">
        <v>8</v>
      </c>
      <c r="AD218" s="35" t="s">
        <v>102</v>
      </c>
      <c r="AE218" s="35" t="s">
        <v>93</v>
      </c>
    </row>
    <row r="219" spans="1:31" ht="12.95" customHeight="1">
      <c r="A219" s="35" t="s">
        <v>127</v>
      </c>
      <c r="C219" s="5">
        <v>47412.44</v>
      </c>
      <c r="D219" s="5"/>
      <c r="E219" s="35">
        <f t="shared" si="24"/>
        <v>11270.058698035256</v>
      </c>
      <c r="F219" s="35">
        <f t="shared" si="25"/>
        <v>11270</v>
      </c>
      <c r="G219" s="35">
        <f t="shared" si="22"/>
        <v>3.4307000001717824E-2</v>
      </c>
      <c r="I219" s="35">
        <f t="shared" si="23"/>
        <v>3.4307000001717824E-2</v>
      </c>
      <c r="Q219" s="61">
        <f t="shared" si="26"/>
        <v>32393.940000000002</v>
      </c>
      <c r="AA219" s="35" t="s">
        <v>87</v>
      </c>
      <c r="AB219" s="35">
        <v>6</v>
      </c>
      <c r="AD219" s="35" t="s">
        <v>102</v>
      </c>
      <c r="AE219" s="35" t="s">
        <v>93</v>
      </c>
    </row>
    <row r="220" spans="1:31" ht="12.95" customHeight="1">
      <c r="A220" s="35" t="s">
        <v>128</v>
      </c>
      <c r="C220" s="5">
        <v>47456.267999999996</v>
      </c>
      <c r="D220" s="5"/>
      <c r="E220" s="35">
        <f t="shared" si="24"/>
        <v>11345.046819669031</v>
      </c>
      <c r="F220" s="35">
        <f t="shared" si="25"/>
        <v>11345</v>
      </c>
      <c r="G220" s="35">
        <f t="shared" ref="G220:G251" si="27">+C220-(C$7+F220*C$8)</f>
        <v>2.736449999792967E-2</v>
      </c>
      <c r="I220" s="35">
        <f t="shared" si="23"/>
        <v>2.736449999792967E-2</v>
      </c>
      <c r="Q220" s="61">
        <f t="shared" si="26"/>
        <v>32437.767999999996</v>
      </c>
      <c r="AA220" s="35" t="s">
        <v>87</v>
      </c>
      <c r="AB220" s="35">
        <v>7</v>
      </c>
      <c r="AD220" s="35" t="s">
        <v>102</v>
      </c>
      <c r="AE220" s="35" t="s">
        <v>93</v>
      </c>
    </row>
    <row r="221" spans="1:31" ht="12.95" customHeight="1">
      <c r="A221" s="57" t="s">
        <v>784</v>
      </c>
      <c r="B221" s="58" t="s">
        <v>165</v>
      </c>
      <c r="C221" s="59">
        <v>47456.288</v>
      </c>
      <c r="D221" s="59" t="s">
        <v>208</v>
      </c>
      <c r="E221" s="35">
        <f t="shared" si="24"/>
        <v>11345.081038945133</v>
      </c>
      <c r="F221" s="35">
        <f t="shared" si="25"/>
        <v>11345</v>
      </c>
      <c r="G221" s="35">
        <f t="shared" si="27"/>
        <v>4.7364500002004206E-2</v>
      </c>
      <c r="I221" s="35">
        <f t="shared" si="23"/>
        <v>4.7364500002004206E-2</v>
      </c>
      <c r="Q221" s="61">
        <f t="shared" si="26"/>
        <v>32437.788</v>
      </c>
    </row>
    <row r="222" spans="1:31" ht="12.95" customHeight="1">
      <c r="A222" s="35" t="s">
        <v>128</v>
      </c>
      <c r="C222" s="5">
        <v>47460.343000000001</v>
      </c>
      <c r="D222" s="5"/>
      <c r="E222" s="35">
        <f t="shared" si="24"/>
        <v>11352.018997173322</v>
      </c>
      <c r="F222" s="35">
        <f t="shared" si="25"/>
        <v>11352</v>
      </c>
      <c r="G222" s="35">
        <f t="shared" si="27"/>
        <v>1.1103200005891267E-2</v>
      </c>
      <c r="I222" s="35">
        <f t="shared" si="23"/>
        <v>1.1103200005891267E-2</v>
      </c>
      <c r="Q222" s="61">
        <f t="shared" si="26"/>
        <v>32441.843000000001</v>
      </c>
      <c r="AA222" s="35" t="s">
        <v>87</v>
      </c>
      <c r="AB222" s="35">
        <v>7</v>
      </c>
      <c r="AD222" s="35" t="s">
        <v>95</v>
      </c>
      <c r="AE222" s="35" t="s">
        <v>93</v>
      </c>
    </row>
    <row r="223" spans="1:31" ht="12.95" customHeight="1">
      <c r="A223" s="35" t="s">
        <v>128</v>
      </c>
      <c r="C223" s="5">
        <v>47522.315999999999</v>
      </c>
      <c r="D223" s="5"/>
      <c r="E223" s="35">
        <f t="shared" si="24"/>
        <v>11458.052557043962</v>
      </c>
      <c r="F223" s="35">
        <f t="shared" si="25"/>
        <v>11458</v>
      </c>
      <c r="G223" s="35">
        <f t="shared" si="27"/>
        <v>3.071780000027502E-2</v>
      </c>
      <c r="I223" s="35">
        <f t="shared" si="23"/>
        <v>3.071780000027502E-2</v>
      </c>
      <c r="Q223" s="61">
        <f t="shared" si="26"/>
        <v>32503.815999999999</v>
      </c>
      <c r="AA223" s="35" t="s">
        <v>87</v>
      </c>
      <c r="AB223" s="35">
        <v>9</v>
      </c>
      <c r="AD223" s="35" t="s">
        <v>102</v>
      </c>
      <c r="AE223" s="35" t="s">
        <v>93</v>
      </c>
    </row>
    <row r="224" spans="1:31" ht="12.95" customHeight="1">
      <c r="A224" s="57" t="s">
        <v>784</v>
      </c>
      <c r="B224" s="58" t="s">
        <v>165</v>
      </c>
      <c r="C224" s="59">
        <v>47522.317999999999</v>
      </c>
      <c r="D224" s="59" t="s">
        <v>208</v>
      </c>
      <c r="E224" s="35">
        <f t="shared" si="24"/>
        <v>11458.055978971572</v>
      </c>
      <c r="F224" s="35">
        <f t="shared" si="25"/>
        <v>11458</v>
      </c>
      <c r="G224" s="35">
        <f t="shared" si="27"/>
        <v>3.2717800000682473E-2</v>
      </c>
      <c r="I224" s="35">
        <f t="shared" si="23"/>
        <v>3.2717800000682473E-2</v>
      </c>
      <c r="Q224" s="61">
        <f t="shared" si="26"/>
        <v>32503.817999999999</v>
      </c>
    </row>
    <row r="225" spans="1:31" ht="12.95" customHeight="1">
      <c r="A225" s="35" t="s">
        <v>129</v>
      </c>
      <c r="C225" s="5">
        <v>47662.552000000003</v>
      </c>
      <c r="D225" s="5"/>
      <c r="E225" s="35">
        <f t="shared" si="24"/>
        <v>11697.991277164339</v>
      </c>
      <c r="F225" s="35">
        <f t="shared" si="25"/>
        <v>11698</v>
      </c>
      <c r="G225" s="35">
        <f t="shared" si="27"/>
        <v>-5.0981999957002699E-3</v>
      </c>
      <c r="I225" s="35">
        <f t="shared" si="23"/>
        <v>-5.0981999957002699E-3</v>
      </c>
      <c r="Q225" s="61">
        <f t="shared" si="26"/>
        <v>32644.052000000003</v>
      </c>
      <c r="AA225" s="35" t="s">
        <v>87</v>
      </c>
      <c r="AB225" s="35">
        <v>5</v>
      </c>
      <c r="AD225" s="35" t="s">
        <v>95</v>
      </c>
      <c r="AE225" s="35" t="s">
        <v>93</v>
      </c>
    </row>
    <row r="226" spans="1:31" ht="12.95" customHeight="1">
      <c r="A226" s="35" t="s">
        <v>129</v>
      </c>
      <c r="C226" s="5">
        <v>47713.442000000003</v>
      </c>
      <c r="D226" s="5"/>
      <c r="E226" s="35">
        <f t="shared" si="24"/>
        <v>11785.062225187139</v>
      </c>
      <c r="F226" s="35">
        <f t="shared" si="25"/>
        <v>11785</v>
      </c>
      <c r="G226" s="35">
        <f t="shared" si="27"/>
        <v>3.6368500004755333E-2</v>
      </c>
      <c r="I226" s="35">
        <f t="shared" si="23"/>
        <v>3.6368500004755333E-2</v>
      </c>
      <c r="Q226" s="61">
        <f t="shared" si="26"/>
        <v>32694.942000000003</v>
      </c>
      <c r="AA226" s="35" t="s">
        <v>87</v>
      </c>
      <c r="AB226" s="35">
        <v>8</v>
      </c>
      <c r="AD226" s="35" t="s">
        <v>102</v>
      </c>
      <c r="AE226" s="35" t="s">
        <v>93</v>
      </c>
    </row>
    <row r="227" spans="1:31" ht="12.95" customHeight="1">
      <c r="A227" s="35" t="s">
        <v>129</v>
      </c>
      <c r="C227" s="5">
        <v>47727.463000000003</v>
      </c>
      <c r="D227" s="5"/>
      <c r="E227" s="35">
        <f t="shared" si="24"/>
        <v>11809.051648693287</v>
      </c>
      <c r="F227" s="35">
        <f t="shared" si="25"/>
        <v>11809</v>
      </c>
      <c r="G227" s="35">
        <f t="shared" si="27"/>
        <v>3.0186900003172923E-2</v>
      </c>
      <c r="I227" s="35">
        <f t="shared" si="23"/>
        <v>3.0186900003172923E-2</v>
      </c>
      <c r="Q227" s="61">
        <f t="shared" si="26"/>
        <v>32708.963000000003</v>
      </c>
      <c r="AA227" s="35" t="s">
        <v>87</v>
      </c>
      <c r="AB227" s="35">
        <v>10</v>
      </c>
      <c r="AD227" s="35" t="s">
        <v>102</v>
      </c>
      <c r="AE227" s="35" t="s">
        <v>93</v>
      </c>
    </row>
    <row r="228" spans="1:31" ht="12.95" customHeight="1">
      <c r="A228" s="35" t="s">
        <v>129</v>
      </c>
      <c r="C228" s="5">
        <v>47754.349000000002</v>
      </c>
      <c r="D228" s="5"/>
      <c r="E228" s="35">
        <f t="shared" si="24"/>
        <v>11855.052621547302</v>
      </c>
      <c r="F228" s="35">
        <f t="shared" si="25"/>
        <v>11855</v>
      </c>
      <c r="G228" s="35">
        <f t="shared" si="27"/>
        <v>3.0755500003579073E-2</v>
      </c>
      <c r="I228" s="35">
        <f t="shared" si="23"/>
        <v>3.0755500003579073E-2</v>
      </c>
      <c r="Q228" s="61">
        <f t="shared" si="26"/>
        <v>32735.849000000002</v>
      </c>
      <c r="AA228" s="35" t="s">
        <v>87</v>
      </c>
      <c r="AB228" s="35">
        <v>7</v>
      </c>
      <c r="AD228" s="35" t="s">
        <v>102</v>
      </c>
      <c r="AE228" s="35" t="s">
        <v>93</v>
      </c>
    </row>
    <row r="229" spans="1:31" ht="12.95" customHeight="1">
      <c r="A229" s="57" t="s">
        <v>800</v>
      </c>
      <c r="B229" s="58" t="s">
        <v>165</v>
      </c>
      <c r="C229" s="59">
        <v>47758.444000000003</v>
      </c>
      <c r="D229" s="59" t="s">
        <v>208</v>
      </c>
      <c r="E229" s="35">
        <f t="shared" si="24"/>
        <v>11862.059018327682</v>
      </c>
      <c r="F229" s="35">
        <f t="shared" si="25"/>
        <v>11862</v>
      </c>
      <c r="G229" s="35">
        <f t="shared" si="27"/>
        <v>3.4494200008339249E-2</v>
      </c>
      <c r="I229" s="35">
        <f t="shared" si="23"/>
        <v>3.4494200008339249E-2</v>
      </c>
      <c r="Q229" s="61">
        <f t="shared" si="26"/>
        <v>32739.944000000003</v>
      </c>
    </row>
    <row r="230" spans="1:31" ht="12.95" customHeight="1">
      <c r="A230" s="57" t="s">
        <v>800</v>
      </c>
      <c r="B230" s="58" t="s">
        <v>165</v>
      </c>
      <c r="C230" s="59">
        <v>47762.527000000002</v>
      </c>
      <c r="D230" s="59" t="s">
        <v>208</v>
      </c>
      <c r="E230" s="35">
        <f t="shared" si="24"/>
        <v>11869.044883542399</v>
      </c>
      <c r="F230" s="35">
        <f t="shared" si="25"/>
        <v>11869</v>
      </c>
      <c r="G230" s="35">
        <f t="shared" si="27"/>
        <v>2.6232900003378745E-2</v>
      </c>
      <c r="I230" s="35">
        <f t="shared" si="23"/>
        <v>2.6232900003378745E-2</v>
      </c>
      <c r="Q230" s="61">
        <f t="shared" si="26"/>
        <v>32744.027000000002</v>
      </c>
    </row>
    <row r="231" spans="1:31" ht="12.95" customHeight="1">
      <c r="A231" s="35" t="s">
        <v>129</v>
      </c>
      <c r="C231" s="5">
        <v>47782.402000000002</v>
      </c>
      <c r="D231" s="5"/>
      <c r="E231" s="35">
        <f t="shared" si="24"/>
        <v>11903.050289161443</v>
      </c>
      <c r="F231" s="35">
        <f t="shared" si="25"/>
        <v>11903</v>
      </c>
      <c r="G231" s="35">
        <f t="shared" si="27"/>
        <v>2.9392300006293226E-2</v>
      </c>
      <c r="I231" s="35">
        <f t="shared" si="23"/>
        <v>2.9392300006293226E-2</v>
      </c>
      <c r="Q231" s="61">
        <f t="shared" si="26"/>
        <v>32763.902000000002</v>
      </c>
      <c r="AA231" s="35" t="s">
        <v>87</v>
      </c>
      <c r="AB231" s="35">
        <v>7</v>
      </c>
      <c r="AD231" s="35" t="s">
        <v>102</v>
      </c>
      <c r="AE231" s="35" t="s">
        <v>93</v>
      </c>
    </row>
    <row r="232" spans="1:31" ht="12.95" customHeight="1">
      <c r="A232" s="35" t="s">
        <v>130</v>
      </c>
      <c r="C232" s="5">
        <v>47803.445</v>
      </c>
      <c r="D232" s="5"/>
      <c r="E232" s="35">
        <f t="shared" si="24"/>
        <v>11939.054100504412</v>
      </c>
      <c r="F232" s="35">
        <f t="shared" si="25"/>
        <v>11939</v>
      </c>
      <c r="G232" s="35">
        <f t="shared" si="27"/>
        <v>3.1619900000805501E-2</v>
      </c>
      <c r="I232" s="35">
        <f t="shared" si="23"/>
        <v>3.1619900000805501E-2</v>
      </c>
      <c r="Q232" s="61">
        <f t="shared" si="26"/>
        <v>32784.945</v>
      </c>
      <c r="AA232" s="35" t="s">
        <v>87</v>
      </c>
      <c r="AB232" s="35">
        <v>6</v>
      </c>
      <c r="AD232" s="35" t="s">
        <v>102</v>
      </c>
      <c r="AE232" s="35" t="s">
        <v>93</v>
      </c>
    </row>
    <row r="233" spans="1:31" ht="12.95" customHeight="1">
      <c r="A233" s="35" t="s">
        <v>130</v>
      </c>
      <c r="C233" s="5">
        <v>47847.273000000001</v>
      </c>
      <c r="D233" s="5"/>
      <c r="E233" s="35">
        <f t="shared" si="24"/>
        <v>12014.0422221382</v>
      </c>
      <c r="F233" s="35">
        <f t="shared" si="25"/>
        <v>12014</v>
      </c>
      <c r="G233" s="35">
        <f t="shared" si="27"/>
        <v>2.4677400004293304E-2</v>
      </c>
      <c r="I233" s="35">
        <f t="shared" si="23"/>
        <v>2.4677400004293304E-2</v>
      </c>
      <c r="Q233" s="61">
        <f t="shared" si="26"/>
        <v>32828.773000000001</v>
      </c>
      <c r="AA233" s="35" t="s">
        <v>87</v>
      </c>
      <c r="AB233" s="35">
        <v>6</v>
      </c>
      <c r="AD233" s="35" t="s">
        <v>95</v>
      </c>
      <c r="AE233" s="35" t="s">
        <v>93</v>
      </c>
    </row>
    <row r="234" spans="1:31" ht="12.95" customHeight="1">
      <c r="A234" s="35" t="s">
        <v>130</v>
      </c>
      <c r="C234" s="5">
        <v>47857.224999999999</v>
      </c>
      <c r="D234" s="5"/>
      <c r="E234" s="35">
        <f t="shared" si="24"/>
        <v>12031.069733922886</v>
      </c>
      <c r="F234" s="35">
        <f t="shared" si="25"/>
        <v>12031</v>
      </c>
      <c r="G234" s="35">
        <f t="shared" si="27"/>
        <v>4.0757100003247615E-2</v>
      </c>
      <c r="I234" s="35">
        <f t="shared" si="23"/>
        <v>4.0757100003247615E-2</v>
      </c>
      <c r="Q234" s="61">
        <f t="shared" si="26"/>
        <v>32838.724999999999</v>
      </c>
      <c r="AA234" s="35" t="s">
        <v>87</v>
      </c>
      <c r="AB234" s="35">
        <v>5</v>
      </c>
      <c r="AD234" s="35" t="s">
        <v>102</v>
      </c>
      <c r="AE234" s="35" t="s">
        <v>93</v>
      </c>
    </row>
    <row r="235" spans="1:31" ht="12.95" customHeight="1">
      <c r="A235" s="35" t="s">
        <v>131</v>
      </c>
      <c r="C235" s="5">
        <v>47895.213000000003</v>
      </c>
      <c r="D235" s="5"/>
      <c r="E235" s="35">
        <f t="shared" si="24"/>
        <v>12096.065826937047</v>
      </c>
      <c r="F235" s="35">
        <f t="shared" si="25"/>
        <v>12096</v>
      </c>
      <c r="G235" s="35">
        <f t="shared" si="27"/>
        <v>3.8473600005090702E-2</v>
      </c>
      <c r="I235" s="35">
        <f t="shared" si="23"/>
        <v>3.8473600005090702E-2</v>
      </c>
      <c r="Q235" s="61">
        <f t="shared" si="26"/>
        <v>32876.713000000003</v>
      </c>
      <c r="AA235" s="35" t="s">
        <v>87</v>
      </c>
      <c r="AB235" s="35">
        <v>7</v>
      </c>
      <c r="AD235" s="35" t="s">
        <v>102</v>
      </c>
      <c r="AE235" s="35" t="s">
        <v>93</v>
      </c>
    </row>
    <row r="236" spans="1:31" ht="12.95" customHeight="1">
      <c r="A236" s="35" t="s">
        <v>132</v>
      </c>
      <c r="B236" s="37" t="s">
        <v>165</v>
      </c>
      <c r="C236" s="5">
        <v>48073.4709</v>
      </c>
      <c r="D236" s="5" t="s">
        <v>74</v>
      </c>
      <c r="E236" s="35">
        <f t="shared" si="24"/>
        <v>12401.058641744543</v>
      </c>
      <c r="F236" s="35">
        <f t="shared" si="25"/>
        <v>12401</v>
      </c>
      <c r="G236" s="35">
        <f t="shared" si="27"/>
        <v>3.4274100005859509E-2</v>
      </c>
      <c r="J236" s="35">
        <f>G236</f>
        <v>3.4274100005859509E-2</v>
      </c>
      <c r="Q236" s="61">
        <f t="shared" si="26"/>
        <v>33054.9709</v>
      </c>
    </row>
    <row r="237" spans="1:31" ht="12.95" customHeight="1">
      <c r="A237" s="35" t="s">
        <v>133</v>
      </c>
      <c r="C237" s="5">
        <v>48083.402000000002</v>
      </c>
      <c r="D237" s="5"/>
      <c r="E237" s="35">
        <f t="shared" si="24"/>
        <v>12418.050394385718</v>
      </c>
      <c r="F237" s="35">
        <f t="shared" si="25"/>
        <v>12418</v>
      </c>
      <c r="G237" s="35">
        <f t="shared" si="27"/>
        <v>2.9453800001647323E-2</v>
      </c>
      <c r="I237" s="35">
        <f t="shared" ref="I237:I266" si="28">G237</f>
        <v>2.9453800001647323E-2</v>
      </c>
      <c r="Q237" s="61">
        <f t="shared" si="26"/>
        <v>33064.902000000002</v>
      </c>
      <c r="R237" s="35" t="s">
        <v>56</v>
      </c>
      <c r="AA237" s="35" t="s">
        <v>87</v>
      </c>
      <c r="AE237" s="35" t="s">
        <v>89</v>
      </c>
    </row>
    <row r="238" spans="1:31" ht="12.95" customHeight="1">
      <c r="A238" s="35" t="s">
        <v>134</v>
      </c>
      <c r="C238" s="5">
        <v>48101.527000000002</v>
      </c>
      <c r="D238" s="5"/>
      <c r="E238" s="35">
        <f t="shared" si="24"/>
        <v>12449.061613346481</v>
      </c>
      <c r="F238" s="35">
        <f t="shared" si="25"/>
        <v>12449</v>
      </c>
      <c r="G238" s="35">
        <f t="shared" si="27"/>
        <v>3.6010900003020652E-2</v>
      </c>
      <c r="I238" s="35">
        <f t="shared" si="28"/>
        <v>3.6010900003020652E-2</v>
      </c>
      <c r="Q238" s="61">
        <f t="shared" si="26"/>
        <v>33083.027000000002</v>
      </c>
      <c r="R238" s="35" t="s">
        <v>56</v>
      </c>
      <c r="AA238" s="35" t="s">
        <v>87</v>
      </c>
      <c r="AB238" s="35">
        <v>7</v>
      </c>
      <c r="AD238" s="35" t="s">
        <v>102</v>
      </c>
      <c r="AE238" s="35" t="s">
        <v>93</v>
      </c>
    </row>
    <row r="239" spans="1:31" ht="12.95" customHeight="1">
      <c r="A239" s="35" t="s">
        <v>133</v>
      </c>
      <c r="C239" s="5">
        <v>48107.373</v>
      </c>
      <c r="D239" s="5"/>
      <c r="E239" s="35">
        <f t="shared" si="24"/>
        <v>12459.06390774894</v>
      </c>
      <c r="F239" s="35">
        <f t="shared" si="25"/>
        <v>12459</v>
      </c>
      <c r="G239" s="35">
        <f t="shared" si="27"/>
        <v>3.7351899998611771E-2</v>
      </c>
      <c r="I239" s="35">
        <f t="shared" si="28"/>
        <v>3.7351899998611771E-2</v>
      </c>
      <c r="Q239" s="61">
        <f t="shared" si="26"/>
        <v>33088.873</v>
      </c>
      <c r="R239" s="35" t="s">
        <v>56</v>
      </c>
      <c r="AA239" s="35" t="s">
        <v>87</v>
      </c>
      <c r="AB239" s="35">
        <v>6</v>
      </c>
      <c r="AD239" s="35" t="s">
        <v>102</v>
      </c>
      <c r="AE239" s="35" t="s">
        <v>93</v>
      </c>
    </row>
    <row r="240" spans="1:31" ht="12.95" customHeight="1">
      <c r="A240" s="35" t="s">
        <v>133</v>
      </c>
      <c r="C240" s="5">
        <v>48114.383000000002</v>
      </c>
      <c r="D240" s="5"/>
      <c r="E240" s="35">
        <f t="shared" si="24"/>
        <v>12471.057764020114</v>
      </c>
      <c r="F240" s="35">
        <f t="shared" si="25"/>
        <v>12471</v>
      </c>
      <c r="G240" s="35">
        <f t="shared" si="27"/>
        <v>3.3761099999537691E-2</v>
      </c>
      <c r="I240" s="35">
        <f t="shared" si="28"/>
        <v>3.3761099999537691E-2</v>
      </c>
      <c r="Q240" s="61">
        <f t="shared" si="26"/>
        <v>33095.883000000002</v>
      </c>
      <c r="R240" s="35" t="s">
        <v>56</v>
      </c>
      <c r="AA240" s="35" t="s">
        <v>87</v>
      </c>
      <c r="AE240" s="35" t="s">
        <v>89</v>
      </c>
    </row>
    <row r="241" spans="1:31" ht="12.95" customHeight="1">
      <c r="A241" s="35" t="s">
        <v>134</v>
      </c>
      <c r="C241" s="5">
        <v>48115.555</v>
      </c>
      <c r="D241" s="5"/>
      <c r="E241" s="35">
        <f t="shared" si="24"/>
        <v>12473.063013599258</v>
      </c>
      <c r="F241" s="35">
        <f t="shared" si="25"/>
        <v>12473</v>
      </c>
      <c r="G241" s="35">
        <f t="shared" si="27"/>
        <v>3.682929999922635E-2</v>
      </c>
      <c r="I241" s="35">
        <f t="shared" si="28"/>
        <v>3.682929999922635E-2</v>
      </c>
      <c r="Q241" s="61">
        <f t="shared" si="26"/>
        <v>33097.055</v>
      </c>
      <c r="R241" s="35" t="s">
        <v>56</v>
      </c>
      <c r="AA241" s="35" t="s">
        <v>87</v>
      </c>
      <c r="AE241" s="35" t="s">
        <v>89</v>
      </c>
    </row>
    <row r="242" spans="1:31" ht="12.95" customHeight="1">
      <c r="A242" s="35" t="s">
        <v>134</v>
      </c>
      <c r="C242" s="5">
        <v>48118.474000000002</v>
      </c>
      <c r="D242" s="5"/>
      <c r="E242" s="35">
        <f t="shared" si="24"/>
        <v>12478.057316945273</v>
      </c>
      <c r="F242" s="35">
        <f t="shared" si="25"/>
        <v>12478</v>
      </c>
      <c r="G242" s="35">
        <f t="shared" si="27"/>
        <v>3.349980000348296E-2</v>
      </c>
      <c r="I242" s="35">
        <f t="shared" si="28"/>
        <v>3.349980000348296E-2</v>
      </c>
      <c r="Q242" s="61">
        <f t="shared" si="26"/>
        <v>33099.974000000002</v>
      </c>
      <c r="R242" s="35" t="s">
        <v>56</v>
      </c>
      <c r="AA242" s="35" t="s">
        <v>87</v>
      </c>
      <c r="AB242" s="35">
        <v>10</v>
      </c>
      <c r="AD242" s="35" t="s">
        <v>109</v>
      </c>
      <c r="AE242" s="35" t="s">
        <v>93</v>
      </c>
    </row>
    <row r="243" spans="1:31" ht="12.95" customHeight="1">
      <c r="A243" s="35" t="s">
        <v>135</v>
      </c>
      <c r="C243" s="5">
        <v>48173.415000000001</v>
      </c>
      <c r="D243" s="5">
        <v>7.0000000000000001E-3</v>
      </c>
      <c r="E243" s="35">
        <f t="shared" si="24"/>
        <v>12572.059379341041</v>
      </c>
      <c r="F243" s="35">
        <f t="shared" si="25"/>
        <v>12572</v>
      </c>
      <c r="G243" s="35">
        <f t="shared" si="27"/>
        <v>3.4705199999734759E-2</v>
      </c>
      <c r="I243" s="35">
        <f t="shared" si="28"/>
        <v>3.4705199999734759E-2</v>
      </c>
      <c r="Q243" s="61">
        <f t="shared" si="26"/>
        <v>33154.915000000001</v>
      </c>
      <c r="R243" s="35" t="s">
        <v>56</v>
      </c>
      <c r="AA243" s="35" t="s">
        <v>87</v>
      </c>
      <c r="AB243" s="35">
        <v>5</v>
      </c>
      <c r="AD243" s="35" t="s">
        <v>95</v>
      </c>
      <c r="AE243" s="35" t="s">
        <v>93</v>
      </c>
    </row>
    <row r="244" spans="1:31" ht="12.95" customHeight="1">
      <c r="A244" s="35" t="s">
        <v>133</v>
      </c>
      <c r="C244" s="5">
        <v>48176.322</v>
      </c>
      <c r="D244" s="5"/>
      <c r="E244" s="35">
        <f t="shared" si="24"/>
        <v>12577.033151121394</v>
      </c>
      <c r="F244" s="35">
        <f t="shared" si="25"/>
        <v>12577</v>
      </c>
      <c r="G244" s="35">
        <f t="shared" si="27"/>
        <v>1.9375700001546647E-2</v>
      </c>
      <c r="I244" s="35">
        <f t="shared" si="28"/>
        <v>1.9375700001546647E-2</v>
      </c>
      <c r="Q244" s="61">
        <f t="shared" si="26"/>
        <v>33157.822</v>
      </c>
      <c r="R244" s="35" t="s">
        <v>56</v>
      </c>
      <c r="AA244" s="35" t="s">
        <v>87</v>
      </c>
      <c r="AB244" s="35">
        <v>9</v>
      </c>
      <c r="AD244" s="35" t="s">
        <v>102</v>
      </c>
      <c r="AE244" s="35" t="s">
        <v>93</v>
      </c>
    </row>
    <row r="245" spans="1:31" ht="12.95" customHeight="1">
      <c r="A245" s="35" t="s">
        <v>133</v>
      </c>
      <c r="C245" s="5">
        <v>48176.347999999998</v>
      </c>
      <c r="D245" s="5"/>
      <c r="E245" s="35">
        <f t="shared" si="24"/>
        <v>12577.077636180315</v>
      </c>
      <c r="F245" s="35">
        <f t="shared" si="25"/>
        <v>12577</v>
      </c>
      <c r="G245" s="35">
        <f t="shared" si="27"/>
        <v>4.5375699999567587E-2</v>
      </c>
      <c r="I245" s="35">
        <f t="shared" si="28"/>
        <v>4.5375699999567587E-2</v>
      </c>
      <c r="Q245" s="61">
        <f t="shared" si="26"/>
        <v>33157.847999999998</v>
      </c>
      <c r="R245" s="35" t="s">
        <v>56</v>
      </c>
      <c r="AA245" s="35" t="s">
        <v>87</v>
      </c>
      <c r="AB245" s="35">
        <v>6</v>
      </c>
      <c r="AD245" s="35" t="s">
        <v>102</v>
      </c>
      <c r="AE245" s="35" t="s">
        <v>93</v>
      </c>
    </row>
    <row r="246" spans="1:31" ht="12.95" customHeight="1">
      <c r="A246" s="35" t="s">
        <v>136</v>
      </c>
      <c r="C246" s="5">
        <v>48405.442000000003</v>
      </c>
      <c r="D246" s="5">
        <v>4.0000000000000001E-3</v>
      </c>
      <c r="E246" s="35">
        <f t="shared" si="24"/>
        <v>12969.04917806155</v>
      </c>
      <c r="F246" s="35">
        <f t="shared" si="25"/>
        <v>12969</v>
      </c>
      <c r="G246" s="35">
        <f t="shared" si="27"/>
        <v>2.8742900001816452E-2</v>
      </c>
      <c r="I246" s="35">
        <f t="shared" si="28"/>
        <v>2.8742900001816452E-2</v>
      </c>
      <c r="Q246" s="61">
        <f t="shared" si="26"/>
        <v>33386.942000000003</v>
      </c>
      <c r="R246" s="35" t="s">
        <v>56</v>
      </c>
      <c r="AA246" s="35" t="s">
        <v>87</v>
      </c>
      <c r="AB246" s="35">
        <v>8</v>
      </c>
      <c r="AD246" s="35" t="s">
        <v>102</v>
      </c>
      <c r="AE246" s="35" t="s">
        <v>93</v>
      </c>
    </row>
    <row r="247" spans="1:31" ht="12.95" customHeight="1">
      <c r="A247" s="35" t="s">
        <v>136</v>
      </c>
      <c r="C247" s="5">
        <v>48429.411999999997</v>
      </c>
      <c r="D247" s="5">
        <v>2E-3</v>
      </c>
      <c r="E247" s="35">
        <f t="shared" si="24"/>
        <v>13010.060980460961</v>
      </c>
      <c r="F247" s="35">
        <f t="shared" si="25"/>
        <v>13010</v>
      </c>
      <c r="G247" s="35">
        <f t="shared" si="27"/>
        <v>3.5640999994939193E-2</v>
      </c>
      <c r="I247" s="35">
        <f t="shared" si="28"/>
        <v>3.5640999994939193E-2</v>
      </c>
      <c r="Q247" s="61">
        <f t="shared" si="26"/>
        <v>33410.911999999997</v>
      </c>
      <c r="R247" s="35" t="s">
        <v>56</v>
      </c>
      <c r="AA247" s="35" t="s">
        <v>87</v>
      </c>
      <c r="AB247" s="35">
        <v>6</v>
      </c>
      <c r="AD247" s="35" t="s">
        <v>102</v>
      </c>
      <c r="AE247" s="35" t="s">
        <v>93</v>
      </c>
    </row>
    <row r="248" spans="1:31" ht="12.95" customHeight="1">
      <c r="A248" s="35" t="s">
        <v>136</v>
      </c>
      <c r="C248" s="5">
        <v>48453.373</v>
      </c>
      <c r="D248" s="5">
        <v>5.0000000000000001E-3</v>
      </c>
      <c r="E248" s="35">
        <f t="shared" si="24"/>
        <v>13051.057384186146</v>
      </c>
      <c r="F248" s="35">
        <f t="shared" si="25"/>
        <v>13051</v>
      </c>
      <c r="G248" s="35">
        <f t="shared" si="27"/>
        <v>3.3539100004418287E-2</v>
      </c>
      <c r="I248" s="35">
        <f t="shared" si="28"/>
        <v>3.3539100004418287E-2</v>
      </c>
      <c r="Q248" s="61">
        <f t="shared" si="26"/>
        <v>33434.873</v>
      </c>
      <c r="R248" s="35" t="s">
        <v>56</v>
      </c>
      <c r="AA248" s="35" t="s">
        <v>87</v>
      </c>
      <c r="AB248" s="35">
        <v>8</v>
      </c>
      <c r="AD248" s="35" t="s">
        <v>102</v>
      </c>
      <c r="AE248" s="35" t="s">
        <v>93</v>
      </c>
    </row>
    <row r="249" spans="1:31" ht="12.95" customHeight="1">
      <c r="A249" s="35" t="s">
        <v>136</v>
      </c>
      <c r="C249" s="5">
        <v>48467.404000000002</v>
      </c>
      <c r="D249" s="5">
        <v>4.0000000000000001E-3</v>
      </c>
      <c r="E249" s="35">
        <f t="shared" si="24"/>
        <v>13075.063917330343</v>
      </c>
      <c r="F249" s="35">
        <f t="shared" si="25"/>
        <v>13075</v>
      </c>
      <c r="G249" s="35">
        <f t="shared" si="27"/>
        <v>3.7357500004873145E-2</v>
      </c>
      <c r="I249" s="35">
        <f t="shared" si="28"/>
        <v>3.7357500004873145E-2</v>
      </c>
      <c r="Q249" s="61">
        <f t="shared" si="26"/>
        <v>33448.904000000002</v>
      </c>
      <c r="R249" s="35" t="s">
        <v>56</v>
      </c>
      <c r="AA249" s="35" t="s">
        <v>87</v>
      </c>
      <c r="AB249" s="35">
        <v>7</v>
      </c>
      <c r="AD249" s="35" t="s">
        <v>102</v>
      </c>
      <c r="AE249" s="35" t="s">
        <v>93</v>
      </c>
    </row>
    <row r="250" spans="1:31" ht="12.95" customHeight="1">
      <c r="A250" s="35" t="s">
        <v>136</v>
      </c>
      <c r="C250" s="5">
        <v>48474.408000000003</v>
      </c>
      <c r="D250" s="5">
        <v>5.0000000000000001E-3</v>
      </c>
      <c r="E250" s="35">
        <f t="shared" si="24"/>
        <v>13087.047507818685</v>
      </c>
      <c r="F250" s="35">
        <f t="shared" si="25"/>
        <v>13087</v>
      </c>
      <c r="G250" s="35">
        <f t="shared" si="27"/>
        <v>2.7766700004576705E-2</v>
      </c>
      <c r="I250" s="35">
        <f t="shared" si="28"/>
        <v>2.7766700004576705E-2</v>
      </c>
      <c r="Q250" s="61">
        <f t="shared" si="26"/>
        <v>33455.908000000003</v>
      </c>
      <c r="R250" s="35" t="s">
        <v>56</v>
      </c>
      <c r="AA250" s="35" t="s">
        <v>87</v>
      </c>
      <c r="AB250" s="35">
        <v>7</v>
      </c>
      <c r="AD250" s="35" t="s">
        <v>102</v>
      </c>
      <c r="AE250" s="35" t="s">
        <v>93</v>
      </c>
    </row>
    <row r="251" spans="1:31" ht="12.95" customHeight="1">
      <c r="A251" s="35" t="s">
        <v>136</v>
      </c>
      <c r="C251" s="5">
        <v>48488.442999999999</v>
      </c>
      <c r="D251" s="5">
        <v>5.0000000000000001E-3</v>
      </c>
      <c r="E251" s="35">
        <f t="shared" si="24"/>
        <v>13111.060884818089</v>
      </c>
      <c r="F251" s="35">
        <f t="shared" si="25"/>
        <v>13111</v>
      </c>
      <c r="G251" s="35">
        <f t="shared" si="27"/>
        <v>3.5585099998570513E-2</v>
      </c>
      <c r="I251" s="35">
        <f t="shared" si="28"/>
        <v>3.5585099998570513E-2</v>
      </c>
      <c r="Q251" s="61">
        <f t="shared" si="26"/>
        <v>33469.942999999999</v>
      </c>
      <c r="R251" s="35" t="s">
        <v>56</v>
      </c>
      <c r="AA251" s="35" t="s">
        <v>87</v>
      </c>
      <c r="AB251" s="35">
        <v>8</v>
      </c>
      <c r="AD251" s="35" t="s">
        <v>102</v>
      </c>
      <c r="AE251" s="35" t="s">
        <v>93</v>
      </c>
    </row>
    <row r="252" spans="1:31" ht="12.95" customHeight="1">
      <c r="A252" s="35" t="s">
        <v>135</v>
      </c>
      <c r="C252" s="5">
        <v>48533.445</v>
      </c>
      <c r="D252" s="5">
        <v>5.0000000000000001E-3</v>
      </c>
      <c r="E252" s="35">
        <f t="shared" si="24"/>
        <v>13188.057677958632</v>
      </c>
      <c r="F252" s="35">
        <f t="shared" si="25"/>
        <v>13188</v>
      </c>
      <c r="G252" s="35">
        <f t="shared" ref="G252:G283" si="29">+C252-(C$7+F252*C$8)</f>
        <v>3.3710800002154429E-2</v>
      </c>
      <c r="I252" s="35">
        <f t="shared" si="28"/>
        <v>3.3710800002154429E-2</v>
      </c>
      <c r="Q252" s="61">
        <f t="shared" si="26"/>
        <v>33514.945</v>
      </c>
      <c r="R252" s="35" t="s">
        <v>56</v>
      </c>
      <c r="AA252" s="35" t="s">
        <v>87</v>
      </c>
      <c r="AB252" s="35">
        <v>8</v>
      </c>
      <c r="AD252" s="35" t="s">
        <v>102</v>
      </c>
      <c r="AE252" s="35" t="s">
        <v>93</v>
      </c>
    </row>
    <row r="253" spans="1:31" ht="12.95" customHeight="1">
      <c r="A253" s="35" t="s">
        <v>135</v>
      </c>
      <c r="C253" s="5">
        <v>48546.298999999999</v>
      </c>
      <c r="D253" s="5">
        <v>5.0000000000000001E-3</v>
      </c>
      <c r="E253" s="35">
        <f t="shared" si="24"/>
        <v>13210.050406704653</v>
      </c>
      <c r="F253" s="35">
        <f t="shared" si="25"/>
        <v>13210</v>
      </c>
      <c r="G253" s="35">
        <f t="shared" si="29"/>
        <v>2.9460999998264015E-2</v>
      </c>
      <c r="I253" s="35">
        <f t="shared" si="28"/>
        <v>2.9460999998264015E-2</v>
      </c>
      <c r="Q253" s="61">
        <f t="shared" si="26"/>
        <v>33527.798999999999</v>
      </c>
      <c r="R253" s="35" t="s">
        <v>56</v>
      </c>
      <c r="AA253" s="35" t="s">
        <v>87</v>
      </c>
      <c r="AB253" s="35">
        <v>8</v>
      </c>
      <c r="AD253" s="35" t="s">
        <v>102</v>
      </c>
      <c r="AE253" s="35" t="s">
        <v>93</v>
      </c>
    </row>
    <row r="254" spans="1:31" ht="12.95" customHeight="1">
      <c r="A254" s="35" t="s">
        <v>137</v>
      </c>
      <c r="C254" s="5">
        <v>48598.324000000001</v>
      </c>
      <c r="D254" s="5">
        <v>5.0000000000000001E-3</v>
      </c>
      <c r="E254" s="35">
        <f t="shared" si="24"/>
        <v>13299.063298645828</v>
      </c>
      <c r="F254" s="35">
        <f t="shared" si="25"/>
        <v>13299</v>
      </c>
      <c r="G254" s="35">
        <f t="shared" si="29"/>
        <v>3.6995900001784321E-2</v>
      </c>
      <c r="I254" s="35">
        <f t="shared" si="28"/>
        <v>3.6995900001784321E-2</v>
      </c>
      <c r="Q254" s="61">
        <f t="shared" si="26"/>
        <v>33579.824000000001</v>
      </c>
      <c r="R254" s="35" t="s">
        <v>56</v>
      </c>
      <c r="AA254" s="35" t="s">
        <v>87</v>
      </c>
      <c r="AB254" s="35">
        <v>5</v>
      </c>
      <c r="AD254" s="35" t="s">
        <v>95</v>
      </c>
      <c r="AE254" s="35" t="s">
        <v>93</v>
      </c>
    </row>
    <row r="255" spans="1:31" ht="12.95" customHeight="1">
      <c r="A255" s="35" t="s">
        <v>138</v>
      </c>
      <c r="C255" s="5">
        <v>48721.627</v>
      </c>
      <c r="D255" s="5">
        <v>0.01</v>
      </c>
      <c r="E255" s="35">
        <f t="shared" si="24"/>
        <v>13510.030268660674</v>
      </c>
      <c r="F255" s="35">
        <f t="shared" si="25"/>
        <v>13510</v>
      </c>
      <c r="G255" s="35">
        <f t="shared" si="29"/>
        <v>1.7691000000922941E-2</v>
      </c>
      <c r="I255" s="35">
        <f t="shared" si="28"/>
        <v>1.7691000000922941E-2</v>
      </c>
      <c r="Q255" s="61">
        <f t="shared" si="26"/>
        <v>33703.127</v>
      </c>
      <c r="R255" s="35" t="s">
        <v>56</v>
      </c>
      <c r="AA255" s="35" t="s">
        <v>87</v>
      </c>
      <c r="AB255" s="35">
        <v>6</v>
      </c>
      <c r="AD255" s="35" t="s">
        <v>102</v>
      </c>
      <c r="AE255" s="35" t="s">
        <v>93</v>
      </c>
    </row>
    <row r="256" spans="1:31" ht="12.95" customHeight="1">
      <c r="A256" s="35" t="s">
        <v>138</v>
      </c>
      <c r="C256" s="5">
        <v>48768.398999999998</v>
      </c>
      <c r="D256" s="5">
        <v>5.0000000000000001E-3</v>
      </c>
      <c r="E256" s="35">
        <f t="shared" si="24"/>
        <v>13590.055467735585</v>
      </c>
      <c r="F256" s="35">
        <f t="shared" si="25"/>
        <v>13590</v>
      </c>
      <c r="G256" s="35">
        <f t="shared" si="29"/>
        <v>3.2419000002846587E-2</v>
      </c>
      <c r="I256" s="35">
        <f t="shared" si="28"/>
        <v>3.2419000002846587E-2</v>
      </c>
      <c r="Q256" s="61">
        <f t="shared" si="26"/>
        <v>33749.898999999998</v>
      </c>
      <c r="R256" s="35" t="s">
        <v>56</v>
      </c>
      <c r="AA256" s="35" t="s">
        <v>87</v>
      </c>
      <c r="AB256" s="35">
        <v>11</v>
      </c>
      <c r="AD256" s="35" t="s">
        <v>102</v>
      </c>
      <c r="AE256" s="35" t="s">
        <v>93</v>
      </c>
    </row>
    <row r="257" spans="1:31" ht="12.95" customHeight="1">
      <c r="A257" s="35" t="s">
        <v>138</v>
      </c>
      <c r="C257" s="5">
        <v>48789.445</v>
      </c>
      <c r="D257" s="5">
        <v>4.0000000000000001E-3</v>
      </c>
      <c r="E257" s="35">
        <f t="shared" si="24"/>
        <v>13626.064411969974</v>
      </c>
      <c r="F257" s="35">
        <f t="shared" si="25"/>
        <v>13626</v>
      </c>
      <c r="G257" s="35">
        <f t="shared" si="29"/>
        <v>3.7646600001608022E-2</v>
      </c>
      <c r="I257" s="35">
        <f t="shared" si="28"/>
        <v>3.7646600001608022E-2</v>
      </c>
      <c r="Q257" s="61">
        <f t="shared" si="26"/>
        <v>33770.945</v>
      </c>
      <c r="R257" s="35" t="s">
        <v>56</v>
      </c>
      <c r="AA257" s="35" t="s">
        <v>87</v>
      </c>
      <c r="AB257" s="35">
        <v>6</v>
      </c>
      <c r="AD257" s="35" t="s">
        <v>102</v>
      </c>
      <c r="AE257" s="35" t="s">
        <v>93</v>
      </c>
    </row>
    <row r="258" spans="1:31" ht="12.95" customHeight="1">
      <c r="A258" s="35" t="s">
        <v>138</v>
      </c>
      <c r="C258" s="5">
        <v>48803.468000000001</v>
      </c>
      <c r="D258" s="5">
        <v>4.0000000000000001E-3</v>
      </c>
      <c r="E258" s="35">
        <f t="shared" si="24"/>
        <v>13650.057257403729</v>
      </c>
      <c r="F258" s="35">
        <f t="shared" si="25"/>
        <v>13650</v>
      </c>
      <c r="G258" s="35">
        <f t="shared" si="29"/>
        <v>3.3465000000433065E-2</v>
      </c>
      <c r="I258" s="35">
        <f t="shared" si="28"/>
        <v>3.3465000000433065E-2</v>
      </c>
      <c r="Q258" s="61">
        <f t="shared" si="26"/>
        <v>33784.968000000001</v>
      </c>
      <c r="R258" s="35" t="s">
        <v>56</v>
      </c>
      <c r="AA258" s="35" t="s">
        <v>87</v>
      </c>
      <c r="AB258" s="35">
        <v>9</v>
      </c>
      <c r="AD258" s="35" t="s">
        <v>102</v>
      </c>
      <c r="AE258" s="35" t="s">
        <v>93</v>
      </c>
    </row>
    <row r="259" spans="1:31" ht="12.95" customHeight="1">
      <c r="A259" s="35" t="s">
        <v>138</v>
      </c>
      <c r="C259" s="5">
        <v>48820.42</v>
      </c>
      <c r="D259" s="5">
        <v>5.0000000000000001E-3</v>
      </c>
      <c r="E259" s="35">
        <f t="shared" si="24"/>
        <v>13679.061515821539</v>
      </c>
      <c r="F259" s="35">
        <f t="shared" si="25"/>
        <v>13679</v>
      </c>
      <c r="G259" s="35">
        <f t="shared" si="29"/>
        <v>3.5953899998276029E-2</v>
      </c>
      <c r="I259" s="35">
        <f t="shared" si="28"/>
        <v>3.5953899998276029E-2</v>
      </c>
      <c r="Q259" s="61">
        <f t="shared" si="26"/>
        <v>33801.919999999998</v>
      </c>
      <c r="R259" s="35" t="s">
        <v>56</v>
      </c>
      <c r="AA259" s="35" t="s">
        <v>87</v>
      </c>
      <c r="AB259" s="35">
        <v>8</v>
      </c>
      <c r="AD259" s="35" t="s">
        <v>102</v>
      </c>
      <c r="AE259" s="35" t="s">
        <v>93</v>
      </c>
    </row>
    <row r="260" spans="1:31" ht="12.95" customHeight="1">
      <c r="A260" s="35" t="s">
        <v>139</v>
      </c>
      <c r="C260" s="5">
        <v>48837.38</v>
      </c>
      <c r="D260" s="5">
        <v>5.0000000000000001E-3</v>
      </c>
      <c r="E260" s="35">
        <f t="shared" si="24"/>
        <v>13708.079461949788</v>
      </c>
      <c r="F260" s="35">
        <f t="shared" si="25"/>
        <v>13708</v>
      </c>
      <c r="G260" s="35">
        <f t="shared" si="29"/>
        <v>4.6442799997748807E-2</v>
      </c>
      <c r="I260" s="35">
        <f t="shared" si="28"/>
        <v>4.6442799997748807E-2</v>
      </c>
      <c r="Q260" s="61">
        <f t="shared" si="26"/>
        <v>33818.879999999997</v>
      </c>
      <c r="R260" s="35" t="s">
        <v>56</v>
      </c>
    </row>
    <row r="261" spans="1:31" ht="12.95" customHeight="1">
      <c r="A261" s="57" t="s">
        <v>830</v>
      </c>
      <c r="B261" s="58" t="s">
        <v>165</v>
      </c>
      <c r="C261" s="59">
        <v>48862.502</v>
      </c>
      <c r="D261" s="59" t="s">
        <v>208</v>
      </c>
      <c r="E261" s="35">
        <f t="shared" si="24"/>
        <v>13751.062294652267</v>
      </c>
      <c r="F261" s="35">
        <f t="shared" si="25"/>
        <v>13751</v>
      </c>
      <c r="G261" s="35">
        <f t="shared" si="29"/>
        <v>3.6409100001037586E-2</v>
      </c>
      <c r="I261" s="35">
        <f t="shared" si="28"/>
        <v>3.6409100001037586E-2</v>
      </c>
      <c r="Q261" s="61">
        <f t="shared" si="26"/>
        <v>33844.002</v>
      </c>
      <c r="R261" s="35" t="s">
        <v>56</v>
      </c>
      <c r="AA261" s="35" t="s">
        <v>87</v>
      </c>
      <c r="AE261" s="35" t="s">
        <v>89</v>
      </c>
    </row>
    <row r="262" spans="1:31" ht="12.95" customHeight="1">
      <c r="A262" s="35" t="s">
        <v>134</v>
      </c>
      <c r="C262" s="5">
        <v>48865.423999999999</v>
      </c>
      <c r="D262" s="5"/>
      <c r="E262" s="35">
        <f t="shared" si="24"/>
        <v>13756.061730889691</v>
      </c>
      <c r="F262" s="35">
        <f t="shared" si="25"/>
        <v>13756</v>
      </c>
      <c r="G262" s="35">
        <f t="shared" si="29"/>
        <v>3.6079600002267398E-2</v>
      </c>
      <c r="I262" s="35">
        <f t="shared" si="28"/>
        <v>3.6079600002267398E-2</v>
      </c>
      <c r="Q262" s="61">
        <f t="shared" si="26"/>
        <v>33846.923999999999</v>
      </c>
      <c r="R262" s="35" t="s">
        <v>56</v>
      </c>
      <c r="AA262" s="35" t="s">
        <v>87</v>
      </c>
      <c r="AE262" s="35" t="s">
        <v>89</v>
      </c>
    </row>
    <row r="263" spans="1:31" ht="12.95" customHeight="1">
      <c r="A263" s="35" t="s">
        <v>134</v>
      </c>
      <c r="C263" s="5">
        <v>48865.425999999999</v>
      </c>
      <c r="D263" s="5"/>
      <c r="E263" s="35">
        <f t="shared" si="24"/>
        <v>13756.0651528173</v>
      </c>
      <c r="F263" s="35">
        <f t="shared" si="25"/>
        <v>13756</v>
      </c>
      <c r="G263" s="35">
        <f t="shared" si="29"/>
        <v>3.8079600002674852E-2</v>
      </c>
      <c r="I263" s="35">
        <f t="shared" si="28"/>
        <v>3.8079600002674852E-2</v>
      </c>
      <c r="Q263" s="61">
        <f t="shared" si="26"/>
        <v>33846.925999999999</v>
      </c>
      <c r="R263" s="35" t="s">
        <v>56</v>
      </c>
      <c r="AA263" s="35" t="s">
        <v>87</v>
      </c>
      <c r="AB263" s="35">
        <v>7</v>
      </c>
      <c r="AD263" s="35" t="s">
        <v>102</v>
      </c>
      <c r="AE263" s="35" t="s">
        <v>93</v>
      </c>
    </row>
    <row r="264" spans="1:31" ht="12.95" customHeight="1">
      <c r="A264" s="35" t="s">
        <v>139</v>
      </c>
      <c r="C264" s="5">
        <v>48868.339</v>
      </c>
      <c r="D264" s="5">
        <v>4.0000000000000001E-3</v>
      </c>
      <c r="E264" s="35">
        <f t="shared" si="24"/>
        <v>13761.049190380485</v>
      </c>
      <c r="F264" s="35">
        <f t="shared" si="25"/>
        <v>13761</v>
      </c>
      <c r="G264" s="35">
        <f t="shared" si="29"/>
        <v>2.8750100005709101E-2</v>
      </c>
      <c r="I264" s="35">
        <f t="shared" si="28"/>
        <v>2.8750100005709101E-2</v>
      </c>
      <c r="Q264" s="61">
        <f t="shared" si="26"/>
        <v>33849.839</v>
      </c>
      <c r="R264" s="35" t="s">
        <v>56</v>
      </c>
      <c r="AA264" s="35" t="s">
        <v>87</v>
      </c>
      <c r="AB264" s="35">
        <v>8</v>
      </c>
      <c r="AD264" s="35" t="s">
        <v>95</v>
      </c>
      <c r="AE264" s="35" t="s">
        <v>93</v>
      </c>
    </row>
    <row r="265" spans="1:31" ht="12.95" customHeight="1">
      <c r="A265" s="35" t="s">
        <v>139</v>
      </c>
      <c r="C265" s="5">
        <v>48886.457000000002</v>
      </c>
      <c r="D265" s="5">
        <v>8.9999999999999993E-3</v>
      </c>
      <c r="E265" s="35">
        <f t="shared" si="24"/>
        <v>13792.04843259462</v>
      </c>
      <c r="F265" s="35">
        <f t="shared" si="25"/>
        <v>13792</v>
      </c>
      <c r="G265" s="35">
        <f t="shared" si="29"/>
        <v>2.8307200002018362E-2</v>
      </c>
      <c r="I265" s="35">
        <f t="shared" si="28"/>
        <v>2.8307200002018362E-2</v>
      </c>
      <c r="Q265" s="61">
        <f t="shared" si="26"/>
        <v>33867.957000000002</v>
      </c>
      <c r="R265" s="35" t="s">
        <v>56</v>
      </c>
      <c r="AA265" s="35" t="s">
        <v>87</v>
      </c>
      <c r="AB265" s="35">
        <v>6</v>
      </c>
      <c r="AD265" s="35" t="s">
        <v>95</v>
      </c>
      <c r="AE265" s="35" t="s">
        <v>93</v>
      </c>
    </row>
    <row r="266" spans="1:31" ht="12.95" customHeight="1">
      <c r="A266" s="35" t="s">
        <v>140</v>
      </c>
      <c r="C266" s="5">
        <v>49098.625</v>
      </c>
      <c r="D266" s="5">
        <v>3.0000000000000001E-3</v>
      </c>
      <c r="E266" s="35">
        <f t="shared" si="24"/>
        <v>14155.060201116954</v>
      </c>
      <c r="F266" s="35">
        <f t="shared" si="25"/>
        <v>14155</v>
      </c>
      <c r="G266" s="35">
        <f t="shared" si="29"/>
        <v>3.5185500004445203E-2</v>
      </c>
      <c r="I266" s="35">
        <f t="shared" si="28"/>
        <v>3.5185500004445203E-2</v>
      </c>
      <c r="Q266" s="61">
        <f t="shared" si="26"/>
        <v>34080.125</v>
      </c>
      <c r="R266" s="35" t="s">
        <v>56</v>
      </c>
      <c r="U266" s="46">
        <v>0.11893650000274647</v>
      </c>
      <c r="AB266" s="35">
        <v>7</v>
      </c>
      <c r="AD266" s="35" t="s">
        <v>102</v>
      </c>
      <c r="AE266" s="35" t="s">
        <v>93</v>
      </c>
    </row>
    <row r="267" spans="1:31" ht="12.95" customHeight="1">
      <c r="A267" s="35" t="s">
        <v>140</v>
      </c>
      <c r="C267" s="5">
        <v>49163</v>
      </c>
      <c r="D267" s="5">
        <v>4.0000000000000001E-3</v>
      </c>
      <c r="E267" s="35">
        <f t="shared" si="24"/>
        <v>14265.203496046564</v>
      </c>
      <c r="F267" s="35">
        <f t="shared" si="25"/>
        <v>14265</v>
      </c>
      <c r="Q267" s="61">
        <f t="shared" si="26"/>
        <v>34144.5</v>
      </c>
      <c r="R267" s="35" t="s">
        <v>56</v>
      </c>
      <c r="AA267" s="35" t="s">
        <v>141</v>
      </c>
      <c r="AE267" s="35" t="s">
        <v>89</v>
      </c>
    </row>
    <row r="268" spans="1:31" ht="12.95" customHeight="1">
      <c r="A268" s="35" t="s">
        <v>142</v>
      </c>
      <c r="C268" s="5">
        <v>49163.500200000002</v>
      </c>
      <c r="D268" s="5"/>
      <c r="E268" s="35">
        <f t="shared" si="24"/>
        <v>14266.059320141696</v>
      </c>
      <c r="F268" s="35">
        <f t="shared" si="25"/>
        <v>14266</v>
      </c>
      <c r="G268" s="35">
        <f>+C268-(C$7+F268*C$8)</f>
        <v>3.467060000548372E-2</v>
      </c>
      <c r="J268" s="35">
        <f>G268</f>
        <v>3.467060000548372E-2</v>
      </c>
      <c r="Q268" s="61">
        <f t="shared" si="26"/>
        <v>34145.000200000002</v>
      </c>
      <c r="R268" s="35" t="s">
        <v>56</v>
      </c>
      <c r="AA268" s="35" t="s">
        <v>87</v>
      </c>
      <c r="AE268" s="35" t="s">
        <v>89</v>
      </c>
    </row>
    <row r="269" spans="1:31" ht="12.95" customHeight="1">
      <c r="A269" s="35" t="s">
        <v>143</v>
      </c>
      <c r="C269" s="5">
        <v>49163.504999999997</v>
      </c>
      <c r="D269" s="5"/>
      <c r="E269" s="35">
        <f t="shared" si="24"/>
        <v>14266.067532767949</v>
      </c>
      <c r="F269" s="35">
        <f t="shared" si="25"/>
        <v>14266</v>
      </c>
      <c r="G269" s="35">
        <f>+C269-(C$7+F269*C$8)</f>
        <v>3.9470600000640843E-2</v>
      </c>
      <c r="I269" s="35">
        <f>G269</f>
        <v>3.9470600000640843E-2</v>
      </c>
      <c r="Q269" s="61">
        <f t="shared" si="26"/>
        <v>34145.004999999997</v>
      </c>
      <c r="R269" s="35" t="s">
        <v>56</v>
      </c>
      <c r="AA269" s="35" t="s">
        <v>144</v>
      </c>
      <c r="AE269" s="35" t="s">
        <v>89</v>
      </c>
    </row>
    <row r="270" spans="1:31" ht="12.95" customHeight="1">
      <c r="A270" s="57" t="s">
        <v>142</v>
      </c>
      <c r="B270" s="58" t="s">
        <v>165</v>
      </c>
      <c r="C270" s="59">
        <v>49163.5052</v>
      </c>
      <c r="D270" s="59" t="s">
        <v>208</v>
      </c>
      <c r="E270" s="35">
        <f t="shared" si="24"/>
        <v>14266.067874960714</v>
      </c>
      <c r="F270" s="35">
        <f t="shared" si="25"/>
        <v>14266</v>
      </c>
      <c r="G270" s="35">
        <f>+C270-(C$7+F270*C$8)</f>
        <v>3.9670600002864376E-2</v>
      </c>
      <c r="J270" s="35">
        <f>G270</f>
        <v>3.9670600002864376E-2</v>
      </c>
      <c r="Q270" s="61">
        <f t="shared" si="26"/>
        <v>34145.0052</v>
      </c>
      <c r="R270" s="35" t="s">
        <v>56</v>
      </c>
      <c r="U270" s="46">
        <v>-9.5625949994428083E-2</v>
      </c>
      <c r="AB270" s="35">
        <v>7</v>
      </c>
      <c r="AD270" s="35" t="s">
        <v>102</v>
      </c>
      <c r="AE270" s="35" t="s">
        <v>93</v>
      </c>
    </row>
    <row r="271" spans="1:31" ht="12.95" customHeight="1">
      <c r="A271" s="35" t="s">
        <v>142</v>
      </c>
      <c r="B271" s="37" t="s">
        <v>162</v>
      </c>
      <c r="C271" s="5">
        <v>49164.38</v>
      </c>
      <c r="D271" s="5"/>
      <c r="E271" s="35">
        <f t="shared" si="24"/>
        <v>14267.56462609709</v>
      </c>
      <c r="F271" s="35">
        <f t="shared" si="25"/>
        <v>14267.5</v>
      </c>
      <c r="G271" s="35">
        <f>+C271-(C$7+F271*C$8)</f>
        <v>3.7771750001411419E-2</v>
      </c>
      <c r="J271" s="35">
        <f>G271</f>
        <v>3.7771750001411419E-2</v>
      </c>
      <c r="Q271" s="61">
        <f t="shared" si="26"/>
        <v>34145.879999999997</v>
      </c>
      <c r="R271" s="35" t="s">
        <v>56</v>
      </c>
      <c r="AA271" s="35" t="s">
        <v>87</v>
      </c>
      <c r="AE271" s="35" t="s">
        <v>89</v>
      </c>
    </row>
    <row r="272" spans="1:31" ht="12.95" customHeight="1">
      <c r="A272" s="35" t="s">
        <v>140</v>
      </c>
      <c r="C272" s="5">
        <v>49166</v>
      </c>
      <c r="D272" s="5">
        <v>5.0000000000000001E-3</v>
      </c>
      <c r="E272" s="35">
        <f t="shared" si="24"/>
        <v>14270.33638746076</v>
      </c>
      <c r="F272" s="35">
        <f t="shared" si="25"/>
        <v>14270.5</v>
      </c>
      <c r="Q272" s="61">
        <f t="shared" si="26"/>
        <v>34147.5</v>
      </c>
      <c r="R272" s="35" t="s">
        <v>56</v>
      </c>
      <c r="AA272" s="35" t="s">
        <v>141</v>
      </c>
      <c r="AE272" s="35" t="s">
        <v>89</v>
      </c>
    </row>
    <row r="273" spans="1:31" ht="12.95" customHeight="1">
      <c r="A273" s="35" t="s">
        <v>143</v>
      </c>
      <c r="C273" s="5">
        <v>49166.427000000003</v>
      </c>
      <c r="D273" s="5"/>
      <c r="E273" s="35">
        <f t="shared" si="24"/>
        <v>14271.066969005386</v>
      </c>
      <c r="F273" s="35">
        <f t="shared" si="25"/>
        <v>14271</v>
      </c>
      <c r="G273" s="35">
        <f t="shared" ref="G273:G304" si="30">+C273-(C$7+F273*C$8)</f>
        <v>3.9141100009146612E-2</v>
      </c>
      <c r="I273" s="35">
        <f>G273</f>
        <v>3.9141100009146612E-2</v>
      </c>
      <c r="Q273" s="61">
        <f t="shared" si="26"/>
        <v>34147.927000000003</v>
      </c>
      <c r="R273" s="35" t="s">
        <v>56</v>
      </c>
      <c r="AA273" s="35" t="s">
        <v>87</v>
      </c>
      <c r="AE273" s="35" t="s">
        <v>89</v>
      </c>
    </row>
    <row r="274" spans="1:31" ht="12.95" customHeight="1">
      <c r="A274" s="35" t="s">
        <v>142</v>
      </c>
      <c r="B274" s="37" t="s">
        <v>162</v>
      </c>
      <c r="C274" s="5">
        <v>49168.468500000003</v>
      </c>
      <c r="D274" s="5"/>
      <c r="E274" s="35">
        <f t="shared" si="24"/>
        <v>14274.559901612745</v>
      </c>
      <c r="F274" s="35">
        <f t="shared" si="25"/>
        <v>14274.5</v>
      </c>
      <c r="G274" s="35">
        <f t="shared" si="30"/>
        <v>3.5010450003028382E-2</v>
      </c>
      <c r="J274" s="35">
        <f>G274</f>
        <v>3.5010450003028382E-2</v>
      </c>
      <c r="Q274" s="61">
        <f t="shared" si="26"/>
        <v>34149.968500000003</v>
      </c>
      <c r="R274" s="35" t="s">
        <v>56</v>
      </c>
      <c r="AA274" s="35" t="s">
        <v>87</v>
      </c>
      <c r="AE274" s="35" t="s">
        <v>89</v>
      </c>
    </row>
    <row r="275" spans="1:31" ht="12.95" customHeight="1">
      <c r="A275" s="35" t="s">
        <v>142</v>
      </c>
      <c r="C275" s="5">
        <v>49169.345699999998</v>
      </c>
      <c r="D275" s="5"/>
      <c r="E275" s="35">
        <f t="shared" si="24"/>
        <v>14276.060759062248</v>
      </c>
      <c r="F275" s="35">
        <f t="shared" si="25"/>
        <v>14276</v>
      </c>
      <c r="G275" s="35">
        <f t="shared" si="30"/>
        <v>3.5511599999153987E-2</v>
      </c>
      <c r="J275" s="35">
        <f>G275</f>
        <v>3.5511599999153987E-2</v>
      </c>
      <c r="Q275" s="61">
        <f t="shared" si="26"/>
        <v>34150.845699999998</v>
      </c>
      <c r="R275" s="35" t="s">
        <v>56</v>
      </c>
      <c r="AA275" s="35" t="s">
        <v>87</v>
      </c>
      <c r="AE275" s="35" t="s">
        <v>89</v>
      </c>
    </row>
    <row r="276" spans="1:31" ht="12.95" customHeight="1">
      <c r="A276" s="35" t="s">
        <v>134</v>
      </c>
      <c r="C276" s="5">
        <v>49170.508000000002</v>
      </c>
      <c r="D276" s="5"/>
      <c r="E276" s="35">
        <f t="shared" si="24"/>
        <v>14278.049412292494</v>
      </c>
      <c r="F276" s="35">
        <f t="shared" si="25"/>
        <v>14278</v>
      </c>
      <c r="G276" s="35">
        <f t="shared" si="30"/>
        <v>2.8879800003778655E-2</v>
      </c>
      <c r="I276" s="35">
        <f t="shared" ref="I276:I282" si="31">G276</f>
        <v>2.8879800003778655E-2</v>
      </c>
      <c r="Q276" s="61">
        <f t="shared" si="26"/>
        <v>34152.008000000002</v>
      </c>
      <c r="R276" s="35" t="s">
        <v>56</v>
      </c>
      <c r="AA276" s="35" t="s">
        <v>87</v>
      </c>
      <c r="AB276" s="35">
        <v>7</v>
      </c>
      <c r="AD276" s="35" t="s">
        <v>102</v>
      </c>
      <c r="AE276" s="35" t="s">
        <v>93</v>
      </c>
    </row>
    <row r="277" spans="1:31" ht="12.95" customHeight="1">
      <c r="A277" s="35" t="s">
        <v>134</v>
      </c>
      <c r="C277" s="5">
        <v>49170.51</v>
      </c>
      <c r="D277" s="5"/>
      <c r="E277" s="35">
        <f t="shared" ref="E277:E340" si="32">+(C277-C$7)/C$8</f>
        <v>14278.052834220103</v>
      </c>
      <c r="F277" s="35">
        <f t="shared" ref="F277:F340" si="33">ROUND(2*E277,0)/2</f>
        <v>14278</v>
      </c>
      <c r="G277" s="35">
        <f t="shared" si="30"/>
        <v>3.0879800004186109E-2</v>
      </c>
      <c r="I277" s="35">
        <f t="shared" si="31"/>
        <v>3.0879800004186109E-2</v>
      </c>
      <c r="Q277" s="61">
        <f t="shared" si="26"/>
        <v>34152.01</v>
      </c>
      <c r="R277" s="35" t="s">
        <v>56</v>
      </c>
      <c r="AA277" s="35" t="s">
        <v>87</v>
      </c>
      <c r="AB277" s="35">
        <v>6</v>
      </c>
      <c r="AD277" s="35" t="s">
        <v>95</v>
      </c>
      <c r="AE277" s="35" t="s">
        <v>93</v>
      </c>
    </row>
    <row r="278" spans="1:31" ht="12.95" customHeight="1">
      <c r="A278" s="35" t="s">
        <v>134</v>
      </c>
      <c r="C278" s="5">
        <v>49170.512999999999</v>
      </c>
      <c r="D278" s="5"/>
      <c r="E278" s="35">
        <f t="shared" si="32"/>
        <v>14278.057967111512</v>
      </c>
      <c r="F278" s="35">
        <f t="shared" si="33"/>
        <v>14278</v>
      </c>
      <c r="G278" s="35">
        <f t="shared" si="30"/>
        <v>3.387980000115931E-2</v>
      </c>
      <c r="I278" s="35">
        <f t="shared" si="31"/>
        <v>3.387980000115931E-2</v>
      </c>
      <c r="Q278" s="61">
        <f t="shared" si="26"/>
        <v>34152.012999999999</v>
      </c>
      <c r="R278" s="35" t="s">
        <v>56</v>
      </c>
    </row>
    <row r="279" spans="1:31" ht="12.95" customHeight="1">
      <c r="A279" s="35" t="s">
        <v>134</v>
      </c>
      <c r="C279" s="5">
        <v>49170.517</v>
      </c>
      <c r="D279" s="5"/>
      <c r="E279" s="35">
        <f t="shared" si="32"/>
        <v>14278.064810966733</v>
      </c>
      <c r="F279" s="35">
        <f t="shared" si="33"/>
        <v>14278</v>
      </c>
      <c r="G279" s="35">
        <f t="shared" si="30"/>
        <v>3.7879800001974218E-2</v>
      </c>
      <c r="I279" s="35">
        <f t="shared" si="31"/>
        <v>3.7879800001974218E-2</v>
      </c>
      <c r="Q279" s="61">
        <f t="shared" ref="Q279:Q342" si="34">+C279-15018.5</f>
        <v>34152.017</v>
      </c>
      <c r="R279" s="35" t="s">
        <v>56</v>
      </c>
      <c r="AA279" s="35" t="s">
        <v>87</v>
      </c>
      <c r="AE279" s="35" t="s">
        <v>89</v>
      </c>
    </row>
    <row r="280" spans="1:31" ht="12.95" customHeight="1">
      <c r="A280" s="35" t="s">
        <v>145</v>
      </c>
      <c r="C280" s="5">
        <v>49211.432999999997</v>
      </c>
      <c r="D280" s="5">
        <v>4.0000000000000001E-3</v>
      </c>
      <c r="E280" s="35">
        <f t="shared" si="32"/>
        <v>14348.070606001136</v>
      </c>
      <c r="F280" s="35">
        <f t="shared" si="33"/>
        <v>14348</v>
      </c>
      <c r="G280" s="35">
        <f t="shared" si="30"/>
        <v>4.126679999899352E-2</v>
      </c>
      <c r="I280" s="35">
        <f t="shared" si="31"/>
        <v>4.126679999899352E-2</v>
      </c>
      <c r="Q280" s="61">
        <f t="shared" si="34"/>
        <v>34192.932999999997</v>
      </c>
      <c r="R280" s="35" t="s">
        <v>56</v>
      </c>
    </row>
    <row r="281" spans="1:31" ht="12.95" customHeight="1">
      <c r="A281" s="35" t="s">
        <v>145</v>
      </c>
      <c r="C281" s="5">
        <v>49249.415000000001</v>
      </c>
      <c r="D281" s="5">
        <v>4.0000000000000001E-3</v>
      </c>
      <c r="E281" s="35">
        <f t="shared" si="32"/>
        <v>14413.056433232465</v>
      </c>
      <c r="F281" s="35">
        <f t="shared" si="33"/>
        <v>14413</v>
      </c>
      <c r="G281" s="35">
        <f t="shared" si="30"/>
        <v>3.2983300006890204E-2</v>
      </c>
      <c r="I281" s="35">
        <f t="shared" si="31"/>
        <v>3.2983300006890204E-2</v>
      </c>
      <c r="Q281" s="61">
        <f t="shared" si="34"/>
        <v>34230.915000000001</v>
      </c>
      <c r="R281" s="35" t="s">
        <v>56</v>
      </c>
      <c r="AA281" s="35" t="s">
        <v>87</v>
      </c>
      <c r="AE281" s="35" t="s">
        <v>89</v>
      </c>
    </row>
    <row r="282" spans="1:31" ht="12.95" customHeight="1">
      <c r="A282" s="35" t="s">
        <v>145</v>
      </c>
      <c r="C282" s="5">
        <v>49321.305999999997</v>
      </c>
      <c r="D282" s="5">
        <v>5.0000000000000001E-3</v>
      </c>
      <c r="E282" s="35">
        <f t="shared" si="32"/>
        <v>14536.059332118433</v>
      </c>
      <c r="F282" s="35">
        <f t="shared" si="33"/>
        <v>14536</v>
      </c>
      <c r="G282" s="35">
        <f t="shared" si="30"/>
        <v>3.4677600000577513E-2</v>
      </c>
      <c r="I282" s="35">
        <f t="shared" si="31"/>
        <v>3.4677600000577513E-2</v>
      </c>
      <c r="Q282" s="61">
        <f t="shared" si="34"/>
        <v>34302.805999999997</v>
      </c>
      <c r="R282" s="35" t="s">
        <v>56</v>
      </c>
      <c r="AA282" s="35" t="s">
        <v>87</v>
      </c>
      <c r="AE282" s="35" t="s">
        <v>89</v>
      </c>
    </row>
    <row r="283" spans="1:31" ht="12.95" customHeight="1">
      <c r="A283" s="35" t="s">
        <v>142</v>
      </c>
      <c r="B283" s="37" t="s">
        <v>162</v>
      </c>
      <c r="C283" s="5">
        <v>49490.508300000001</v>
      </c>
      <c r="D283" s="5" t="s">
        <v>74</v>
      </c>
      <c r="E283" s="35">
        <f t="shared" si="32"/>
        <v>14825.558343095812</v>
      </c>
      <c r="F283" s="35">
        <f t="shared" si="33"/>
        <v>14825.5</v>
      </c>
      <c r="G283" s="35">
        <f t="shared" si="30"/>
        <v>3.4099550000973977E-2</v>
      </c>
      <c r="J283" s="35">
        <f>G283</f>
        <v>3.4099550000973977E-2</v>
      </c>
      <c r="Q283" s="61">
        <f t="shared" si="34"/>
        <v>34472.008300000001</v>
      </c>
      <c r="R283" s="35" t="s">
        <v>56</v>
      </c>
      <c r="AA283" s="35" t="s">
        <v>87</v>
      </c>
      <c r="AB283" s="35">
        <v>8</v>
      </c>
      <c r="AD283" s="35" t="s">
        <v>102</v>
      </c>
      <c r="AE283" s="35" t="s">
        <v>93</v>
      </c>
    </row>
    <row r="284" spans="1:31" ht="12.95" customHeight="1">
      <c r="A284" s="35" t="s">
        <v>142</v>
      </c>
      <c r="C284" s="5">
        <v>49529.377800000002</v>
      </c>
      <c r="D284" s="5"/>
      <c r="E284" s="35">
        <f t="shared" si="32"/>
        <v>14892.062650703838</v>
      </c>
      <c r="F284" s="35">
        <f t="shared" si="33"/>
        <v>14892</v>
      </c>
      <c r="G284" s="35">
        <f t="shared" si="30"/>
        <v>3.6617200006730855E-2</v>
      </c>
      <c r="J284" s="35">
        <f>G284</f>
        <v>3.6617200006730855E-2</v>
      </c>
      <c r="Q284" s="61">
        <f t="shared" si="34"/>
        <v>34510.877800000002</v>
      </c>
      <c r="R284" s="35" t="s">
        <v>56</v>
      </c>
      <c r="AA284" s="35" t="s">
        <v>87</v>
      </c>
      <c r="AE284" s="35" t="s">
        <v>89</v>
      </c>
    </row>
    <row r="285" spans="1:31" ht="12.95" customHeight="1">
      <c r="A285" s="35" t="s">
        <v>142</v>
      </c>
      <c r="B285" s="37" t="s">
        <v>165</v>
      </c>
      <c r="C285" s="5">
        <v>49530.546600000001</v>
      </c>
      <c r="D285" s="5" t="s">
        <v>74</v>
      </c>
      <c r="E285" s="35">
        <f t="shared" si="32"/>
        <v>14894.062425198807</v>
      </c>
      <c r="F285" s="35">
        <f t="shared" si="33"/>
        <v>14894</v>
      </c>
      <c r="G285" s="35">
        <f t="shared" si="30"/>
        <v>3.6485400007222779E-2</v>
      </c>
      <c r="J285" s="35">
        <f>G285</f>
        <v>3.6485400007222779E-2</v>
      </c>
      <c r="Q285" s="61">
        <f t="shared" si="34"/>
        <v>34512.046600000001</v>
      </c>
      <c r="R285" s="35" t="s">
        <v>56</v>
      </c>
      <c r="AA285" s="35" t="s">
        <v>87</v>
      </c>
      <c r="AE285" s="35" t="s">
        <v>89</v>
      </c>
    </row>
    <row r="286" spans="1:31" ht="12.95" customHeight="1">
      <c r="A286" s="35" t="s">
        <v>134</v>
      </c>
      <c r="C286" s="5">
        <v>49547.482000000004</v>
      </c>
      <c r="D286" s="5"/>
      <c r="E286" s="35">
        <f t="shared" si="32"/>
        <v>14923.038281617466</v>
      </c>
      <c r="F286" s="35">
        <f t="shared" si="33"/>
        <v>14923</v>
      </c>
      <c r="G286" s="35">
        <f t="shared" si="30"/>
        <v>2.2374300009687431E-2</v>
      </c>
      <c r="I286" s="35">
        <f t="shared" ref="I286:I297" si="35">G286</f>
        <v>2.2374300009687431E-2</v>
      </c>
      <c r="Q286" s="61">
        <f t="shared" si="34"/>
        <v>34528.982000000004</v>
      </c>
      <c r="R286" s="35" t="s">
        <v>56</v>
      </c>
      <c r="AA286" s="35" t="s">
        <v>87</v>
      </c>
      <c r="AB286" s="35">
        <v>7</v>
      </c>
      <c r="AD286" s="35" t="s">
        <v>102</v>
      </c>
      <c r="AE286" s="35" t="s">
        <v>93</v>
      </c>
    </row>
    <row r="287" spans="1:31" ht="12.95" customHeight="1">
      <c r="A287" s="35" t="s">
        <v>134</v>
      </c>
      <c r="C287" s="5">
        <v>49547.499000000003</v>
      </c>
      <c r="D287" s="5"/>
      <c r="E287" s="35">
        <f t="shared" si="32"/>
        <v>14923.067368002145</v>
      </c>
      <c r="F287" s="35">
        <f t="shared" si="33"/>
        <v>14923</v>
      </c>
      <c r="G287" s="35">
        <f t="shared" si="30"/>
        <v>3.9374300009512808E-2</v>
      </c>
      <c r="I287" s="35">
        <f t="shared" si="35"/>
        <v>3.9374300009512808E-2</v>
      </c>
      <c r="Q287" s="61">
        <f t="shared" si="34"/>
        <v>34528.999000000003</v>
      </c>
      <c r="R287" s="35" t="s">
        <v>56</v>
      </c>
      <c r="AA287" s="35" t="s">
        <v>87</v>
      </c>
      <c r="AB287" s="35">
        <v>7</v>
      </c>
      <c r="AD287" s="35" t="s">
        <v>95</v>
      </c>
      <c r="AE287" s="35" t="s">
        <v>93</v>
      </c>
    </row>
    <row r="288" spans="1:31" ht="12.95" customHeight="1">
      <c r="A288" s="35" t="s">
        <v>146</v>
      </c>
      <c r="C288" s="5">
        <v>49550.421999999999</v>
      </c>
      <c r="D288" s="5">
        <v>5.0000000000000001E-3</v>
      </c>
      <c r="E288" s="35">
        <f t="shared" si="32"/>
        <v>14928.068515203367</v>
      </c>
      <c r="F288" s="35">
        <f t="shared" si="33"/>
        <v>14928</v>
      </c>
      <c r="G288" s="35">
        <f t="shared" si="30"/>
        <v>4.004480000003241E-2</v>
      </c>
      <c r="I288" s="35">
        <f t="shared" si="35"/>
        <v>4.004480000003241E-2</v>
      </c>
      <c r="Q288" s="61">
        <f t="shared" si="34"/>
        <v>34531.921999999999</v>
      </c>
      <c r="R288" s="35" t="s">
        <v>56</v>
      </c>
      <c r="AA288" s="35" t="s">
        <v>87</v>
      </c>
      <c r="AB288" s="35">
        <v>9</v>
      </c>
      <c r="AD288" s="35" t="s">
        <v>102</v>
      </c>
      <c r="AE288" s="35" t="s">
        <v>93</v>
      </c>
    </row>
    <row r="289" spans="1:31" ht="12.95" customHeight="1">
      <c r="A289" s="35" t="s">
        <v>146</v>
      </c>
      <c r="C289" s="5">
        <v>49564.455000000002</v>
      </c>
      <c r="D289" s="5">
        <v>4.0000000000000001E-3</v>
      </c>
      <c r="E289" s="35">
        <f t="shared" si="32"/>
        <v>14952.078470275175</v>
      </c>
      <c r="F289" s="35">
        <f t="shared" si="33"/>
        <v>14952</v>
      </c>
      <c r="G289" s="35">
        <f t="shared" si="30"/>
        <v>4.5863200000894722E-2</v>
      </c>
      <c r="I289" s="35">
        <f t="shared" si="35"/>
        <v>4.5863200000894722E-2</v>
      </c>
      <c r="Q289" s="61">
        <f t="shared" si="34"/>
        <v>34545.955000000002</v>
      </c>
      <c r="R289" s="35" t="s">
        <v>56</v>
      </c>
      <c r="AA289" s="35" t="s">
        <v>87</v>
      </c>
      <c r="AB289" s="35">
        <v>6</v>
      </c>
      <c r="AD289" s="35" t="s">
        <v>95</v>
      </c>
      <c r="AE289" s="35" t="s">
        <v>93</v>
      </c>
    </row>
    <row r="290" spans="1:31" ht="12.95" customHeight="1">
      <c r="A290" s="35" t="s">
        <v>134</v>
      </c>
      <c r="C290" s="5">
        <v>49571.46</v>
      </c>
      <c r="D290" s="5"/>
      <c r="E290" s="35">
        <f t="shared" si="32"/>
        <v>14964.063771727317</v>
      </c>
      <c r="F290" s="35">
        <f t="shared" si="33"/>
        <v>14964</v>
      </c>
      <c r="G290" s="35">
        <f t="shared" si="30"/>
        <v>3.727239999716403E-2</v>
      </c>
      <c r="I290" s="35">
        <f t="shared" si="35"/>
        <v>3.727239999716403E-2</v>
      </c>
      <c r="Q290" s="61">
        <f t="shared" si="34"/>
        <v>34552.959999999999</v>
      </c>
      <c r="R290" s="35" t="s">
        <v>56</v>
      </c>
    </row>
    <row r="291" spans="1:31" ht="12.95" customHeight="1">
      <c r="A291" s="35" t="s">
        <v>134</v>
      </c>
      <c r="C291" s="5">
        <v>49571.464</v>
      </c>
      <c r="D291" s="5"/>
      <c r="E291" s="35">
        <f t="shared" si="32"/>
        <v>14964.070615582537</v>
      </c>
      <c r="F291" s="35">
        <f t="shared" si="33"/>
        <v>14964</v>
      </c>
      <c r="G291" s="35">
        <f t="shared" si="30"/>
        <v>4.1272399997978937E-2</v>
      </c>
      <c r="I291" s="35">
        <f t="shared" si="35"/>
        <v>4.1272399997978937E-2</v>
      </c>
      <c r="Q291" s="61">
        <f t="shared" si="34"/>
        <v>34552.964</v>
      </c>
      <c r="R291" s="35" t="s">
        <v>56</v>
      </c>
      <c r="AA291" s="35" t="s">
        <v>87</v>
      </c>
      <c r="AB291" s="35">
        <v>6</v>
      </c>
      <c r="AD291" s="35" t="s">
        <v>102</v>
      </c>
      <c r="AE291" s="35" t="s">
        <v>93</v>
      </c>
    </row>
    <row r="292" spans="1:31" ht="12.95" customHeight="1">
      <c r="A292" s="35" t="s">
        <v>134</v>
      </c>
      <c r="C292" s="5">
        <v>49571.466</v>
      </c>
      <c r="D292" s="5"/>
      <c r="E292" s="35">
        <f t="shared" si="32"/>
        <v>14964.074037510147</v>
      </c>
      <c r="F292" s="35">
        <f t="shared" si="33"/>
        <v>14964</v>
      </c>
      <c r="G292" s="35">
        <f t="shared" si="30"/>
        <v>4.3272399998386391E-2</v>
      </c>
      <c r="I292" s="35">
        <f t="shared" si="35"/>
        <v>4.3272399998386391E-2</v>
      </c>
      <c r="Q292" s="61">
        <f t="shared" si="34"/>
        <v>34552.966</v>
      </c>
      <c r="R292" s="35" t="s">
        <v>56</v>
      </c>
    </row>
    <row r="293" spans="1:31" ht="12.95" customHeight="1">
      <c r="A293" s="35" t="s">
        <v>134</v>
      </c>
      <c r="C293" s="5">
        <v>49571.466999999997</v>
      </c>
      <c r="D293" s="5"/>
      <c r="E293" s="35">
        <f t="shared" si="32"/>
        <v>14964.075748473946</v>
      </c>
      <c r="F293" s="35">
        <f t="shared" si="33"/>
        <v>14964</v>
      </c>
      <c r="G293" s="35">
        <f t="shared" si="30"/>
        <v>4.4272399994952139E-2</v>
      </c>
      <c r="I293" s="35">
        <f t="shared" si="35"/>
        <v>4.4272399994952139E-2</v>
      </c>
      <c r="Q293" s="61">
        <f t="shared" si="34"/>
        <v>34552.966999999997</v>
      </c>
      <c r="R293" s="35" t="s">
        <v>56</v>
      </c>
    </row>
    <row r="294" spans="1:31" ht="12.95" customHeight="1">
      <c r="A294" s="35" t="s">
        <v>146</v>
      </c>
      <c r="C294" s="5">
        <v>49581.396000000001</v>
      </c>
      <c r="D294" s="5">
        <v>4.0000000000000001E-3</v>
      </c>
      <c r="E294" s="35">
        <f t="shared" si="32"/>
        <v>14981.063908091135</v>
      </c>
      <c r="F294" s="35">
        <f t="shared" si="33"/>
        <v>14981</v>
      </c>
      <c r="G294" s="35">
        <f t="shared" si="30"/>
        <v>3.7352100000134669E-2</v>
      </c>
      <c r="I294" s="35">
        <f t="shared" si="35"/>
        <v>3.7352100000134669E-2</v>
      </c>
      <c r="Q294" s="61">
        <f t="shared" si="34"/>
        <v>34562.896000000001</v>
      </c>
      <c r="R294" s="35" t="s">
        <v>56</v>
      </c>
    </row>
    <row r="295" spans="1:31" ht="12.95" customHeight="1">
      <c r="A295" s="35" t="s">
        <v>147</v>
      </c>
      <c r="C295" s="5">
        <v>49650.366999999998</v>
      </c>
      <c r="D295" s="5">
        <v>4.0000000000000001E-3</v>
      </c>
      <c r="E295" s="35">
        <f t="shared" si="32"/>
        <v>15099.070792667288</v>
      </c>
      <c r="F295" s="35">
        <f t="shared" si="33"/>
        <v>15099</v>
      </c>
      <c r="G295" s="35">
        <f t="shared" si="30"/>
        <v>4.1375900000275578E-2</v>
      </c>
      <c r="I295" s="35">
        <f t="shared" si="35"/>
        <v>4.1375900000275578E-2</v>
      </c>
      <c r="Q295" s="61">
        <f t="shared" si="34"/>
        <v>34631.866999999998</v>
      </c>
      <c r="R295" s="35" t="s">
        <v>56</v>
      </c>
      <c r="AA295" s="35" t="s">
        <v>87</v>
      </c>
      <c r="AB295" s="35">
        <v>8</v>
      </c>
      <c r="AD295" s="35" t="s">
        <v>102</v>
      </c>
      <c r="AE295" s="35" t="s">
        <v>93</v>
      </c>
    </row>
    <row r="296" spans="1:31" ht="12.95" customHeight="1">
      <c r="A296" s="35" t="s">
        <v>148</v>
      </c>
      <c r="C296" s="5">
        <v>49896.423000000003</v>
      </c>
      <c r="D296" s="5">
        <v>4.0000000000000001E-3</v>
      </c>
      <c r="E296" s="35">
        <f t="shared" si="32"/>
        <v>15520.063702604384</v>
      </c>
      <c r="F296" s="35">
        <f t="shared" si="33"/>
        <v>15520</v>
      </c>
      <c r="G296" s="35">
        <f t="shared" si="30"/>
        <v>3.7232000002404675E-2</v>
      </c>
      <c r="I296" s="35">
        <f t="shared" si="35"/>
        <v>3.7232000002404675E-2</v>
      </c>
      <c r="Q296" s="61">
        <f t="shared" si="34"/>
        <v>34877.923000000003</v>
      </c>
      <c r="R296" s="35" t="s">
        <v>56</v>
      </c>
      <c r="AA296" s="35" t="s">
        <v>87</v>
      </c>
      <c r="AB296" s="35">
        <v>9</v>
      </c>
      <c r="AD296" s="35" t="s">
        <v>109</v>
      </c>
      <c r="AE296" s="35" t="s">
        <v>93</v>
      </c>
    </row>
    <row r="297" spans="1:31" ht="12.95" customHeight="1">
      <c r="A297" s="35" t="s">
        <v>148</v>
      </c>
      <c r="C297" s="5">
        <v>49907.531999999999</v>
      </c>
      <c r="D297" s="5">
        <v>4.0000000000000001E-3</v>
      </c>
      <c r="E297" s="35">
        <f t="shared" si="32"/>
        <v>15539.070799511144</v>
      </c>
      <c r="F297" s="35">
        <f t="shared" si="33"/>
        <v>15539</v>
      </c>
      <c r="G297" s="35">
        <f t="shared" si="30"/>
        <v>4.1379900001629721E-2</v>
      </c>
      <c r="I297" s="35">
        <f t="shared" si="35"/>
        <v>4.1379900001629721E-2</v>
      </c>
      <c r="Q297" s="61">
        <f t="shared" si="34"/>
        <v>34889.031999999999</v>
      </c>
      <c r="R297" s="35" t="s">
        <v>56</v>
      </c>
    </row>
    <row r="298" spans="1:31" ht="12.95" customHeight="1">
      <c r="A298" s="35" t="s">
        <v>166</v>
      </c>
      <c r="B298" s="37" t="s">
        <v>165</v>
      </c>
      <c r="C298" s="5">
        <v>49917.471969999999</v>
      </c>
      <c r="D298" s="5">
        <v>4.4000000000000002E-4</v>
      </c>
      <c r="E298" s="35">
        <f t="shared" si="32"/>
        <v>15556.077728401264</v>
      </c>
      <c r="F298" s="35">
        <f t="shared" si="33"/>
        <v>15556</v>
      </c>
      <c r="G298" s="35">
        <f t="shared" si="30"/>
        <v>4.5429600002535153E-2</v>
      </c>
      <c r="K298" s="35">
        <f>G298</f>
        <v>4.5429600002535153E-2</v>
      </c>
      <c r="Q298" s="61">
        <f t="shared" si="34"/>
        <v>34898.971969999999</v>
      </c>
      <c r="R298" s="35" t="s">
        <v>56</v>
      </c>
      <c r="AA298" s="35" t="s">
        <v>87</v>
      </c>
      <c r="AB298" s="35">
        <v>9</v>
      </c>
      <c r="AD298" s="35" t="s">
        <v>102</v>
      </c>
      <c r="AE298" s="35" t="s">
        <v>93</v>
      </c>
    </row>
    <row r="299" spans="1:31" ht="12.95" customHeight="1">
      <c r="A299" s="35" t="s">
        <v>149</v>
      </c>
      <c r="C299" s="5">
        <v>49917.472000000002</v>
      </c>
      <c r="D299" s="5">
        <v>4.0000000000000001E-3</v>
      </c>
      <c r="E299" s="35">
        <f t="shared" si="32"/>
        <v>15556.077779730183</v>
      </c>
      <c r="F299" s="35">
        <f t="shared" si="33"/>
        <v>15556</v>
      </c>
      <c r="G299" s="35">
        <f t="shared" si="30"/>
        <v>4.5459600005415268E-2</v>
      </c>
      <c r="I299" s="35">
        <f>G299</f>
        <v>4.5459600005415268E-2</v>
      </c>
      <c r="Q299" s="61">
        <f t="shared" si="34"/>
        <v>34898.972000000002</v>
      </c>
      <c r="R299" s="35" t="s">
        <v>56</v>
      </c>
      <c r="AA299" s="35" t="s">
        <v>87</v>
      </c>
      <c r="AB299" s="35">
        <v>5</v>
      </c>
      <c r="AD299" s="35" t="s">
        <v>95</v>
      </c>
      <c r="AE299" s="35" t="s">
        <v>93</v>
      </c>
    </row>
    <row r="300" spans="1:31" ht="12.95" customHeight="1">
      <c r="A300" s="57" t="s">
        <v>982</v>
      </c>
      <c r="B300" s="58" t="s">
        <v>165</v>
      </c>
      <c r="C300" s="59">
        <v>49924.4856</v>
      </c>
      <c r="D300" s="59" t="s">
        <v>208</v>
      </c>
      <c r="E300" s="35">
        <f t="shared" si="32"/>
        <v>15568.077795471048</v>
      </c>
      <c r="F300" s="35">
        <f t="shared" si="33"/>
        <v>15568</v>
      </c>
      <c r="G300" s="35">
        <f t="shared" si="30"/>
        <v>4.5468800002709031E-2</v>
      </c>
      <c r="J300" s="35">
        <f>G300</f>
        <v>4.5468800002709031E-2</v>
      </c>
      <c r="Q300" s="61">
        <f t="shared" si="34"/>
        <v>34905.9856</v>
      </c>
      <c r="R300" s="35" t="s">
        <v>56</v>
      </c>
      <c r="AA300" s="35" t="s">
        <v>87</v>
      </c>
      <c r="AB300" s="35">
        <v>7</v>
      </c>
      <c r="AD300" s="35" t="s">
        <v>102</v>
      </c>
      <c r="AE300" s="35" t="s">
        <v>93</v>
      </c>
    </row>
    <row r="301" spans="1:31" ht="12.95" customHeight="1">
      <c r="A301" s="57" t="s">
        <v>982</v>
      </c>
      <c r="B301" s="58" t="s">
        <v>165</v>
      </c>
      <c r="C301" s="59">
        <v>49924.491199999997</v>
      </c>
      <c r="D301" s="59" t="s">
        <v>208</v>
      </c>
      <c r="E301" s="35">
        <f t="shared" si="32"/>
        <v>15568.087376868349</v>
      </c>
      <c r="F301" s="35">
        <f t="shared" si="33"/>
        <v>15568</v>
      </c>
      <c r="G301" s="35">
        <f t="shared" si="30"/>
        <v>5.1068799999484327E-2</v>
      </c>
      <c r="J301" s="35">
        <f>G301</f>
        <v>5.1068799999484327E-2</v>
      </c>
      <c r="Q301" s="61">
        <f t="shared" si="34"/>
        <v>34905.991199999997</v>
      </c>
      <c r="R301" s="35" t="s">
        <v>56</v>
      </c>
      <c r="AA301" s="35" t="s">
        <v>87</v>
      </c>
      <c r="AB301" s="35">
        <v>5</v>
      </c>
      <c r="AD301" s="35" t="s">
        <v>95</v>
      </c>
      <c r="AE301" s="35" t="s">
        <v>93</v>
      </c>
    </row>
    <row r="302" spans="1:31" ht="12.95" customHeight="1">
      <c r="A302" s="57" t="s">
        <v>982</v>
      </c>
      <c r="B302" s="58" t="s">
        <v>165</v>
      </c>
      <c r="C302" s="59">
        <v>49924.493900000001</v>
      </c>
      <c r="D302" s="59" t="s">
        <v>208</v>
      </c>
      <c r="E302" s="35">
        <f t="shared" si="32"/>
        <v>15568.091996470628</v>
      </c>
      <c r="F302" s="35">
        <f t="shared" si="33"/>
        <v>15568</v>
      </c>
      <c r="G302" s="35">
        <f t="shared" si="30"/>
        <v>5.3768800004036166E-2</v>
      </c>
      <c r="J302" s="35">
        <f>G302</f>
        <v>5.3768800004036166E-2</v>
      </c>
      <c r="Q302" s="61">
        <f t="shared" si="34"/>
        <v>34905.993900000001</v>
      </c>
      <c r="R302" s="35" t="s">
        <v>56</v>
      </c>
    </row>
    <row r="303" spans="1:31" ht="12.95" customHeight="1">
      <c r="A303" s="35" t="s">
        <v>149</v>
      </c>
      <c r="C303" s="5">
        <v>49934.421999999999</v>
      </c>
      <c r="D303" s="5">
        <v>4.0000000000000001E-3</v>
      </c>
      <c r="E303" s="35">
        <f t="shared" si="32"/>
        <v>15585.078616220382</v>
      </c>
      <c r="F303" s="35">
        <f t="shared" si="33"/>
        <v>15585</v>
      </c>
      <c r="G303" s="35">
        <f t="shared" si="30"/>
        <v>4.5948500002850778E-2</v>
      </c>
      <c r="I303" s="35">
        <f>G303</f>
        <v>4.5948500002850778E-2</v>
      </c>
      <c r="Q303" s="61">
        <f t="shared" si="34"/>
        <v>34915.921999999999</v>
      </c>
      <c r="R303" s="35" t="s">
        <v>56</v>
      </c>
    </row>
    <row r="304" spans="1:31" ht="12.95" customHeight="1">
      <c r="A304" s="35" t="s">
        <v>149</v>
      </c>
      <c r="C304" s="5">
        <v>49934.432000000001</v>
      </c>
      <c r="D304" s="5">
        <v>2E-3</v>
      </c>
      <c r="E304" s="35">
        <f t="shared" si="32"/>
        <v>15585.095725858433</v>
      </c>
      <c r="F304" s="35">
        <f t="shared" si="33"/>
        <v>15585</v>
      </c>
      <c r="G304" s="35">
        <f t="shared" si="30"/>
        <v>5.5948500004888047E-2</v>
      </c>
      <c r="I304" s="35">
        <f>G304</f>
        <v>5.5948500004888047E-2</v>
      </c>
      <c r="Q304" s="61">
        <f t="shared" si="34"/>
        <v>34915.932000000001</v>
      </c>
      <c r="R304" s="35" t="s">
        <v>56</v>
      </c>
      <c r="AA304" s="35" t="s">
        <v>87</v>
      </c>
      <c r="AB304" s="35">
        <v>9</v>
      </c>
      <c r="AD304" s="35" t="s">
        <v>102</v>
      </c>
      <c r="AE304" s="35" t="s">
        <v>93</v>
      </c>
    </row>
    <row r="305" spans="1:31" ht="12.95" customHeight="1">
      <c r="A305" s="35" t="s">
        <v>166</v>
      </c>
      <c r="B305" s="37" t="s">
        <v>165</v>
      </c>
      <c r="C305" s="5">
        <v>49938.510300000002</v>
      </c>
      <c r="D305" s="5">
        <v>2.7999999999999998E-4</v>
      </c>
      <c r="E305" s="35">
        <f t="shared" si="32"/>
        <v>15592.073549543273</v>
      </c>
      <c r="F305" s="35">
        <f t="shared" si="33"/>
        <v>15592</v>
      </c>
      <c r="G305" s="35">
        <f t="shared" ref="G305:G336" si="36">+C305-(C$7+F305*C$8)</f>
        <v>4.2987200002244208E-2</v>
      </c>
      <c r="K305" s="35">
        <f>G305</f>
        <v>4.2987200002244208E-2</v>
      </c>
      <c r="Q305" s="61">
        <f t="shared" si="34"/>
        <v>34920.010300000002</v>
      </c>
      <c r="R305" s="35" t="s">
        <v>56</v>
      </c>
      <c r="AA305" s="35" t="s">
        <v>87</v>
      </c>
      <c r="AB305" s="35">
        <v>7</v>
      </c>
      <c r="AD305" s="35" t="s">
        <v>102</v>
      </c>
      <c r="AE305" s="35" t="s">
        <v>93</v>
      </c>
    </row>
    <row r="306" spans="1:31" ht="12.95" customHeight="1">
      <c r="A306" s="35" t="s">
        <v>149</v>
      </c>
      <c r="C306" s="5">
        <v>49993.457999999999</v>
      </c>
      <c r="D306" s="5">
        <v>4.0000000000000001E-3</v>
      </c>
      <c r="E306" s="35">
        <f t="shared" si="32"/>
        <v>15686.08707539653</v>
      </c>
      <c r="F306" s="35">
        <f t="shared" si="33"/>
        <v>15686</v>
      </c>
      <c r="G306" s="35">
        <f t="shared" si="36"/>
        <v>5.0892600003862754E-2</v>
      </c>
      <c r="I306" s="35">
        <f>G306</f>
        <v>5.0892600003862754E-2</v>
      </c>
      <c r="Q306" s="61">
        <f t="shared" si="34"/>
        <v>34974.957999999999</v>
      </c>
      <c r="R306" s="35" t="s">
        <v>56</v>
      </c>
      <c r="AA306" s="35" t="s">
        <v>87</v>
      </c>
      <c r="AB306" s="35">
        <v>9</v>
      </c>
      <c r="AD306" s="35" t="s">
        <v>102</v>
      </c>
      <c r="AE306" s="35" t="s">
        <v>93</v>
      </c>
    </row>
    <row r="307" spans="1:31" ht="12.95" customHeight="1">
      <c r="A307" s="35" t="s">
        <v>149</v>
      </c>
      <c r="C307" s="5">
        <v>50006.309000000001</v>
      </c>
      <c r="D307" s="5">
        <v>4.0000000000000001E-3</v>
      </c>
      <c r="E307" s="35">
        <f t="shared" si="32"/>
        <v>15708.074671251143</v>
      </c>
      <c r="F307" s="35">
        <f t="shared" si="33"/>
        <v>15708</v>
      </c>
      <c r="G307" s="35">
        <f t="shared" si="36"/>
        <v>4.3642800002999138E-2</v>
      </c>
      <c r="I307" s="35">
        <f>G307</f>
        <v>4.3642800002999138E-2</v>
      </c>
      <c r="Q307" s="61">
        <f t="shared" si="34"/>
        <v>34987.809000000001</v>
      </c>
      <c r="R307" s="35" t="s">
        <v>56</v>
      </c>
      <c r="AA307" s="35" t="s">
        <v>87</v>
      </c>
      <c r="AB307" s="35">
        <v>6</v>
      </c>
      <c r="AD307" s="35" t="s">
        <v>95</v>
      </c>
      <c r="AE307" s="35" t="s">
        <v>93</v>
      </c>
    </row>
    <row r="308" spans="1:31" ht="12.95" customHeight="1">
      <c r="A308" s="35" t="s">
        <v>150</v>
      </c>
      <c r="C308" s="5">
        <v>50068.264999999999</v>
      </c>
      <c r="D308" s="5">
        <v>5.0000000000000001E-3</v>
      </c>
      <c r="E308" s="35">
        <f t="shared" si="32"/>
        <v>15814.079144737103</v>
      </c>
      <c r="F308" s="35">
        <f t="shared" si="33"/>
        <v>15814</v>
      </c>
      <c r="G308" s="35">
        <f t="shared" si="36"/>
        <v>4.6257399997557513E-2</v>
      </c>
      <c r="I308" s="35">
        <f>G308</f>
        <v>4.6257399997557513E-2</v>
      </c>
      <c r="Q308" s="61">
        <f t="shared" si="34"/>
        <v>35049.764999999999</v>
      </c>
      <c r="R308" s="35" t="s">
        <v>56</v>
      </c>
      <c r="AA308" s="35" t="s">
        <v>87</v>
      </c>
      <c r="AB308" s="35">
        <v>9</v>
      </c>
      <c r="AD308" s="35" t="s">
        <v>102</v>
      </c>
      <c r="AE308" s="35" t="s">
        <v>93</v>
      </c>
    </row>
    <row r="309" spans="1:31" ht="12.95" customHeight="1">
      <c r="A309" s="35" t="s">
        <v>151</v>
      </c>
      <c r="C309" s="5">
        <v>50287.445</v>
      </c>
      <c r="D309" s="5">
        <v>5.0000000000000001E-3</v>
      </c>
      <c r="E309" s="35">
        <f t="shared" si="32"/>
        <v>16189.088191458221</v>
      </c>
      <c r="F309" s="35">
        <f t="shared" si="33"/>
        <v>16189</v>
      </c>
      <c r="G309" s="35">
        <f t="shared" si="36"/>
        <v>5.1544900001317728E-2</v>
      </c>
      <c r="I309" s="35">
        <f>G309</f>
        <v>5.1544900001317728E-2</v>
      </c>
      <c r="Q309" s="61">
        <f t="shared" si="34"/>
        <v>35268.945</v>
      </c>
      <c r="R309" s="35" t="s">
        <v>56</v>
      </c>
      <c r="AA309" s="35" t="s">
        <v>87</v>
      </c>
      <c r="AB309" s="35">
        <v>7</v>
      </c>
      <c r="AD309" s="35" t="s">
        <v>109</v>
      </c>
      <c r="AE309" s="35" t="s">
        <v>93</v>
      </c>
    </row>
    <row r="310" spans="1:31" ht="12.95" customHeight="1">
      <c r="A310" s="35" t="s">
        <v>152</v>
      </c>
      <c r="C310" s="5">
        <v>50297.38</v>
      </c>
      <c r="D310" s="5">
        <v>4.0000000000000001E-3</v>
      </c>
      <c r="E310" s="35">
        <f t="shared" si="32"/>
        <v>16206.086616858227</v>
      </c>
      <c r="F310" s="35">
        <f t="shared" si="33"/>
        <v>16206</v>
      </c>
      <c r="G310" s="35">
        <f t="shared" si="36"/>
        <v>5.0624600000446662E-2</v>
      </c>
      <c r="I310" s="35">
        <f>G310</f>
        <v>5.0624600000446662E-2</v>
      </c>
      <c r="Q310" s="61">
        <f t="shared" si="34"/>
        <v>35278.879999999997</v>
      </c>
      <c r="R310" s="35" t="s">
        <v>56</v>
      </c>
      <c r="AA310" s="35" t="s">
        <v>87</v>
      </c>
      <c r="AB310" s="35">
        <v>7</v>
      </c>
      <c r="AD310" s="35" t="s">
        <v>102</v>
      </c>
      <c r="AE310" s="35" t="s">
        <v>93</v>
      </c>
    </row>
    <row r="311" spans="1:31" ht="12.95" customHeight="1">
      <c r="A311" s="57" t="s">
        <v>982</v>
      </c>
      <c r="B311" s="58" t="s">
        <v>165</v>
      </c>
      <c r="C311" s="59">
        <v>50318.417999999998</v>
      </c>
      <c r="D311" s="59" t="s">
        <v>208</v>
      </c>
      <c r="E311" s="35">
        <f t="shared" si="32"/>
        <v>16242.081873382176</v>
      </c>
      <c r="F311" s="35">
        <f t="shared" si="33"/>
        <v>16242</v>
      </c>
      <c r="G311" s="35">
        <f t="shared" si="36"/>
        <v>4.7852199997578282E-2</v>
      </c>
      <c r="J311" s="35">
        <f>G311</f>
        <v>4.7852199997578282E-2</v>
      </c>
      <c r="Q311" s="61">
        <f t="shared" si="34"/>
        <v>35299.917999999998</v>
      </c>
      <c r="R311" s="35" t="s">
        <v>56</v>
      </c>
      <c r="AA311" s="35" t="s">
        <v>87</v>
      </c>
      <c r="AB311" s="35">
        <v>10</v>
      </c>
      <c r="AD311" s="35" t="s">
        <v>102</v>
      </c>
      <c r="AE311" s="35" t="s">
        <v>93</v>
      </c>
    </row>
    <row r="312" spans="1:31" ht="12.95" customHeight="1">
      <c r="A312" s="57" t="s">
        <v>982</v>
      </c>
      <c r="B312" s="58" t="s">
        <v>165</v>
      </c>
      <c r="C312" s="59">
        <v>50318.4208</v>
      </c>
      <c r="D312" s="59" t="s">
        <v>208</v>
      </c>
      <c r="E312" s="35">
        <f t="shared" si="32"/>
        <v>16242.086664080833</v>
      </c>
      <c r="F312" s="35">
        <f t="shared" si="33"/>
        <v>16242</v>
      </c>
      <c r="G312" s="35">
        <f t="shared" si="36"/>
        <v>5.0652199999603909E-2</v>
      </c>
      <c r="J312" s="35">
        <f>G312</f>
        <v>5.0652199999603909E-2</v>
      </c>
      <c r="Q312" s="61">
        <f t="shared" si="34"/>
        <v>35299.9208</v>
      </c>
      <c r="R312" s="35" t="s">
        <v>56</v>
      </c>
      <c r="AA312" s="35" t="s">
        <v>87</v>
      </c>
      <c r="AB312" s="35">
        <v>9</v>
      </c>
      <c r="AD312" s="35" t="s">
        <v>102</v>
      </c>
      <c r="AE312" s="35" t="s">
        <v>93</v>
      </c>
    </row>
    <row r="313" spans="1:31" ht="12.95" customHeight="1">
      <c r="A313" s="35" t="s">
        <v>152</v>
      </c>
      <c r="C313" s="5">
        <v>50335.366000000002</v>
      </c>
      <c r="D313" s="5">
        <v>6.0000000000000001E-3</v>
      </c>
      <c r="E313" s="35">
        <f t="shared" si="32"/>
        <v>16271.079287944778</v>
      </c>
      <c r="F313" s="35">
        <f t="shared" si="33"/>
        <v>16271</v>
      </c>
      <c r="G313" s="35">
        <f t="shared" si="36"/>
        <v>4.6341100001882296E-2</v>
      </c>
      <c r="I313" s="35">
        <f t="shared" ref="I313:I326" si="37">G313</f>
        <v>4.6341100001882296E-2</v>
      </c>
      <c r="Q313" s="61">
        <f t="shared" si="34"/>
        <v>35316.866000000002</v>
      </c>
      <c r="R313" s="35" t="s">
        <v>56</v>
      </c>
      <c r="AA313" s="35" t="s">
        <v>87</v>
      </c>
      <c r="AB313" s="35">
        <v>6</v>
      </c>
      <c r="AD313" s="35" t="s">
        <v>95</v>
      </c>
      <c r="AE313" s="35" t="s">
        <v>93</v>
      </c>
    </row>
    <row r="314" spans="1:31" ht="12.95" customHeight="1">
      <c r="A314" s="35" t="s">
        <v>152</v>
      </c>
      <c r="C314" s="5">
        <v>50370.421999999999</v>
      </c>
      <c r="D314" s="5">
        <v>4.0000000000000001E-3</v>
      </c>
      <c r="E314" s="35">
        <f t="shared" si="32"/>
        <v>16331.05883508345</v>
      </c>
      <c r="F314" s="35">
        <f t="shared" si="33"/>
        <v>16331</v>
      </c>
      <c r="G314" s="35">
        <f t="shared" si="36"/>
        <v>3.4387100000458304E-2</v>
      </c>
      <c r="I314" s="35">
        <f t="shared" si="37"/>
        <v>3.4387100000458304E-2</v>
      </c>
      <c r="Q314" s="61">
        <f t="shared" si="34"/>
        <v>35351.921999999999</v>
      </c>
      <c r="R314" s="35" t="s">
        <v>56</v>
      </c>
      <c r="AA314" s="35" t="s">
        <v>87</v>
      </c>
      <c r="AB314" s="35">
        <v>8</v>
      </c>
      <c r="AD314" s="35" t="s">
        <v>102</v>
      </c>
      <c r="AE314" s="35" t="s">
        <v>93</v>
      </c>
    </row>
    <row r="315" spans="1:31" ht="12.95" customHeight="1">
      <c r="A315" s="35" t="s">
        <v>152</v>
      </c>
      <c r="C315" s="5">
        <v>50380.366000000002</v>
      </c>
      <c r="D315" s="5">
        <v>5.0000000000000001E-3</v>
      </c>
      <c r="E315" s="35">
        <f t="shared" si="32"/>
        <v>16348.072659157709</v>
      </c>
      <c r="F315" s="35">
        <f t="shared" si="33"/>
        <v>16348</v>
      </c>
      <c r="G315" s="35">
        <f t="shared" si="36"/>
        <v>4.2466800005058758E-2</v>
      </c>
      <c r="I315" s="35">
        <f t="shared" si="37"/>
        <v>4.2466800005058758E-2</v>
      </c>
      <c r="Q315" s="61">
        <f t="shared" si="34"/>
        <v>35361.866000000002</v>
      </c>
      <c r="R315" s="35" t="s">
        <v>56</v>
      </c>
      <c r="AA315" s="35" t="s">
        <v>87</v>
      </c>
      <c r="AB315" s="35">
        <v>6</v>
      </c>
      <c r="AD315" s="35" t="s">
        <v>102</v>
      </c>
      <c r="AE315" s="35" t="s">
        <v>93</v>
      </c>
    </row>
    <row r="316" spans="1:31" ht="12.95" customHeight="1">
      <c r="A316" s="35" t="s">
        <v>153</v>
      </c>
      <c r="C316" s="5">
        <v>50390.305999999997</v>
      </c>
      <c r="D316" s="5">
        <v>5.0000000000000001E-3</v>
      </c>
      <c r="E316" s="35">
        <f t="shared" si="32"/>
        <v>16365.079639376734</v>
      </c>
      <c r="F316" s="35">
        <f t="shared" si="33"/>
        <v>16365</v>
      </c>
      <c r="G316" s="35">
        <f t="shared" si="36"/>
        <v>4.6546500001568347E-2</v>
      </c>
      <c r="I316" s="35">
        <f t="shared" si="37"/>
        <v>4.6546500001568347E-2</v>
      </c>
      <c r="Q316" s="61">
        <f t="shared" si="34"/>
        <v>35371.805999999997</v>
      </c>
      <c r="R316" s="35" t="s">
        <v>56</v>
      </c>
      <c r="AA316" s="35" t="s">
        <v>87</v>
      </c>
      <c r="AB316" s="35">
        <v>6</v>
      </c>
      <c r="AD316" s="35" t="s">
        <v>156</v>
      </c>
      <c r="AE316" s="35" t="s">
        <v>93</v>
      </c>
    </row>
    <row r="317" spans="1:31" ht="12.95" customHeight="1">
      <c r="A317" s="35" t="s">
        <v>154</v>
      </c>
      <c r="C317" s="5">
        <v>50551.620999999999</v>
      </c>
      <c r="D317" s="5">
        <v>3.0000000000000001E-3</v>
      </c>
      <c r="E317" s="35">
        <f t="shared" si="32"/>
        <v>16641.083765537049</v>
      </c>
      <c r="F317" s="35">
        <f t="shared" si="33"/>
        <v>16641</v>
      </c>
      <c r="G317" s="35">
        <f t="shared" si="36"/>
        <v>4.895810000016354E-2</v>
      </c>
      <c r="I317" s="35">
        <f t="shared" si="37"/>
        <v>4.895810000016354E-2</v>
      </c>
      <c r="Q317" s="61">
        <f t="shared" si="34"/>
        <v>35533.120999999999</v>
      </c>
      <c r="R317" s="35" t="s">
        <v>56</v>
      </c>
    </row>
    <row r="318" spans="1:31" ht="12.95" customHeight="1">
      <c r="A318" s="35" t="s">
        <v>154</v>
      </c>
      <c r="C318" s="5">
        <v>50671.436999999998</v>
      </c>
      <c r="D318" s="5">
        <v>4.0000000000000001E-3</v>
      </c>
      <c r="E318" s="35">
        <f t="shared" si="32"/>
        <v>16846.084604764794</v>
      </c>
      <c r="F318" s="35">
        <f t="shared" si="33"/>
        <v>16846</v>
      </c>
      <c r="G318" s="35">
        <f t="shared" si="36"/>
        <v>4.9448600002506282E-2</v>
      </c>
      <c r="I318" s="35">
        <f t="shared" si="37"/>
        <v>4.9448600002506282E-2</v>
      </c>
      <c r="Q318" s="61">
        <f t="shared" si="34"/>
        <v>35652.936999999998</v>
      </c>
      <c r="R318" s="35" t="s">
        <v>56</v>
      </c>
      <c r="AA318" s="35" t="s">
        <v>87</v>
      </c>
      <c r="AB318" s="35">
        <v>6</v>
      </c>
      <c r="AD318" s="35" t="s">
        <v>158</v>
      </c>
      <c r="AE318" s="35" t="s">
        <v>89</v>
      </c>
    </row>
    <row r="319" spans="1:31" ht="12.95" customHeight="1">
      <c r="A319" s="35" t="s">
        <v>155</v>
      </c>
      <c r="C319" s="5">
        <v>50671.451000000001</v>
      </c>
      <c r="D319" s="5">
        <v>3.0000000000000001E-3</v>
      </c>
      <c r="E319" s="35">
        <f t="shared" si="32"/>
        <v>16846.108558258067</v>
      </c>
      <c r="F319" s="35">
        <f t="shared" si="33"/>
        <v>16846</v>
      </c>
      <c r="G319" s="35">
        <f t="shared" si="36"/>
        <v>6.3448600005358458E-2</v>
      </c>
      <c r="I319" s="35">
        <f t="shared" si="37"/>
        <v>6.3448600005358458E-2</v>
      </c>
      <c r="Q319" s="61">
        <f t="shared" si="34"/>
        <v>35652.951000000001</v>
      </c>
      <c r="R319" s="35" t="s">
        <v>56</v>
      </c>
      <c r="AA319" s="35" t="s">
        <v>87</v>
      </c>
      <c r="AB319" s="35">
        <v>5</v>
      </c>
      <c r="AD319" s="35" t="s">
        <v>160</v>
      </c>
      <c r="AE319" s="35" t="s">
        <v>89</v>
      </c>
    </row>
    <row r="320" spans="1:31" ht="12.95" customHeight="1">
      <c r="A320" s="35" t="s">
        <v>154</v>
      </c>
      <c r="C320" s="5">
        <v>50688.385999999999</v>
      </c>
      <c r="D320" s="5">
        <v>5.0000000000000001E-3</v>
      </c>
      <c r="E320" s="35">
        <f t="shared" si="32"/>
        <v>16875.083730291193</v>
      </c>
      <c r="F320" s="35">
        <f t="shared" si="33"/>
        <v>16875</v>
      </c>
      <c r="G320" s="35">
        <f t="shared" si="36"/>
        <v>4.8937500003376044E-2</v>
      </c>
      <c r="I320" s="35">
        <f t="shared" si="37"/>
        <v>4.8937500003376044E-2</v>
      </c>
      <c r="Q320" s="61">
        <f t="shared" si="34"/>
        <v>35669.885999999999</v>
      </c>
      <c r="R320" s="35" t="s">
        <v>56</v>
      </c>
      <c r="AA320" s="35" t="s">
        <v>87</v>
      </c>
      <c r="AB320" s="35">
        <v>7</v>
      </c>
      <c r="AD320" s="35" t="s">
        <v>158</v>
      </c>
      <c r="AE320" s="35" t="s">
        <v>89</v>
      </c>
    </row>
    <row r="321" spans="1:21" ht="12.95" customHeight="1">
      <c r="A321" s="35" t="s">
        <v>155</v>
      </c>
      <c r="C321" s="5">
        <v>50716.444000000003</v>
      </c>
      <c r="D321" s="5">
        <v>5.0000000000000001E-3</v>
      </c>
      <c r="E321" s="35">
        <f t="shared" si="32"/>
        <v>16923.089952724367</v>
      </c>
      <c r="F321" s="35">
        <f t="shared" si="33"/>
        <v>16923</v>
      </c>
      <c r="G321" s="35">
        <f t="shared" si="36"/>
        <v>5.2574300003470853E-2</v>
      </c>
      <c r="I321" s="35">
        <f t="shared" si="37"/>
        <v>5.2574300003470853E-2</v>
      </c>
      <c r="Q321" s="61">
        <f t="shared" si="34"/>
        <v>35697.944000000003</v>
      </c>
      <c r="R321" s="35" t="s">
        <v>56</v>
      </c>
    </row>
    <row r="322" spans="1:21" ht="12.95" customHeight="1">
      <c r="A322" s="35" t="s">
        <v>155</v>
      </c>
      <c r="C322" s="5">
        <v>50750.347999999998</v>
      </c>
      <c r="D322" s="5">
        <v>5.0000000000000001E-3</v>
      </c>
      <c r="E322" s="35">
        <f t="shared" si="32"/>
        <v>16981.098469559987</v>
      </c>
      <c r="F322" s="35">
        <f t="shared" si="33"/>
        <v>16981</v>
      </c>
      <c r="G322" s="35">
        <f t="shared" si="36"/>
        <v>5.7552099999156781E-2</v>
      </c>
      <c r="I322" s="35">
        <f t="shared" si="37"/>
        <v>5.7552099999156781E-2</v>
      </c>
      <c r="Q322" s="61">
        <f t="shared" si="34"/>
        <v>35731.847999999998</v>
      </c>
      <c r="R322" s="35" t="s">
        <v>56</v>
      </c>
    </row>
    <row r="323" spans="1:21" ht="12.95" customHeight="1">
      <c r="A323" s="35" t="s">
        <v>155</v>
      </c>
      <c r="C323" s="5">
        <v>50767.281000000003</v>
      </c>
      <c r="D323" s="5">
        <v>5.0000000000000001E-3</v>
      </c>
      <c r="E323" s="35">
        <f t="shared" si="32"/>
        <v>17010.070219665518</v>
      </c>
      <c r="F323" s="35">
        <f t="shared" si="33"/>
        <v>17010</v>
      </c>
      <c r="G323" s="35">
        <f t="shared" si="36"/>
        <v>4.1041000004042871E-2</v>
      </c>
      <c r="I323" s="35">
        <f t="shared" si="37"/>
        <v>4.1041000004042871E-2</v>
      </c>
      <c r="Q323" s="61">
        <f t="shared" si="34"/>
        <v>35748.781000000003</v>
      </c>
      <c r="R323" s="35" t="s">
        <v>56</v>
      </c>
    </row>
    <row r="324" spans="1:21" ht="12.95" customHeight="1">
      <c r="A324" s="35" t="s">
        <v>155</v>
      </c>
      <c r="C324" s="5">
        <v>50774.313000000002</v>
      </c>
      <c r="D324" s="5">
        <v>7.0000000000000001E-3</v>
      </c>
      <c r="E324" s="35">
        <f t="shared" si="32"/>
        <v>17022.101717140391</v>
      </c>
      <c r="F324" s="35">
        <f t="shared" si="33"/>
        <v>17022</v>
      </c>
      <c r="G324" s="35">
        <f t="shared" si="36"/>
        <v>5.9450200002174824E-2</v>
      </c>
      <c r="I324" s="35">
        <f t="shared" si="37"/>
        <v>5.9450200002174824E-2</v>
      </c>
      <c r="Q324" s="61">
        <f t="shared" si="34"/>
        <v>35755.813000000002</v>
      </c>
      <c r="R324" s="35" t="s">
        <v>56</v>
      </c>
    </row>
    <row r="325" spans="1:21" ht="12.95" customHeight="1">
      <c r="A325" s="8" t="s">
        <v>155</v>
      </c>
      <c r="B325" s="10"/>
      <c r="C325" s="9">
        <v>50812.286</v>
      </c>
      <c r="D325" s="9">
        <v>6.0000000000000001E-3</v>
      </c>
      <c r="E325" s="8">
        <f t="shared" si="32"/>
        <v>17087.072145697468</v>
      </c>
      <c r="F325" s="35">
        <f t="shared" si="33"/>
        <v>17087</v>
      </c>
      <c r="G325" s="35">
        <f t="shared" si="36"/>
        <v>4.2166699997324031E-2</v>
      </c>
      <c r="I325" s="35">
        <f t="shared" si="37"/>
        <v>4.2166699997324031E-2</v>
      </c>
      <c r="Q325" s="61">
        <f t="shared" si="34"/>
        <v>35793.786</v>
      </c>
      <c r="R325" s="35" t="s">
        <v>56</v>
      </c>
    </row>
    <row r="326" spans="1:21" ht="12.95" customHeight="1">
      <c r="A326" s="8" t="s">
        <v>157</v>
      </c>
      <c r="B326" s="10"/>
      <c r="C326" s="9">
        <v>51007.498</v>
      </c>
      <c r="D326" s="9">
        <v>5.0000000000000001E-3</v>
      </c>
      <c r="E326" s="8">
        <f t="shared" si="32"/>
        <v>17421.072811946771</v>
      </c>
      <c r="F326" s="35">
        <f t="shared" si="33"/>
        <v>17421</v>
      </c>
      <c r="G326" s="35">
        <f t="shared" si="36"/>
        <v>4.2556100001093E-2</v>
      </c>
      <c r="I326" s="35">
        <f t="shared" si="37"/>
        <v>4.2556100001093E-2</v>
      </c>
      <c r="Q326" s="61">
        <f t="shared" si="34"/>
        <v>35988.998</v>
      </c>
      <c r="R326" s="35" t="s">
        <v>56</v>
      </c>
    </row>
    <row r="327" spans="1:21" ht="12.95" customHeight="1">
      <c r="A327" s="57" t="s">
        <v>1059</v>
      </c>
      <c r="B327" s="58" t="s">
        <v>165</v>
      </c>
      <c r="C327" s="59">
        <v>51070.042000000001</v>
      </c>
      <c r="D327" s="59" t="s">
        <v>208</v>
      </c>
      <c r="E327" s="35">
        <f t="shared" si="32"/>
        <v>17528.083332149923</v>
      </c>
      <c r="F327" s="35">
        <f t="shared" si="33"/>
        <v>17528</v>
      </c>
      <c r="G327" s="35">
        <f t="shared" si="36"/>
        <v>4.8704800006817095E-2</v>
      </c>
      <c r="K327" s="35">
        <f>G327</f>
        <v>4.8704800006817095E-2</v>
      </c>
      <c r="Q327" s="61">
        <f t="shared" si="34"/>
        <v>36051.542000000001</v>
      </c>
      <c r="R327" s="35" t="s">
        <v>56</v>
      </c>
    </row>
    <row r="328" spans="1:21" ht="12.95" customHeight="1">
      <c r="A328" s="8" t="s">
        <v>159</v>
      </c>
      <c r="B328" s="10"/>
      <c r="C328" s="9">
        <v>51120.305999999997</v>
      </c>
      <c r="D328" s="9">
        <v>6.0000000000000001E-3</v>
      </c>
      <c r="E328" s="8">
        <f t="shared" si="32"/>
        <v>17614.083216830953</v>
      </c>
      <c r="F328" s="35">
        <f t="shared" si="33"/>
        <v>17614</v>
      </c>
      <c r="G328" s="35">
        <f t="shared" si="36"/>
        <v>4.8637400002917275E-2</v>
      </c>
      <c r="I328" s="35">
        <f>G328</f>
        <v>4.8637400002917275E-2</v>
      </c>
      <c r="Q328" s="61">
        <f t="shared" si="34"/>
        <v>36101.805999999997</v>
      </c>
      <c r="R328" s="35" t="s">
        <v>56</v>
      </c>
      <c r="U328" s="35">
        <f>+C328-(C$7+F328*C$8)</f>
        <v>4.8637400002917275E-2</v>
      </c>
    </row>
    <row r="329" spans="1:21" ht="12.95" customHeight="1">
      <c r="A329" s="8" t="s">
        <v>159</v>
      </c>
      <c r="B329" s="10"/>
      <c r="C329" s="9">
        <v>51196.288</v>
      </c>
      <c r="D329" s="9">
        <v>4.0000000000000001E-3</v>
      </c>
      <c r="E329" s="8">
        <f t="shared" si="32"/>
        <v>17744.085668642092</v>
      </c>
      <c r="F329" s="35">
        <f t="shared" si="33"/>
        <v>17744</v>
      </c>
      <c r="G329" s="35">
        <f t="shared" si="36"/>
        <v>5.0070400000549853E-2</v>
      </c>
      <c r="I329" s="35">
        <f>G329</f>
        <v>5.0070400000549853E-2</v>
      </c>
      <c r="Q329" s="61">
        <f t="shared" si="34"/>
        <v>36177.788</v>
      </c>
      <c r="R329" s="35" t="s">
        <v>56</v>
      </c>
    </row>
    <row r="330" spans="1:21" ht="12.95" customHeight="1">
      <c r="A330" s="8" t="s">
        <v>161</v>
      </c>
      <c r="B330" s="10"/>
      <c r="C330" s="9">
        <v>51274.601999999999</v>
      </c>
      <c r="D330" s="9">
        <v>2E-3</v>
      </c>
      <c r="E330" s="8">
        <f t="shared" si="32"/>
        <v>17878.078088045855</v>
      </c>
      <c r="F330" s="35">
        <f t="shared" si="33"/>
        <v>17878</v>
      </c>
      <c r="G330" s="35">
        <f t="shared" si="36"/>
        <v>4.5639800002390984E-2</v>
      </c>
      <c r="I330" s="35">
        <f>G330</f>
        <v>4.5639800002390984E-2</v>
      </c>
      <c r="Q330" s="61">
        <f t="shared" si="34"/>
        <v>36256.101999999999</v>
      </c>
      <c r="R330" s="35" t="s">
        <v>56</v>
      </c>
    </row>
    <row r="331" spans="1:21" ht="12.95" customHeight="1">
      <c r="A331" s="57" t="s">
        <v>982</v>
      </c>
      <c r="B331" s="58" t="s">
        <v>165</v>
      </c>
      <c r="C331" s="59">
        <v>51377.477700000003</v>
      </c>
      <c r="D331" s="59" t="s">
        <v>208</v>
      </c>
      <c r="E331" s="35">
        <f t="shared" si="32"/>
        <v>18054.09468713231</v>
      </c>
      <c r="F331" s="35">
        <f t="shared" si="33"/>
        <v>18054</v>
      </c>
      <c r="G331" s="35">
        <f t="shared" si="36"/>
        <v>5.5341400002362207E-2</v>
      </c>
      <c r="J331" s="35">
        <f>G331</f>
        <v>5.5341400002362207E-2</v>
      </c>
      <c r="Q331" s="61">
        <f t="shared" si="34"/>
        <v>36358.977700000003</v>
      </c>
      <c r="R331" s="35" t="s">
        <v>56</v>
      </c>
    </row>
    <row r="332" spans="1:21" ht="12.95" customHeight="1">
      <c r="A332" s="57" t="s">
        <v>982</v>
      </c>
      <c r="B332" s="58" t="s">
        <v>165</v>
      </c>
      <c r="C332" s="59">
        <v>51377.4833</v>
      </c>
      <c r="D332" s="59" t="s">
        <v>208</v>
      </c>
      <c r="E332" s="35">
        <f t="shared" si="32"/>
        <v>18054.104268529612</v>
      </c>
      <c r="F332" s="35">
        <f t="shared" si="33"/>
        <v>18054</v>
      </c>
      <c r="G332" s="35">
        <f t="shared" si="36"/>
        <v>6.0941399999137502E-2</v>
      </c>
      <c r="J332" s="35">
        <f>G332</f>
        <v>6.0941399999137502E-2</v>
      </c>
      <c r="Q332" s="61">
        <f t="shared" si="34"/>
        <v>36358.9833</v>
      </c>
      <c r="R332" s="35" t="s">
        <v>56</v>
      </c>
    </row>
    <row r="333" spans="1:21" ht="12.95" customHeight="1">
      <c r="A333" s="57" t="s">
        <v>1079</v>
      </c>
      <c r="B333" s="58" t="s">
        <v>165</v>
      </c>
      <c r="C333" s="59">
        <v>51435.341999999997</v>
      </c>
      <c r="D333" s="59" t="s">
        <v>208</v>
      </c>
      <c r="E333" s="35">
        <f t="shared" si="32"/>
        <v>18153.098410018443</v>
      </c>
      <c r="F333" s="35">
        <f t="shared" si="33"/>
        <v>18153</v>
      </c>
      <c r="G333" s="35">
        <f t="shared" si="36"/>
        <v>5.7517299996106885E-2</v>
      </c>
      <c r="I333" s="35">
        <f>G333</f>
        <v>5.7517299996106885E-2</v>
      </c>
      <c r="Q333" s="61">
        <f t="shared" si="34"/>
        <v>36416.841999999997</v>
      </c>
      <c r="R333" s="35" t="s">
        <v>56</v>
      </c>
    </row>
    <row r="334" spans="1:21" ht="12.95" customHeight="1">
      <c r="A334" s="57" t="s">
        <v>1082</v>
      </c>
      <c r="B334" s="58" t="s">
        <v>165</v>
      </c>
      <c r="C334" s="59">
        <v>51511.315999999999</v>
      </c>
      <c r="D334" s="59" t="s">
        <v>208</v>
      </c>
      <c r="E334" s="35">
        <f t="shared" si="32"/>
        <v>18283.08717411914</v>
      </c>
      <c r="F334" s="35">
        <f t="shared" si="33"/>
        <v>18283</v>
      </c>
      <c r="G334" s="35">
        <f t="shared" si="36"/>
        <v>5.0950299999385606E-2</v>
      </c>
      <c r="I334" s="35">
        <f>G334</f>
        <v>5.0950299999385606E-2</v>
      </c>
      <c r="Q334" s="61">
        <f t="shared" si="34"/>
        <v>36492.815999999999</v>
      </c>
      <c r="R334" s="35" t="s">
        <v>56</v>
      </c>
    </row>
    <row r="335" spans="1:21" ht="12.95" customHeight="1">
      <c r="A335" s="57" t="s">
        <v>1085</v>
      </c>
      <c r="B335" s="58" t="s">
        <v>165</v>
      </c>
      <c r="C335" s="59">
        <v>51803.55</v>
      </c>
      <c r="D335" s="59" t="s">
        <v>208</v>
      </c>
      <c r="E335" s="35">
        <f t="shared" si="32"/>
        <v>18783.088970631143</v>
      </c>
      <c r="F335" s="35">
        <f t="shared" si="33"/>
        <v>18783</v>
      </c>
      <c r="G335" s="35">
        <f t="shared" si="36"/>
        <v>5.2000300005602185E-2</v>
      </c>
      <c r="I335" s="35">
        <f>G335</f>
        <v>5.2000300005602185E-2</v>
      </c>
      <c r="Q335" s="61">
        <f t="shared" si="34"/>
        <v>36785.050000000003</v>
      </c>
      <c r="R335" s="35" t="s">
        <v>56</v>
      </c>
    </row>
    <row r="336" spans="1:21" ht="12.95" customHeight="1">
      <c r="A336" s="57" t="s">
        <v>1089</v>
      </c>
      <c r="B336" s="58" t="s">
        <v>165</v>
      </c>
      <c r="C336" s="59">
        <v>51854.394999999997</v>
      </c>
      <c r="D336" s="59" t="s">
        <v>208</v>
      </c>
      <c r="E336" s="35">
        <f t="shared" si="32"/>
        <v>18870.082925282721</v>
      </c>
      <c r="F336" s="35">
        <f t="shared" si="33"/>
        <v>18870</v>
      </c>
      <c r="G336" s="35">
        <f t="shared" si="36"/>
        <v>4.846700000052806E-2</v>
      </c>
      <c r="I336" s="35">
        <f>G336</f>
        <v>4.846700000052806E-2</v>
      </c>
      <c r="Q336" s="61">
        <f t="shared" si="34"/>
        <v>36835.894999999997</v>
      </c>
      <c r="R336" s="35" t="s">
        <v>56</v>
      </c>
    </row>
    <row r="337" spans="1:21" ht="12.95" customHeight="1">
      <c r="A337" s="57" t="s">
        <v>1092</v>
      </c>
      <c r="B337" s="58" t="s">
        <v>165</v>
      </c>
      <c r="C337" s="59">
        <v>52045.519</v>
      </c>
      <c r="D337" s="59" t="s">
        <v>208</v>
      </c>
      <c r="E337" s="35">
        <f t="shared" si="32"/>
        <v>19197.08917149829</v>
      </c>
      <c r="F337" s="35">
        <f t="shared" si="33"/>
        <v>19197</v>
      </c>
      <c r="G337" s="35">
        <f t="shared" ref="G337:G368" si="38">+C337-(C$7+F337*C$8)</f>
        <v>5.211770000460092E-2</v>
      </c>
      <c r="I337" s="35">
        <f>G337</f>
        <v>5.211770000460092E-2</v>
      </c>
      <c r="Q337" s="61">
        <f t="shared" si="34"/>
        <v>37027.019</v>
      </c>
      <c r="R337" s="35" t="s">
        <v>56</v>
      </c>
    </row>
    <row r="338" spans="1:21" ht="12.95" customHeight="1">
      <c r="A338" s="8" t="s">
        <v>164</v>
      </c>
      <c r="B338" s="10" t="s">
        <v>165</v>
      </c>
      <c r="C338" s="63">
        <v>52134.367299999998</v>
      </c>
      <c r="D338" s="63">
        <v>4.0000000000000002E-4</v>
      </c>
      <c r="E338" s="8">
        <f t="shared" si="32"/>
        <v>19349.10539691024</v>
      </c>
      <c r="F338" s="35">
        <f t="shared" si="33"/>
        <v>19349</v>
      </c>
      <c r="Q338" s="61">
        <f t="shared" si="34"/>
        <v>37115.867299999998</v>
      </c>
      <c r="R338" s="35" t="s">
        <v>56</v>
      </c>
    </row>
    <row r="339" spans="1:21" ht="12.95" customHeight="1">
      <c r="A339" s="57" t="s">
        <v>1100</v>
      </c>
      <c r="B339" s="58" t="s">
        <v>165</v>
      </c>
      <c r="C339" s="59">
        <v>52155.392999999996</v>
      </c>
      <c r="D339" s="59" t="s">
        <v>208</v>
      </c>
      <c r="E339" s="35">
        <f t="shared" si="32"/>
        <v>19385.079608579385</v>
      </c>
      <c r="F339" s="35">
        <f t="shared" si="33"/>
        <v>19385</v>
      </c>
      <c r="G339" s="35">
        <f t="shared" ref="G339:G351" si="39">+C339-(C$7+F339*C$8)</f>
        <v>4.6528499995474704E-2</v>
      </c>
      <c r="I339" s="35">
        <f>G339</f>
        <v>4.6528499995474704E-2</v>
      </c>
      <c r="Q339" s="61">
        <f t="shared" si="34"/>
        <v>37136.892999999996</v>
      </c>
      <c r="R339" s="35" t="s">
        <v>56</v>
      </c>
    </row>
    <row r="340" spans="1:21" ht="12.95" customHeight="1">
      <c r="A340" s="57" t="s">
        <v>1104</v>
      </c>
      <c r="B340" s="58" t="s">
        <v>165</v>
      </c>
      <c r="C340" s="59">
        <v>52443.542000000001</v>
      </c>
      <c r="D340" s="59" t="s">
        <v>208</v>
      </c>
      <c r="E340" s="35">
        <f t="shared" si="32"/>
        <v>19878.092117949058</v>
      </c>
      <c r="F340" s="35">
        <f t="shared" si="33"/>
        <v>19878</v>
      </c>
      <c r="G340" s="35">
        <f t="shared" si="39"/>
        <v>5.3839800006244332E-2</v>
      </c>
      <c r="I340" s="35">
        <f>G340</f>
        <v>5.3839800006244332E-2</v>
      </c>
      <c r="Q340" s="61">
        <f t="shared" si="34"/>
        <v>37425.042000000001</v>
      </c>
      <c r="R340" s="35" t="s">
        <v>56</v>
      </c>
    </row>
    <row r="341" spans="1:21" ht="12.95" customHeight="1">
      <c r="A341" s="64" t="s">
        <v>190</v>
      </c>
      <c r="B341" s="65" t="s">
        <v>165</v>
      </c>
      <c r="C341" s="66">
        <v>52495.558700000001</v>
      </c>
      <c r="D341" s="66">
        <v>1E-4</v>
      </c>
      <c r="E341" s="8">
        <f t="shared" ref="E341:E404" si="40">+(C341-C$7)/C$8</f>
        <v>19967.090808890651</v>
      </c>
      <c r="F341" s="35">
        <f t="shared" ref="F341:F404" si="41">ROUND(2*E341,0)/2</f>
        <v>19967</v>
      </c>
      <c r="G341" s="35">
        <f t="shared" si="39"/>
        <v>5.3074700001161546E-2</v>
      </c>
      <c r="K341" s="35">
        <f>G341</f>
        <v>5.3074700001161546E-2</v>
      </c>
      <c r="Q341" s="61">
        <f t="shared" si="34"/>
        <v>37477.058700000001</v>
      </c>
      <c r="R341" s="35" t="s">
        <v>56</v>
      </c>
    </row>
    <row r="342" spans="1:21" ht="12.95" customHeight="1">
      <c r="A342" s="8" t="s">
        <v>86</v>
      </c>
      <c r="B342" s="10"/>
      <c r="C342" s="9">
        <v>52546.4087</v>
      </c>
      <c r="D342" s="9">
        <v>6.9999999999999999E-4</v>
      </c>
      <c r="E342" s="8">
        <f t="shared" si="40"/>
        <v>20054.093318361261</v>
      </c>
      <c r="F342" s="35">
        <f t="shared" si="41"/>
        <v>20054</v>
      </c>
      <c r="G342" s="35">
        <f t="shared" si="39"/>
        <v>5.4541400000744034E-2</v>
      </c>
      <c r="J342" s="35">
        <f>G342</f>
        <v>5.4541400000744034E-2</v>
      </c>
      <c r="Q342" s="61">
        <f t="shared" si="34"/>
        <v>37527.9087</v>
      </c>
      <c r="R342" s="35" t="s">
        <v>56</v>
      </c>
      <c r="U342" s="35">
        <f>+C342-(C$7+F342*C$8)</f>
        <v>5.4541400000744034E-2</v>
      </c>
    </row>
    <row r="343" spans="1:21" ht="12.95" customHeight="1">
      <c r="A343" s="8" t="s">
        <v>175</v>
      </c>
      <c r="B343" s="10" t="s">
        <v>165</v>
      </c>
      <c r="C343" s="9">
        <v>52587.317999999999</v>
      </c>
      <c r="D343" s="9">
        <v>3.0000000000000001E-3</v>
      </c>
      <c r="E343" s="8">
        <f t="shared" si="40"/>
        <v>20124.087649938177</v>
      </c>
      <c r="F343" s="35">
        <f t="shared" si="41"/>
        <v>20124</v>
      </c>
      <c r="G343" s="35">
        <f t="shared" si="39"/>
        <v>5.1228399999672547E-2</v>
      </c>
      <c r="I343" s="35">
        <f>G343</f>
        <v>5.1228399999672547E-2</v>
      </c>
      <c r="Q343" s="61">
        <f t="shared" ref="Q343:Q406" si="42">+C343-15018.5</f>
        <v>37568.817999999999</v>
      </c>
      <c r="R343" s="35" t="s">
        <v>56</v>
      </c>
    </row>
    <row r="344" spans="1:21" ht="12.95" customHeight="1">
      <c r="A344" s="8" t="s">
        <v>167</v>
      </c>
      <c r="B344" s="10" t="s">
        <v>165</v>
      </c>
      <c r="C344" s="9">
        <v>52844.485999999997</v>
      </c>
      <c r="D344" s="9">
        <v>3.0000000000000001E-3</v>
      </c>
      <c r="E344" s="8">
        <f t="shared" si="40"/>
        <v>20564.092789673443</v>
      </c>
      <c r="F344" s="35">
        <f t="shared" si="41"/>
        <v>20564</v>
      </c>
      <c r="G344" s="35">
        <f t="shared" si="39"/>
        <v>5.4232399997999892E-2</v>
      </c>
      <c r="K344" s="35">
        <f t="shared" ref="K344:K351" si="43">G344</f>
        <v>5.4232399997999892E-2</v>
      </c>
      <c r="Q344" s="61">
        <f t="shared" si="42"/>
        <v>37825.985999999997</v>
      </c>
      <c r="R344" s="35" t="s">
        <v>56</v>
      </c>
    </row>
    <row r="345" spans="1:21" ht="12.95" customHeight="1">
      <c r="A345" s="57" t="s">
        <v>1127</v>
      </c>
      <c r="B345" s="58" t="s">
        <v>165</v>
      </c>
      <c r="C345" s="59">
        <v>52870.203699999998</v>
      </c>
      <c r="D345" s="59" t="s">
        <v>208</v>
      </c>
      <c r="E345" s="35">
        <f t="shared" si="40"/>
        <v>20608.094843514395</v>
      </c>
      <c r="F345" s="35">
        <f t="shared" si="41"/>
        <v>20608</v>
      </c>
      <c r="G345" s="35">
        <f t="shared" si="39"/>
        <v>5.543279999983497E-2</v>
      </c>
      <c r="K345" s="35">
        <f t="shared" si="43"/>
        <v>5.543279999983497E-2</v>
      </c>
      <c r="Q345" s="61">
        <f t="shared" si="42"/>
        <v>37851.703699999998</v>
      </c>
      <c r="R345" s="35" t="s">
        <v>56</v>
      </c>
    </row>
    <row r="346" spans="1:21" ht="12.95" customHeight="1">
      <c r="A346" s="9" t="s">
        <v>187</v>
      </c>
      <c r="B346" s="10" t="s">
        <v>165</v>
      </c>
      <c r="C346" s="9">
        <v>52902.349040000001</v>
      </c>
      <c r="D346" s="9">
        <v>1E-3</v>
      </c>
      <c r="E346" s="8">
        <f t="shared" si="40"/>
        <v>20663.094356745198</v>
      </c>
      <c r="F346" s="35">
        <f t="shared" si="41"/>
        <v>20663</v>
      </c>
      <c r="G346" s="35">
        <f t="shared" si="39"/>
        <v>5.5148300001746975E-2</v>
      </c>
      <c r="K346" s="35">
        <f t="shared" si="43"/>
        <v>5.5148300001746975E-2</v>
      </c>
      <c r="Q346" s="61">
        <f t="shared" si="42"/>
        <v>37883.849040000001</v>
      </c>
      <c r="R346" s="35" t="s">
        <v>56</v>
      </c>
    </row>
    <row r="347" spans="1:21" ht="12.95" customHeight="1">
      <c r="A347" s="67" t="s">
        <v>184</v>
      </c>
      <c r="B347" s="68"/>
      <c r="C347" s="63">
        <v>53040.280599999998</v>
      </c>
      <c r="D347" s="63">
        <v>8.0000000000000004E-4</v>
      </c>
      <c r="E347" s="8">
        <f t="shared" si="40"/>
        <v>20899.090263435388</v>
      </c>
      <c r="F347" s="35">
        <f t="shared" si="41"/>
        <v>20899</v>
      </c>
      <c r="G347" s="35">
        <f t="shared" si="39"/>
        <v>5.2755900003830902E-2</v>
      </c>
      <c r="K347" s="35">
        <f t="shared" si="43"/>
        <v>5.2755900003830902E-2</v>
      </c>
      <c r="Q347" s="61">
        <f t="shared" si="42"/>
        <v>38021.780599999998</v>
      </c>
      <c r="R347" s="35" t="s">
        <v>56</v>
      </c>
    </row>
    <row r="348" spans="1:21" ht="12.95" customHeight="1">
      <c r="A348" s="57" t="s">
        <v>1141</v>
      </c>
      <c r="B348" s="58" t="s">
        <v>165</v>
      </c>
      <c r="C348" s="59">
        <v>53116.263500000001</v>
      </c>
      <c r="D348" s="59" t="s">
        <v>208</v>
      </c>
      <c r="E348" s="35">
        <f t="shared" si="40"/>
        <v>21029.094255113949</v>
      </c>
      <c r="F348" s="35">
        <f t="shared" si="41"/>
        <v>21029</v>
      </c>
      <c r="G348" s="35">
        <f t="shared" si="39"/>
        <v>5.5088900000555441E-2</v>
      </c>
      <c r="K348" s="35">
        <f t="shared" si="43"/>
        <v>5.5088900000555441E-2</v>
      </c>
      <c r="Q348" s="61">
        <f t="shared" si="42"/>
        <v>38097.763500000001</v>
      </c>
      <c r="R348" s="35" t="s">
        <v>56</v>
      </c>
    </row>
    <row r="349" spans="1:21" ht="12.95" customHeight="1">
      <c r="A349" s="9" t="s">
        <v>187</v>
      </c>
      <c r="B349" s="10" t="s">
        <v>165</v>
      </c>
      <c r="C349" s="9">
        <v>53193.413379999998</v>
      </c>
      <c r="D349" s="9">
        <v>1.2999999999999999E-3</v>
      </c>
      <c r="E349" s="8">
        <f t="shared" si="40"/>
        <v>21161.094907333343</v>
      </c>
      <c r="F349" s="35">
        <f t="shared" si="41"/>
        <v>21161</v>
      </c>
      <c r="G349" s="35">
        <f t="shared" si="39"/>
        <v>5.5470100000093225E-2</v>
      </c>
      <c r="K349" s="35">
        <f t="shared" si="43"/>
        <v>5.5470100000093225E-2</v>
      </c>
      <c r="Q349" s="61">
        <f t="shared" si="42"/>
        <v>38174.913379999998</v>
      </c>
      <c r="R349" s="35" t="s">
        <v>56</v>
      </c>
    </row>
    <row r="350" spans="1:21" ht="12.95" customHeight="1">
      <c r="A350" s="67" t="s">
        <v>184</v>
      </c>
      <c r="B350" s="68"/>
      <c r="C350" s="63">
        <v>53202.765500000001</v>
      </c>
      <c r="D350" s="63">
        <v>5.0000000000000001E-4</v>
      </c>
      <c r="E350" s="8">
        <f t="shared" si="40"/>
        <v>21177.096046150858</v>
      </c>
      <c r="F350" s="35">
        <f t="shared" si="41"/>
        <v>21177</v>
      </c>
      <c r="G350" s="35">
        <f t="shared" si="39"/>
        <v>5.6135700004233513E-2</v>
      </c>
      <c r="K350" s="35">
        <f t="shared" si="43"/>
        <v>5.6135700004233513E-2</v>
      </c>
      <c r="Q350" s="61">
        <f t="shared" si="42"/>
        <v>38184.265500000001</v>
      </c>
      <c r="R350" s="35" t="s">
        <v>56</v>
      </c>
    </row>
    <row r="351" spans="1:21" ht="12.95" customHeight="1">
      <c r="A351" s="67" t="s">
        <v>184</v>
      </c>
      <c r="B351" s="68"/>
      <c r="C351" s="63">
        <v>53206.272799999999</v>
      </c>
      <c r="D351" s="63">
        <v>2.9999999999999997E-4</v>
      </c>
      <c r="E351" s="8">
        <f t="shared" si="40"/>
        <v>21183.096909503191</v>
      </c>
      <c r="F351" s="35">
        <f t="shared" si="41"/>
        <v>21183</v>
      </c>
      <c r="G351" s="35">
        <f t="shared" si="39"/>
        <v>5.6640300004801247E-2</v>
      </c>
      <c r="K351" s="35">
        <f t="shared" si="43"/>
        <v>5.6640300004801247E-2</v>
      </c>
      <c r="Q351" s="61">
        <f t="shared" si="42"/>
        <v>38187.772799999999</v>
      </c>
      <c r="R351" s="35" t="s">
        <v>56</v>
      </c>
    </row>
    <row r="352" spans="1:21" ht="12.95" customHeight="1">
      <c r="A352" s="57" t="s">
        <v>1296</v>
      </c>
      <c r="B352" s="58" t="s">
        <v>165</v>
      </c>
      <c r="C352" s="59">
        <v>53211.54</v>
      </c>
      <c r="D352" s="59" t="s">
        <v>208</v>
      </c>
      <c r="E352" s="35">
        <f t="shared" si="40"/>
        <v>21192.108898055478</v>
      </c>
      <c r="F352" s="35">
        <f t="shared" si="41"/>
        <v>21192</v>
      </c>
      <c r="Q352" s="61">
        <f t="shared" si="42"/>
        <v>38193.040000000001</v>
      </c>
      <c r="R352" s="35" t="s">
        <v>56</v>
      </c>
    </row>
    <row r="353" spans="1:21" ht="12.95" customHeight="1">
      <c r="A353" s="9" t="s">
        <v>187</v>
      </c>
      <c r="B353" s="10" t="s">
        <v>165</v>
      </c>
      <c r="C353" s="9">
        <v>53224.390059999998</v>
      </c>
      <c r="D353" s="9">
        <v>1.5E-3</v>
      </c>
      <c r="E353" s="8">
        <f t="shared" si="40"/>
        <v>21214.094885604103</v>
      </c>
      <c r="F353" s="35">
        <f t="shared" si="41"/>
        <v>21214</v>
      </c>
      <c r="G353" s="35">
        <f>+C353-(C$7+F353*C$8)</f>
        <v>5.5457399997976609E-2</v>
      </c>
      <c r="K353" s="35">
        <f>G353</f>
        <v>5.5457399997976609E-2</v>
      </c>
      <c r="Q353" s="61">
        <f t="shared" si="42"/>
        <v>38205.890059999998</v>
      </c>
      <c r="R353" s="35" t="s">
        <v>56</v>
      </c>
    </row>
    <row r="354" spans="1:21" ht="12.95" customHeight="1">
      <c r="A354" s="69" t="s">
        <v>55</v>
      </c>
      <c r="B354" s="70" t="s">
        <v>165</v>
      </c>
      <c r="C354" s="71">
        <v>53224.391799999998</v>
      </c>
      <c r="D354" s="71">
        <v>1.8E-3</v>
      </c>
      <c r="E354" s="35">
        <f t="shared" si="40"/>
        <v>21214.097862681123</v>
      </c>
      <c r="F354" s="35">
        <f t="shared" si="41"/>
        <v>21214</v>
      </c>
      <c r="G354" s="35">
        <f>+C354-(C$7+F354*C$8)</f>
        <v>5.7197399997676257E-2</v>
      </c>
      <c r="K354" s="35">
        <f>G354</f>
        <v>5.7197399997676257E-2</v>
      </c>
      <c r="O354" s="35">
        <f ca="1">+C$11+C$12*F354</f>
        <v>5.8047432317542946E-2</v>
      </c>
      <c r="Q354" s="61">
        <f t="shared" si="42"/>
        <v>38205.891799999998</v>
      </c>
      <c r="R354" s="35" t="s">
        <v>56</v>
      </c>
    </row>
    <row r="355" spans="1:21" ht="12.95" customHeight="1">
      <c r="A355" s="9" t="s">
        <v>187</v>
      </c>
      <c r="B355" s="10" t="s">
        <v>165</v>
      </c>
      <c r="C355" s="9">
        <v>53224.393530000001</v>
      </c>
      <c r="D355" s="9">
        <v>2.0999999999999999E-3</v>
      </c>
      <c r="E355" s="8">
        <f t="shared" si="40"/>
        <v>21214.100822648514</v>
      </c>
      <c r="F355" s="35">
        <f t="shared" si="41"/>
        <v>21214</v>
      </c>
      <c r="G355" s="35">
        <f>+C355-(C$7+F355*C$8)</f>
        <v>5.8927400001266506E-2</v>
      </c>
      <c r="K355" s="35">
        <f>G355</f>
        <v>5.8927400001266506E-2</v>
      </c>
      <c r="Q355" s="61">
        <f t="shared" si="42"/>
        <v>38205.893530000001</v>
      </c>
      <c r="R355" s="35" t="s">
        <v>56</v>
      </c>
    </row>
    <row r="356" spans="1:21" ht="12.95" customHeight="1">
      <c r="A356" s="8" t="s">
        <v>172</v>
      </c>
      <c r="B356" s="68"/>
      <c r="C356" s="9">
        <v>53259.459799999997</v>
      </c>
      <c r="D356" s="9">
        <v>1.2999999999999999E-3</v>
      </c>
      <c r="E356" s="8">
        <f t="shared" si="40"/>
        <v>21274.097941385458</v>
      </c>
      <c r="F356" s="35">
        <f t="shared" si="41"/>
        <v>21274</v>
      </c>
      <c r="G356" s="35">
        <f>+C356-(C$7+F356*C$8)</f>
        <v>5.7243399998696987E-2</v>
      </c>
      <c r="J356" s="35">
        <f>G356</f>
        <v>5.7243399998696987E-2</v>
      </c>
      <c r="Q356" s="61">
        <f t="shared" si="42"/>
        <v>38240.959799999997</v>
      </c>
      <c r="R356" s="35" t="s">
        <v>56</v>
      </c>
    </row>
    <row r="357" spans="1:21" ht="12.95" customHeight="1">
      <c r="A357" s="9" t="s">
        <v>187</v>
      </c>
      <c r="B357" s="10" t="s">
        <v>165</v>
      </c>
      <c r="C357" s="9">
        <v>53546.433640000003</v>
      </c>
      <c r="D357" s="9">
        <v>1.8E-3</v>
      </c>
      <c r="E357" s="8">
        <f t="shared" si="40"/>
        <v>21765.099794530364</v>
      </c>
      <c r="F357" s="35">
        <f t="shared" si="41"/>
        <v>21765</v>
      </c>
      <c r="G357" s="35">
        <f>+C357-(C$7+F357*C$8)</f>
        <v>5.8326500002294779E-2</v>
      </c>
      <c r="K357" s="35">
        <f>G357</f>
        <v>5.8326500002294779E-2</v>
      </c>
      <c r="O357" s="35">
        <f t="shared" ref="O357:O388" ca="1" si="44">+C$11+C$12*F357</f>
        <v>5.8327736309290314E-2</v>
      </c>
      <c r="Q357" s="61">
        <f t="shared" si="42"/>
        <v>38527.933640000003</v>
      </c>
      <c r="R357" s="35" t="s">
        <v>56</v>
      </c>
    </row>
    <row r="358" spans="1:21" ht="12.95" customHeight="1">
      <c r="A358" s="57" t="s">
        <v>1296</v>
      </c>
      <c r="B358" s="58" t="s">
        <v>165</v>
      </c>
      <c r="C358" s="59">
        <v>53564.56</v>
      </c>
      <c r="D358" s="59" t="s">
        <v>208</v>
      </c>
      <c r="E358" s="35">
        <f t="shared" si="40"/>
        <v>21796.113340401895</v>
      </c>
      <c r="F358" s="35">
        <f t="shared" si="41"/>
        <v>21796</v>
      </c>
      <c r="O358" s="35">
        <f t="shared" ca="1" si="44"/>
        <v>5.8343506588317842E-2</v>
      </c>
      <c r="Q358" s="61">
        <f t="shared" si="42"/>
        <v>38546.06</v>
      </c>
      <c r="R358" s="35" t="s">
        <v>56</v>
      </c>
    </row>
    <row r="359" spans="1:21" ht="12.95" customHeight="1">
      <c r="A359" s="8" t="s">
        <v>174</v>
      </c>
      <c r="B359" s="67"/>
      <c r="C359" s="9">
        <v>53612.478000000003</v>
      </c>
      <c r="D359" s="9">
        <v>3.8E-3</v>
      </c>
      <c r="E359" s="8">
        <f t="shared" si="40"/>
        <v>21878.099303997042</v>
      </c>
      <c r="F359" s="35">
        <f t="shared" si="41"/>
        <v>21878</v>
      </c>
      <c r="G359" s="35">
        <f t="shared" ref="G359:G390" si="45">+C359-(C$7+F359*C$8)</f>
        <v>5.8039800002006814E-2</v>
      </c>
      <c r="J359" s="35">
        <f>G359</f>
        <v>5.8039800002006814E-2</v>
      </c>
      <c r="O359" s="35">
        <f t="shared" ca="1" si="44"/>
        <v>5.8385221519939044E-2</v>
      </c>
      <c r="Q359" s="61">
        <f t="shared" si="42"/>
        <v>38593.978000000003</v>
      </c>
      <c r="R359" s="35" t="s">
        <v>56</v>
      </c>
    </row>
    <row r="360" spans="1:21" ht="12.95" customHeight="1">
      <c r="A360" s="72" t="s">
        <v>171</v>
      </c>
      <c r="B360" s="10"/>
      <c r="C360" s="9">
        <v>53708.622799999997</v>
      </c>
      <c r="D360" s="9">
        <v>2.0000000000000001E-4</v>
      </c>
      <c r="E360" s="8">
        <f t="shared" si="40"/>
        <v>22042.599576810211</v>
      </c>
      <c r="F360" s="35">
        <f t="shared" si="41"/>
        <v>22042.5</v>
      </c>
      <c r="G360" s="35">
        <f t="shared" si="45"/>
        <v>5.819925000105286E-2</v>
      </c>
      <c r="K360" s="35">
        <f>G360</f>
        <v>5.819925000105286E-2</v>
      </c>
      <c r="O360" s="35">
        <f t="shared" ca="1" si="44"/>
        <v>5.8468905742520609E-2</v>
      </c>
      <c r="Q360" s="61">
        <f t="shared" si="42"/>
        <v>38690.122799999997</v>
      </c>
      <c r="R360" s="35" t="s">
        <v>56</v>
      </c>
      <c r="U360" s="35">
        <f>+C360-(C$7+F360*C$8)</f>
        <v>5.819925000105286E-2</v>
      </c>
    </row>
    <row r="361" spans="1:21" ht="12.95" customHeight="1">
      <c r="A361" s="57" t="s">
        <v>1184</v>
      </c>
      <c r="B361" s="58" t="s">
        <v>165</v>
      </c>
      <c r="C361" s="59">
        <v>53887.177600000003</v>
      </c>
      <c r="D361" s="59" t="s">
        <v>208</v>
      </c>
      <c r="E361" s="35">
        <f t="shared" si="40"/>
        <v>22348.100376771348</v>
      </c>
      <c r="F361" s="35">
        <f t="shared" si="41"/>
        <v>22348</v>
      </c>
      <c r="G361" s="35">
        <f t="shared" si="45"/>
        <v>5.8666800003265962E-2</v>
      </c>
      <c r="K361" s="35">
        <f>G361</f>
        <v>5.8666800003265962E-2</v>
      </c>
      <c r="O361" s="35">
        <f t="shared" ca="1" si="44"/>
        <v>5.8624319298743517E-2</v>
      </c>
      <c r="Q361" s="61">
        <f t="shared" si="42"/>
        <v>38868.677600000003</v>
      </c>
      <c r="R361" s="35" t="s">
        <v>56</v>
      </c>
      <c r="U361" s="35">
        <f>+C361-(C$7+F361*C$8)</f>
        <v>5.8666800003265962E-2</v>
      </c>
    </row>
    <row r="362" spans="1:21" ht="12.95" customHeight="1">
      <c r="A362" s="9" t="s">
        <v>183</v>
      </c>
      <c r="B362" s="68"/>
      <c r="C362" s="9">
        <v>53920.491900000001</v>
      </c>
      <c r="D362" s="9">
        <v>1E-4</v>
      </c>
      <c r="E362" s="8">
        <f t="shared" si="40"/>
        <v>22405.099938251322</v>
      </c>
      <c r="F362" s="35">
        <f t="shared" si="41"/>
        <v>22405</v>
      </c>
      <c r="G362" s="35">
        <f t="shared" si="45"/>
        <v>5.8410500001627952E-2</v>
      </c>
      <c r="J362" s="35">
        <f>G362</f>
        <v>5.8410500001627952E-2</v>
      </c>
      <c r="O362" s="35">
        <f t="shared" ca="1" si="44"/>
        <v>5.8653316263407036E-2</v>
      </c>
      <c r="Q362" s="61">
        <f t="shared" si="42"/>
        <v>38901.991900000001</v>
      </c>
      <c r="R362" s="35" t="s">
        <v>56</v>
      </c>
    </row>
    <row r="363" spans="1:21" ht="12.95" customHeight="1">
      <c r="A363" s="8" t="s">
        <v>182</v>
      </c>
      <c r="B363" s="68" t="s">
        <v>165</v>
      </c>
      <c r="C363" s="63">
        <v>53985.367899999997</v>
      </c>
      <c r="D363" s="63">
        <v>1E-4</v>
      </c>
      <c r="E363" s="8">
        <f t="shared" si="40"/>
        <v>22516.100426047095</v>
      </c>
      <c r="F363" s="35">
        <f t="shared" si="41"/>
        <v>22516</v>
      </c>
      <c r="G363" s="35">
        <f t="shared" si="45"/>
        <v>5.8695599997008685E-2</v>
      </c>
      <c r="K363" s="35">
        <f>G363</f>
        <v>5.8695599997008685E-2</v>
      </c>
      <c r="O363" s="35">
        <f t="shared" ca="1" si="44"/>
        <v>5.8709784036699159E-2</v>
      </c>
      <c r="Q363" s="61">
        <f t="shared" si="42"/>
        <v>38966.867899999997</v>
      </c>
      <c r="R363" s="35" t="s">
        <v>56</v>
      </c>
    </row>
    <row r="364" spans="1:21" ht="12.95" customHeight="1">
      <c r="A364" s="9" t="s">
        <v>183</v>
      </c>
      <c r="B364" s="68"/>
      <c r="C364" s="9">
        <v>54003.486700000001</v>
      </c>
      <c r="D364" s="9">
        <v>1E-4</v>
      </c>
      <c r="E364" s="8">
        <f t="shared" si="40"/>
        <v>22547.101037032277</v>
      </c>
      <c r="F364" s="35">
        <f t="shared" si="41"/>
        <v>22547</v>
      </c>
      <c r="G364" s="35">
        <f t="shared" si="45"/>
        <v>5.9052700002212077E-2</v>
      </c>
      <c r="J364" s="35">
        <f>G364</f>
        <v>5.9052700002212077E-2</v>
      </c>
      <c r="O364" s="35">
        <f t="shared" ca="1" si="44"/>
        <v>5.8725554315726687E-2</v>
      </c>
      <c r="Q364" s="61">
        <f t="shared" si="42"/>
        <v>38984.986700000001</v>
      </c>
      <c r="R364" s="35" t="s">
        <v>56</v>
      </c>
    </row>
    <row r="365" spans="1:21" ht="12.95" customHeight="1">
      <c r="A365" s="69" t="s">
        <v>55</v>
      </c>
      <c r="B365" s="70" t="s">
        <v>165</v>
      </c>
      <c r="C365" s="71">
        <v>54018.390339999998</v>
      </c>
      <c r="D365" s="71">
        <v>2.0000000000000001E-4</v>
      </c>
      <c r="E365" s="35">
        <f t="shared" si="40"/>
        <v>22572.600625631025</v>
      </c>
      <c r="F365" s="35">
        <f t="shared" si="41"/>
        <v>22572.5</v>
      </c>
      <c r="G365" s="35">
        <f t="shared" si="45"/>
        <v>5.8812249997572508E-2</v>
      </c>
      <c r="K365" s="35">
        <f t="shared" ref="K365:K398" si="46">G365</f>
        <v>5.8812249997572508E-2</v>
      </c>
      <c r="O365" s="35">
        <f t="shared" ca="1" si="44"/>
        <v>5.8738526642023524E-2</v>
      </c>
      <c r="Q365" s="61">
        <f t="shared" si="42"/>
        <v>38999.890339999998</v>
      </c>
      <c r="R365" s="35" t="s">
        <v>56</v>
      </c>
    </row>
    <row r="366" spans="1:21" ht="12.95" customHeight="1">
      <c r="A366" s="69" t="s">
        <v>55</v>
      </c>
      <c r="B366" s="70" t="s">
        <v>165</v>
      </c>
      <c r="C366" s="71">
        <v>54019.26728</v>
      </c>
      <c r="D366" s="71">
        <v>1E-4</v>
      </c>
      <c r="E366" s="35">
        <f t="shared" si="40"/>
        <v>22574.10103822995</v>
      </c>
      <c r="F366" s="35">
        <f t="shared" si="41"/>
        <v>22574</v>
      </c>
      <c r="G366" s="35">
        <f t="shared" si="45"/>
        <v>5.9053400000266265E-2</v>
      </c>
      <c r="K366" s="35">
        <f t="shared" si="46"/>
        <v>5.9053400000266265E-2</v>
      </c>
      <c r="O366" s="35">
        <f t="shared" ca="1" si="44"/>
        <v>5.8739289720040985E-2</v>
      </c>
      <c r="Q366" s="61">
        <f t="shared" si="42"/>
        <v>39000.76728</v>
      </c>
      <c r="R366" s="35" t="s">
        <v>56</v>
      </c>
    </row>
    <row r="367" spans="1:21" ht="12.95" customHeight="1">
      <c r="A367" s="69" t="s">
        <v>55</v>
      </c>
      <c r="B367" s="70" t="s">
        <v>165</v>
      </c>
      <c r="C367" s="71">
        <v>54020.436119999998</v>
      </c>
      <c r="D367" s="71">
        <v>5.0000000000000002E-5</v>
      </c>
      <c r="E367" s="35">
        <f t="shared" si="40"/>
        <v>22576.100881163471</v>
      </c>
      <c r="F367" s="35">
        <f t="shared" si="41"/>
        <v>22576</v>
      </c>
      <c r="G367" s="35">
        <f t="shared" si="45"/>
        <v>5.8961599999747705E-2</v>
      </c>
      <c r="K367" s="35">
        <f t="shared" si="46"/>
        <v>5.8961599999747705E-2</v>
      </c>
      <c r="O367" s="35">
        <f t="shared" ca="1" si="44"/>
        <v>5.87403071573976E-2</v>
      </c>
      <c r="Q367" s="61">
        <f t="shared" si="42"/>
        <v>39001.936119999998</v>
      </c>
      <c r="R367" s="35" t="s">
        <v>56</v>
      </c>
    </row>
    <row r="368" spans="1:21" ht="12.95" customHeight="1">
      <c r="A368" s="69" t="s">
        <v>55</v>
      </c>
      <c r="B368" s="70" t="s">
        <v>162</v>
      </c>
      <c r="C368" s="71">
        <v>54279.646260000001</v>
      </c>
      <c r="D368" s="71">
        <v>6.3000000000000003E-4</v>
      </c>
      <c r="E368" s="35">
        <f t="shared" si="40"/>
        <v>23019.600048522938</v>
      </c>
      <c r="F368" s="35">
        <f t="shared" si="41"/>
        <v>23019.5</v>
      </c>
      <c r="G368" s="35">
        <f t="shared" si="45"/>
        <v>5.8474950004892889E-2</v>
      </c>
      <c r="K368" s="35">
        <f t="shared" si="46"/>
        <v>5.8474950004892889E-2</v>
      </c>
      <c r="O368" s="35">
        <f t="shared" ca="1" si="44"/>
        <v>5.8965923891226929E-2</v>
      </c>
      <c r="Q368" s="61">
        <f t="shared" si="42"/>
        <v>39261.146260000001</v>
      </c>
      <c r="R368" s="35" t="s">
        <v>56</v>
      </c>
    </row>
    <row r="369" spans="1:18" ht="12.95" customHeight="1">
      <c r="A369" s="69" t="s">
        <v>55</v>
      </c>
      <c r="B369" s="70" t="s">
        <v>165</v>
      </c>
      <c r="C369" s="71">
        <v>54282.570209999998</v>
      </c>
      <c r="D369" s="71">
        <v>3.6000000000000002E-4</v>
      </c>
      <c r="E369" s="35">
        <f t="shared" si="40"/>
        <v>23024.602821139779</v>
      </c>
      <c r="F369" s="35">
        <f t="shared" si="41"/>
        <v>23024.5</v>
      </c>
      <c r="G369" s="35">
        <f t="shared" si="45"/>
        <v>6.0095450004155282E-2</v>
      </c>
      <c r="K369" s="35">
        <f t="shared" si="46"/>
        <v>6.0095450004155282E-2</v>
      </c>
      <c r="O369" s="35">
        <f t="shared" ca="1" si="44"/>
        <v>5.8968467484618467E-2</v>
      </c>
      <c r="Q369" s="61">
        <f t="shared" si="42"/>
        <v>39264.070209999998</v>
      </c>
      <c r="R369" s="35" t="s">
        <v>56</v>
      </c>
    </row>
    <row r="370" spans="1:18" ht="12.95" customHeight="1">
      <c r="A370" s="69" t="s">
        <v>55</v>
      </c>
      <c r="B370" s="70" t="s">
        <v>165</v>
      </c>
      <c r="C370" s="71">
        <v>54284.615290000002</v>
      </c>
      <c r="D370" s="71">
        <v>2.5999999999999998E-4</v>
      </c>
      <c r="E370" s="35">
        <f t="shared" si="40"/>
        <v>23028.101878997564</v>
      </c>
      <c r="F370" s="35">
        <f t="shared" si="41"/>
        <v>23028</v>
      </c>
      <c r="G370" s="35">
        <f t="shared" si="45"/>
        <v>5.9544800002186093E-2</v>
      </c>
      <c r="K370" s="35">
        <f t="shared" si="46"/>
        <v>5.9544800002186093E-2</v>
      </c>
      <c r="O370" s="35">
        <f t="shared" ca="1" si="44"/>
        <v>5.8970247999992537E-2</v>
      </c>
      <c r="Q370" s="61">
        <f t="shared" si="42"/>
        <v>39266.115290000002</v>
      </c>
      <c r="R370" s="35" t="s">
        <v>56</v>
      </c>
    </row>
    <row r="371" spans="1:18" ht="12.95" customHeight="1">
      <c r="A371" s="69" t="s">
        <v>55</v>
      </c>
      <c r="B371" s="70" t="s">
        <v>162</v>
      </c>
      <c r="C371" s="71">
        <v>54286.661350000002</v>
      </c>
      <c r="D371" s="71">
        <v>4.0000000000000002E-4</v>
      </c>
      <c r="E371" s="35">
        <f t="shared" si="40"/>
        <v>23031.602613599876</v>
      </c>
      <c r="F371" s="35">
        <f t="shared" si="41"/>
        <v>23031.5</v>
      </c>
      <c r="G371" s="35">
        <f t="shared" si="45"/>
        <v>5.9974150004563853E-2</v>
      </c>
      <c r="K371" s="35">
        <f t="shared" si="46"/>
        <v>5.9974150004563853E-2</v>
      </c>
      <c r="O371" s="35">
        <f t="shared" ca="1" si="44"/>
        <v>5.8972028515366613E-2</v>
      </c>
      <c r="Q371" s="61">
        <f t="shared" si="42"/>
        <v>39268.161350000002</v>
      </c>
      <c r="R371" s="35" t="s">
        <v>56</v>
      </c>
    </row>
    <row r="372" spans="1:18" ht="12.95" customHeight="1">
      <c r="A372" s="69" t="s">
        <v>55</v>
      </c>
      <c r="B372" s="70" t="s">
        <v>165</v>
      </c>
      <c r="C372" s="71">
        <v>54287.538950000002</v>
      </c>
      <c r="D372" s="71">
        <v>2.7E-4</v>
      </c>
      <c r="E372" s="35">
        <f t="shared" si="40"/>
        <v>23033.10415543491</v>
      </c>
      <c r="F372" s="35">
        <f t="shared" si="41"/>
        <v>23033</v>
      </c>
      <c r="G372" s="35">
        <f t="shared" si="45"/>
        <v>6.0875300005136523E-2</v>
      </c>
      <c r="K372" s="35">
        <f t="shared" si="46"/>
        <v>6.0875300005136523E-2</v>
      </c>
      <c r="O372" s="35">
        <f t="shared" ca="1" si="44"/>
        <v>5.8972791593384075E-2</v>
      </c>
      <c r="Q372" s="61">
        <f t="shared" si="42"/>
        <v>39269.038950000002</v>
      </c>
      <c r="R372" s="35" t="s">
        <v>56</v>
      </c>
    </row>
    <row r="373" spans="1:18" ht="12.95" customHeight="1">
      <c r="A373" s="69" t="s">
        <v>55</v>
      </c>
      <c r="B373" s="70" t="s">
        <v>165</v>
      </c>
      <c r="C373" s="71">
        <v>54288.707340000001</v>
      </c>
      <c r="D373" s="71">
        <v>2.5999999999999998E-4</v>
      </c>
      <c r="E373" s="35">
        <f t="shared" si="40"/>
        <v>23035.103228434717</v>
      </c>
      <c r="F373" s="35">
        <f t="shared" si="41"/>
        <v>23035</v>
      </c>
      <c r="G373" s="35">
        <f t="shared" si="45"/>
        <v>6.0333500005071983E-2</v>
      </c>
      <c r="K373" s="35">
        <f t="shared" si="46"/>
        <v>6.0333500005071983E-2</v>
      </c>
      <c r="O373" s="35">
        <f t="shared" ca="1" si="44"/>
        <v>5.897380903074069E-2</v>
      </c>
      <c r="Q373" s="61">
        <f t="shared" si="42"/>
        <v>39270.207340000001</v>
      </c>
      <c r="R373" s="35" t="s">
        <v>56</v>
      </c>
    </row>
    <row r="374" spans="1:18" ht="12.95" customHeight="1">
      <c r="A374" s="69" t="s">
        <v>55</v>
      </c>
      <c r="B374" s="70" t="s">
        <v>165</v>
      </c>
      <c r="C374" s="71">
        <v>54289.585249999996</v>
      </c>
      <c r="D374" s="71">
        <v>3.8000000000000002E-4</v>
      </c>
      <c r="E374" s="35">
        <f t="shared" si="40"/>
        <v>23036.605300668522</v>
      </c>
      <c r="F374" s="35">
        <f t="shared" si="41"/>
        <v>23036.5</v>
      </c>
      <c r="G374" s="35">
        <f t="shared" si="45"/>
        <v>6.1544649994175415E-2</v>
      </c>
      <c r="K374" s="35">
        <f t="shared" si="46"/>
        <v>6.1544649994175415E-2</v>
      </c>
      <c r="O374" s="35">
        <f t="shared" ca="1" si="44"/>
        <v>5.8974572108758151E-2</v>
      </c>
      <c r="Q374" s="61">
        <f t="shared" si="42"/>
        <v>39271.085249999996</v>
      </c>
      <c r="R374" s="35" t="s">
        <v>56</v>
      </c>
    </row>
    <row r="375" spans="1:18" ht="12.95" customHeight="1">
      <c r="A375" s="69" t="s">
        <v>55</v>
      </c>
      <c r="B375" s="70" t="s">
        <v>165</v>
      </c>
      <c r="C375" s="71">
        <v>54291.628830000001</v>
      </c>
      <c r="D375" s="71">
        <v>1.6000000000000001E-4</v>
      </c>
      <c r="E375" s="35">
        <f t="shared" si="40"/>
        <v>23040.101792080604</v>
      </c>
      <c r="F375" s="35">
        <f t="shared" si="41"/>
        <v>23040</v>
      </c>
      <c r="G375" s="35">
        <f t="shared" si="45"/>
        <v>5.9494000000995584E-2</v>
      </c>
      <c r="K375" s="35">
        <f t="shared" si="46"/>
        <v>5.9494000000995584E-2</v>
      </c>
      <c r="O375" s="35">
        <f t="shared" ca="1" si="44"/>
        <v>5.8976352624132228E-2</v>
      </c>
      <c r="Q375" s="61">
        <f t="shared" si="42"/>
        <v>39273.128830000001</v>
      </c>
      <c r="R375" s="35" t="s">
        <v>56</v>
      </c>
    </row>
    <row r="376" spans="1:18" ht="12.95" customHeight="1">
      <c r="A376" s="69" t="s">
        <v>55</v>
      </c>
      <c r="B376" s="70" t="s">
        <v>165</v>
      </c>
      <c r="C376" s="71">
        <v>54292.507080000003</v>
      </c>
      <c r="D376" s="71">
        <v>3.5E-4</v>
      </c>
      <c r="E376" s="35">
        <f t="shared" si="40"/>
        <v>23041.604446042114</v>
      </c>
      <c r="F376" s="35">
        <f t="shared" si="41"/>
        <v>23041.5</v>
      </c>
      <c r="G376" s="35">
        <f t="shared" si="45"/>
        <v>6.1045150003337767E-2</v>
      </c>
      <c r="K376" s="35">
        <f t="shared" si="46"/>
        <v>6.1045150003337767E-2</v>
      </c>
      <c r="O376" s="35">
        <f t="shared" ca="1" si="44"/>
        <v>5.8977115702149689E-2</v>
      </c>
      <c r="Q376" s="61">
        <f t="shared" si="42"/>
        <v>39274.007080000003</v>
      </c>
      <c r="R376" s="35" t="s">
        <v>56</v>
      </c>
    </row>
    <row r="377" spans="1:18" ht="12.95" customHeight="1">
      <c r="A377" s="69" t="s">
        <v>55</v>
      </c>
      <c r="B377" s="70" t="s">
        <v>165</v>
      </c>
      <c r="C377" s="71">
        <v>54298.642670000001</v>
      </c>
      <c r="D377" s="71">
        <v>1E-4</v>
      </c>
      <c r="E377" s="35">
        <f t="shared" si="40"/>
        <v>23052.102218452783</v>
      </c>
      <c r="F377" s="35">
        <f t="shared" si="41"/>
        <v>23052</v>
      </c>
      <c r="G377" s="35">
        <f t="shared" si="45"/>
        <v>5.9743200006778352E-2</v>
      </c>
      <c r="K377" s="35">
        <f t="shared" si="46"/>
        <v>5.9743200006778352E-2</v>
      </c>
      <c r="O377" s="35">
        <f t="shared" ca="1" si="44"/>
        <v>5.8982457248271919E-2</v>
      </c>
      <c r="Q377" s="61">
        <f t="shared" si="42"/>
        <v>39280.142670000001</v>
      </c>
      <c r="R377" s="35" t="s">
        <v>56</v>
      </c>
    </row>
    <row r="378" spans="1:18" ht="12.95" customHeight="1">
      <c r="A378" s="69" t="s">
        <v>55</v>
      </c>
      <c r="B378" s="70" t="s">
        <v>165</v>
      </c>
      <c r="C378" s="71">
        <v>54304.486649999999</v>
      </c>
      <c r="D378" s="71">
        <v>2.4000000000000001E-4</v>
      </c>
      <c r="E378" s="35">
        <f t="shared" si="40"/>
        <v>23062.101056708358</v>
      </c>
      <c r="F378" s="35">
        <f t="shared" si="41"/>
        <v>23062</v>
      </c>
      <c r="G378" s="35">
        <f t="shared" si="45"/>
        <v>5.906420000246726E-2</v>
      </c>
      <c r="K378" s="35">
        <f t="shared" si="46"/>
        <v>5.906420000246726E-2</v>
      </c>
      <c r="O378" s="35">
        <f t="shared" ca="1" si="44"/>
        <v>5.8987544435054995E-2</v>
      </c>
      <c r="Q378" s="61">
        <f t="shared" si="42"/>
        <v>39285.986649999999</v>
      </c>
      <c r="R378" s="35" t="s">
        <v>56</v>
      </c>
    </row>
    <row r="379" spans="1:18" ht="12.95" customHeight="1">
      <c r="A379" s="69" t="s">
        <v>55</v>
      </c>
      <c r="B379" s="70" t="s">
        <v>162</v>
      </c>
      <c r="C379" s="71">
        <v>54306.531060000001</v>
      </c>
      <c r="D379" s="71">
        <v>6.7000000000000002E-4</v>
      </c>
      <c r="E379" s="35">
        <f t="shared" si="40"/>
        <v>23065.598968220391</v>
      </c>
      <c r="F379" s="35">
        <f t="shared" si="41"/>
        <v>23065.5</v>
      </c>
      <c r="G379" s="35">
        <f t="shared" si="45"/>
        <v>5.7843549999233801E-2</v>
      </c>
      <c r="K379" s="35">
        <f t="shared" si="46"/>
        <v>5.7843549999233801E-2</v>
      </c>
      <c r="O379" s="35">
        <f t="shared" ca="1" si="44"/>
        <v>5.8989324950429065E-2</v>
      </c>
      <c r="Q379" s="61">
        <f t="shared" si="42"/>
        <v>39288.031060000001</v>
      </c>
      <c r="R379" s="35" t="s">
        <v>56</v>
      </c>
    </row>
    <row r="380" spans="1:18" ht="12.95" customHeight="1">
      <c r="A380" s="69" t="s">
        <v>55</v>
      </c>
      <c r="B380" s="70" t="s">
        <v>165</v>
      </c>
      <c r="C380" s="71">
        <v>54308.578399999999</v>
      </c>
      <c r="D380" s="71">
        <v>2.4000000000000001E-4</v>
      </c>
      <c r="E380" s="35">
        <f t="shared" si="40"/>
        <v>23069.101892856368</v>
      </c>
      <c r="F380" s="35">
        <f t="shared" si="41"/>
        <v>23069</v>
      </c>
      <c r="G380" s="35">
        <f t="shared" si="45"/>
        <v>5.9552899998379871E-2</v>
      </c>
      <c r="K380" s="35">
        <f t="shared" si="46"/>
        <v>5.9552899998379871E-2</v>
      </c>
      <c r="O380" s="35">
        <f t="shared" ca="1" si="44"/>
        <v>5.8991105465803141E-2</v>
      </c>
      <c r="Q380" s="61">
        <f t="shared" si="42"/>
        <v>39290.078399999999</v>
      </c>
      <c r="R380" s="35" t="s">
        <v>56</v>
      </c>
    </row>
    <row r="381" spans="1:18" ht="12.95" customHeight="1">
      <c r="A381" s="57" t="s">
        <v>1205</v>
      </c>
      <c r="B381" s="58" t="s">
        <v>165</v>
      </c>
      <c r="C381" s="59">
        <v>54326.112699999998</v>
      </c>
      <c r="D381" s="59" t="s">
        <v>208</v>
      </c>
      <c r="E381" s="35">
        <f t="shared" si="40"/>
        <v>23099.102445497676</v>
      </c>
      <c r="F381" s="35">
        <f t="shared" si="41"/>
        <v>23099</v>
      </c>
      <c r="G381" s="35">
        <f t="shared" si="45"/>
        <v>5.9875899998587556E-2</v>
      </c>
      <c r="K381" s="35">
        <f t="shared" si="46"/>
        <v>5.9875899998587556E-2</v>
      </c>
      <c r="O381" s="35">
        <f t="shared" ca="1" si="44"/>
        <v>5.9006367026152362E-2</v>
      </c>
      <c r="Q381" s="61">
        <f t="shared" si="42"/>
        <v>39307.612699999998</v>
      </c>
      <c r="R381" s="35" t="s">
        <v>56</v>
      </c>
    </row>
    <row r="382" spans="1:18" ht="12.95" customHeight="1">
      <c r="A382" s="69" t="s">
        <v>55</v>
      </c>
      <c r="B382" s="70" t="s">
        <v>165</v>
      </c>
      <c r="C382" s="71">
        <v>54333.420449999998</v>
      </c>
      <c r="D382" s="71">
        <v>1.7000000000000001E-4</v>
      </c>
      <c r="E382" s="35">
        <f t="shared" si="40"/>
        <v>23111.605741241703</v>
      </c>
      <c r="F382" s="35">
        <f t="shared" si="41"/>
        <v>23111.5</v>
      </c>
      <c r="G382" s="35">
        <f t="shared" si="45"/>
        <v>6.180214999767486E-2</v>
      </c>
      <c r="K382" s="35">
        <f t="shared" si="46"/>
        <v>6.180214999767486E-2</v>
      </c>
      <c r="O382" s="35">
        <f t="shared" ca="1" si="44"/>
        <v>5.9012726009631207E-2</v>
      </c>
      <c r="Q382" s="61">
        <f t="shared" si="42"/>
        <v>39314.920449999998</v>
      </c>
      <c r="R382" s="35" t="s">
        <v>56</v>
      </c>
    </row>
    <row r="383" spans="1:18" ht="12.95" customHeight="1">
      <c r="A383" s="69" t="s">
        <v>55</v>
      </c>
      <c r="B383" s="70" t="s">
        <v>165</v>
      </c>
      <c r="C383" s="71">
        <v>54335.463810000001</v>
      </c>
      <c r="D383" s="71">
        <v>1.4999999999999999E-4</v>
      </c>
      <c r="E383" s="35">
        <f t="shared" si="40"/>
        <v>23115.101856241745</v>
      </c>
      <c r="F383" s="35">
        <f t="shared" si="41"/>
        <v>23115</v>
      </c>
      <c r="G383" s="35">
        <f t="shared" si="45"/>
        <v>5.9531500002776738E-2</v>
      </c>
      <c r="K383" s="35">
        <f t="shared" si="46"/>
        <v>5.9531500002776738E-2</v>
      </c>
      <c r="O383" s="35">
        <f t="shared" ca="1" si="44"/>
        <v>5.9014506525005284E-2</v>
      </c>
      <c r="Q383" s="61">
        <f t="shared" si="42"/>
        <v>39316.963810000001</v>
      </c>
      <c r="R383" s="35" t="s">
        <v>56</v>
      </c>
    </row>
    <row r="384" spans="1:18" ht="12.95" customHeight="1">
      <c r="A384" s="69" t="s">
        <v>55</v>
      </c>
      <c r="B384" s="70" t="s">
        <v>165</v>
      </c>
      <c r="C384" s="71">
        <v>54337.510390000003</v>
      </c>
      <c r="D384" s="71">
        <v>4.0000000000000002E-4</v>
      </c>
      <c r="E384" s="35">
        <f t="shared" si="40"/>
        <v>23118.603480545236</v>
      </c>
      <c r="F384" s="35">
        <f t="shared" si="41"/>
        <v>23118.5</v>
      </c>
      <c r="G384" s="35">
        <f t="shared" si="45"/>
        <v>6.0480850006570108E-2</v>
      </c>
      <c r="K384" s="35">
        <f t="shared" si="46"/>
        <v>6.0480850006570108E-2</v>
      </c>
      <c r="O384" s="35">
        <f t="shared" ca="1" si="44"/>
        <v>5.901628704037936E-2</v>
      </c>
      <c r="Q384" s="61">
        <f t="shared" si="42"/>
        <v>39319.010390000003</v>
      </c>
      <c r="R384" s="35" t="s">
        <v>56</v>
      </c>
    </row>
    <row r="385" spans="1:18" ht="12.95" customHeight="1">
      <c r="A385" s="69" t="s">
        <v>55</v>
      </c>
      <c r="B385" s="70" t="s">
        <v>165</v>
      </c>
      <c r="C385" s="71">
        <v>54338.386319999998</v>
      </c>
      <c r="D385" s="71">
        <v>2.1000000000000001E-4</v>
      </c>
      <c r="E385" s="35">
        <f t="shared" si="40"/>
        <v>23120.102165070708</v>
      </c>
      <c r="F385" s="35">
        <f t="shared" si="41"/>
        <v>23120</v>
      </c>
      <c r="G385" s="35">
        <f t="shared" si="45"/>
        <v>5.9712000002036802E-2</v>
      </c>
      <c r="K385" s="35">
        <f t="shared" si="46"/>
        <v>5.9712000002036802E-2</v>
      </c>
      <c r="O385" s="35">
        <f t="shared" ca="1" si="44"/>
        <v>5.9017050118396822E-2</v>
      </c>
      <c r="Q385" s="61">
        <f t="shared" si="42"/>
        <v>39319.886319999998</v>
      </c>
      <c r="R385" s="35" t="s">
        <v>56</v>
      </c>
    </row>
    <row r="386" spans="1:18" ht="12.95" customHeight="1">
      <c r="A386" s="69" t="s">
        <v>55</v>
      </c>
      <c r="B386" s="70" t="s">
        <v>165</v>
      </c>
      <c r="C386" s="71">
        <v>54339.555390000001</v>
      </c>
      <c r="D386" s="71">
        <v>2.0000000000000001E-4</v>
      </c>
      <c r="E386" s="35">
        <f t="shared" si="40"/>
        <v>23122.10240152591</v>
      </c>
      <c r="F386" s="35">
        <f t="shared" si="41"/>
        <v>23122</v>
      </c>
      <c r="G386" s="35">
        <f t="shared" si="45"/>
        <v>5.9850199999345932E-2</v>
      </c>
      <c r="K386" s="35">
        <f t="shared" si="46"/>
        <v>5.9850199999345932E-2</v>
      </c>
      <c r="O386" s="35">
        <f t="shared" ca="1" si="44"/>
        <v>5.9018067555753437E-2</v>
      </c>
      <c r="Q386" s="61">
        <f t="shared" si="42"/>
        <v>39321.055390000001</v>
      </c>
      <c r="R386" s="35" t="s">
        <v>56</v>
      </c>
    </row>
    <row r="387" spans="1:18" ht="12.95" customHeight="1">
      <c r="A387" s="69" t="s">
        <v>55</v>
      </c>
      <c r="B387" s="70" t="s">
        <v>162</v>
      </c>
      <c r="C387" s="71">
        <v>54340.429689999997</v>
      </c>
      <c r="D387" s="71">
        <v>4.8999999999999998E-4</v>
      </c>
      <c r="E387" s="35">
        <f t="shared" si="40"/>
        <v>23123.598297180382</v>
      </c>
      <c r="F387" s="35">
        <f t="shared" si="41"/>
        <v>23123.5</v>
      </c>
      <c r="G387" s="35">
        <f t="shared" si="45"/>
        <v>5.7451349995972123E-2</v>
      </c>
      <c r="K387" s="35">
        <f t="shared" si="46"/>
        <v>5.7451349995972123E-2</v>
      </c>
      <c r="O387" s="35">
        <f t="shared" ca="1" si="44"/>
        <v>5.9018830633770891E-2</v>
      </c>
      <c r="Q387" s="61">
        <f t="shared" si="42"/>
        <v>39321.929689999997</v>
      </c>
      <c r="R387" s="35" t="s">
        <v>56</v>
      </c>
    </row>
    <row r="388" spans="1:18" ht="12.95" customHeight="1">
      <c r="A388" s="69" t="s">
        <v>55</v>
      </c>
      <c r="B388" s="70" t="s">
        <v>162</v>
      </c>
      <c r="C388" s="71">
        <v>54344.523710000001</v>
      </c>
      <c r="D388" s="71">
        <v>4.6999999999999999E-4</v>
      </c>
      <c r="E388" s="35">
        <f t="shared" si="40"/>
        <v>23130.603017216235</v>
      </c>
      <c r="F388" s="35">
        <f t="shared" si="41"/>
        <v>23130.5</v>
      </c>
      <c r="G388" s="35">
        <f t="shared" si="45"/>
        <v>6.0210050003661308E-2</v>
      </c>
      <c r="K388" s="35">
        <f t="shared" si="46"/>
        <v>6.0210050003661308E-2</v>
      </c>
      <c r="O388" s="35">
        <f t="shared" ca="1" si="44"/>
        <v>5.9022391664519044E-2</v>
      </c>
      <c r="Q388" s="61">
        <f t="shared" si="42"/>
        <v>39326.023710000001</v>
      </c>
      <c r="R388" s="35" t="s">
        <v>56</v>
      </c>
    </row>
    <row r="389" spans="1:18" ht="12.95" customHeight="1">
      <c r="A389" s="69" t="s">
        <v>55</v>
      </c>
      <c r="B389" s="70" t="s">
        <v>165</v>
      </c>
      <c r="C389" s="71">
        <v>54346.56912</v>
      </c>
      <c r="D389" s="71">
        <v>2.1000000000000001E-4</v>
      </c>
      <c r="E389" s="35">
        <f t="shared" si="40"/>
        <v>23134.102639692072</v>
      </c>
      <c r="F389" s="35">
        <f t="shared" si="41"/>
        <v>23134</v>
      </c>
      <c r="G389" s="35">
        <f t="shared" si="45"/>
        <v>5.9989400004269555E-2</v>
      </c>
      <c r="K389" s="35">
        <f t="shared" si="46"/>
        <v>5.9989400004269555E-2</v>
      </c>
      <c r="O389" s="35">
        <f t="shared" ref="O389:O420" ca="1" si="47">+C$11+C$12*F389</f>
        <v>5.9024172179893121E-2</v>
      </c>
      <c r="Q389" s="61">
        <f t="shared" si="42"/>
        <v>39328.06912</v>
      </c>
      <c r="R389" s="35" t="s">
        <v>56</v>
      </c>
    </row>
    <row r="390" spans="1:18" ht="12.95" customHeight="1">
      <c r="A390" s="69" t="s">
        <v>55</v>
      </c>
      <c r="B390" s="70" t="s">
        <v>162</v>
      </c>
      <c r="C390" s="71">
        <v>54364.39486</v>
      </c>
      <c r="D390" s="71">
        <v>4.4000000000000002E-4</v>
      </c>
      <c r="E390" s="35">
        <f t="shared" si="40"/>
        <v>23164.601835624631</v>
      </c>
      <c r="F390" s="35">
        <f t="shared" si="41"/>
        <v>23164.5</v>
      </c>
      <c r="G390" s="35">
        <f t="shared" si="45"/>
        <v>5.9519450005609542E-2</v>
      </c>
      <c r="K390" s="35">
        <f t="shared" si="46"/>
        <v>5.9519450005609542E-2</v>
      </c>
      <c r="O390" s="35">
        <f t="shared" ca="1" si="47"/>
        <v>5.9039688099581496E-2</v>
      </c>
      <c r="Q390" s="61">
        <f t="shared" si="42"/>
        <v>39345.89486</v>
      </c>
      <c r="R390" s="35" t="s">
        <v>56</v>
      </c>
    </row>
    <row r="391" spans="1:18" ht="12.95" customHeight="1">
      <c r="A391" s="69" t="s">
        <v>55</v>
      </c>
      <c r="B391" s="70" t="s">
        <v>162</v>
      </c>
      <c r="C391" s="71">
        <v>54371.407809999997</v>
      </c>
      <c r="D391" s="71">
        <v>4.2000000000000002E-4</v>
      </c>
      <c r="E391" s="35">
        <f t="shared" si="40"/>
        <v>23176.60073923902</v>
      </c>
      <c r="F391" s="35">
        <f t="shared" si="41"/>
        <v>23176.5</v>
      </c>
      <c r="G391" s="35">
        <f t="shared" ref="G391:G422" si="48">+C391-(C$7+F391*C$8)</f>
        <v>5.8878650001133792E-2</v>
      </c>
      <c r="K391" s="35">
        <f t="shared" si="46"/>
        <v>5.8878650001133792E-2</v>
      </c>
      <c r="O391" s="35">
        <f t="shared" ca="1" si="47"/>
        <v>5.9045792723721187E-2</v>
      </c>
      <c r="Q391" s="61">
        <f t="shared" si="42"/>
        <v>39352.907809999997</v>
      </c>
      <c r="R391" s="35" t="s">
        <v>56</v>
      </c>
    </row>
    <row r="392" spans="1:18" ht="12.95" customHeight="1">
      <c r="A392" s="69" t="s">
        <v>55</v>
      </c>
      <c r="B392" s="70" t="s">
        <v>165</v>
      </c>
      <c r="C392" s="71">
        <v>54373.454550000002</v>
      </c>
      <c r="D392" s="71">
        <v>2.1000000000000001E-4</v>
      </c>
      <c r="E392" s="35">
        <f t="shared" si="40"/>
        <v>23180.102637296724</v>
      </c>
      <c r="F392" s="35">
        <f t="shared" si="41"/>
        <v>23180</v>
      </c>
      <c r="G392" s="35">
        <f t="shared" si="48"/>
        <v>5.9988000000885222E-2</v>
      </c>
      <c r="K392" s="35">
        <f t="shared" si="46"/>
        <v>5.9988000000885222E-2</v>
      </c>
      <c r="O392" s="35">
        <f t="shared" ca="1" si="47"/>
        <v>5.9047573239095263E-2</v>
      </c>
      <c r="Q392" s="61">
        <f t="shared" si="42"/>
        <v>39354.954550000002</v>
      </c>
      <c r="R392" s="35" t="s">
        <v>56</v>
      </c>
    </row>
    <row r="393" spans="1:18" ht="12.95" customHeight="1">
      <c r="A393" s="69" t="s">
        <v>55</v>
      </c>
      <c r="B393" s="70" t="s">
        <v>165</v>
      </c>
      <c r="C393" s="71">
        <v>54395.372669999997</v>
      </c>
      <c r="D393" s="71">
        <v>4.8000000000000001E-4</v>
      </c>
      <c r="E393" s="35">
        <f t="shared" si="40"/>
        <v>23217.603747284484</v>
      </c>
      <c r="F393" s="35">
        <f t="shared" si="41"/>
        <v>23217.5</v>
      </c>
      <c r="G393" s="35">
        <f t="shared" si="48"/>
        <v>6.0636750000412576E-2</v>
      </c>
      <c r="K393" s="35">
        <f t="shared" si="46"/>
        <v>6.0636750000412576E-2</v>
      </c>
      <c r="O393" s="35">
        <f t="shared" ca="1" si="47"/>
        <v>5.9066650189531791E-2</v>
      </c>
      <c r="Q393" s="61">
        <f t="shared" si="42"/>
        <v>39376.872669999997</v>
      </c>
      <c r="R393" s="35" t="s">
        <v>56</v>
      </c>
    </row>
    <row r="394" spans="1:18" ht="12.95" customHeight="1">
      <c r="A394" s="69" t="s">
        <v>55</v>
      </c>
      <c r="B394" s="70" t="s">
        <v>165</v>
      </c>
      <c r="C394" s="71">
        <v>54397.417930000003</v>
      </c>
      <c r="D394" s="71">
        <v>2.2000000000000001E-4</v>
      </c>
      <c r="E394" s="35">
        <f t="shared" si="40"/>
        <v>23221.103113115762</v>
      </c>
      <c r="F394" s="35">
        <f t="shared" si="41"/>
        <v>23221</v>
      </c>
      <c r="G394" s="35">
        <f t="shared" si="48"/>
        <v>6.026610000844812E-2</v>
      </c>
      <c r="K394" s="35">
        <f t="shared" si="46"/>
        <v>6.026610000844812E-2</v>
      </c>
      <c r="O394" s="35">
        <f t="shared" ca="1" si="47"/>
        <v>5.9068430704905861E-2</v>
      </c>
      <c r="Q394" s="61">
        <f t="shared" si="42"/>
        <v>39378.917930000003</v>
      </c>
      <c r="R394" s="35" t="s">
        <v>56</v>
      </c>
    </row>
    <row r="395" spans="1:18" ht="12.95" customHeight="1">
      <c r="A395" s="69" t="s">
        <v>55</v>
      </c>
      <c r="B395" s="70" t="s">
        <v>165</v>
      </c>
      <c r="C395" s="71">
        <v>54400.048329999998</v>
      </c>
      <c r="D395" s="71">
        <v>5.0000000000000001E-4</v>
      </c>
      <c r="E395" s="35">
        <f t="shared" si="40"/>
        <v>23225.603632307717</v>
      </c>
      <c r="F395" s="35">
        <f t="shared" si="41"/>
        <v>23225.5</v>
      </c>
      <c r="G395" s="35">
        <f t="shared" si="48"/>
        <v>6.0569549998035654E-2</v>
      </c>
      <c r="K395" s="35">
        <f t="shared" si="46"/>
        <v>6.0569549998035654E-2</v>
      </c>
      <c r="O395" s="35">
        <f t="shared" ca="1" si="47"/>
        <v>5.9070719938958252E-2</v>
      </c>
      <c r="Q395" s="61">
        <f t="shared" si="42"/>
        <v>39381.548329999998</v>
      </c>
      <c r="R395" s="35" t="s">
        <v>56</v>
      </c>
    </row>
    <row r="396" spans="1:18" ht="12.95" customHeight="1">
      <c r="A396" s="69" t="s">
        <v>55</v>
      </c>
      <c r="B396" s="70" t="s">
        <v>165</v>
      </c>
      <c r="C396" s="71">
        <v>54407.938240000003</v>
      </c>
      <c r="D396" s="71">
        <v>2.0000000000000001E-4</v>
      </c>
      <c r="E396" s="35">
        <f t="shared" si="40"/>
        <v>23239.102982740318</v>
      </c>
      <c r="F396" s="35">
        <f t="shared" si="41"/>
        <v>23239</v>
      </c>
      <c r="G396" s="35">
        <f t="shared" si="48"/>
        <v>6.0189900003024377E-2</v>
      </c>
      <c r="K396" s="35">
        <f t="shared" si="46"/>
        <v>6.0189900003024377E-2</v>
      </c>
      <c r="O396" s="35">
        <f t="shared" ca="1" si="47"/>
        <v>5.9077587641115398E-2</v>
      </c>
      <c r="Q396" s="61">
        <f t="shared" si="42"/>
        <v>39389.438240000003</v>
      </c>
      <c r="R396" s="35" t="s">
        <v>56</v>
      </c>
    </row>
    <row r="397" spans="1:18" ht="12.95" customHeight="1">
      <c r="A397" s="69" t="s">
        <v>55</v>
      </c>
      <c r="B397" s="70" t="s">
        <v>165</v>
      </c>
      <c r="C397" s="71">
        <v>54426.056790000002</v>
      </c>
      <c r="D397" s="71">
        <v>2.0000000000000001E-4</v>
      </c>
      <c r="E397" s="35">
        <f t="shared" si="40"/>
        <v>23270.103165984539</v>
      </c>
      <c r="F397" s="35">
        <f t="shared" si="41"/>
        <v>23270</v>
      </c>
      <c r="G397" s="35">
        <f t="shared" si="48"/>
        <v>6.0297000003629364E-2</v>
      </c>
      <c r="K397" s="35">
        <f t="shared" si="46"/>
        <v>6.0297000003629364E-2</v>
      </c>
      <c r="O397" s="35">
        <f t="shared" ca="1" si="47"/>
        <v>5.9093357920142926E-2</v>
      </c>
      <c r="Q397" s="61">
        <f t="shared" si="42"/>
        <v>39407.556790000002</v>
      </c>
      <c r="R397" s="35" t="s">
        <v>56</v>
      </c>
    </row>
    <row r="398" spans="1:18" ht="12.95" customHeight="1">
      <c r="A398" s="9" t="s">
        <v>188</v>
      </c>
      <c r="B398" s="10" t="s">
        <v>162</v>
      </c>
      <c r="C398" s="9">
        <v>54433.362659999999</v>
      </c>
      <c r="D398" s="9">
        <v>2.9999999999999997E-4</v>
      </c>
      <c r="E398" s="8">
        <f t="shared" si="40"/>
        <v>23282.60324511661</v>
      </c>
      <c r="F398" s="35">
        <f t="shared" si="41"/>
        <v>23282.5</v>
      </c>
      <c r="G398" s="35">
        <f t="shared" si="48"/>
        <v>6.0343249999277759E-2</v>
      </c>
      <c r="K398" s="35">
        <f t="shared" si="46"/>
        <v>6.0343249999277759E-2</v>
      </c>
      <c r="O398" s="35">
        <f t="shared" ca="1" si="47"/>
        <v>5.9099716903621771E-2</v>
      </c>
      <c r="Q398" s="61">
        <f t="shared" si="42"/>
        <v>39414.862659999999</v>
      </c>
      <c r="R398" s="35" t="s">
        <v>56</v>
      </c>
    </row>
    <row r="399" spans="1:18" ht="12.95" customHeight="1">
      <c r="A399" s="9" t="s">
        <v>186</v>
      </c>
      <c r="B399" s="10" t="s">
        <v>165</v>
      </c>
      <c r="C399" s="9">
        <v>54455.281499999997</v>
      </c>
      <c r="D399" s="9">
        <v>1E-4</v>
      </c>
      <c r="E399" s="8">
        <f t="shared" si="40"/>
        <v>23320.105586998317</v>
      </c>
      <c r="F399" s="35">
        <f t="shared" si="41"/>
        <v>23320</v>
      </c>
      <c r="G399" s="35">
        <f t="shared" si="48"/>
        <v>6.1711999995168298E-2</v>
      </c>
      <c r="J399" s="35">
        <f>G399</f>
        <v>6.1711999995168298E-2</v>
      </c>
      <c r="O399" s="35">
        <f t="shared" ca="1" si="47"/>
        <v>5.9118793854058299E-2</v>
      </c>
      <c r="Q399" s="61">
        <f t="shared" si="42"/>
        <v>39436.781499999997</v>
      </c>
      <c r="R399" s="35" t="s">
        <v>56</v>
      </c>
    </row>
    <row r="400" spans="1:18" ht="12.95" customHeight="1">
      <c r="A400" s="69" t="s">
        <v>55</v>
      </c>
      <c r="B400" s="70" t="s">
        <v>165</v>
      </c>
      <c r="C400" s="71">
        <v>54712.154009999998</v>
      </c>
      <c r="D400" s="71">
        <v>2.0000000000000001E-4</v>
      </c>
      <c r="E400" s="35">
        <f t="shared" si="40"/>
        <v>23759.605154038927</v>
      </c>
      <c r="F400" s="35">
        <f t="shared" si="41"/>
        <v>23759.5</v>
      </c>
      <c r="G400" s="35">
        <f t="shared" si="48"/>
        <v>6.1458950003725477E-2</v>
      </c>
      <c r="K400" s="35">
        <f t="shared" ref="K400:K418" si="49">G400</f>
        <v>6.1458950003725477E-2</v>
      </c>
      <c r="O400" s="35">
        <f t="shared" ca="1" si="47"/>
        <v>5.934237571317439E-2</v>
      </c>
      <c r="Q400" s="61">
        <f t="shared" si="42"/>
        <v>39693.654009999998</v>
      </c>
      <c r="R400" s="35" t="s">
        <v>56</v>
      </c>
    </row>
    <row r="401" spans="1:18" ht="12.95" customHeight="1">
      <c r="A401" s="69" t="s">
        <v>55</v>
      </c>
      <c r="B401" s="70" t="s">
        <v>165</v>
      </c>
      <c r="C401" s="71">
        <v>54716.245719999999</v>
      </c>
      <c r="D401" s="71">
        <v>2.9999999999999997E-4</v>
      </c>
      <c r="E401" s="35">
        <f t="shared" si="40"/>
        <v>23766.605921748389</v>
      </c>
      <c r="F401" s="35">
        <f t="shared" si="41"/>
        <v>23766.5</v>
      </c>
      <c r="G401" s="35">
        <f t="shared" si="48"/>
        <v>6.1907650000648573E-2</v>
      </c>
      <c r="K401" s="35">
        <f t="shared" si="49"/>
        <v>6.1907650000648573E-2</v>
      </c>
      <c r="O401" s="35">
        <f t="shared" ca="1" si="47"/>
        <v>5.9345936743922544E-2</v>
      </c>
      <c r="Q401" s="61">
        <f t="shared" si="42"/>
        <v>39697.745719999999</v>
      </c>
      <c r="R401" s="35" t="s">
        <v>56</v>
      </c>
    </row>
    <row r="402" spans="1:18" ht="12.95" customHeight="1">
      <c r="A402" s="69" t="s">
        <v>55</v>
      </c>
      <c r="B402" s="70" t="s">
        <v>165</v>
      </c>
      <c r="C402" s="71">
        <v>54741.963759999999</v>
      </c>
      <c r="D402" s="71">
        <v>2.9999999999999997E-4</v>
      </c>
      <c r="E402" s="35">
        <f t="shared" si="40"/>
        <v>23810.608557317031</v>
      </c>
      <c r="F402" s="35">
        <f t="shared" si="41"/>
        <v>23810.5</v>
      </c>
      <c r="G402" s="35">
        <f t="shared" si="48"/>
        <v>6.3448050001170486E-2</v>
      </c>
      <c r="K402" s="35">
        <f t="shared" si="49"/>
        <v>6.3448050001170486E-2</v>
      </c>
      <c r="O402" s="35">
        <f t="shared" ca="1" si="47"/>
        <v>5.9368320365768071E-2</v>
      </c>
      <c r="Q402" s="61">
        <f t="shared" si="42"/>
        <v>39723.463759999999</v>
      </c>
      <c r="R402" s="35" t="s">
        <v>56</v>
      </c>
    </row>
    <row r="403" spans="1:18" ht="12.95" customHeight="1">
      <c r="A403" s="69" t="s">
        <v>55</v>
      </c>
      <c r="B403" s="70" t="s">
        <v>165</v>
      </c>
      <c r="C403" s="71">
        <v>54748.976439999999</v>
      </c>
      <c r="D403" s="71">
        <v>4.0000000000000002E-4</v>
      </c>
      <c r="E403" s="35">
        <f t="shared" si="40"/>
        <v>23822.606998971198</v>
      </c>
      <c r="F403" s="35">
        <f t="shared" si="41"/>
        <v>23822.5</v>
      </c>
      <c r="G403" s="35">
        <f t="shared" si="48"/>
        <v>6.2537249999877531E-2</v>
      </c>
      <c r="K403" s="35">
        <f t="shared" si="49"/>
        <v>6.2537249999877531E-2</v>
      </c>
      <c r="O403" s="35">
        <f t="shared" ca="1" si="47"/>
        <v>5.9374424989907755E-2</v>
      </c>
      <c r="Q403" s="61">
        <f t="shared" si="42"/>
        <v>39730.476439999999</v>
      </c>
      <c r="R403" s="35" t="s">
        <v>56</v>
      </c>
    </row>
    <row r="404" spans="1:18" ht="12.95" customHeight="1">
      <c r="A404" s="69" t="s">
        <v>55</v>
      </c>
      <c r="B404" s="70" t="s">
        <v>165</v>
      </c>
      <c r="C404" s="71">
        <v>54751.021419999997</v>
      </c>
      <c r="D404" s="71">
        <v>1E-4</v>
      </c>
      <c r="E404" s="35">
        <f t="shared" si="40"/>
        <v>23826.105885732595</v>
      </c>
      <c r="F404" s="35">
        <f t="shared" si="41"/>
        <v>23826</v>
      </c>
      <c r="G404" s="35">
        <f t="shared" si="48"/>
        <v>6.1886600000434555E-2</v>
      </c>
      <c r="K404" s="35">
        <f t="shared" si="49"/>
        <v>6.1886600000434555E-2</v>
      </c>
      <c r="O404" s="35">
        <f t="shared" ca="1" si="47"/>
        <v>5.9376205505281832E-2</v>
      </c>
      <c r="Q404" s="61">
        <f t="shared" si="42"/>
        <v>39732.521419999997</v>
      </c>
      <c r="R404" s="35" t="s">
        <v>56</v>
      </c>
    </row>
    <row r="405" spans="1:18" ht="12.95" customHeight="1">
      <c r="A405" s="69" t="s">
        <v>55</v>
      </c>
      <c r="B405" s="70" t="s">
        <v>165</v>
      </c>
      <c r="C405" s="71">
        <v>54753.943930000001</v>
      </c>
      <c r="D405" s="71">
        <v>2.2000000000000001E-4</v>
      </c>
      <c r="E405" s="35">
        <f t="shared" ref="E405:E439" si="50">+(C405-C$7)/C$8</f>
        <v>23831.106194561569</v>
      </c>
      <c r="F405" s="35">
        <f t="shared" ref="F405:F468" si="51">ROUND(2*E405,0)/2</f>
        <v>23831</v>
      </c>
      <c r="G405" s="35">
        <f t="shared" si="48"/>
        <v>6.2067099999694619E-2</v>
      </c>
      <c r="K405" s="35">
        <f t="shared" si="49"/>
        <v>6.2067099999694619E-2</v>
      </c>
      <c r="O405" s="35">
        <f t="shared" ca="1" si="47"/>
        <v>5.937874909867337E-2</v>
      </c>
      <c r="Q405" s="61">
        <f t="shared" si="42"/>
        <v>39735.443930000001</v>
      </c>
      <c r="R405" s="35" t="s">
        <v>56</v>
      </c>
    </row>
    <row r="406" spans="1:18" ht="12.95" customHeight="1">
      <c r="A406" s="69" t="s">
        <v>55</v>
      </c>
      <c r="B406" s="70" t="s">
        <v>165</v>
      </c>
      <c r="C406" s="71">
        <v>54755.11277</v>
      </c>
      <c r="D406" s="71">
        <v>5.9000000000000003E-4</v>
      </c>
      <c r="E406" s="35">
        <f t="shared" si="50"/>
        <v>23833.10603749509</v>
      </c>
      <c r="F406" s="35">
        <f t="shared" si="51"/>
        <v>23833</v>
      </c>
      <c r="G406" s="35">
        <f t="shared" si="48"/>
        <v>6.1975299999176059E-2</v>
      </c>
      <c r="K406" s="35">
        <f t="shared" si="49"/>
        <v>6.1975299999176059E-2</v>
      </c>
      <c r="O406" s="35">
        <f t="shared" ca="1" si="47"/>
        <v>5.9379766536029985E-2</v>
      </c>
      <c r="Q406" s="61">
        <f t="shared" si="42"/>
        <v>39736.61277</v>
      </c>
      <c r="R406" s="35" t="s">
        <v>56</v>
      </c>
    </row>
    <row r="407" spans="1:18" ht="12.95" customHeight="1">
      <c r="A407" s="69" t="s">
        <v>55</v>
      </c>
      <c r="B407" s="70" t="s">
        <v>165</v>
      </c>
      <c r="C407" s="71">
        <v>54760.080999999998</v>
      </c>
      <c r="D407" s="71">
        <v>2.0000000000000001E-4</v>
      </c>
      <c r="E407" s="35">
        <f t="shared" si="50"/>
        <v>23841.606499198671</v>
      </c>
      <c r="F407" s="35">
        <f t="shared" si="51"/>
        <v>23841.5</v>
      </c>
      <c r="G407" s="35">
        <f t="shared" si="48"/>
        <v>6.2245150002127048E-2</v>
      </c>
      <c r="K407" s="35">
        <f t="shared" si="49"/>
        <v>6.2245150002127048E-2</v>
      </c>
      <c r="O407" s="35">
        <f t="shared" ca="1" si="47"/>
        <v>5.9384090644795599E-2</v>
      </c>
      <c r="Q407" s="61">
        <f t="shared" ref="Q407:Q439" si="52">+C407-15018.5</f>
        <v>39741.580999999998</v>
      </c>
      <c r="R407" s="35" t="s">
        <v>56</v>
      </c>
    </row>
    <row r="408" spans="1:18" ht="12.95" customHeight="1">
      <c r="A408" s="57" t="s">
        <v>1223</v>
      </c>
      <c r="B408" s="58" t="s">
        <v>165</v>
      </c>
      <c r="C408" s="59">
        <v>54798.364099999999</v>
      </c>
      <c r="D408" s="59" t="s">
        <v>208</v>
      </c>
      <c r="E408" s="35">
        <f t="shared" si="50"/>
        <v>23907.107497631601</v>
      </c>
      <c r="F408" s="35">
        <f t="shared" si="51"/>
        <v>23907</v>
      </c>
      <c r="G408" s="35">
        <f t="shared" si="48"/>
        <v>6.2828699999954551E-2</v>
      </c>
      <c r="K408" s="35">
        <f t="shared" si="49"/>
        <v>6.2828699999954551E-2</v>
      </c>
      <c r="O408" s="35">
        <f t="shared" ca="1" si="47"/>
        <v>5.9417411718224733E-2</v>
      </c>
      <c r="Q408" s="61">
        <f t="shared" si="52"/>
        <v>39779.864099999999</v>
      </c>
      <c r="R408" s="35" t="s">
        <v>56</v>
      </c>
    </row>
    <row r="409" spans="1:18" ht="12.95" customHeight="1">
      <c r="A409" s="57" t="s">
        <v>1229</v>
      </c>
      <c r="B409" s="58" t="s">
        <v>165</v>
      </c>
      <c r="C409" s="59">
        <v>55018.123099999997</v>
      </c>
      <c r="D409" s="59" t="s">
        <v>208</v>
      </c>
      <c r="E409" s="35">
        <f t="shared" si="50"/>
        <v>24283.107192395655</v>
      </c>
      <c r="F409" s="35">
        <f t="shared" si="51"/>
        <v>24283</v>
      </c>
      <c r="G409" s="35">
        <f t="shared" si="48"/>
        <v>6.265029999485705E-2</v>
      </c>
      <c r="K409" s="35">
        <f t="shared" si="49"/>
        <v>6.265029999485705E-2</v>
      </c>
      <c r="O409" s="35">
        <f t="shared" ca="1" si="47"/>
        <v>5.9608689941268306E-2</v>
      </c>
      <c r="Q409" s="61">
        <f t="shared" si="52"/>
        <v>39999.623099999997</v>
      </c>
      <c r="R409" s="35" t="s">
        <v>56</v>
      </c>
    </row>
    <row r="410" spans="1:18" ht="12.95" customHeight="1">
      <c r="A410" s="57" t="s">
        <v>1235</v>
      </c>
      <c r="B410" s="58" t="s">
        <v>165</v>
      </c>
      <c r="C410" s="59">
        <v>55072.478600000002</v>
      </c>
      <c r="D410" s="59" t="s">
        <v>208</v>
      </c>
      <c r="E410" s="35">
        <f t="shared" si="50"/>
        <v>24376.107485483761</v>
      </c>
      <c r="F410" s="35">
        <f t="shared" si="51"/>
        <v>24376</v>
      </c>
      <c r="G410" s="35">
        <f t="shared" si="48"/>
        <v>6.2821600004099309E-2</v>
      </c>
      <c r="K410" s="35">
        <f t="shared" si="49"/>
        <v>6.2821600004099309E-2</v>
      </c>
      <c r="O410" s="35">
        <f t="shared" ca="1" si="47"/>
        <v>5.9656000778350898E-2</v>
      </c>
      <c r="Q410" s="61">
        <f t="shared" si="52"/>
        <v>40053.978600000002</v>
      </c>
      <c r="R410" s="35" t="s">
        <v>56</v>
      </c>
    </row>
    <row r="411" spans="1:18" ht="12.95" customHeight="1">
      <c r="A411" s="9" t="s">
        <v>189</v>
      </c>
      <c r="B411" s="10" t="s">
        <v>165</v>
      </c>
      <c r="C411" s="9">
        <v>55079.492400000003</v>
      </c>
      <c r="D411" s="9">
        <v>2.9999999999999997E-4</v>
      </c>
      <c r="E411" s="8">
        <f t="shared" si="50"/>
        <v>24388.107843417391</v>
      </c>
      <c r="F411" s="35">
        <f t="shared" si="51"/>
        <v>24388</v>
      </c>
      <c r="G411" s="35">
        <f t="shared" si="48"/>
        <v>6.3030800003616605E-2</v>
      </c>
      <c r="K411" s="35">
        <f t="shared" si="49"/>
        <v>6.3030800003616605E-2</v>
      </c>
      <c r="O411" s="35">
        <f t="shared" ca="1" si="47"/>
        <v>5.9662105402490583E-2</v>
      </c>
      <c r="Q411" s="61">
        <f t="shared" si="52"/>
        <v>40060.992400000003</v>
      </c>
      <c r="R411" s="35" t="s">
        <v>56</v>
      </c>
    </row>
    <row r="412" spans="1:18" ht="12.95" customHeight="1">
      <c r="A412" s="69" t="s">
        <v>55</v>
      </c>
      <c r="B412" s="70" t="s">
        <v>165</v>
      </c>
      <c r="C412" s="71">
        <v>55091.181799999998</v>
      </c>
      <c r="D412" s="71">
        <v>6.9999999999999994E-5</v>
      </c>
      <c r="E412" s="35">
        <f t="shared" si="50"/>
        <v>24408.107983716414</v>
      </c>
      <c r="F412" s="35">
        <f t="shared" si="51"/>
        <v>24408</v>
      </c>
      <c r="G412" s="35">
        <f t="shared" si="48"/>
        <v>6.3112800002272706E-2</v>
      </c>
      <c r="K412" s="35">
        <f t="shared" si="49"/>
        <v>6.3112800002272706E-2</v>
      </c>
      <c r="O412" s="35">
        <f t="shared" ca="1" si="47"/>
        <v>5.9672279776056728E-2</v>
      </c>
      <c r="Q412" s="61">
        <f t="shared" si="52"/>
        <v>40072.681799999998</v>
      </c>
      <c r="R412" s="35" t="s">
        <v>56</v>
      </c>
    </row>
    <row r="413" spans="1:18" ht="12.95" customHeight="1">
      <c r="A413" s="69" t="s">
        <v>55</v>
      </c>
      <c r="B413" s="70" t="s">
        <v>165</v>
      </c>
      <c r="C413" s="71">
        <v>55115.144569999997</v>
      </c>
      <c r="D413" s="71">
        <v>2.0000000000000001E-4</v>
      </c>
      <c r="E413" s="35">
        <f t="shared" si="50"/>
        <v>24449.107415847528</v>
      </c>
      <c r="F413" s="35">
        <f t="shared" si="51"/>
        <v>24449</v>
      </c>
      <c r="G413" s="35">
        <f t="shared" si="48"/>
        <v>6.2780899999779649E-2</v>
      </c>
      <c r="K413" s="35">
        <f t="shared" si="49"/>
        <v>6.2780899999779649E-2</v>
      </c>
      <c r="O413" s="35">
        <f t="shared" ca="1" si="47"/>
        <v>5.9693137241867332E-2</v>
      </c>
      <c r="Q413" s="61">
        <f t="shared" si="52"/>
        <v>40096.644569999997</v>
      </c>
      <c r="R413" s="35" t="s">
        <v>56</v>
      </c>
    </row>
    <row r="414" spans="1:18" ht="12.95" customHeight="1">
      <c r="A414" s="57" t="s">
        <v>1247</v>
      </c>
      <c r="B414" s="58" t="s">
        <v>165</v>
      </c>
      <c r="C414" s="59">
        <v>55373.479599999999</v>
      </c>
      <c r="D414" s="59" t="s">
        <v>208</v>
      </c>
      <c r="E414" s="35">
        <f t="shared" si="50"/>
        <v>24891.109301671837</v>
      </c>
      <c r="F414" s="35">
        <f t="shared" si="51"/>
        <v>24891</v>
      </c>
      <c r="G414" s="35">
        <f t="shared" si="48"/>
        <v>6.3883100003295112E-2</v>
      </c>
      <c r="K414" s="35">
        <f t="shared" si="49"/>
        <v>6.3883100003295112E-2</v>
      </c>
      <c r="O414" s="35">
        <f t="shared" ca="1" si="47"/>
        <v>5.9917990897679199E-2</v>
      </c>
      <c r="Q414" s="61">
        <f t="shared" si="52"/>
        <v>40354.979599999999</v>
      </c>
      <c r="R414" s="35" t="s">
        <v>56</v>
      </c>
    </row>
    <row r="415" spans="1:18" ht="12.95" customHeight="1">
      <c r="A415" s="57" t="s">
        <v>1297</v>
      </c>
      <c r="B415" s="58" t="s">
        <v>162</v>
      </c>
      <c r="C415" s="59">
        <v>55412.345699999998</v>
      </c>
      <c r="D415" s="59" t="s">
        <v>208</v>
      </c>
      <c r="E415" s="35">
        <f t="shared" si="50"/>
        <v>24957.60779200292</v>
      </c>
      <c r="F415" s="35">
        <f t="shared" si="51"/>
        <v>24957.5</v>
      </c>
      <c r="G415" s="35">
        <f t="shared" si="48"/>
        <v>6.3000750000355765E-2</v>
      </c>
      <c r="K415" s="35">
        <f t="shared" si="49"/>
        <v>6.3000750000355765E-2</v>
      </c>
      <c r="O415" s="35">
        <f t="shared" ca="1" si="47"/>
        <v>5.995182068978664E-2</v>
      </c>
      <c r="Q415" s="61">
        <f t="shared" si="52"/>
        <v>40393.845699999998</v>
      </c>
      <c r="R415" s="35" t="s">
        <v>56</v>
      </c>
    </row>
    <row r="416" spans="1:18" ht="12.95" customHeight="1">
      <c r="A416" s="69" t="s">
        <v>55</v>
      </c>
      <c r="B416" s="70" t="s">
        <v>165</v>
      </c>
      <c r="C416" s="71">
        <v>55526.025199999996</v>
      </c>
      <c r="D416" s="71">
        <v>1.2999999999999999E-4</v>
      </c>
      <c r="E416" s="35">
        <f t="shared" si="50"/>
        <v>25152.109301842927</v>
      </c>
      <c r="F416" s="35">
        <f t="shared" si="51"/>
        <v>25152</v>
      </c>
      <c r="G416" s="35">
        <f t="shared" si="48"/>
        <v>6.3883199996780604E-2</v>
      </c>
      <c r="K416" s="35">
        <f t="shared" si="49"/>
        <v>6.3883199996780604E-2</v>
      </c>
      <c r="O416" s="35">
        <f t="shared" ca="1" si="47"/>
        <v>6.0050766472717426E-2</v>
      </c>
      <c r="Q416" s="61">
        <f t="shared" si="52"/>
        <v>40507.525199999996</v>
      </c>
      <c r="R416" s="35" t="s">
        <v>56</v>
      </c>
    </row>
    <row r="417" spans="1:18" ht="12.95" customHeight="1">
      <c r="A417" s="69" t="s">
        <v>55</v>
      </c>
      <c r="B417" s="70" t="s">
        <v>165</v>
      </c>
      <c r="C417" s="71">
        <v>55528.947849999997</v>
      </c>
      <c r="D417" s="71">
        <v>1.4999999999999999E-4</v>
      </c>
      <c r="E417" s="35">
        <f t="shared" si="50"/>
        <v>25157.109850206827</v>
      </c>
      <c r="F417" s="35">
        <f t="shared" si="51"/>
        <v>25157</v>
      </c>
      <c r="G417" s="35">
        <f t="shared" si="48"/>
        <v>6.4203699999779928E-2</v>
      </c>
      <c r="K417" s="35">
        <f t="shared" si="49"/>
        <v>6.4203699999779928E-2</v>
      </c>
      <c r="O417" s="35">
        <f t="shared" ca="1" si="47"/>
        <v>6.0053310066108964E-2</v>
      </c>
      <c r="Q417" s="61">
        <f t="shared" si="52"/>
        <v>40510.447849999997</v>
      </c>
      <c r="R417" s="35" t="s">
        <v>56</v>
      </c>
    </row>
    <row r="418" spans="1:18" ht="12.95" customHeight="1">
      <c r="A418" s="57" t="s">
        <v>1257</v>
      </c>
      <c r="B418" s="58" t="s">
        <v>165</v>
      </c>
      <c r="C418" s="59">
        <v>55786.112200000003</v>
      </c>
      <c r="D418" s="59" t="s">
        <v>208</v>
      </c>
      <c r="E418" s="35">
        <f t="shared" si="50"/>
        <v>25597.108744924222</v>
      </c>
      <c r="F418" s="35">
        <f t="shared" si="51"/>
        <v>25597</v>
      </c>
      <c r="G418" s="35">
        <f t="shared" si="48"/>
        <v>6.3557700006640516E-2</v>
      </c>
      <c r="K418" s="35">
        <f t="shared" si="49"/>
        <v>6.3557700006640516E-2</v>
      </c>
      <c r="O418" s="35">
        <f t="shared" ca="1" si="47"/>
        <v>6.0277146284564209E-2</v>
      </c>
      <c r="Q418" s="61">
        <f t="shared" si="52"/>
        <v>40767.612200000003</v>
      </c>
      <c r="R418" s="35" t="s">
        <v>56</v>
      </c>
    </row>
    <row r="419" spans="1:18" ht="12.95" customHeight="1">
      <c r="A419" s="8" t="s">
        <v>191</v>
      </c>
      <c r="B419" s="10" t="s">
        <v>165</v>
      </c>
      <c r="C419" s="9">
        <v>55833.455600000001</v>
      </c>
      <c r="D419" s="9">
        <v>2.0000000000000001E-4</v>
      </c>
      <c r="E419" s="8">
        <f t="shared" si="50"/>
        <v>25678.111588717158</v>
      </c>
      <c r="F419" s="35">
        <f t="shared" si="51"/>
        <v>25678</v>
      </c>
      <c r="G419" s="35">
        <f t="shared" si="48"/>
        <v>6.5219800002523698E-2</v>
      </c>
      <c r="J419" s="35">
        <f>G419</f>
        <v>6.5219800002523698E-2</v>
      </c>
      <c r="O419" s="35">
        <f t="shared" ca="1" si="47"/>
        <v>6.0318352497507111E-2</v>
      </c>
      <c r="Q419" s="61">
        <f t="shared" si="52"/>
        <v>40814.955600000001</v>
      </c>
      <c r="R419" s="35" t="s">
        <v>56</v>
      </c>
    </row>
    <row r="420" spans="1:18" ht="12.95" customHeight="1">
      <c r="A420" s="57" t="s">
        <v>1267</v>
      </c>
      <c r="B420" s="58" t="s">
        <v>162</v>
      </c>
      <c r="C420" s="59">
        <v>55882.258699999998</v>
      </c>
      <c r="D420" s="59" t="s">
        <v>208</v>
      </c>
      <c r="E420" s="35">
        <f t="shared" si="50"/>
        <v>25761.611926375859</v>
      </c>
      <c r="F420" s="35">
        <f t="shared" si="51"/>
        <v>25761.5</v>
      </c>
      <c r="G420" s="35">
        <f t="shared" si="48"/>
        <v>6.5417149999120738E-2</v>
      </c>
      <c r="K420" s="35">
        <f>G420</f>
        <v>6.5417149999120738E-2</v>
      </c>
      <c r="O420" s="35">
        <f t="shared" ca="1" si="47"/>
        <v>6.0360830507145774E-2</v>
      </c>
      <c r="Q420" s="61">
        <f t="shared" si="52"/>
        <v>40863.758699999998</v>
      </c>
      <c r="R420" s="35" t="s">
        <v>56</v>
      </c>
    </row>
    <row r="421" spans="1:18" ht="12.95" customHeight="1">
      <c r="A421" s="9" t="s">
        <v>192</v>
      </c>
      <c r="B421" s="10" t="s">
        <v>165</v>
      </c>
      <c r="C421" s="9">
        <v>56521.372799999997</v>
      </c>
      <c r="D421" s="9">
        <v>2.0000000000000001E-4</v>
      </c>
      <c r="E421" s="8">
        <f t="shared" si="50"/>
        <v>26855.113018569602</v>
      </c>
      <c r="F421" s="35">
        <f t="shared" si="51"/>
        <v>26855</v>
      </c>
      <c r="G421" s="35">
        <f t="shared" si="48"/>
        <v>6.6055499999492895E-2</v>
      </c>
      <c r="J421" s="35">
        <f>G421</f>
        <v>6.6055499999492895E-2</v>
      </c>
      <c r="O421" s="35">
        <f t="shared" ref="O421:O439" ca="1" si="53">+C$11+C$12*F421</f>
        <v>6.0917114381874901E-2</v>
      </c>
      <c r="Q421" s="61">
        <f t="shared" si="52"/>
        <v>41502.872799999997</v>
      </c>
      <c r="R421" s="35" t="s">
        <v>56</v>
      </c>
    </row>
    <row r="422" spans="1:18" ht="12.95" customHeight="1">
      <c r="A422" s="63" t="s">
        <v>196</v>
      </c>
      <c r="B422" s="68" t="s">
        <v>165</v>
      </c>
      <c r="C422" s="63">
        <v>56814.482100000001</v>
      </c>
      <c r="D422" s="63">
        <v>1.2999999999999999E-3</v>
      </c>
      <c r="E422" s="8">
        <f t="shared" si="50"/>
        <v>27356.612421699887</v>
      </c>
      <c r="F422" s="35">
        <f t="shared" si="51"/>
        <v>27356.5</v>
      </c>
      <c r="G422" s="35">
        <f t="shared" si="48"/>
        <v>6.570665000617737E-2</v>
      </c>
      <c r="J422" s="35">
        <f>G422</f>
        <v>6.570665000617737E-2</v>
      </c>
      <c r="O422" s="35">
        <f t="shared" ca="1" si="53"/>
        <v>6.1172236799046056E-2</v>
      </c>
      <c r="Q422" s="61">
        <f t="shared" si="52"/>
        <v>41795.982100000001</v>
      </c>
      <c r="R422" s="35" t="s">
        <v>56</v>
      </c>
    </row>
    <row r="423" spans="1:18" ht="12.95" customHeight="1">
      <c r="A423" s="9" t="s">
        <v>195</v>
      </c>
      <c r="B423" s="10" t="s">
        <v>165</v>
      </c>
      <c r="C423" s="9">
        <v>56826.46413</v>
      </c>
      <c r="D423" s="9">
        <v>6.0000000000000002E-5</v>
      </c>
      <c r="E423" s="8">
        <f t="shared" si="50"/>
        <v>27377.113241337094</v>
      </c>
      <c r="F423" s="35">
        <f t="shared" si="51"/>
        <v>27377</v>
      </c>
      <c r="G423" s="35">
        <f t="shared" ref="G423:G454" si="54">+C423-(C$7+F423*C$8)</f>
        <v>6.6185700001369696E-2</v>
      </c>
      <c r="K423" s="35">
        <f>G423</f>
        <v>6.6185700001369696E-2</v>
      </c>
      <c r="O423" s="35">
        <f t="shared" ca="1" si="53"/>
        <v>6.1182665531951355E-2</v>
      </c>
      <c r="Q423" s="61">
        <f t="shared" si="52"/>
        <v>41807.96413</v>
      </c>
      <c r="R423" s="35" t="s">
        <v>56</v>
      </c>
    </row>
    <row r="424" spans="1:18" ht="12.95" customHeight="1">
      <c r="A424" s="9" t="s">
        <v>198</v>
      </c>
      <c r="B424" s="10" t="s">
        <v>165</v>
      </c>
      <c r="C424" s="73">
        <v>56878.482170000003</v>
      </c>
      <c r="D424" s="9">
        <v>2.9999999999999997E-4</v>
      </c>
      <c r="E424" s="8">
        <f t="shared" si="50"/>
        <v>27466.114224970192</v>
      </c>
      <c r="F424" s="35">
        <f t="shared" si="51"/>
        <v>27466</v>
      </c>
      <c r="G424" s="35">
        <f t="shared" si="54"/>
        <v>6.6760600006091408E-2</v>
      </c>
      <c r="K424" s="35">
        <f>G424</f>
        <v>6.6760600006091408E-2</v>
      </c>
      <c r="O424" s="35">
        <f t="shared" ca="1" si="53"/>
        <v>6.1227941494320717E-2</v>
      </c>
      <c r="Q424" s="61">
        <f t="shared" si="52"/>
        <v>41859.982170000003</v>
      </c>
      <c r="R424" s="35" t="s">
        <v>56</v>
      </c>
    </row>
    <row r="425" spans="1:18" ht="12.95" customHeight="1">
      <c r="A425" s="63" t="s">
        <v>197</v>
      </c>
      <c r="B425" s="10"/>
      <c r="C425" s="63">
        <v>56940.436300000001</v>
      </c>
      <c r="D425" s="63">
        <v>1E-3</v>
      </c>
      <c r="E425" s="8">
        <f t="shared" si="50"/>
        <v>27572.115498953837</v>
      </c>
      <c r="F425" s="35">
        <f t="shared" si="51"/>
        <v>27572</v>
      </c>
      <c r="G425" s="35">
        <f t="shared" si="54"/>
        <v>6.7505200000596233E-2</v>
      </c>
      <c r="J425" s="35">
        <f>G425</f>
        <v>6.7505200000596233E-2</v>
      </c>
      <c r="O425" s="35">
        <f t="shared" ca="1" si="53"/>
        <v>6.1281865674221295E-2</v>
      </c>
      <c r="Q425" s="61">
        <f t="shared" si="52"/>
        <v>41921.936300000001</v>
      </c>
      <c r="R425" s="35" t="s">
        <v>56</v>
      </c>
    </row>
    <row r="426" spans="1:18" ht="12.95" customHeight="1">
      <c r="A426" s="74" t="s">
        <v>59</v>
      </c>
      <c r="B426" s="75" t="s">
        <v>165</v>
      </c>
      <c r="C426" s="76">
        <v>56960.32447</v>
      </c>
      <c r="D426" s="76">
        <v>2.9999999999999997E-4</v>
      </c>
      <c r="E426" s="35">
        <f t="shared" si="50"/>
        <v>27606.143437966188</v>
      </c>
      <c r="F426" s="35">
        <f t="shared" si="51"/>
        <v>27606</v>
      </c>
      <c r="O426" s="35">
        <f t="shared" ca="1" si="53"/>
        <v>6.1299162109283753E-2</v>
      </c>
      <c r="Q426" s="61">
        <f t="shared" si="52"/>
        <v>41941.82447</v>
      </c>
      <c r="R426" s="35" t="s">
        <v>56</v>
      </c>
    </row>
    <row r="427" spans="1:18" ht="12.95" customHeight="1">
      <c r="A427" s="8" t="s">
        <v>1298</v>
      </c>
      <c r="B427" s="10"/>
      <c r="C427" s="9">
        <v>57179.482499999998</v>
      </c>
      <c r="D427" s="9">
        <v>1.6999999999999999E-3</v>
      </c>
      <c r="E427" s="35">
        <f t="shared" si="50"/>
        <v>27981.114894812512</v>
      </c>
      <c r="F427" s="35">
        <f t="shared" si="51"/>
        <v>27981</v>
      </c>
      <c r="G427" s="35">
        <f t="shared" ref="G427:G439" si="55">+C427-(C$7+F427*C$8)</f>
        <v>6.7152100004022941E-2</v>
      </c>
      <c r="K427" s="35">
        <f t="shared" ref="K427:K435" si="56">G427</f>
        <v>6.7152100004022941E-2</v>
      </c>
      <c r="O427" s="35">
        <f t="shared" ca="1" si="53"/>
        <v>6.1489931613649018E-2</v>
      </c>
      <c r="Q427" s="61">
        <f t="shared" si="52"/>
        <v>42160.982499999998</v>
      </c>
    </row>
    <row r="428" spans="1:18" ht="12.95" customHeight="1">
      <c r="A428" s="74" t="s">
        <v>59</v>
      </c>
      <c r="B428" s="75" t="s">
        <v>165</v>
      </c>
      <c r="C428" s="76">
        <v>57563.476470000001</v>
      </c>
      <c r="D428" s="76">
        <v>6.9999999999999999E-4</v>
      </c>
      <c r="E428" s="35">
        <f t="shared" si="50"/>
        <v>28638.11467871779</v>
      </c>
      <c r="F428" s="35">
        <f t="shared" si="51"/>
        <v>28638</v>
      </c>
      <c r="G428" s="35">
        <f t="shared" si="55"/>
        <v>6.7025800002738833E-2</v>
      </c>
      <c r="K428" s="35">
        <f t="shared" si="56"/>
        <v>6.7025800002738833E-2</v>
      </c>
      <c r="O428" s="35">
        <f t="shared" ca="1" si="53"/>
        <v>6.182415978529697E-2</v>
      </c>
      <c r="Q428" s="61">
        <f t="shared" si="52"/>
        <v>42544.976470000001</v>
      </c>
      <c r="R428" s="35" t="s">
        <v>56</v>
      </c>
    </row>
    <row r="429" spans="1:18" ht="12.95" customHeight="1">
      <c r="A429" s="77" t="s">
        <v>58</v>
      </c>
      <c r="B429" s="78" t="s">
        <v>165</v>
      </c>
      <c r="C429" s="79">
        <v>57563.478999999999</v>
      </c>
      <c r="D429" s="79">
        <v>4.0000000000000002E-4</v>
      </c>
      <c r="E429" s="35">
        <f t="shared" si="50"/>
        <v>28638.119007456211</v>
      </c>
      <c r="F429" s="35">
        <f t="shared" si="51"/>
        <v>28638</v>
      </c>
      <c r="G429" s="35">
        <f t="shared" si="55"/>
        <v>6.9555800000671297E-2</v>
      </c>
      <c r="K429" s="35">
        <f t="shared" si="56"/>
        <v>6.9555800000671297E-2</v>
      </c>
      <c r="O429" s="35">
        <f t="shared" ca="1" si="53"/>
        <v>6.182415978529697E-2</v>
      </c>
      <c r="Q429" s="61">
        <f t="shared" si="52"/>
        <v>42544.978999999999</v>
      </c>
      <c r="R429" s="35" t="s">
        <v>56</v>
      </c>
    </row>
    <row r="430" spans="1:18" s="81" customFormat="1" ht="12.95" customHeight="1">
      <c r="A430" s="76" t="s">
        <v>57</v>
      </c>
      <c r="B430" s="80" t="s">
        <v>165</v>
      </c>
      <c r="C430" s="80">
        <v>57902.467199999999</v>
      </c>
      <c r="D430" s="80">
        <v>1.6000000000000001E-3</v>
      </c>
      <c r="E430" s="81">
        <f t="shared" si="50"/>
        <v>29218.115547887399</v>
      </c>
      <c r="F430" s="81">
        <f t="shared" si="51"/>
        <v>29218</v>
      </c>
      <c r="G430" s="81">
        <f t="shared" si="55"/>
        <v>6.7533800000092015E-2</v>
      </c>
      <c r="K430" s="81">
        <f t="shared" si="56"/>
        <v>6.7533800000092015E-2</v>
      </c>
      <c r="O430" s="81">
        <f t="shared" ca="1" si="53"/>
        <v>6.2119216618715258E-2</v>
      </c>
      <c r="Q430" s="60">
        <f t="shared" si="52"/>
        <v>42883.967199999999</v>
      </c>
      <c r="R430" s="81" t="s">
        <v>56</v>
      </c>
    </row>
    <row r="431" spans="1:18" s="81" customFormat="1" ht="12.95" customHeight="1">
      <c r="A431" s="82" t="s">
        <v>1299</v>
      </c>
      <c r="B431" s="83" t="s">
        <v>162</v>
      </c>
      <c r="C431" s="84">
        <v>57973.480990000069</v>
      </c>
      <c r="D431" s="84">
        <v>2.0000000000000001E-4</v>
      </c>
      <c r="E431" s="81">
        <f t="shared" si="50"/>
        <v>29339.617572214342</v>
      </c>
      <c r="F431" s="81">
        <f t="shared" si="51"/>
        <v>29339.5</v>
      </c>
      <c r="G431" s="81">
        <f t="shared" si="55"/>
        <v>6.8716950074303895E-2</v>
      </c>
      <c r="K431" s="81">
        <f t="shared" si="56"/>
        <v>6.8716950074303895E-2</v>
      </c>
      <c r="O431" s="81">
        <f t="shared" ca="1" si="53"/>
        <v>6.2181025938129603E-2</v>
      </c>
      <c r="Q431" s="60">
        <f t="shared" si="52"/>
        <v>42954.980990000069</v>
      </c>
    </row>
    <row r="432" spans="1:18" s="81" customFormat="1" ht="12.95" customHeight="1">
      <c r="A432" s="82" t="s">
        <v>1299</v>
      </c>
      <c r="B432" s="83" t="s">
        <v>162</v>
      </c>
      <c r="C432" s="84">
        <v>57973.484699999914</v>
      </c>
      <c r="D432" s="84">
        <v>4.0000000000000002E-4</v>
      </c>
      <c r="E432" s="81">
        <f t="shared" si="50"/>
        <v>29339.623919889793</v>
      </c>
      <c r="F432" s="81">
        <f t="shared" si="51"/>
        <v>29339.5</v>
      </c>
      <c r="G432" s="81">
        <f t="shared" si="55"/>
        <v>7.2426949918735772E-2</v>
      </c>
      <c r="K432" s="81">
        <f t="shared" si="56"/>
        <v>7.2426949918735772E-2</v>
      </c>
      <c r="O432" s="81">
        <f t="shared" ca="1" si="53"/>
        <v>6.2181025938129603E-2</v>
      </c>
      <c r="Q432" s="60">
        <f t="shared" si="52"/>
        <v>42954.984699999914</v>
      </c>
    </row>
    <row r="433" spans="1:21" s="81" customFormat="1" ht="12.95" customHeight="1">
      <c r="A433" s="27" t="s">
        <v>1301</v>
      </c>
      <c r="B433" s="28" t="s">
        <v>162</v>
      </c>
      <c r="C433" s="31">
        <v>58259.870199999998</v>
      </c>
      <c r="D433" s="90">
        <v>4.0000000000000002E-4</v>
      </c>
      <c r="E433" s="81">
        <f t="shared" si="50"/>
        <v>29829.619144589957</v>
      </c>
      <c r="F433" s="81">
        <f t="shared" si="51"/>
        <v>29829.5</v>
      </c>
      <c r="G433" s="81">
        <f t="shared" si="55"/>
        <v>6.9635949999792501E-2</v>
      </c>
      <c r="K433" s="81">
        <f t="shared" si="56"/>
        <v>6.9635949999792501E-2</v>
      </c>
      <c r="O433" s="81">
        <f t="shared" ca="1" si="53"/>
        <v>6.2430298090500221E-2</v>
      </c>
      <c r="Q433" s="60">
        <f t="shared" si="52"/>
        <v>43241.370199999998</v>
      </c>
    </row>
    <row r="434" spans="1:21" s="81" customFormat="1" ht="12.95" customHeight="1">
      <c r="A434" s="29" t="s">
        <v>1306</v>
      </c>
      <c r="B434" s="30" t="s">
        <v>165</v>
      </c>
      <c r="C434" s="31">
        <v>59142.710400000004</v>
      </c>
      <c r="D434" s="90">
        <v>6.9999999999999999E-4</v>
      </c>
      <c r="E434" s="81">
        <f t="shared" si="50"/>
        <v>31340.126772152158</v>
      </c>
      <c r="F434" s="81">
        <f t="shared" si="51"/>
        <v>31340</v>
      </c>
      <c r="G434" s="81">
        <f t="shared" si="55"/>
        <v>7.40940000032424E-2</v>
      </c>
      <c r="K434" s="81">
        <f t="shared" si="56"/>
        <v>7.40940000032424E-2</v>
      </c>
      <c r="O434" s="81">
        <f t="shared" ca="1" si="53"/>
        <v>6.3198717654083525E-2</v>
      </c>
      <c r="Q434" s="60">
        <f t="shared" si="52"/>
        <v>44124.210400000004</v>
      </c>
    </row>
    <row r="435" spans="1:21" s="81" customFormat="1" ht="12.95" customHeight="1">
      <c r="A435" s="27" t="s">
        <v>1302</v>
      </c>
      <c r="B435" s="28" t="s">
        <v>165</v>
      </c>
      <c r="C435" s="31">
        <v>59379.417399999998</v>
      </c>
      <c r="D435" s="90">
        <v>5.9999999999999995E-4</v>
      </c>
      <c r="E435" s="81">
        <f t="shared" si="50"/>
        <v>31745.123881478801</v>
      </c>
      <c r="F435" s="81">
        <f t="shared" si="51"/>
        <v>31745</v>
      </c>
      <c r="G435" s="81">
        <f t="shared" si="55"/>
        <v>7.2404500002448913E-2</v>
      </c>
      <c r="K435" s="81">
        <f t="shared" si="56"/>
        <v>7.2404500002448913E-2</v>
      </c>
      <c r="O435" s="81">
        <f t="shared" ca="1" si="53"/>
        <v>6.3404748718798018E-2</v>
      </c>
      <c r="Q435" s="60">
        <f t="shared" si="52"/>
        <v>44360.917399999998</v>
      </c>
    </row>
    <row r="436" spans="1:21" s="81" customFormat="1" ht="12.95" customHeight="1">
      <c r="A436" s="34" t="s">
        <v>1308</v>
      </c>
      <c r="B436" s="85" t="s">
        <v>165</v>
      </c>
      <c r="C436" s="86">
        <v>59393.873800000001</v>
      </c>
      <c r="D436" s="87">
        <v>2.0000000000000001E-4</v>
      </c>
      <c r="E436" s="81">
        <f t="shared" si="50"/>
        <v>31769.858258625529</v>
      </c>
      <c r="F436" s="81">
        <f t="shared" si="51"/>
        <v>31770</v>
      </c>
      <c r="G436" s="81">
        <f t="shared" si="55"/>
        <v>-8.2842999996501021E-2</v>
      </c>
      <c r="O436" s="81">
        <f t="shared" ca="1" si="53"/>
        <v>6.3417466685755708E-2</v>
      </c>
      <c r="Q436" s="60">
        <f t="shared" si="52"/>
        <v>44375.373800000001</v>
      </c>
      <c r="U436" s="81">
        <f>G436</f>
        <v>-8.2842999996501021E-2</v>
      </c>
    </row>
    <row r="437" spans="1:21" s="81" customFormat="1" ht="12.95" customHeight="1">
      <c r="A437" s="72" t="s">
        <v>1300</v>
      </c>
      <c r="B437" s="70"/>
      <c r="C437" s="32">
        <v>59395.779799999997</v>
      </c>
      <c r="D437" s="7">
        <v>2.0000000000000001E-4</v>
      </c>
      <c r="E437" s="81">
        <f t="shared" si="50"/>
        <v>31773.11935563734</v>
      </c>
      <c r="F437" s="81">
        <f t="shared" si="51"/>
        <v>31773</v>
      </c>
      <c r="G437" s="81">
        <f t="shared" si="55"/>
        <v>6.9759300000441726E-2</v>
      </c>
      <c r="K437" s="81">
        <f>G437</f>
        <v>6.9759300000441726E-2</v>
      </c>
      <c r="O437" s="81">
        <f t="shared" ca="1" si="53"/>
        <v>6.3418992841790617E-2</v>
      </c>
      <c r="Q437" s="60">
        <f t="shared" si="52"/>
        <v>44377.279799999997</v>
      </c>
    </row>
    <row r="438" spans="1:21" s="81" customFormat="1" ht="12.95" customHeight="1">
      <c r="A438" s="27" t="s">
        <v>1303</v>
      </c>
      <c r="B438" s="28" t="s">
        <v>162</v>
      </c>
      <c r="C438" s="31">
        <v>59633.666299999997</v>
      </c>
      <c r="D438" s="90">
        <v>1E-4</v>
      </c>
      <c r="E438" s="81">
        <f t="shared" si="50"/>
        <v>32180.134546771675</v>
      </c>
      <c r="F438" s="81">
        <f t="shared" si="51"/>
        <v>32180</v>
      </c>
      <c r="G438" s="81">
        <f t="shared" si="55"/>
        <v>7.863799999904586E-2</v>
      </c>
      <c r="K438" s="81">
        <f>G438</f>
        <v>7.863799999904586E-2</v>
      </c>
      <c r="O438" s="81">
        <f t="shared" ca="1" si="53"/>
        <v>6.3626041343861739E-2</v>
      </c>
      <c r="Q438" s="60">
        <f t="shared" si="52"/>
        <v>44615.166299999997</v>
      </c>
    </row>
    <row r="439" spans="1:21" s="81" customFormat="1" ht="12.95" customHeight="1">
      <c r="A439" s="27" t="s">
        <v>1307</v>
      </c>
      <c r="B439" s="28" t="s">
        <v>165</v>
      </c>
      <c r="C439" s="33">
        <v>59834.428599999999</v>
      </c>
      <c r="D439" s="90">
        <v>1.1299999999999999E-2</v>
      </c>
      <c r="E439" s="81">
        <f t="shared" si="50"/>
        <v>32523.631575426389</v>
      </c>
      <c r="F439" s="81">
        <f t="shared" si="51"/>
        <v>32523.5</v>
      </c>
      <c r="G439" s="81">
        <f t="shared" si="55"/>
        <v>7.6901350003026891E-2</v>
      </c>
      <c r="K439" s="81">
        <f>G439</f>
        <v>7.6901350003026891E-2</v>
      </c>
      <c r="O439" s="81">
        <f t="shared" ca="1" si="53"/>
        <v>6.3800786209860322E-2</v>
      </c>
      <c r="Q439" s="60">
        <f t="shared" si="52"/>
        <v>44815.928599999999</v>
      </c>
    </row>
    <row r="440" spans="1:21" s="81" customFormat="1" ht="12.95" customHeight="1">
      <c r="A440" s="69"/>
      <c r="B440" s="70"/>
      <c r="C440" s="88"/>
      <c r="D440" s="71"/>
      <c r="Q440" s="60"/>
    </row>
    <row r="441" spans="1:21" s="81" customFormat="1" ht="12.95" customHeight="1">
      <c r="A441" s="69"/>
      <c r="B441" s="70"/>
      <c r="C441" s="88"/>
      <c r="D441" s="71"/>
      <c r="Q441" s="60"/>
    </row>
    <row r="442" spans="1:21" s="81" customFormat="1" ht="12.95" customHeight="1">
      <c r="A442" s="69"/>
      <c r="B442" s="70"/>
      <c r="C442" s="71"/>
      <c r="D442" s="71"/>
      <c r="Q442" s="60"/>
    </row>
    <row r="443" spans="1:21" s="81" customFormat="1" ht="12.95" customHeight="1">
      <c r="A443" s="69"/>
      <c r="B443" s="70"/>
      <c r="C443" s="71"/>
      <c r="D443" s="71"/>
      <c r="Q443" s="60"/>
    </row>
    <row r="444" spans="1:21" s="81" customFormat="1" ht="12.95" customHeight="1">
      <c r="A444" s="69"/>
      <c r="B444" s="70"/>
      <c r="C444" s="71"/>
      <c r="D444" s="71"/>
      <c r="Q444" s="60"/>
    </row>
    <row r="445" spans="1:21" s="81" customFormat="1" ht="12.95" customHeight="1">
      <c r="A445" s="69"/>
      <c r="B445" s="70"/>
      <c r="C445" s="71"/>
      <c r="D445" s="71"/>
      <c r="Q445" s="60"/>
    </row>
    <row r="446" spans="1:21" s="81" customFormat="1" ht="12.95" customHeight="1">
      <c r="A446" s="69"/>
      <c r="B446" s="70"/>
      <c r="C446" s="71"/>
      <c r="D446" s="71"/>
      <c r="Q446" s="60"/>
    </row>
    <row r="447" spans="1:21" s="81" customFormat="1" ht="12.95" customHeight="1">
      <c r="A447" s="69"/>
      <c r="B447" s="70"/>
      <c r="C447" s="71"/>
      <c r="D447" s="71"/>
      <c r="Q447" s="60"/>
    </row>
    <row r="448" spans="1:21" s="81" customFormat="1" ht="12.95" customHeight="1">
      <c r="A448" s="69"/>
      <c r="B448" s="70"/>
      <c r="C448" s="71"/>
      <c r="D448" s="71"/>
      <c r="Q448" s="60"/>
    </row>
    <row r="449" spans="1:17" s="81" customFormat="1" ht="12.95" customHeight="1">
      <c r="A449" s="69"/>
      <c r="B449" s="70"/>
      <c r="C449" s="71"/>
      <c r="D449" s="71"/>
      <c r="Q449" s="60"/>
    </row>
    <row r="450" spans="1:17" s="81" customFormat="1" ht="12.95" customHeight="1">
      <c r="A450" s="69"/>
      <c r="B450" s="70"/>
      <c r="C450" s="71"/>
      <c r="D450" s="71"/>
      <c r="Q450" s="60"/>
    </row>
    <row r="451" spans="1:17" ht="12.95" customHeight="1">
      <c r="A451" s="69"/>
      <c r="B451" s="70"/>
      <c r="C451" s="71"/>
      <c r="D451" s="71"/>
      <c r="Q451" s="61"/>
    </row>
    <row r="452" spans="1:17" ht="12.95" customHeight="1">
      <c r="A452" s="69"/>
      <c r="B452" s="70"/>
      <c r="C452" s="71"/>
      <c r="D452" s="71"/>
      <c r="Q452" s="61"/>
    </row>
    <row r="453" spans="1:17" ht="12.95" customHeight="1">
      <c r="A453" s="69"/>
      <c r="B453" s="70"/>
      <c r="C453" s="71"/>
      <c r="D453" s="71"/>
      <c r="Q453" s="61"/>
    </row>
    <row r="454" spans="1:17" ht="12.95" customHeight="1">
      <c r="A454" s="69"/>
      <c r="B454" s="70"/>
      <c r="C454" s="71"/>
      <c r="D454" s="71"/>
      <c r="Q454" s="61"/>
    </row>
    <row r="455" spans="1:17" ht="12.95" customHeight="1">
      <c r="A455" s="69"/>
      <c r="B455" s="70"/>
      <c r="C455" s="71"/>
      <c r="D455" s="71"/>
      <c r="Q455" s="61"/>
    </row>
    <row r="456" spans="1:17" ht="12.95" customHeight="1">
      <c r="C456" s="89"/>
      <c r="D456" s="89"/>
      <c r="Q456" s="61"/>
    </row>
    <row r="457" spans="1:17" ht="12.95" customHeight="1">
      <c r="C457" s="89"/>
      <c r="D457" s="89"/>
      <c r="Q457" s="61"/>
    </row>
    <row r="458" spans="1:17" ht="12.95" customHeight="1">
      <c r="C458" s="89"/>
      <c r="D458" s="89"/>
      <c r="Q458" s="61"/>
    </row>
    <row r="459" spans="1:17" ht="12.95" customHeight="1">
      <c r="C459" s="89"/>
      <c r="D459" s="89"/>
      <c r="Q459" s="61"/>
    </row>
    <row r="460" spans="1:17" ht="12.95" customHeight="1">
      <c r="C460" s="89"/>
      <c r="D460" s="89"/>
      <c r="Q460" s="61"/>
    </row>
    <row r="461" spans="1:17" ht="12.95" customHeight="1">
      <c r="C461" s="89"/>
      <c r="D461" s="89"/>
      <c r="Q461" s="61"/>
    </row>
    <row r="462" spans="1:17" ht="12.95" customHeight="1">
      <c r="C462" s="89"/>
      <c r="D462" s="89"/>
      <c r="Q462" s="61"/>
    </row>
    <row r="463" spans="1:17" ht="12.95" customHeight="1">
      <c r="C463" s="89"/>
      <c r="D463" s="89"/>
      <c r="Q463" s="61"/>
    </row>
    <row r="464" spans="1:17" ht="12.95" customHeight="1">
      <c r="C464" s="89"/>
      <c r="D464" s="89"/>
      <c r="Q464" s="61"/>
    </row>
    <row r="465" spans="3:17" ht="12.95" customHeight="1">
      <c r="C465" s="89"/>
      <c r="D465" s="89"/>
      <c r="Q465" s="61"/>
    </row>
    <row r="466" spans="3:17" ht="12.95" customHeight="1">
      <c r="C466" s="89"/>
      <c r="D466" s="89"/>
      <c r="Q466" s="61"/>
    </row>
    <row r="467" spans="3:17" ht="12.95" customHeight="1">
      <c r="C467" s="89"/>
      <c r="D467" s="89"/>
      <c r="Q467" s="61"/>
    </row>
    <row r="468" spans="3:17" ht="12.95" customHeight="1">
      <c r="C468" s="89"/>
      <c r="D468" s="89"/>
      <c r="Q468" s="61"/>
    </row>
    <row r="469" spans="3:17" ht="12.95" customHeight="1">
      <c r="C469" s="89"/>
      <c r="D469" s="89"/>
      <c r="Q469" s="61"/>
    </row>
    <row r="470" spans="3:17" ht="12.95" customHeight="1">
      <c r="C470" s="89"/>
      <c r="D470" s="89"/>
      <c r="Q470" s="61"/>
    </row>
    <row r="471" spans="3:17" ht="12.95" customHeight="1">
      <c r="C471" s="89"/>
      <c r="D471" s="89"/>
      <c r="Q471" s="61"/>
    </row>
    <row r="472" spans="3:17" ht="12.95" customHeight="1">
      <c r="C472" s="89"/>
      <c r="D472" s="89"/>
      <c r="Q472" s="61"/>
    </row>
    <row r="473" spans="3:17" ht="12.95" customHeight="1">
      <c r="C473" s="89"/>
      <c r="D473" s="89"/>
      <c r="Q473" s="61"/>
    </row>
    <row r="474" spans="3:17" ht="12.95" customHeight="1">
      <c r="C474" s="89"/>
      <c r="D474" s="89"/>
      <c r="Q474" s="61"/>
    </row>
    <row r="475" spans="3:17" ht="12.95" customHeight="1">
      <c r="C475" s="89"/>
      <c r="D475" s="89"/>
      <c r="Q475" s="61"/>
    </row>
    <row r="476" spans="3:17" ht="12.95" customHeight="1">
      <c r="C476" s="89"/>
      <c r="D476" s="89"/>
      <c r="Q476" s="61"/>
    </row>
    <row r="477" spans="3:17" ht="12.95" customHeight="1">
      <c r="C477" s="89"/>
      <c r="D477" s="89"/>
      <c r="Q477" s="61"/>
    </row>
    <row r="478" spans="3:17" ht="12.95" customHeight="1">
      <c r="C478" s="89"/>
      <c r="D478" s="89"/>
      <c r="Q478" s="61"/>
    </row>
    <row r="479" spans="3:17" ht="12.95" customHeight="1">
      <c r="C479" s="89"/>
      <c r="D479" s="89"/>
      <c r="Q479" s="61"/>
    </row>
    <row r="480" spans="3:17" ht="12.95" customHeight="1">
      <c r="C480" s="89"/>
      <c r="D480" s="89"/>
      <c r="Q480" s="61"/>
    </row>
    <row r="481" spans="3:17" ht="12.95" customHeight="1">
      <c r="C481" s="89"/>
      <c r="D481" s="89"/>
      <c r="Q481" s="61"/>
    </row>
    <row r="482" spans="3:17" ht="12.95" customHeight="1">
      <c r="C482" s="89"/>
      <c r="D482" s="89"/>
      <c r="Q482" s="61"/>
    </row>
    <row r="483" spans="3:17" ht="12.95" customHeight="1">
      <c r="C483" s="89"/>
      <c r="D483" s="89"/>
      <c r="Q483" s="61"/>
    </row>
    <row r="484" spans="3:17" ht="12.95" customHeight="1">
      <c r="C484" s="89"/>
      <c r="D484" s="89"/>
      <c r="Q484" s="61"/>
    </row>
    <row r="485" spans="3:17" ht="12.95" customHeight="1">
      <c r="C485" s="89"/>
      <c r="D485" s="89"/>
      <c r="Q485" s="61"/>
    </row>
    <row r="486" spans="3:17" ht="12.95" customHeight="1">
      <c r="C486" s="89"/>
      <c r="D486" s="89"/>
      <c r="Q486" s="61"/>
    </row>
    <row r="487" spans="3:17" ht="12.95" customHeight="1">
      <c r="C487" s="89"/>
      <c r="D487" s="89"/>
      <c r="Q487" s="61"/>
    </row>
    <row r="488" spans="3:17" ht="12.95" customHeight="1">
      <c r="C488" s="89"/>
      <c r="D488" s="89"/>
      <c r="Q488" s="61"/>
    </row>
    <row r="489" spans="3:17" ht="12.95" customHeight="1">
      <c r="C489" s="89"/>
      <c r="D489" s="89"/>
      <c r="Q489" s="61"/>
    </row>
    <row r="490" spans="3:17" ht="12.95" customHeight="1">
      <c r="C490" s="89"/>
      <c r="D490" s="89"/>
      <c r="Q490" s="61"/>
    </row>
    <row r="491" spans="3:17" ht="12.95" customHeight="1">
      <c r="C491" s="89"/>
      <c r="D491" s="89"/>
      <c r="Q491" s="61"/>
    </row>
    <row r="492" spans="3:17" ht="12.95" customHeight="1">
      <c r="C492" s="89"/>
      <c r="D492" s="89"/>
      <c r="Q492" s="61"/>
    </row>
    <row r="493" spans="3:17" ht="12.95" customHeight="1">
      <c r="C493" s="89"/>
      <c r="D493" s="89"/>
      <c r="Q493" s="61"/>
    </row>
    <row r="494" spans="3:17" ht="12.95" customHeight="1">
      <c r="C494" s="89"/>
      <c r="D494" s="89"/>
      <c r="Q494" s="61"/>
    </row>
    <row r="495" spans="3:17" ht="12.95" customHeight="1">
      <c r="C495" s="89"/>
      <c r="D495" s="89"/>
      <c r="Q495" s="61"/>
    </row>
    <row r="496" spans="3:17" ht="12.95" customHeight="1">
      <c r="C496" s="89"/>
      <c r="D496" s="89"/>
      <c r="Q496" s="61"/>
    </row>
    <row r="497" spans="3:17" ht="12.95" customHeight="1">
      <c r="C497" s="89"/>
      <c r="D497" s="89"/>
      <c r="Q497" s="61"/>
    </row>
    <row r="498" spans="3:17" ht="12.95" customHeight="1">
      <c r="C498" s="89"/>
      <c r="D498" s="89"/>
      <c r="Q498" s="61"/>
    </row>
    <row r="499" spans="3:17" ht="12.95" customHeight="1">
      <c r="C499" s="89"/>
      <c r="D499" s="89"/>
      <c r="Q499" s="61"/>
    </row>
    <row r="500" spans="3:17" ht="12.95" customHeight="1">
      <c r="C500" s="89"/>
      <c r="D500" s="89"/>
      <c r="Q500" s="61"/>
    </row>
    <row r="501" spans="3:17" ht="12.95" customHeight="1">
      <c r="C501" s="89"/>
      <c r="D501" s="89"/>
      <c r="Q501" s="61"/>
    </row>
    <row r="502" spans="3:17" ht="12.95" customHeight="1">
      <c r="C502" s="89"/>
      <c r="D502" s="89"/>
      <c r="Q502" s="61"/>
    </row>
    <row r="503" spans="3:17" ht="12.95" customHeight="1">
      <c r="C503" s="89"/>
      <c r="D503" s="89"/>
      <c r="Q503" s="61"/>
    </row>
    <row r="504" spans="3:17" ht="12.95" customHeight="1">
      <c r="C504" s="89"/>
      <c r="D504" s="89"/>
      <c r="Q504" s="61"/>
    </row>
    <row r="505" spans="3:17" ht="12.95" customHeight="1">
      <c r="C505" s="89"/>
      <c r="D505" s="89"/>
      <c r="Q505" s="61"/>
    </row>
    <row r="506" spans="3:17" ht="12.95" customHeight="1">
      <c r="C506" s="89"/>
      <c r="D506" s="89"/>
      <c r="Q506" s="61"/>
    </row>
    <row r="507" spans="3:17" ht="12.95" customHeight="1">
      <c r="C507" s="89"/>
      <c r="D507" s="89"/>
      <c r="Q507" s="61"/>
    </row>
    <row r="508" spans="3:17" ht="12.95" customHeight="1">
      <c r="C508" s="89"/>
      <c r="D508" s="89"/>
      <c r="Q508" s="61"/>
    </row>
    <row r="509" spans="3:17" ht="12.95" customHeight="1">
      <c r="C509" s="89"/>
      <c r="D509" s="89"/>
      <c r="Q509" s="61"/>
    </row>
    <row r="510" spans="3:17" ht="12.95" customHeight="1">
      <c r="C510" s="89"/>
      <c r="D510" s="89"/>
      <c r="Q510" s="61"/>
    </row>
    <row r="511" spans="3:17" ht="12.95" customHeight="1">
      <c r="C511" s="89"/>
      <c r="D511" s="89"/>
      <c r="Q511" s="61"/>
    </row>
    <row r="512" spans="3:17" ht="12.95" customHeight="1">
      <c r="C512" s="89"/>
      <c r="D512" s="89"/>
      <c r="Q512" s="61"/>
    </row>
    <row r="513" spans="3:17" ht="12.95" customHeight="1">
      <c r="C513" s="89"/>
      <c r="D513" s="89"/>
      <c r="Q513" s="61"/>
    </row>
    <row r="514" spans="3:17" ht="12.95" customHeight="1">
      <c r="C514" s="89"/>
      <c r="D514" s="89"/>
      <c r="Q514" s="61"/>
    </row>
    <row r="515" spans="3:17" ht="12.95" customHeight="1">
      <c r="C515" s="89"/>
      <c r="D515" s="89"/>
      <c r="Q515" s="61"/>
    </row>
    <row r="516" spans="3:17" ht="12.95" customHeight="1">
      <c r="C516" s="89"/>
      <c r="D516" s="89"/>
      <c r="Q516" s="61"/>
    </row>
    <row r="517" spans="3:17" ht="12.95" customHeight="1">
      <c r="C517" s="89"/>
      <c r="D517" s="89"/>
      <c r="Q517" s="61"/>
    </row>
    <row r="518" spans="3:17" ht="12.95" customHeight="1">
      <c r="C518" s="89"/>
      <c r="D518" s="89"/>
      <c r="Q518" s="61"/>
    </row>
    <row r="519" spans="3:17" ht="12.95" customHeight="1">
      <c r="C519" s="89"/>
      <c r="D519" s="89"/>
      <c r="Q519" s="61"/>
    </row>
    <row r="520" spans="3:17" ht="12.95" customHeight="1">
      <c r="C520" s="89"/>
      <c r="D520" s="89"/>
      <c r="Q520" s="61"/>
    </row>
    <row r="521" spans="3:17" ht="12.95" customHeight="1">
      <c r="C521" s="89"/>
      <c r="D521" s="89"/>
      <c r="Q521" s="61"/>
    </row>
    <row r="522" spans="3:17" ht="12.95" customHeight="1">
      <c r="C522" s="89"/>
      <c r="D522" s="89"/>
      <c r="Q522" s="61"/>
    </row>
    <row r="523" spans="3:17" ht="12.95" customHeight="1">
      <c r="C523" s="89"/>
      <c r="D523" s="89"/>
      <c r="Q523" s="61"/>
    </row>
    <row r="524" spans="3:17" ht="12.95" customHeight="1">
      <c r="C524" s="89"/>
      <c r="D524" s="89"/>
      <c r="Q524" s="61"/>
    </row>
    <row r="525" spans="3:17" ht="12.95" customHeight="1">
      <c r="C525" s="89"/>
      <c r="D525" s="89"/>
      <c r="Q525" s="61"/>
    </row>
    <row r="526" spans="3:17" ht="12.95" customHeight="1">
      <c r="C526" s="89"/>
      <c r="D526" s="89"/>
      <c r="Q526" s="61"/>
    </row>
    <row r="527" spans="3:17" ht="12.95" customHeight="1">
      <c r="C527" s="89"/>
      <c r="D527" s="89"/>
      <c r="Q527" s="61"/>
    </row>
    <row r="528" spans="3:17" ht="12.95" customHeight="1">
      <c r="C528" s="89"/>
      <c r="D528" s="89"/>
      <c r="Q528" s="61"/>
    </row>
    <row r="529" spans="3:17" ht="12.95" customHeight="1">
      <c r="C529" s="89"/>
      <c r="D529" s="89"/>
      <c r="Q529" s="61"/>
    </row>
    <row r="530" spans="3:17" ht="12.95" customHeight="1">
      <c r="C530" s="89"/>
      <c r="D530" s="89"/>
      <c r="Q530" s="61"/>
    </row>
    <row r="531" spans="3:17" ht="12.95" customHeight="1">
      <c r="C531" s="89"/>
      <c r="D531" s="89"/>
      <c r="Q531" s="61"/>
    </row>
    <row r="532" spans="3:17" ht="12.95" customHeight="1">
      <c r="C532" s="89"/>
      <c r="D532" s="89"/>
      <c r="Q532" s="61"/>
    </row>
    <row r="533" spans="3:17" ht="12.95" customHeight="1">
      <c r="C533" s="89"/>
      <c r="D533" s="89"/>
      <c r="Q533" s="61"/>
    </row>
    <row r="534" spans="3:17" ht="12.95" customHeight="1">
      <c r="C534" s="89"/>
      <c r="D534" s="89"/>
      <c r="Q534" s="61"/>
    </row>
    <row r="535" spans="3:17" ht="12.95" customHeight="1">
      <c r="C535" s="89"/>
      <c r="D535" s="89"/>
      <c r="Q535" s="61"/>
    </row>
    <row r="536" spans="3:17" ht="12.95" customHeight="1">
      <c r="C536" s="89"/>
      <c r="D536" s="89"/>
      <c r="Q536" s="61"/>
    </row>
    <row r="537" spans="3:17" ht="12.95" customHeight="1">
      <c r="C537" s="89"/>
      <c r="D537" s="89"/>
      <c r="Q537" s="61"/>
    </row>
    <row r="538" spans="3:17" ht="12.95" customHeight="1">
      <c r="C538" s="89"/>
      <c r="D538" s="89"/>
      <c r="Q538" s="61"/>
    </row>
    <row r="539" spans="3:17" ht="12.95" customHeight="1">
      <c r="C539" s="89"/>
      <c r="D539" s="89"/>
      <c r="Q539" s="61"/>
    </row>
    <row r="540" spans="3:17" ht="12.95" customHeight="1">
      <c r="C540" s="89"/>
      <c r="D540" s="89"/>
      <c r="Q540" s="61"/>
    </row>
    <row r="541" spans="3:17" ht="12.95" customHeight="1">
      <c r="C541" s="89"/>
      <c r="D541" s="89"/>
      <c r="Q541" s="61"/>
    </row>
    <row r="542" spans="3:17" ht="12.95" customHeight="1">
      <c r="C542" s="89"/>
      <c r="D542" s="89"/>
      <c r="Q542" s="61"/>
    </row>
    <row r="543" spans="3:17" ht="12.95" customHeight="1">
      <c r="C543" s="89"/>
      <c r="D543" s="89"/>
      <c r="Q543" s="61"/>
    </row>
    <row r="544" spans="3:17" ht="12.95" customHeight="1">
      <c r="C544" s="89"/>
      <c r="D544" s="89"/>
      <c r="Q544" s="61"/>
    </row>
    <row r="545" spans="3:17" ht="12.95" customHeight="1">
      <c r="C545" s="89"/>
      <c r="D545" s="89"/>
      <c r="Q545" s="61"/>
    </row>
    <row r="546" spans="3:17" ht="12.95" customHeight="1">
      <c r="C546" s="89"/>
      <c r="D546" s="89"/>
      <c r="Q546" s="61"/>
    </row>
    <row r="547" spans="3:17" ht="12.95" customHeight="1">
      <c r="C547" s="89"/>
      <c r="D547" s="89"/>
      <c r="Q547" s="61"/>
    </row>
    <row r="548" spans="3:17" ht="12.95" customHeight="1">
      <c r="C548" s="89"/>
      <c r="D548" s="89"/>
      <c r="Q548" s="61"/>
    </row>
    <row r="549" spans="3:17" ht="12.95" customHeight="1">
      <c r="C549" s="89"/>
      <c r="D549" s="89"/>
      <c r="Q549" s="61"/>
    </row>
    <row r="550" spans="3:17" ht="12.95" customHeight="1">
      <c r="C550" s="89"/>
      <c r="D550" s="89"/>
      <c r="Q550" s="61"/>
    </row>
    <row r="551" spans="3:17" ht="12.95" customHeight="1">
      <c r="C551" s="89"/>
      <c r="D551" s="89"/>
      <c r="Q551" s="61"/>
    </row>
    <row r="552" spans="3:17" ht="12.95" customHeight="1">
      <c r="C552" s="89"/>
      <c r="D552" s="89"/>
      <c r="Q552" s="61"/>
    </row>
    <row r="553" spans="3:17" ht="12.95" customHeight="1">
      <c r="C553" s="89"/>
      <c r="D553" s="89"/>
    </row>
    <row r="554" spans="3:17" ht="12.95" customHeight="1">
      <c r="C554" s="89"/>
      <c r="D554" s="89"/>
    </row>
    <row r="555" spans="3:17" ht="12.95" customHeight="1">
      <c r="C555" s="89"/>
      <c r="D555" s="89"/>
    </row>
    <row r="556" spans="3:17" ht="12.95" customHeight="1">
      <c r="C556" s="89"/>
      <c r="D556" s="89"/>
    </row>
    <row r="557" spans="3:17" ht="12.95" customHeight="1">
      <c r="C557" s="89"/>
      <c r="D557" s="89"/>
    </row>
    <row r="558" spans="3:17" ht="12.95" customHeight="1">
      <c r="C558" s="89"/>
      <c r="D558" s="89"/>
    </row>
    <row r="559" spans="3:17" ht="12.95" customHeight="1">
      <c r="C559" s="89"/>
      <c r="D559" s="89"/>
    </row>
    <row r="560" spans="3:17" ht="12.95" customHeight="1">
      <c r="C560" s="89"/>
      <c r="D560" s="89"/>
    </row>
    <row r="561" spans="3:4" ht="12.95" customHeight="1">
      <c r="C561" s="89"/>
      <c r="D561" s="89"/>
    </row>
    <row r="562" spans="3:4" ht="12.95" customHeight="1">
      <c r="C562" s="89"/>
      <c r="D562" s="89"/>
    </row>
    <row r="563" spans="3:4" ht="12.95" customHeight="1">
      <c r="C563" s="89"/>
      <c r="D563" s="89"/>
    </row>
    <row r="564" spans="3:4" ht="12.95" customHeight="1">
      <c r="C564" s="89"/>
      <c r="D564" s="89"/>
    </row>
    <row r="565" spans="3:4" ht="12.95" customHeight="1">
      <c r="C565" s="89"/>
      <c r="D565" s="89"/>
    </row>
    <row r="566" spans="3:4" ht="12.95" customHeight="1">
      <c r="C566" s="89"/>
      <c r="D566" s="89"/>
    </row>
    <row r="567" spans="3:4" ht="12.95" customHeight="1">
      <c r="C567" s="89"/>
      <c r="D567" s="89"/>
    </row>
    <row r="568" spans="3:4" ht="12.95" customHeight="1">
      <c r="C568" s="89"/>
      <c r="D568" s="89"/>
    </row>
    <row r="569" spans="3:4" ht="12.95" customHeight="1">
      <c r="C569" s="89"/>
      <c r="D569" s="89"/>
    </row>
    <row r="570" spans="3:4" ht="12.95" customHeight="1">
      <c r="C570" s="89"/>
      <c r="D570" s="89"/>
    </row>
    <row r="571" spans="3:4" ht="12.95" customHeight="1">
      <c r="C571" s="89"/>
      <c r="D571" s="89"/>
    </row>
    <row r="572" spans="3:4" ht="12.95" customHeight="1">
      <c r="C572" s="89"/>
      <c r="D572" s="89"/>
    </row>
    <row r="573" spans="3:4" ht="12.95" customHeight="1">
      <c r="C573" s="89"/>
      <c r="D573" s="89"/>
    </row>
    <row r="574" spans="3:4" ht="12.95" customHeight="1">
      <c r="C574" s="89"/>
      <c r="D574" s="89"/>
    </row>
    <row r="575" spans="3:4" ht="12.95" customHeight="1">
      <c r="C575" s="89"/>
      <c r="D575" s="89"/>
    </row>
    <row r="576" spans="3:4" ht="12.95" customHeight="1">
      <c r="C576" s="89"/>
      <c r="D576" s="89"/>
    </row>
    <row r="577" spans="3:4" ht="12.95" customHeight="1">
      <c r="C577" s="89"/>
      <c r="D577" s="89"/>
    </row>
    <row r="578" spans="3:4" ht="12.95" customHeight="1">
      <c r="C578" s="89"/>
      <c r="D578" s="89"/>
    </row>
    <row r="579" spans="3:4" ht="12.95" customHeight="1">
      <c r="C579" s="89"/>
      <c r="D579" s="89"/>
    </row>
    <row r="580" spans="3:4" ht="12.95" customHeight="1">
      <c r="C580" s="89"/>
      <c r="D580" s="89"/>
    </row>
    <row r="581" spans="3:4" ht="12.95" customHeight="1">
      <c r="C581" s="89"/>
      <c r="D581" s="89"/>
    </row>
    <row r="582" spans="3:4" ht="12.95" customHeight="1">
      <c r="C582" s="89"/>
      <c r="D582" s="89"/>
    </row>
    <row r="583" spans="3:4" ht="12.95" customHeight="1">
      <c r="C583" s="89"/>
      <c r="D583" s="89"/>
    </row>
    <row r="584" spans="3:4" ht="12.95" customHeight="1">
      <c r="C584" s="89"/>
      <c r="D584" s="89"/>
    </row>
    <row r="585" spans="3:4" ht="12.95" customHeight="1">
      <c r="C585" s="89"/>
      <c r="D585" s="89"/>
    </row>
    <row r="586" spans="3:4" ht="12.95" customHeight="1">
      <c r="C586" s="89"/>
      <c r="D586" s="89"/>
    </row>
    <row r="587" spans="3:4" ht="12.95" customHeight="1">
      <c r="C587" s="89"/>
      <c r="D587" s="89"/>
    </row>
    <row r="588" spans="3:4" ht="12.95" customHeight="1">
      <c r="C588" s="89"/>
      <c r="D588" s="89"/>
    </row>
    <row r="589" spans="3:4" ht="12.95" customHeight="1">
      <c r="C589" s="89"/>
      <c r="D589" s="89"/>
    </row>
    <row r="590" spans="3:4" ht="12.95" customHeight="1">
      <c r="C590" s="89"/>
      <c r="D590" s="89"/>
    </row>
    <row r="591" spans="3:4" ht="12.95" customHeight="1">
      <c r="C591" s="89"/>
      <c r="D591" s="89"/>
    </row>
    <row r="592" spans="3:4" ht="12.95" customHeight="1">
      <c r="C592" s="89"/>
      <c r="D592" s="89"/>
    </row>
    <row r="593" spans="3:4" ht="12.95" customHeight="1">
      <c r="C593" s="89"/>
      <c r="D593" s="89"/>
    </row>
    <row r="594" spans="3:4" ht="12.95" customHeight="1">
      <c r="C594" s="89"/>
      <c r="D594" s="89"/>
    </row>
    <row r="595" spans="3:4" ht="12.95" customHeight="1">
      <c r="C595" s="89"/>
      <c r="D595" s="89"/>
    </row>
    <row r="596" spans="3:4" ht="12.95" customHeight="1">
      <c r="C596" s="89"/>
      <c r="D596" s="89"/>
    </row>
    <row r="597" spans="3:4" ht="12.95" customHeight="1">
      <c r="C597" s="89"/>
      <c r="D597" s="89"/>
    </row>
    <row r="598" spans="3:4" ht="12.95" customHeight="1">
      <c r="C598" s="89"/>
      <c r="D598" s="89"/>
    </row>
    <row r="599" spans="3:4" ht="12.95" customHeight="1">
      <c r="C599" s="89"/>
      <c r="D599" s="89"/>
    </row>
    <row r="600" spans="3:4" ht="12.95" customHeight="1">
      <c r="C600" s="89"/>
      <c r="D600" s="89"/>
    </row>
    <row r="601" spans="3:4" ht="12.95" customHeight="1">
      <c r="C601" s="89"/>
      <c r="D601" s="89"/>
    </row>
    <row r="602" spans="3:4" ht="12.95" customHeight="1">
      <c r="C602" s="89"/>
      <c r="D602" s="89"/>
    </row>
    <row r="603" spans="3:4" ht="12.95" customHeight="1">
      <c r="C603" s="89"/>
      <c r="D603" s="89"/>
    </row>
    <row r="604" spans="3:4" ht="12.95" customHeight="1">
      <c r="C604" s="89"/>
      <c r="D604" s="89"/>
    </row>
    <row r="605" spans="3:4" ht="12.95" customHeight="1">
      <c r="C605" s="89"/>
      <c r="D605" s="89"/>
    </row>
    <row r="606" spans="3:4" ht="12.95" customHeight="1">
      <c r="C606" s="89"/>
      <c r="D606" s="89"/>
    </row>
    <row r="607" spans="3:4" ht="12.95" customHeight="1">
      <c r="C607" s="89"/>
      <c r="D607" s="89"/>
    </row>
    <row r="608" spans="3:4" ht="12.95" customHeight="1">
      <c r="C608" s="89"/>
      <c r="D608" s="89"/>
    </row>
    <row r="609" spans="3:4" ht="12.95" customHeight="1">
      <c r="C609" s="89"/>
      <c r="D609" s="89"/>
    </row>
    <row r="610" spans="3:4" ht="12.95" customHeight="1">
      <c r="C610" s="89"/>
      <c r="D610" s="89"/>
    </row>
    <row r="611" spans="3:4" ht="12.95" customHeight="1">
      <c r="C611" s="89"/>
      <c r="D611" s="89"/>
    </row>
    <row r="612" spans="3:4" ht="12.95" customHeight="1">
      <c r="C612" s="89"/>
      <c r="D612" s="89"/>
    </row>
    <row r="613" spans="3:4" ht="12.95" customHeight="1">
      <c r="C613" s="89"/>
      <c r="D613" s="89"/>
    </row>
    <row r="614" spans="3:4" ht="12.95" customHeight="1">
      <c r="C614" s="89"/>
      <c r="D614" s="89"/>
    </row>
    <row r="615" spans="3:4" ht="12.95" customHeight="1">
      <c r="C615" s="89"/>
      <c r="D615" s="89"/>
    </row>
    <row r="616" spans="3:4" ht="12.95" customHeight="1">
      <c r="C616" s="89"/>
      <c r="D616" s="89"/>
    </row>
    <row r="617" spans="3:4" ht="12.95" customHeight="1">
      <c r="C617" s="89"/>
      <c r="D617" s="89"/>
    </row>
    <row r="618" spans="3:4" ht="12.95" customHeight="1">
      <c r="C618" s="89"/>
      <c r="D618" s="89"/>
    </row>
    <row r="619" spans="3:4" ht="12.95" customHeight="1">
      <c r="C619" s="89"/>
      <c r="D619" s="89"/>
    </row>
    <row r="620" spans="3:4" ht="12.95" customHeight="1">
      <c r="C620" s="89"/>
      <c r="D620" s="89"/>
    </row>
    <row r="621" spans="3:4" ht="12.95" customHeight="1">
      <c r="C621" s="89"/>
      <c r="D621" s="89"/>
    </row>
    <row r="622" spans="3:4" ht="12.95" customHeight="1">
      <c r="C622" s="89"/>
      <c r="D622" s="89"/>
    </row>
    <row r="623" spans="3:4" ht="12.95" customHeight="1">
      <c r="C623" s="89"/>
      <c r="D623" s="89"/>
    </row>
    <row r="624" spans="3:4" ht="12.95" customHeight="1">
      <c r="C624" s="89"/>
      <c r="D624" s="89"/>
    </row>
    <row r="625" spans="3:4" ht="12.95" customHeight="1">
      <c r="C625" s="89"/>
      <c r="D625" s="89"/>
    </row>
    <row r="626" spans="3:4" ht="12.95" customHeight="1">
      <c r="C626" s="89"/>
      <c r="D626" s="89"/>
    </row>
    <row r="627" spans="3:4" ht="12.95" customHeight="1">
      <c r="C627" s="89"/>
      <c r="D627" s="89"/>
    </row>
    <row r="628" spans="3:4" ht="12.95" customHeight="1">
      <c r="C628" s="89"/>
      <c r="D628" s="89"/>
    </row>
    <row r="629" spans="3:4" ht="12.95" customHeight="1">
      <c r="C629" s="89"/>
      <c r="D629" s="89"/>
    </row>
    <row r="630" spans="3:4" ht="12.95" customHeight="1">
      <c r="C630" s="89"/>
      <c r="D630" s="89"/>
    </row>
    <row r="631" spans="3:4" ht="12.95" customHeight="1">
      <c r="C631" s="89"/>
      <c r="D631" s="89"/>
    </row>
    <row r="632" spans="3:4" ht="12.95" customHeight="1">
      <c r="C632" s="89"/>
      <c r="D632" s="89"/>
    </row>
    <row r="633" spans="3:4" ht="12.95" customHeight="1">
      <c r="C633" s="89"/>
      <c r="D633" s="89"/>
    </row>
    <row r="634" spans="3:4" ht="12.95" customHeight="1">
      <c r="C634" s="89"/>
      <c r="D634" s="89"/>
    </row>
    <row r="635" spans="3:4" ht="12.95" customHeight="1">
      <c r="C635" s="89"/>
      <c r="D635" s="89"/>
    </row>
    <row r="636" spans="3:4" ht="12.95" customHeight="1">
      <c r="C636" s="89"/>
      <c r="D636" s="89"/>
    </row>
    <row r="637" spans="3:4" ht="12.95" customHeight="1">
      <c r="C637" s="89"/>
      <c r="D637" s="89"/>
    </row>
    <row r="638" spans="3:4" ht="12.95" customHeight="1">
      <c r="C638" s="89"/>
      <c r="D638" s="89"/>
    </row>
    <row r="639" spans="3:4" ht="12.95" customHeight="1">
      <c r="C639" s="89"/>
      <c r="D639" s="89"/>
    </row>
    <row r="640" spans="3:4" ht="12.95" customHeight="1">
      <c r="C640" s="89"/>
      <c r="D640" s="89"/>
    </row>
    <row r="641" spans="3:4" ht="12.95" customHeight="1">
      <c r="C641" s="89"/>
      <c r="D641" s="89"/>
    </row>
    <row r="642" spans="3:4" ht="12.95" customHeight="1">
      <c r="C642" s="89"/>
      <c r="D642" s="89"/>
    </row>
    <row r="643" spans="3:4" ht="12.95" customHeight="1">
      <c r="C643" s="89"/>
      <c r="D643" s="89"/>
    </row>
    <row r="644" spans="3:4" ht="12.95" customHeight="1">
      <c r="C644" s="89"/>
      <c r="D644" s="89"/>
    </row>
    <row r="645" spans="3:4" ht="12.95" customHeight="1">
      <c r="C645" s="89"/>
      <c r="D645" s="89"/>
    </row>
    <row r="646" spans="3:4" ht="12.95" customHeight="1">
      <c r="C646" s="89"/>
      <c r="D646" s="89"/>
    </row>
    <row r="647" spans="3:4" ht="12.95" customHeight="1">
      <c r="C647" s="89"/>
      <c r="D647" s="89"/>
    </row>
    <row r="648" spans="3:4" ht="12.95" customHeight="1">
      <c r="C648" s="89"/>
      <c r="D648" s="89"/>
    </row>
    <row r="649" spans="3:4" ht="12.95" customHeight="1">
      <c r="C649" s="89"/>
      <c r="D649" s="89"/>
    </row>
    <row r="650" spans="3:4" ht="12.95" customHeight="1">
      <c r="C650" s="89"/>
      <c r="D650" s="89"/>
    </row>
    <row r="651" spans="3:4" ht="12.95" customHeight="1">
      <c r="C651" s="89"/>
      <c r="D651" s="89"/>
    </row>
    <row r="652" spans="3:4" ht="12.95" customHeight="1">
      <c r="C652" s="89"/>
      <c r="D652" s="89"/>
    </row>
    <row r="653" spans="3:4" ht="12.95" customHeight="1">
      <c r="C653" s="89"/>
      <c r="D653" s="89"/>
    </row>
    <row r="654" spans="3:4" ht="12.95" customHeight="1">
      <c r="C654" s="89"/>
      <c r="D654" s="89"/>
    </row>
    <row r="655" spans="3:4" ht="12.95" customHeight="1">
      <c r="C655" s="89"/>
      <c r="D655" s="89"/>
    </row>
    <row r="656" spans="3:4" ht="12.95" customHeight="1">
      <c r="C656" s="89"/>
      <c r="D656" s="89"/>
    </row>
    <row r="657" spans="3:4" ht="12.95" customHeight="1">
      <c r="C657" s="89"/>
      <c r="D657" s="89"/>
    </row>
    <row r="658" spans="3:4" ht="12.95" customHeight="1">
      <c r="C658" s="89"/>
      <c r="D658" s="89"/>
    </row>
    <row r="659" spans="3:4" ht="12.95" customHeight="1">
      <c r="C659" s="89"/>
      <c r="D659" s="89"/>
    </row>
    <row r="660" spans="3:4" ht="12.95" customHeight="1">
      <c r="C660" s="89"/>
      <c r="D660" s="89"/>
    </row>
    <row r="661" spans="3:4" ht="12.95" customHeight="1">
      <c r="C661" s="89"/>
      <c r="D661" s="89"/>
    </row>
    <row r="662" spans="3:4" ht="12.95" customHeight="1">
      <c r="C662" s="89"/>
      <c r="D662" s="89"/>
    </row>
    <row r="663" spans="3:4" ht="12.95" customHeight="1">
      <c r="C663" s="89"/>
      <c r="D663" s="89"/>
    </row>
    <row r="664" spans="3:4" ht="12.95" customHeight="1">
      <c r="C664" s="89"/>
      <c r="D664" s="89"/>
    </row>
    <row r="665" spans="3:4" ht="12.95" customHeight="1">
      <c r="C665" s="89"/>
      <c r="D665" s="89"/>
    </row>
    <row r="666" spans="3:4" ht="12.95" customHeight="1">
      <c r="C666" s="89"/>
      <c r="D666" s="89"/>
    </row>
    <row r="667" spans="3:4" ht="12.95" customHeight="1">
      <c r="C667" s="89"/>
      <c r="D667" s="89"/>
    </row>
    <row r="668" spans="3:4" ht="12.95" customHeight="1">
      <c r="C668" s="89"/>
      <c r="D668" s="89"/>
    </row>
    <row r="669" spans="3:4" ht="12.95" customHeight="1">
      <c r="C669" s="89"/>
      <c r="D669" s="89"/>
    </row>
    <row r="670" spans="3:4" ht="12.95" customHeight="1">
      <c r="C670" s="89"/>
      <c r="D670" s="89"/>
    </row>
    <row r="671" spans="3:4" ht="12.95" customHeight="1">
      <c r="C671" s="89"/>
      <c r="D671" s="89"/>
    </row>
    <row r="672" spans="3:4" ht="12.95" customHeight="1">
      <c r="C672" s="89"/>
      <c r="D672" s="89"/>
    </row>
    <row r="673" spans="3:4" ht="12.95" customHeight="1">
      <c r="C673" s="89"/>
      <c r="D673" s="89"/>
    </row>
    <row r="674" spans="3:4" ht="12.95" customHeight="1">
      <c r="C674" s="89"/>
      <c r="D674" s="89"/>
    </row>
    <row r="675" spans="3:4" ht="12.95" customHeight="1">
      <c r="C675" s="89"/>
      <c r="D675" s="89"/>
    </row>
    <row r="676" spans="3:4" ht="12.95" customHeight="1">
      <c r="C676" s="89"/>
      <c r="D676" s="89"/>
    </row>
    <row r="677" spans="3:4" ht="12.95" customHeight="1">
      <c r="C677" s="89"/>
      <c r="D677" s="89"/>
    </row>
    <row r="678" spans="3:4" ht="12.95" customHeight="1">
      <c r="C678" s="89"/>
      <c r="D678" s="89"/>
    </row>
    <row r="679" spans="3:4" ht="12.95" customHeight="1">
      <c r="C679" s="89"/>
      <c r="D679" s="89"/>
    </row>
    <row r="680" spans="3:4" ht="12.95" customHeight="1">
      <c r="C680" s="89"/>
      <c r="D680" s="89"/>
    </row>
    <row r="681" spans="3:4" ht="12.95" customHeight="1">
      <c r="C681" s="89"/>
      <c r="D681" s="89"/>
    </row>
    <row r="682" spans="3:4" ht="12.95" customHeight="1">
      <c r="C682" s="89"/>
      <c r="D682" s="89"/>
    </row>
    <row r="683" spans="3:4" ht="12.95" customHeight="1">
      <c r="C683" s="89"/>
      <c r="D683" s="89"/>
    </row>
    <row r="684" spans="3:4" ht="12.95" customHeight="1">
      <c r="C684" s="89"/>
      <c r="D684" s="89"/>
    </row>
    <row r="685" spans="3:4" ht="12.95" customHeight="1">
      <c r="C685" s="89"/>
      <c r="D685" s="89"/>
    </row>
    <row r="686" spans="3:4" ht="12.95" customHeight="1">
      <c r="C686" s="89"/>
      <c r="D686" s="89"/>
    </row>
    <row r="687" spans="3:4" ht="12.95" customHeight="1">
      <c r="C687" s="89"/>
      <c r="D687" s="89"/>
    </row>
    <row r="688" spans="3:4" ht="12.95" customHeight="1">
      <c r="C688" s="89"/>
      <c r="D688" s="89"/>
    </row>
    <row r="689" spans="3:4" ht="12.95" customHeight="1">
      <c r="C689" s="89"/>
      <c r="D689" s="89"/>
    </row>
    <row r="690" spans="3:4" ht="12.95" customHeight="1">
      <c r="C690" s="89"/>
      <c r="D690" s="89"/>
    </row>
    <row r="691" spans="3:4" ht="12.95" customHeight="1">
      <c r="C691" s="89"/>
      <c r="D691" s="89"/>
    </row>
    <row r="692" spans="3:4" ht="12.95" customHeight="1">
      <c r="C692" s="89"/>
      <c r="D692" s="89"/>
    </row>
    <row r="693" spans="3:4" ht="12.95" customHeight="1">
      <c r="C693" s="89"/>
      <c r="D693" s="89"/>
    </row>
    <row r="694" spans="3:4" ht="12.95" customHeight="1">
      <c r="C694" s="89"/>
      <c r="D694" s="89"/>
    </row>
    <row r="695" spans="3:4" ht="12.95" customHeight="1">
      <c r="C695" s="89"/>
      <c r="D695" s="89"/>
    </row>
    <row r="696" spans="3:4" ht="12.95" customHeight="1">
      <c r="C696" s="89"/>
      <c r="D696" s="89"/>
    </row>
    <row r="697" spans="3:4" ht="12.95" customHeight="1">
      <c r="C697" s="89"/>
      <c r="D697" s="89"/>
    </row>
    <row r="698" spans="3:4" ht="12.95" customHeight="1">
      <c r="C698" s="89"/>
      <c r="D698" s="89"/>
    </row>
    <row r="699" spans="3:4" ht="12.95" customHeight="1">
      <c r="C699" s="89"/>
      <c r="D699" s="89"/>
    </row>
    <row r="700" spans="3:4" ht="12.95" customHeight="1">
      <c r="C700" s="89"/>
      <c r="D700" s="89"/>
    </row>
    <row r="701" spans="3:4" ht="12.95" customHeight="1">
      <c r="C701" s="89"/>
      <c r="D701" s="89"/>
    </row>
    <row r="702" spans="3:4" ht="12.95" customHeight="1">
      <c r="C702" s="89"/>
      <c r="D702" s="89"/>
    </row>
    <row r="703" spans="3:4" ht="12.95" customHeight="1">
      <c r="C703" s="89"/>
      <c r="D703" s="89"/>
    </row>
    <row r="704" spans="3:4" ht="12.95" customHeight="1">
      <c r="C704" s="89"/>
      <c r="D704" s="89"/>
    </row>
    <row r="705" spans="3:4" ht="12.95" customHeight="1">
      <c r="C705" s="89"/>
      <c r="D705" s="89"/>
    </row>
    <row r="706" spans="3:4" ht="12.95" customHeight="1">
      <c r="C706" s="89"/>
      <c r="D706" s="89"/>
    </row>
    <row r="707" spans="3:4" ht="12.95" customHeight="1">
      <c r="C707" s="89"/>
      <c r="D707" s="89"/>
    </row>
    <row r="708" spans="3:4" ht="12.95" customHeight="1">
      <c r="C708" s="89"/>
      <c r="D708" s="89"/>
    </row>
    <row r="709" spans="3:4" ht="12.95" customHeight="1">
      <c r="C709" s="89"/>
      <c r="D709" s="89"/>
    </row>
    <row r="710" spans="3:4" ht="12.95" customHeight="1">
      <c r="C710" s="89"/>
      <c r="D710" s="89"/>
    </row>
    <row r="711" spans="3:4" ht="12.95" customHeight="1">
      <c r="C711" s="89"/>
      <c r="D711" s="89"/>
    </row>
    <row r="712" spans="3:4" ht="12.95" customHeight="1">
      <c r="C712" s="89"/>
      <c r="D712" s="89"/>
    </row>
    <row r="713" spans="3:4" ht="12.95" customHeight="1">
      <c r="C713" s="89"/>
      <c r="D713" s="89"/>
    </row>
    <row r="714" spans="3:4" ht="12.95" customHeight="1">
      <c r="C714" s="89"/>
      <c r="D714" s="89"/>
    </row>
    <row r="715" spans="3:4" ht="12.95" customHeight="1">
      <c r="C715" s="89"/>
      <c r="D715" s="89"/>
    </row>
    <row r="716" spans="3:4" ht="12.95" customHeight="1">
      <c r="C716" s="89"/>
      <c r="D716" s="89"/>
    </row>
    <row r="717" spans="3:4" ht="12.95" customHeight="1">
      <c r="C717" s="89"/>
      <c r="D717" s="89"/>
    </row>
    <row r="718" spans="3:4" ht="12.95" customHeight="1">
      <c r="C718" s="89"/>
      <c r="D718" s="89"/>
    </row>
    <row r="719" spans="3:4" ht="12.95" customHeight="1">
      <c r="C719" s="89"/>
      <c r="D719" s="89"/>
    </row>
    <row r="720" spans="3:4" ht="12.95" customHeight="1">
      <c r="C720" s="89"/>
      <c r="D720" s="89"/>
    </row>
    <row r="721" spans="3:4" ht="12.95" customHeight="1">
      <c r="C721" s="89"/>
      <c r="D721" s="89"/>
    </row>
    <row r="722" spans="3:4" ht="12.95" customHeight="1">
      <c r="C722" s="89"/>
      <c r="D722" s="89"/>
    </row>
    <row r="723" spans="3:4" ht="12.95" customHeight="1">
      <c r="C723" s="89"/>
      <c r="D723" s="89"/>
    </row>
    <row r="724" spans="3:4" ht="12.95" customHeight="1">
      <c r="C724" s="89"/>
      <c r="D724" s="89"/>
    </row>
    <row r="725" spans="3:4" ht="12.95" customHeight="1">
      <c r="C725" s="89"/>
      <c r="D725" s="89"/>
    </row>
    <row r="726" spans="3:4" ht="12.95" customHeight="1">
      <c r="C726" s="89"/>
      <c r="D726" s="89"/>
    </row>
    <row r="727" spans="3:4" ht="12.95" customHeight="1">
      <c r="C727" s="89"/>
      <c r="D727" s="89"/>
    </row>
    <row r="728" spans="3:4" ht="12.95" customHeight="1">
      <c r="C728" s="89"/>
      <c r="D728" s="89"/>
    </row>
    <row r="729" spans="3:4" ht="12.95" customHeight="1">
      <c r="C729" s="89"/>
      <c r="D729" s="89"/>
    </row>
    <row r="730" spans="3:4" ht="12.95" customHeight="1">
      <c r="C730" s="89"/>
      <c r="D730" s="89"/>
    </row>
    <row r="731" spans="3:4" ht="12.95" customHeight="1">
      <c r="C731" s="89"/>
      <c r="D731" s="89"/>
    </row>
    <row r="732" spans="3:4" ht="12.95" customHeight="1">
      <c r="C732" s="89"/>
      <c r="D732" s="89"/>
    </row>
    <row r="733" spans="3:4" ht="12.95" customHeight="1">
      <c r="C733" s="89"/>
      <c r="D733" s="89"/>
    </row>
    <row r="734" spans="3:4" ht="12.95" customHeight="1">
      <c r="C734" s="89"/>
      <c r="D734" s="89"/>
    </row>
    <row r="735" spans="3:4" ht="12.95" customHeight="1">
      <c r="C735" s="89"/>
      <c r="D735" s="89"/>
    </row>
    <row r="736" spans="3:4" ht="12.95" customHeight="1">
      <c r="C736" s="89"/>
      <c r="D736" s="89"/>
    </row>
    <row r="737" spans="3:4" ht="12.95" customHeight="1">
      <c r="C737" s="89"/>
      <c r="D737" s="89"/>
    </row>
    <row r="738" spans="3:4" ht="12.95" customHeight="1">
      <c r="C738" s="89"/>
      <c r="D738" s="89"/>
    </row>
    <row r="739" spans="3:4" ht="12.95" customHeight="1">
      <c r="C739" s="89"/>
      <c r="D739" s="89"/>
    </row>
    <row r="740" spans="3:4" ht="12.95" customHeight="1">
      <c r="C740" s="89"/>
      <c r="D740" s="89"/>
    </row>
    <row r="741" spans="3:4" ht="12.95" customHeight="1">
      <c r="C741" s="89"/>
      <c r="D741" s="89"/>
    </row>
    <row r="742" spans="3:4" ht="12.95" customHeight="1">
      <c r="C742" s="89"/>
      <c r="D742" s="89"/>
    </row>
    <row r="743" spans="3:4" ht="12.95" customHeight="1">
      <c r="C743" s="89"/>
      <c r="D743" s="89"/>
    </row>
    <row r="744" spans="3:4" ht="12.95" customHeight="1">
      <c r="C744" s="89"/>
      <c r="D744" s="89"/>
    </row>
    <row r="745" spans="3:4" ht="12.95" customHeight="1">
      <c r="C745" s="89"/>
      <c r="D745" s="89"/>
    </row>
    <row r="746" spans="3:4" ht="12.95" customHeight="1">
      <c r="C746" s="89"/>
      <c r="D746" s="89"/>
    </row>
    <row r="747" spans="3:4" ht="12.95" customHeight="1">
      <c r="C747" s="89"/>
      <c r="D747" s="89"/>
    </row>
    <row r="748" spans="3:4" ht="12.95" customHeight="1">
      <c r="C748" s="89"/>
      <c r="D748" s="89"/>
    </row>
    <row r="749" spans="3:4" ht="12.95" customHeight="1">
      <c r="C749" s="89"/>
      <c r="D749" s="89"/>
    </row>
    <row r="750" spans="3:4" ht="12.95" customHeight="1">
      <c r="C750" s="89"/>
      <c r="D750" s="89"/>
    </row>
    <row r="751" spans="3:4" ht="12.95" customHeight="1">
      <c r="C751" s="89"/>
      <c r="D751" s="89"/>
    </row>
    <row r="752" spans="3:4" ht="12.95" customHeight="1">
      <c r="C752" s="89"/>
      <c r="D752" s="89"/>
    </row>
    <row r="753" spans="3:4" ht="12.95" customHeight="1">
      <c r="C753" s="89"/>
      <c r="D753" s="89"/>
    </row>
    <row r="754" spans="3:4" ht="12.95" customHeight="1">
      <c r="C754" s="89"/>
      <c r="D754" s="89"/>
    </row>
    <row r="755" spans="3:4" ht="12.95" customHeight="1">
      <c r="C755" s="89"/>
      <c r="D755" s="89"/>
    </row>
    <row r="756" spans="3:4" ht="12.95" customHeight="1">
      <c r="C756" s="89"/>
      <c r="D756" s="89"/>
    </row>
    <row r="757" spans="3:4" ht="12.95" customHeight="1">
      <c r="C757" s="89"/>
      <c r="D757" s="89"/>
    </row>
    <row r="758" spans="3:4" ht="12.95" customHeight="1">
      <c r="C758" s="89"/>
      <c r="D758" s="89"/>
    </row>
    <row r="759" spans="3:4" ht="12.95" customHeight="1">
      <c r="C759" s="89"/>
      <c r="D759" s="89"/>
    </row>
    <row r="760" spans="3:4" ht="12.95" customHeight="1">
      <c r="C760" s="89"/>
      <c r="D760" s="89"/>
    </row>
    <row r="761" spans="3:4" ht="12.95" customHeight="1">
      <c r="C761" s="89"/>
      <c r="D761" s="89"/>
    </row>
    <row r="762" spans="3:4" ht="12.95" customHeight="1">
      <c r="C762" s="89"/>
      <c r="D762" s="89"/>
    </row>
    <row r="763" spans="3:4" ht="12.95" customHeight="1">
      <c r="C763" s="89"/>
      <c r="D763" s="89"/>
    </row>
    <row r="764" spans="3:4" ht="12.95" customHeight="1">
      <c r="C764" s="89"/>
      <c r="D764" s="89"/>
    </row>
    <row r="765" spans="3:4" ht="12.95" customHeight="1">
      <c r="C765" s="89"/>
      <c r="D765" s="89"/>
    </row>
    <row r="766" spans="3:4" ht="12.95" customHeight="1">
      <c r="C766" s="89"/>
      <c r="D766" s="89"/>
    </row>
    <row r="767" spans="3:4" ht="12.95" customHeight="1">
      <c r="C767" s="89"/>
      <c r="D767" s="89"/>
    </row>
    <row r="768" spans="3:4" ht="12.95" customHeight="1">
      <c r="C768" s="89"/>
      <c r="D768" s="89"/>
    </row>
    <row r="769" spans="3:4" ht="12.95" customHeight="1">
      <c r="C769" s="89"/>
      <c r="D769" s="89"/>
    </row>
    <row r="770" spans="3:4" ht="12.95" customHeight="1">
      <c r="C770" s="89"/>
      <c r="D770" s="89"/>
    </row>
    <row r="771" spans="3:4" ht="12.95" customHeight="1">
      <c r="C771" s="89"/>
      <c r="D771" s="89"/>
    </row>
    <row r="772" spans="3:4" ht="12.95" customHeight="1">
      <c r="C772" s="89"/>
      <c r="D772" s="89"/>
    </row>
    <row r="773" spans="3:4" ht="12.95" customHeight="1">
      <c r="C773" s="89"/>
      <c r="D773" s="89"/>
    </row>
    <row r="774" spans="3:4" ht="12.95" customHeight="1">
      <c r="C774" s="89"/>
      <c r="D774" s="89"/>
    </row>
    <row r="775" spans="3:4" ht="12.95" customHeight="1">
      <c r="C775" s="89"/>
      <c r="D775" s="89"/>
    </row>
    <row r="776" spans="3:4" ht="12.95" customHeight="1">
      <c r="C776" s="89"/>
      <c r="D776" s="89"/>
    </row>
    <row r="777" spans="3:4" ht="12.95" customHeight="1">
      <c r="C777" s="89"/>
      <c r="D777" s="89"/>
    </row>
    <row r="778" spans="3:4" ht="12.95" customHeight="1">
      <c r="C778" s="89"/>
      <c r="D778" s="89"/>
    </row>
    <row r="779" spans="3:4" ht="12.95" customHeight="1">
      <c r="C779" s="89"/>
      <c r="D779" s="89"/>
    </row>
    <row r="780" spans="3:4" ht="12.95" customHeight="1">
      <c r="C780" s="89"/>
      <c r="D780" s="89"/>
    </row>
    <row r="781" spans="3:4" ht="12.95" customHeight="1">
      <c r="C781" s="89"/>
      <c r="D781" s="89"/>
    </row>
    <row r="782" spans="3:4" ht="12.95" customHeight="1">
      <c r="C782" s="89"/>
      <c r="D782" s="89"/>
    </row>
    <row r="783" spans="3:4" ht="12.95" customHeight="1">
      <c r="C783" s="89"/>
      <c r="D783" s="89"/>
    </row>
    <row r="784" spans="3:4" ht="12.95" customHeight="1">
      <c r="C784" s="89"/>
      <c r="D784" s="89"/>
    </row>
    <row r="785" spans="3:4" ht="12.95" customHeight="1">
      <c r="C785" s="89"/>
      <c r="D785" s="89"/>
    </row>
    <row r="786" spans="3:4" ht="12.95" customHeight="1">
      <c r="C786" s="89"/>
      <c r="D786" s="89"/>
    </row>
    <row r="787" spans="3:4" ht="12.95" customHeight="1">
      <c r="C787" s="89"/>
      <c r="D787" s="89"/>
    </row>
    <row r="788" spans="3:4" ht="12.95" customHeight="1">
      <c r="C788" s="89"/>
      <c r="D788" s="89"/>
    </row>
    <row r="789" spans="3:4" ht="12.95" customHeight="1">
      <c r="C789" s="89"/>
      <c r="D789" s="89"/>
    </row>
    <row r="790" spans="3:4" ht="12.95" customHeight="1">
      <c r="C790" s="89"/>
      <c r="D790" s="89"/>
    </row>
    <row r="791" spans="3:4" ht="12.95" customHeight="1">
      <c r="C791" s="89"/>
      <c r="D791" s="89"/>
    </row>
    <row r="792" spans="3:4" ht="12.95" customHeight="1">
      <c r="C792" s="89"/>
      <c r="D792" s="89"/>
    </row>
    <row r="793" spans="3:4" ht="12.95" customHeight="1">
      <c r="C793" s="89"/>
      <c r="D793" s="89"/>
    </row>
    <row r="794" spans="3:4" ht="12.95" customHeight="1">
      <c r="C794" s="89"/>
      <c r="D794" s="89"/>
    </row>
    <row r="795" spans="3:4" ht="12.95" customHeight="1">
      <c r="C795" s="89"/>
      <c r="D795" s="89"/>
    </row>
    <row r="796" spans="3:4" ht="12.95" customHeight="1">
      <c r="C796" s="89"/>
      <c r="D796" s="89"/>
    </row>
    <row r="797" spans="3:4" ht="12.95" customHeight="1">
      <c r="C797" s="89"/>
      <c r="D797" s="89"/>
    </row>
    <row r="798" spans="3:4" ht="12.95" customHeight="1">
      <c r="C798" s="89"/>
      <c r="D798" s="89"/>
    </row>
    <row r="799" spans="3:4" ht="12.95" customHeight="1">
      <c r="C799" s="89"/>
      <c r="D799" s="89"/>
    </row>
    <row r="800" spans="3:4" ht="12.95" customHeight="1">
      <c r="C800" s="89"/>
      <c r="D800" s="89"/>
    </row>
    <row r="801" spans="3:4" ht="12.95" customHeight="1">
      <c r="C801" s="89"/>
      <c r="D801" s="89"/>
    </row>
    <row r="802" spans="3:4" ht="12.95" customHeight="1">
      <c r="C802" s="89"/>
      <c r="D802" s="89"/>
    </row>
    <row r="803" spans="3:4" ht="12.95" customHeight="1">
      <c r="C803" s="89"/>
      <c r="D803" s="89"/>
    </row>
    <row r="804" spans="3:4" ht="12.95" customHeight="1">
      <c r="C804" s="89"/>
      <c r="D804" s="89"/>
    </row>
    <row r="805" spans="3:4" ht="12.95" customHeight="1">
      <c r="C805" s="89"/>
      <c r="D805" s="89"/>
    </row>
    <row r="806" spans="3:4" ht="12.95" customHeight="1">
      <c r="C806" s="89"/>
      <c r="D806" s="89"/>
    </row>
    <row r="807" spans="3:4" ht="12.95" customHeight="1">
      <c r="C807" s="89"/>
      <c r="D807" s="89"/>
    </row>
    <row r="808" spans="3:4" ht="12.95" customHeight="1">
      <c r="C808" s="89"/>
      <c r="D808" s="89"/>
    </row>
    <row r="809" spans="3:4" ht="12.95" customHeight="1">
      <c r="C809" s="89"/>
      <c r="D809" s="89"/>
    </row>
    <row r="810" spans="3:4" ht="12.95" customHeight="1">
      <c r="C810" s="89"/>
      <c r="D810" s="89"/>
    </row>
    <row r="811" spans="3:4" ht="12.95" customHeight="1">
      <c r="C811" s="89"/>
      <c r="D811" s="89"/>
    </row>
    <row r="812" spans="3:4" ht="12.95" customHeight="1">
      <c r="C812" s="89"/>
      <c r="D812" s="89"/>
    </row>
    <row r="813" spans="3:4" ht="12.95" customHeight="1">
      <c r="C813" s="89"/>
      <c r="D813" s="89"/>
    </row>
    <row r="814" spans="3:4" ht="12.95" customHeight="1">
      <c r="C814" s="89"/>
      <c r="D814" s="89"/>
    </row>
    <row r="815" spans="3:4" ht="12.95" customHeight="1">
      <c r="C815" s="89"/>
      <c r="D815" s="89"/>
    </row>
    <row r="816" spans="3:4" ht="12.95" customHeight="1">
      <c r="C816" s="89"/>
      <c r="D816" s="89"/>
    </row>
    <row r="817" spans="3:4" ht="12.95" customHeight="1">
      <c r="C817" s="89"/>
      <c r="D817" s="89"/>
    </row>
    <row r="818" spans="3:4" ht="12.95" customHeight="1">
      <c r="C818" s="89"/>
      <c r="D818" s="89"/>
    </row>
    <row r="819" spans="3:4" ht="12.95" customHeight="1">
      <c r="C819" s="89"/>
      <c r="D819" s="89"/>
    </row>
    <row r="820" spans="3:4" ht="12.95" customHeight="1">
      <c r="C820" s="89"/>
      <c r="D820" s="89"/>
    </row>
    <row r="821" spans="3:4" ht="12.95" customHeight="1">
      <c r="C821" s="89"/>
      <c r="D821" s="89"/>
    </row>
    <row r="822" spans="3:4" ht="12.95" customHeight="1">
      <c r="C822" s="89"/>
      <c r="D822" s="89"/>
    </row>
    <row r="823" spans="3:4" ht="12.95" customHeight="1">
      <c r="C823" s="89"/>
      <c r="D823" s="89"/>
    </row>
    <row r="824" spans="3:4" ht="12.95" customHeight="1">
      <c r="C824" s="89"/>
      <c r="D824" s="89"/>
    </row>
    <row r="825" spans="3:4" ht="12.95" customHeight="1">
      <c r="C825" s="89"/>
      <c r="D825" s="89"/>
    </row>
    <row r="826" spans="3:4" ht="12.95" customHeight="1">
      <c r="C826" s="89"/>
      <c r="D826" s="89"/>
    </row>
    <row r="827" spans="3:4" ht="12.95" customHeight="1">
      <c r="C827" s="89"/>
      <c r="D827" s="89"/>
    </row>
    <row r="828" spans="3:4" ht="12.95" customHeight="1">
      <c r="C828" s="89"/>
      <c r="D828" s="89"/>
    </row>
    <row r="829" spans="3:4" ht="12.95" customHeight="1">
      <c r="C829" s="89"/>
      <c r="D829" s="89"/>
    </row>
    <row r="830" spans="3:4" ht="12.95" customHeight="1">
      <c r="C830" s="89"/>
      <c r="D830" s="89"/>
    </row>
    <row r="831" spans="3:4" ht="12.95" customHeight="1">
      <c r="C831" s="89"/>
      <c r="D831" s="89"/>
    </row>
    <row r="832" spans="3:4" ht="12.95" customHeight="1">
      <c r="C832" s="89"/>
      <c r="D832" s="89"/>
    </row>
    <row r="833" spans="3:4" ht="12.95" customHeight="1">
      <c r="C833" s="89"/>
      <c r="D833" s="89"/>
    </row>
    <row r="834" spans="3:4" ht="12.95" customHeight="1">
      <c r="C834" s="89"/>
      <c r="D834" s="89"/>
    </row>
    <row r="835" spans="3:4" ht="12.95" customHeight="1">
      <c r="C835" s="89"/>
      <c r="D835" s="89"/>
    </row>
    <row r="836" spans="3:4" ht="12.95" customHeight="1">
      <c r="C836" s="89"/>
      <c r="D836" s="89"/>
    </row>
    <row r="837" spans="3:4" ht="12.95" customHeight="1">
      <c r="C837" s="89"/>
      <c r="D837" s="89"/>
    </row>
    <row r="838" spans="3:4" ht="12.95" customHeight="1">
      <c r="C838" s="89"/>
      <c r="D838" s="89"/>
    </row>
    <row r="839" spans="3:4" ht="12.95" customHeight="1">
      <c r="C839" s="89"/>
      <c r="D839" s="89"/>
    </row>
    <row r="840" spans="3:4" ht="12.95" customHeight="1">
      <c r="C840" s="89"/>
      <c r="D840" s="89"/>
    </row>
    <row r="841" spans="3:4" ht="12.95" customHeight="1">
      <c r="C841" s="89"/>
      <c r="D841" s="89"/>
    </row>
    <row r="842" spans="3:4" ht="12.95" customHeight="1">
      <c r="C842" s="89"/>
      <c r="D842" s="89"/>
    </row>
    <row r="843" spans="3:4" ht="12.95" customHeight="1">
      <c r="C843" s="89"/>
      <c r="D843" s="89"/>
    </row>
    <row r="844" spans="3:4" ht="12.95" customHeight="1">
      <c r="C844" s="89"/>
      <c r="D844" s="89"/>
    </row>
    <row r="845" spans="3:4" ht="12.95" customHeight="1">
      <c r="C845" s="89"/>
      <c r="D845" s="89"/>
    </row>
    <row r="846" spans="3:4" ht="12.95" customHeight="1">
      <c r="C846" s="89"/>
      <c r="D846" s="89"/>
    </row>
    <row r="847" spans="3:4" ht="12.95" customHeight="1">
      <c r="C847" s="89"/>
      <c r="D847" s="89"/>
    </row>
    <row r="848" spans="3:4" ht="12.95" customHeight="1">
      <c r="C848" s="89"/>
      <c r="D848" s="89"/>
    </row>
    <row r="849" spans="3:4" ht="12.95" customHeight="1">
      <c r="C849" s="89"/>
      <c r="D849" s="89"/>
    </row>
    <row r="850" spans="3:4" ht="12.95" customHeight="1">
      <c r="C850" s="89"/>
      <c r="D850" s="89"/>
    </row>
    <row r="851" spans="3:4" ht="12.95" customHeight="1">
      <c r="C851" s="89"/>
      <c r="D851" s="89"/>
    </row>
    <row r="852" spans="3:4" ht="12.95" customHeight="1">
      <c r="C852" s="89"/>
      <c r="D852" s="89"/>
    </row>
    <row r="853" spans="3:4" ht="12.95" customHeight="1">
      <c r="C853" s="89"/>
      <c r="D853" s="89"/>
    </row>
    <row r="854" spans="3:4" ht="12.95" customHeight="1">
      <c r="C854" s="89"/>
      <c r="D854" s="89"/>
    </row>
    <row r="855" spans="3:4" ht="12.95" customHeight="1">
      <c r="C855" s="89"/>
      <c r="D855" s="89"/>
    </row>
    <row r="856" spans="3:4" ht="12.95" customHeight="1">
      <c r="C856" s="89"/>
      <c r="D856" s="89"/>
    </row>
    <row r="857" spans="3:4" ht="12.95" customHeight="1">
      <c r="C857" s="89"/>
      <c r="D857" s="89"/>
    </row>
    <row r="858" spans="3:4" ht="12.95" customHeight="1">
      <c r="C858" s="89"/>
      <c r="D858" s="89"/>
    </row>
    <row r="859" spans="3:4" ht="12.95" customHeight="1">
      <c r="C859" s="89"/>
      <c r="D859" s="89"/>
    </row>
    <row r="860" spans="3:4" ht="12.95" customHeight="1">
      <c r="C860" s="89"/>
      <c r="D860" s="89"/>
    </row>
    <row r="861" spans="3:4" ht="12.95" customHeight="1">
      <c r="C861" s="89"/>
      <c r="D861" s="89"/>
    </row>
    <row r="862" spans="3:4" ht="12.95" customHeight="1">
      <c r="C862" s="89"/>
      <c r="D862" s="89"/>
    </row>
    <row r="863" spans="3:4" ht="12.95" customHeight="1">
      <c r="C863" s="89"/>
      <c r="D863" s="89"/>
    </row>
    <row r="864" spans="3:4" ht="12.95" customHeight="1">
      <c r="C864" s="89"/>
      <c r="D864" s="89"/>
    </row>
    <row r="865" spans="3:4" ht="12.95" customHeight="1">
      <c r="C865" s="89"/>
      <c r="D865" s="89"/>
    </row>
    <row r="866" spans="3:4" ht="12.95" customHeight="1">
      <c r="C866" s="89"/>
      <c r="D866" s="89"/>
    </row>
    <row r="867" spans="3:4" ht="12.95" customHeight="1">
      <c r="C867" s="89"/>
      <c r="D867" s="89"/>
    </row>
    <row r="868" spans="3:4" ht="12.95" customHeight="1">
      <c r="C868" s="89"/>
      <c r="D868" s="89"/>
    </row>
    <row r="869" spans="3:4" ht="12.95" customHeight="1">
      <c r="C869" s="89"/>
      <c r="D869" s="89"/>
    </row>
    <row r="870" spans="3:4" ht="12.95" customHeight="1">
      <c r="C870" s="89"/>
      <c r="D870" s="89"/>
    </row>
    <row r="871" spans="3:4" ht="12.95" customHeight="1">
      <c r="C871" s="89"/>
      <c r="D871" s="89"/>
    </row>
    <row r="872" spans="3:4" ht="12.95" customHeight="1">
      <c r="C872" s="89"/>
      <c r="D872" s="89"/>
    </row>
    <row r="873" spans="3:4" ht="12.95" customHeight="1">
      <c r="C873" s="89"/>
      <c r="D873" s="89"/>
    </row>
    <row r="874" spans="3:4" ht="12.95" customHeight="1">
      <c r="C874" s="89"/>
      <c r="D874" s="89"/>
    </row>
    <row r="875" spans="3:4" ht="12.95" customHeight="1">
      <c r="C875" s="89"/>
      <c r="D875" s="89"/>
    </row>
    <row r="876" spans="3:4" ht="12.95" customHeight="1">
      <c r="C876" s="89"/>
      <c r="D876" s="89"/>
    </row>
    <row r="877" spans="3:4" ht="12.95" customHeight="1">
      <c r="C877" s="89"/>
      <c r="D877" s="89"/>
    </row>
    <row r="878" spans="3:4" ht="12.95" customHeight="1">
      <c r="C878" s="89"/>
      <c r="D878" s="89"/>
    </row>
    <row r="879" spans="3:4" ht="12.95" customHeight="1">
      <c r="C879" s="89"/>
      <c r="D879" s="89"/>
    </row>
    <row r="880" spans="3:4" ht="12.95" customHeight="1">
      <c r="C880" s="89"/>
      <c r="D880" s="89"/>
    </row>
    <row r="881" spans="3:4" ht="12.95" customHeight="1">
      <c r="C881" s="89"/>
      <c r="D881" s="89"/>
    </row>
    <row r="882" spans="3:4" ht="12.95" customHeight="1">
      <c r="C882" s="89"/>
      <c r="D882" s="89"/>
    </row>
    <row r="883" spans="3:4" ht="12.95" customHeight="1">
      <c r="C883" s="89"/>
      <c r="D883" s="89"/>
    </row>
    <row r="884" spans="3:4" ht="12.95" customHeight="1">
      <c r="C884" s="89"/>
      <c r="D884" s="89"/>
    </row>
    <row r="885" spans="3:4" ht="12.95" customHeight="1">
      <c r="C885" s="89"/>
      <c r="D885" s="89"/>
    </row>
    <row r="886" spans="3:4" ht="12.95" customHeight="1">
      <c r="C886" s="89"/>
      <c r="D886" s="89"/>
    </row>
    <row r="887" spans="3:4" ht="12.95" customHeight="1">
      <c r="C887" s="89"/>
      <c r="D887" s="89"/>
    </row>
    <row r="888" spans="3:4" ht="12.95" customHeight="1">
      <c r="C888" s="89"/>
      <c r="D888" s="89"/>
    </row>
    <row r="889" spans="3:4" ht="12.95" customHeight="1">
      <c r="C889" s="89"/>
      <c r="D889" s="89"/>
    </row>
    <row r="890" spans="3:4" ht="12.95" customHeight="1">
      <c r="C890" s="89"/>
      <c r="D890" s="89"/>
    </row>
    <row r="891" spans="3:4" ht="12.95" customHeight="1">
      <c r="C891" s="89"/>
      <c r="D891" s="89"/>
    </row>
    <row r="892" spans="3:4" ht="12.95" customHeight="1">
      <c r="C892" s="89"/>
      <c r="D892" s="89"/>
    </row>
    <row r="893" spans="3:4" ht="12.95" customHeight="1">
      <c r="C893" s="89"/>
      <c r="D893" s="89"/>
    </row>
    <row r="894" spans="3:4" ht="12.95" customHeight="1">
      <c r="C894" s="89"/>
      <c r="D894" s="89"/>
    </row>
    <row r="895" spans="3:4" ht="12.95" customHeight="1">
      <c r="C895" s="89"/>
      <c r="D895" s="89"/>
    </row>
    <row r="896" spans="3:4" ht="12.95" customHeight="1">
      <c r="C896" s="89"/>
      <c r="D896" s="89"/>
    </row>
    <row r="897" spans="3:4" ht="12.95" customHeight="1">
      <c r="C897" s="89"/>
      <c r="D897" s="89"/>
    </row>
    <row r="898" spans="3:4" ht="12.95" customHeight="1">
      <c r="C898" s="89"/>
      <c r="D898" s="89"/>
    </row>
    <row r="899" spans="3:4" ht="12.95" customHeight="1">
      <c r="C899" s="89"/>
      <c r="D899" s="89"/>
    </row>
    <row r="900" spans="3:4" ht="12.95" customHeight="1">
      <c r="C900" s="89"/>
      <c r="D900" s="89"/>
    </row>
    <row r="901" spans="3:4" ht="12.95" customHeight="1">
      <c r="C901" s="89"/>
      <c r="D901" s="89"/>
    </row>
    <row r="902" spans="3:4" ht="12.95" customHeight="1">
      <c r="C902" s="89"/>
      <c r="D902" s="89"/>
    </row>
    <row r="903" spans="3:4" ht="12.95" customHeight="1">
      <c r="C903" s="89"/>
      <c r="D903" s="89"/>
    </row>
    <row r="904" spans="3:4" ht="12.95" customHeight="1">
      <c r="C904" s="89"/>
      <c r="D904" s="89"/>
    </row>
    <row r="905" spans="3:4" ht="12.95" customHeight="1">
      <c r="C905" s="89"/>
      <c r="D905" s="89"/>
    </row>
    <row r="906" spans="3:4" ht="12.95" customHeight="1">
      <c r="C906" s="89"/>
      <c r="D906" s="89"/>
    </row>
    <row r="907" spans="3:4" ht="12.95" customHeight="1">
      <c r="C907" s="89"/>
      <c r="D907" s="89"/>
    </row>
    <row r="908" spans="3:4" ht="12.95" customHeight="1">
      <c r="C908" s="89"/>
      <c r="D908" s="89"/>
    </row>
    <row r="909" spans="3:4" ht="12.95" customHeight="1">
      <c r="C909" s="89"/>
      <c r="D909" s="89"/>
    </row>
    <row r="910" spans="3:4" ht="12.95" customHeight="1">
      <c r="C910" s="89"/>
      <c r="D910" s="89"/>
    </row>
    <row r="911" spans="3:4" ht="12.95" customHeight="1">
      <c r="C911" s="89"/>
      <c r="D911" s="89"/>
    </row>
    <row r="912" spans="3:4" ht="12.95" customHeight="1">
      <c r="C912" s="89"/>
      <c r="D912" s="89"/>
    </row>
    <row r="913" spans="3:4" ht="12.95" customHeight="1">
      <c r="C913" s="89"/>
      <c r="D913" s="89"/>
    </row>
    <row r="914" spans="3:4" ht="12.95" customHeight="1">
      <c r="C914" s="89"/>
      <c r="D914" s="89"/>
    </row>
    <row r="915" spans="3:4" ht="12.95" customHeight="1">
      <c r="C915" s="89"/>
      <c r="D915" s="89"/>
    </row>
    <row r="916" spans="3:4" ht="12.95" customHeight="1">
      <c r="C916" s="89"/>
      <c r="D916" s="89"/>
    </row>
    <row r="917" spans="3:4" ht="12.95" customHeight="1">
      <c r="C917" s="89"/>
      <c r="D917" s="89"/>
    </row>
    <row r="918" spans="3:4" ht="12.95" customHeight="1">
      <c r="C918" s="89"/>
      <c r="D918" s="89"/>
    </row>
    <row r="919" spans="3:4" ht="12.95" customHeight="1">
      <c r="C919" s="89"/>
      <c r="D919" s="89"/>
    </row>
    <row r="920" spans="3:4" ht="12.95" customHeight="1">
      <c r="C920" s="89"/>
      <c r="D920" s="89"/>
    </row>
    <row r="921" spans="3:4" ht="12.95" customHeight="1">
      <c r="C921" s="89"/>
      <c r="D921" s="89"/>
    </row>
    <row r="922" spans="3:4" ht="12.95" customHeight="1">
      <c r="C922" s="89"/>
      <c r="D922" s="89"/>
    </row>
    <row r="923" spans="3:4" ht="12.95" customHeight="1">
      <c r="C923" s="89"/>
      <c r="D923" s="89"/>
    </row>
    <row r="924" spans="3:4" ht="12.95" customHeight="1">
      <c r="C924" s="89"/>
      <c r="D924" s="89"/>
    </row>
    <row r="925" spans="3:4" ht="12.95" customHeight="1">
      <c r="C925" s="89"/>
      <c r="D925" s="89"/>
    </row>
    <row r="926" spans="3:4" ht="12.95" customHeight="1">
      <c r="C926" s="89"/>
      <c r="D926" s="89"/>
    </row>
    <row r="927" spans="3:4" ht="12.95" customHeight="1">
      <c r="C927" s="89"/>
      <c r="D927" s="89"/>
    </row>
    <row r="928" spans="3:4" ht="12.95" customHeight="1">
      <c r="C928" s="89"/>
      <c r="D928" s="89"/>
    </row>
    <row r="929" spans="3:4" ht="12.95" customHeight="1">
      <c r="C929" s="89"/>
      <c r="D929" s="89"/>
    </row>
    <row r="930" spans="3:4" ht="12.95" customHeight="1">
      <c r="C930" s="89"/>
      <c r="D930" s="89"/>
    </row>
    <row r="931" spans="3:4" ht="12.95" customHeight="1">
      <c r="C931" s="89"/>
      <c r="D931" s="89"/>
    </row>
    <row r="932" spans="3:4" ht="12.95" customHeight="1">
      <c r="C932" s="89"/>
      <c r="D932" s="89"/>
    </row>
    <row r="933" spans="3:4" ht="12.95" customHeight="1">
      <c r="C933" s="89"/>
      <c r="D933" s="89"/>
    </row>
    <row r="934" spans="3:4" ht="12.95" customHeight="1">
      <c r="C934" s="89"/>
      <c r="D934" s="89"/>
    </row>
    <row r="935" spans="3:4" ht="12.95" customHeight="1">
      <c r="C935" s="89"/>
      <c r="D935" s="89"/>
    </row>
    <row r="936" spans="3:4" ht="12.95" customHeight="1">
      <c r="C936" s="89"/>
      <c r="D936" s="89"/>
    </row>
    <row r="937" spans="3:4" ht="12.95" customHeight="1">
      <c r="C937" s="89"/>
      <c r="D937" s="89"/>
    </row>
    <row r="938" spans="3:4" ht="12.95" customHeight="1">
      <c r="C938" s="89"/>
      <c r="D938" s="89"/>
    </row>
    <row r="939" spans="3:4" ht="12.95" customHeight="1">
      <c r="C939" s="89"/>
      <c r="D939" s="89"/>
    </row>
    <row r="940" spans="3:4" ht="12.95" customHeight="1">
      <c r="C940" s="89"/>
      <c r="D940" s="89"/>
    </row>
    <row r="941" spans="3:4" ht="12.95" customHeight="1">
      <c r="C941" s="89"/>
      <c r="D941" s="89"/>
    </row>
    <row r="942" spans="3:4" ht="12.95" customHeight="1">
      <c r="C942" s="89"/>
      <c r="D942" s="89"/>
    </row>
    <row r="943" spans="3:4" ht="12.95" customHeight="1">
      <c r="C943" s="89"/>
      <c r="D943" s="89"/>
    </row>
    <row r="944" spans="3:4" ht="12.95" customHeight="1">
      <c r="C944" s="89"/>
      <c r="D944" s="89"/>
    </row>
    <row r="945" spans="3:4" ht="12.95" customHeight="1">
      <c r="C945" s="89"/>
      <c r="D945" s="89"/>
    </row>
    <row r="946" spans="3:4" ht="12.95" customHeight="1">
      <c r="C946" s="89"/>
      <c r="D946" s="89"/>
    </row>
    <row r="947" spans="3:4" ht="12.95" customHeight="1">
      <c r="C947" s="89"/>
      <c r="D947" s="89"/>
    </row>
    <row r="948" spans="3:4" ht="12.95" customHeight="1">
      <c r="C948" s="89"/>
      <c r="D948" s="89"/>
    </row>
    <row r="949" spans="3:4" ht="12.95" customHeight="1">
      <c r="C949" s="89"/>
      <c r="D949" s="89"/>
    </row>
    <row r="950" spans="3:4" ht="12.95" customHeight="1">
      <c r="C950" s="89"/>
      <c r="D950" s="89"/>
    </row>
    <row r="951" spans="3:4" ht="12.95" customHeight="1">
      <c r="C951" s="89"/>
      <c r="D951" s="89"/>
    </row>
    <row r="952" spans="3:4" ht="12.95" customHeight="1">
      <c r="C952" s="89"/>
      <c r="D952" s="89"/>
    </row>
    <row r="953" spans="3:4" ht="12.95" customHeight="1">
      <c r="C953" s="89"/>
      <c r="D953" s="89"/>
    </row>
    <row r="954" spans="3:4" ht="12.95" customHeight="1">
      <c r="C954" s="89"/>
      <c r="D954" s="89"/>
    </row>
    <row r="955" spans="3:4" ht="12.95" customHeight="1">
      <c r="C955" s="89"/>
      <c r="D955" s="89"/>
    </row>
    <row r="956" spans="3:4" ht="12.95" customHeight="1">
      <c r="C956" s="89"/>
      <c r="D956" s="89"/>
    </row>
    <row r="957" spans="3:4" ht="12.95" customHeight="1">
      <c r="C957" s="89"/>
      <c r="D957" s="89"/>
    </row>
    <row r="958" spans="3:4" ht="12.95" customHeight="1">
      <c r="C958" s="89"/>
      <c r="D958" s="89"/>
    </row>
    <row r="959" spans="3:4" ht="12.95" customHeight="1">
      <c r="C959" s="89"/>
      <c r="D959" s="89"/>
    </row>
    <row r="960" spans="3:4" ht="12.95" customHeight="1">
      <c r="C960" s="89"/>
      <c r="D960" s="89"/>
    </row>
    <row r="961" spans="3:4" ht="12.95" customHeight="1">
      <c r="C961" s="89"/>
      <c r="D961" s="89"/>
    </row>
    <row r="962" spans="3:4" ht="12.95" customHeight="1">
      <c r="C962" s="89"/>
      <c r="D962" s="89"/>
    </row>
    <row r="963" spans="3:4" ht="12.95" customHeight="1">
      <c r="C963" s="89"/>
      <c r="D963" s="89"/>
    </row>
    <row r="964" spans="3:4" ht="12.95" customHeight="1">
      <c r="C964" s="89"/>
      <c r="D964" s="89"/>
    </row>
    <row r="965" spans="3:4" ht="12.95" customHeight="1">
      <c r="C965" s="89"/>
      <c r="D965" s="89"/>
    </row>
    <row r="966" spans="3:4" ht="12.95" customHeight="1">
      <c r="C966" s="89"/>
      <c r="D966" s="89"/>
    </row>
    <row r="967" spans="3:4" ht="12.95" customHeight="1">
      <c r="C967" s="89"/>
      <c r="D967" s="89"/>
    </row>
    <row r="968" spans="3:4" ht="12.95" customHeight="1">
      <c r="C968" s="89"/>
      <c r="D968" s="89"/>
    </row>
    <row r="969" spans="3:4" ht="12.95" customHeight="1">
      <c r="C969" s="89"/>
      <c r="D969" s="89"/>
    </row>
    <row r="970" spans="3:4" ht="12.95" customHeight="1">
      <c r="C970" s="89"/>
      <c r="D970" s="89"/>
    </row>
    <row r="971" spans="3:4" ht="12.95" customHeight="1">
      <c r="C971" s="89"/>
      <c r="D971" s="89"/>
    </row>
    <row r="972" spans="3:4" ht="12.95" customHeight="1">
      <c r="C972" s="89"/>
      <c r="D972" s="89"/>
    </row>
    <row r="973" spans="3:4" ht="12.95" customHeight="1">
      <c r="C973" s="89"/>
      <c r="D973" s="89"/>
    </row>
    <row r="974" spans="3:4" ht="12.95" customHeight="1">
      <c r="C974" s="89"/>
      <c r="D974" s="89"/>
    </row>
    <row r="975" spans="3:4" ht="12.95" customHeight="1">
      <c r="C975" s="89"/>
      <c r="D975" s="89"/>
    </row>
    <row r="976" spans="3:4" ht="12.95" customHeight="1">
      <c r="C976" s="89"/>
      <c r="D976" s="89"/>
    </row>
    <row r="977" spans="3:4" ht="12.95" customHeight="1">
      <c r="C977" s="89"/>
      <c r="D977" s="89"/>
    </row>
    <row r="978" spans="3:4" ht="12.95" customHeight="1">
      <c r="C978" s="89"/>
      <c r="D978" s="89"/>
    </row>
    <row r="979" spans="3:4" ht="12.95" customHeight="1">
      <c r="C979" s="89"/>
      <c r="D979" s="89"/>
    </row>
    <row r="980" spans="3:4" ht="12.95" customHeight="1">
      <c r="C980" s="89"/>
      <c r="D980" s="89"/>
    </row>
    <row r="981" spans="3:4" ht="12.95" customHeight="1">
      <c r="C981" s="89"/>
      <c r="D981" s="89"/>
    </row>
    <row r="982" spans="3:4" ht="12.95" customHeight="1">
      <c r="C982" s="89"/>
      <c r="D982" s="89"/>
    </row>
    <row r="983" spans="3:4" ht="12.95" customHeight="1">
      <c r="C983" s="89"/>
      <c r="D983" s="89"/>
    </row>
    <row r="984" spans="3:4" ht="12.95" customHeight="1">
      <c r="C984" s="89"/>
      <c r="D984" s="89"/>
    </row>
    <row r="985" spans="3:4" ht="12.95" customHeight="1">
      <c r="C985" s="89"/>
      <c r="D985" s="89"/>
    </row>
    <row r="986" spans="3:4" ht="12.95" customHeight="1">
      <c r="C986" s="89"/>
      <c r="D986" s="89"/>
    </row>
    <row r="987" spans="3:4" ht="12.95" customHeight="1">
      <c r="C987" s="89"/>
      <c r="D987" s="89"/>
    </row>
    <row r="988" spans="3:4" ht="12.95" customHeight="1">
      <c r="C988" s="89"/>
      <c r="D988" s="89"/>
    </row>
    <row r="989" spans="3:4" ht="12.95" customHeight="1">
      <c r="C989" s="89"/>
      <c r="D989" s="89"/>
    </row>
    <row r="990" spans="3:4" ht="12.95" customHeight="1">
      <c r="C990" s="89"/>
      <c r="D990" s="89"/>
    </row>
    <row r="991" spans="3:4" ht="12.95" customHeight="1">
      <c r="C991" s="89"/>
      <c r="D991" s="89"/>
    </row>
    <row r="992" spans="3:4" ht="12.95" customHeight="1">
      <c r="C992" s="89"/>
      <c r="D992" s="89"/>
    </row>
    <row r="993" spans="3:4" ht="12.95" customHeight="1">
      <c r="C993" s="89"/>
      <c r="D993" s="89"/>
    </row>
    <row r="994" spans="3:4" ht="12.95" customHeight="1">
      <c r="C994" s="89"/>
      <c r="D994" s="89"/>
    </row>
    <row r="995" spans="3:4" ht="12.95" customHeight="1">
      <c r="C995" s="89"/>
      <c r="D995" s="89"/>
    </row>
    <row r="996" spans="3:4" ht="12.95" customHeight="1">
      <c r="C996" s="89"/>
      <c r="D996" s="89"/>
    </row>
    <row r="997" spans="3:4" ht="12.95" customHeight="1">
      <c r="C997" s="89"/>
      <c r="D997" s="89"/>
    </row>
    <row r="998" spans="3:4" ht="12.95" customHeight="1">
      <c r="C998" s="89"/>
      <c r="D998" s="89"/>
    </row>
    <row r="999" spans="3:4" ht="12.95" customHeight="1">
      <c r="C999" s="89"/>
      <c r="D999" s="89"/>
    </row>
    <row r="1000" spans="3:4" ht="12.95" customHeight="1">
      <c r="C1000" s="89"/>
      <c r="D1000" s="89"/>
    </row>
    <row r="1001" spans="3:4" ht="12.95" customHeight="1">
      <c r="C1001" s="89"/>
      <c r="D1001" s="89"/>
    </row>
    <row r="1002" spans="3:4" ht="12.95" customHeight="1">
      <c r="C1002" s="89"/>
      <c r="D1002" s="89"/>
    </row>
    <row r="1003" spans="3:4" ht="12.95" customHeight="1">
      <c r="C1003" s="89"/>
      <c r="D1003" s="89"/>
    </row>
    <row r="1004" spans="3:4" ht="12.95" customHeight="1">
      <c r="C1004" s="89"/>
      <c r="D1004" s="89"/>
    </row>
    <row r="1005" spans="3:4" ht="12.95" customHeight="1">
      <c r="C1005" s="89"/>
      <c r="D1005" s="89"/>
    </row>
    <row r="1006" spans="3:4" ht="12.95" customHeight="1">
      <c r="C1006" s="89"/>
      <c r="D1006" s="89"/>
    </row>
    <row r="1007" spans="3:4" ht="12.95" customHeight="1">
      <c r="C1007" s="89"/>
      <c r="D1007" s="89"/>
    </row>
    <row r="1008" spans="3:4" ht="12.95" customHeight="1">
      <c r="C1008" s="89"/>
      <c r="D1008" s="89"/>
    </row>
    <row r="1009" spans="3:4" ht="12.95" customHeight="1">
      <c r="C1009" s="89"/>
      <c r="D1009" s="89"/>
    </row>
    <row r="1010" spans="3:4" ht="12.95" customHeight="1">
      <c r="C1010" s="89"/>
      <c r="D1010" s="89"/>
    </row>
    <row r="1011" spans="3:4" ht="12.95" customHeight="1">
      <c r="C1011" s="89"/>
      <c r="D1011" s="89"/>
    </row>
    <row r="1012" spans="3:4" ht="12.95" customHeight="1">
      <c r="C1012" s="89"/>
      <c r="D1012" s="89"/>
    </row>
    <row r="1013" spans="3:4" ht="12.95" customHeight="1">
      <c r="C1013" s="89"/>
      <c r="D1013" s="89"/>
    </row>
    <row r="1014" spans="3:4" ht="12.95" customHeight="1">
      <c r="C1014" s="89"/>
      <c r="D1014" s="89"/>
    </row>
    <row r="1015" spans="3:4" ht="12.95" customHeight="1">
      <c r="C1015" s="89"/>
      <c r="D1015" s="89"/>
    </row>
    <row r="1016" spans="3:4" ht="12.95" customHeight="1">
      <c r="C1016" s="89"/>
      <c r="D1016" s="89"/>
    </row>
    <row r="1017" spans="3:4" ht="12.95" customHeight="1">
      <c r="C1017" s="89"/>
      <c r="D1017" s="89"/>
    </row>
    <row r="1018" spans="3:4" ht="12.95" customHeight="1">
      <c r="C1018" s="89"/>
      <c r="D1018" s="89"/>
    </row>
    <row r="1019" spans="3:4" ht="12.95" customHeight="1">
      <c r="C1019" s="89"/>
      <c r="D1019" s="89"/>
    </row>
    <row r="1020" spans="3:4" ht="12.95" customHeight="1">
      <c r="C1020" s="89"/>
      <c r="D1020" s="89"/>
    </row>
    <row r="1021" spans="3:4" ht="12.95" customHeight="1">
      <c r="C1021" s="89"/>
      <c r="D1021" s="89"/>
    </row>
    <row r="1022" spans="3:4" ht="12.95" customHeight="1">
      <c r="C1022" s="89"/>
      <c r="D1022" s="89"/>
    </row>
    <row r="1023" spans="3:4" ht="12.95" customHeight="1">
      <c r="C1023" s="89"/>
      <c r="D1023" s="89"/>
    </row>
    <row r="1024" spans="3:4" ht="12.95" customHeight="1">
      <c r="C1024" s="89"/>
      <c r="D1024" s="89"/>
    </row>
    <row r="1025" spans="3:4" ht="12.95" customHeight="1">
      <c r="C1025" s="89"/>
      <c r="D1025" s="89"/>
    </row>
    <row r="1026" spans="3:4" ht="12.95" customHeight="1">
      <c r="C1026" s="89"/>
      <c r="D1026" s="89"/>
    </row>
    <row r="1027" spans="3:4" ht="12.95" customHeight="1">
      <c r="C1027" s="89"/>
      <c r="D1027" s="89"/>
    </row>
    <row r="1028" spans="3:4" ht="12.95" customHeight="1">
      <c r="C1028" s="89"/>
      <c r="D1028" s="89"/>
    </row>
    <row r="1029" spans="3:4" ht="12.95" customHeight="1">
      <c r="C1029" s="89"/>
      <c r="D1029" s="89"/>
    </row>
    <row r="1030" spans="3:4" ht="12.95" customHeight="1">
      <c r="C1030" s="89"/>
      <c r="D1030" s="89"/>
    </row>
    <row r="1031" spans="3:4" ht="12.95" customHeight="1">
      <c r="C1031" s="89"/>
      <c r="D1031" s="89"/>
    </row>
    <row r="1032" spans="3:4" ht="12.95" customHeight="1">
      <c r="C1032" s="89"/>
      <c r="D1032" s="89"/>
    </row>
    <row r="1033" spans="3:4" ht="12.95" customHeight="1">
      <c r="C1033" s="89"/>
      <c r="D1033" s="89"/>
    </row>
    <row r="1034" spans="3:4" ht="12.95" customHeight="1">
      <c r="C1034" s="89"/>
      <c r="D1034" s="89"/>
    </row>
    <row r="1035" spans="3:4" ht="12.95" customHeight="1">
      <c r="C1035" s="89"/>
      <c r="D1035" s="89"/>
    </row>
    <row r="1036" spans="3:4" ht="12.95" customHeight="1">
      <c r="C1036" s="89"/>
      <c r="D1036" s="89"/>
    </row>
    <row r="1037" spans="3:4" ht="12.95" customHeight="1">
      <c r="C1037" s="89"/>
      <c r="D1037" s="89"/>
    </row>
    <row r="1038" spans="3:4" ht="12.95" customHeight="1">
      <c r="C1038" s="89"/>
      <c r="D1038" s="89"/>
    </row>
    <row r="1039" spans="3:4" ht="12.95" customHeight="1">
      <c r="C1039" s="89"/>
      <c r="D1039" s="89"/>
    </row>
    <row r="1040" spans="3:4" ht="12.95" customHeight="1">
      <c r="C1040" s="89"/>
      <c r="D1040" s="89"/>
    </row>
    <row r="1041" spans="3:4" ht="12.95" customHeight="1">
      <c r="C1041" s="89"/>
      <c r="D1041" s="89"/>
    </row>
    <row r="1042" spans="3:4" ht="12.95" customHeight="1">
      <c r="C1042" s="89"/>
      <c r="D1042" s="89"/>
    </row>
    <row r="1043" spans="3:4" ht="12.95" customHeight="1">
      <c r="C1043" s="89"/>
      <c r="D1043" s="89"/>
    </row>
    <row r="1044" spans="3:4" ht="12.95" customHeight="1">
      <c r="C1044" s="89"/>
      <c r="D1044" s="89"/>
    </row>
    <row r="1045" spans="3:4" ht="12.95" customHeight="1">
      <c r="C1045" s="89"/>
      <c r="D1045" s="89"/>
    </row>
    <row r="1046" spans="3:4" ht="12.95" customHeight="1">
      <c r="C1046" s="89"/>
      <c r="D1046" s="89"/>
    </row>
    <row r="1047" spans="3:4" ht="12.95" customHeight="1">
      <c r="C1047" s="89"/>
      <c r="D1047" s="89"/>
    </row>
    <row r="1048" spans="3:4" ht="12.95" customHeight="1">
      <c r="C1048" s="89"/>
      <c r="D1048" s="89"/>
    </row>
    <row r="1049" spans="3:4" ht="12.95" customHeight="1">
      <c r="C1049" s="89"/>
      <c r="D1049" s="89"/>
    </row>
    <row r="1050" spans="3:4" ht="12.95" customHeight="1">
      <c r="C1050" s="89"/>
      <c r="D1050" s="89"/>
    </row>
    <row r="1051" spans="3:4" ht="12.95" customHeight="1">
      <c r="C1051" s="89"/>
      <c r="D1051" s="89"/>
    </row>
    <row r="1052" spans="3:4" ht="12.95" customHeight="1">
      <c r="C1052" s="89"/>
      <c r="D1052" s="89"/>
    </row>
    <row r="1053" spans="3:4" ht="12.95" customHeight="1">
      <c r="C1053" s="89"/>
      <c r="D1053" s="89"/>
    </row>
    <row r="1054" spans="3:4" ht="12.95" customHeight="1">
      <c r="C1054" s="89"/>
      <c r="D1054" s="89"/>
    </row>
    <row r="1055" spans="3:4" ht="12.95" customHeight="1">
      <c r="C1055" s="89"/>
      <c r="D1055" s="89"/>
    </row>
    <row r="1056" spans="3:4" ht="12.95" customHeight="1">
      <c r="C1056" s="89"/>
      <c r="D1056" s="89"/>
    </row>
    <row r="1057" spans="3:4" ht="12.95" customHeight="1">
      <c r="C1057" s="89"/>
      <c r="D1057" s="89"/>
    </row>
    <row r="1058" spans="3:4" ht="12.95" customHeight="1">
      <c r="C1058" s="89"/>
      <c r="D1058" s="89"/>
    </row>
    <row r="1059" spans="3:4" ht="12.95" customHeight="1">
      <c r="C1059" s="89"/>
      <c r="D1059" s="89"/>
    </row>
    <row r="1060" spans="3:4" ht="12.95" customHeight="1">
      <c r="C1060" s="89"/>
      <c r="D1060" s="89"/>
    </row>
    <row r="1061" spans="3:4" ht="12.95" customHeight="1">
      <c r="C1061" s="89"/>
      <c r="D1061" s="89"/>
    </row>
    <row r="1062" spans="3:4" ht="12.95" customHeight="1">
      <c r="C1062" s="89"/>
      <c r="D1062" s="89"/>
    </row>
    <row r="1063" spans="3:4" ht="12.95" customHeight="1">
      <c r="C1063" s="89"/>
      <c r="D1063" s="89"/>
    </row>
    <row r="1064" spans="3:4" ht="12.95" customHeight="1">
      <c r="C1064" s="89"/>
      <c r="D1064" s="89"/>
    </row>
    <row r="1065" spans="3:4" ht="12.95" customHeight="1">
      <c r="C1065" s="89"/>
      <c r="D1065" s="89"/>
    </row>
    <row r="1066" spans="3:4" ht="12.95" customHeight="1">
      <c r="C1066" s="89"/>
      <c r="D1066" s="89"/>
    </row>
    <row r="1067" spans="3:4" ht="12.95" customHeight="1">
      <c r="C1067" s="89"/>
      <c r="D1067" s="89"/>
    </row>
    <row r="1068" spans="3:4" ht="12.95" customHeight="1">
      <c r="C1068" s="89"/>
      <c r="D1068" s="89"/>
    </row>
    <row r="1069" spans="3:4" ht="12.95" customHeight="1">
      <c r="C1069" s="89"/>
      <c r="D1069" s="89"/>
    </row>
    <row r="1070" spans="3:4" ht="12.95" customHeight="1">
      <c r="C1070" s="89"/>
      <c r="D1070" s="89"/>
    </row>
    <row r="1071" spans="3:4" ht="12.95" customHeight="1">
      <c r="C1071" s="89"/>
      <c r="D1071" s="89"/>
    </row>
    <row r="1072" spans="3:4" ht="12.95" customHeight="1">
      <c r="C1072" s="89"/>
      <c r="D1072" s="89"/>
    </row>
    <row r="1073" spans="3:4" ht="12.95" customHeight="1">
      <c r="C1073" s="89"/>
      <c r="D1073" s="89"/>
    </row>
    <row r="1074" spans="3:4" ht="12.95" customHeight="1">
      <c r="C1074" s="89"/>
      <c r="D1074" s="89"/>
    </row>
    <row r="1075" spans="3:4" ht="12.95" customHeight="1">
      <c r="C1075" s="89"/>
      <c r="D1075" s="89"/>
    </row>
    <row r="1076" spans="3:4" ht="12.95" customHeight="1">
      <c r="C1076" s="89"/>
      <c r="D1076" s="89"/>
    </row>
    <row r="1077" spans="3:4" ht="12.95" customHeight="1">
      <c r="C1077" s="89"/>
      <c r="D1077" s="89"/>
    </row>
    <row r="1078" spans="3:4" ht="12.95" customHeight="1">
      <c r="C1078" s="89"/>
      <c r="D1078" s="89"/>
    </row>
    <row r="1079" spans="3:4" ht="12.95" customHeight="1">
      <c r="C1079" s="89"/>
      <c r="D1079" s="89"/>
    </row>
    <row r="1080" spans="3:4" ht="12.95" customHeight="1">
      <c r="C1080" s="89"/>
      <c r="D1080" s="89"/>
    </row>
    <row r="1081" spans="3:4" ht="12.95" customHeight="1">
      <c r="C1081" s="89"/>
      <c r="D1081" s="89"/>
    </row>
    <row r="1082" spans="3:4" ht="12.95" customHeight="1">
      <c r="C1082" s="89"/>
      <c r="D1082" s="89"/>
    </row>
    <row r="1083" spans="3:4" ht="12.95" customHeight="1">
      <c r="C1083" s="89"/>
      <c r="D1083" s="89"/>
    </row>
    <row r="1084" spans="3:4" ht="12.95" customHeight="1">
      <c r="C1084" s="89"/>
      <c r="D1084" s="89"/>
    </row>
    <row r="1085" spans="3:4" ht="12.95" customHeight="1">
      <c r="C1085" s="89"/>
      <c r="D1085" s="89"/>
    </row>
    <row r="1086" spans="3:4" ht="12.95" customHeight="1">
      <c r="C1086" s="89"/>
      <c r="D1086" s="89"/>
    </row>
    <row r="1087" spans="3:4" ht="12.95" customHeight="1">
      <c r="C1087" s="89"/>
      <c r="D1087" s="89"/>
    </row>
    <row r="1088" spans="3:4" ht="12.95" customHeight="1">
      <c r="C1088" s="89"/>
      <c r="D1088" s="89"/>
    </row>
    <row r="1089" spans="3:4" ht="12.95" customHeight="1">
      <c r="C1089" s="89"/>
      <c r="D1089" s="89"/>
    </row>
    <row r="1090" spans="3:4" ht="12.95" customHeight="1">
      <c r="C1090" s="89"/>
      <c r="D1090" s="89"/>
    </row>
    <row r="1091" spans="3:4" ht="12.95" customHeight="1">
      <c r="C1091" s="89"/>
      <c r="D1091" s="89"/>
    </row>
    <row r="1092" spans="3:4" ht="12.95" customHeight="1">
      <c r="C1092" s="89"/>
      <c r="D1092" s="89"/>
    </row>
    <row r="1093" spans="3:4" ht="12.95" customHeight="1">
      <c r="C1093" s="89"/>
      <c r="D1093" s="89"/>
    </row>
    <row r="1094" spans="3:4" ht="12.95" customHeight="1">
      <c r="C1094" s="89"/>
      <c r="D1094" s="89"/>
    </row>
    <row r="1095" spans="3:4" ht="12.95" customHeight="1">
      <c r="C1095" s="89"/>
      <c r="D1095" s="89"/>
    </row>
    <row r="1096" spans="3:4" ht="12.95" customHeight="1">
      <c r="C1096" s="89"/>
      <c r="D1096" s="89"/>
    </row>
    <row r="1097" spans="3:4" ht="12.95" customHeight="1">
      <c r="C1097" s="89"/>
      <c r="D1097" s="89"/>
    </row>
    <row r="1098" spans="3:4" ht="12.95" customHeight="1">
      <c r="C1098" s="89"/>
      <c r="D1098" s="89"/>
    </row>
    <row r="1099" spans="3:4" ht="12.95" customHeight="1">
      <c r="C1099" s="89"/>
      <c r="D1099" s="89"/>
    </row>
    <row r="1100" spans="3:4" ht="12.95" customHeight="1">
      <c r="C1100" s="89"/>
      <c r="D1100" s="89"/>
    </row>
    <row r="1101" spans="3:4" ht="12.95" customHeight="1">
      <c r="C1101" s="89"/>
      <c r="D1101" s="89"/>
    </row>
    <row r="1102" spans="3:4" ht="12.95" customHeight="1">
      <c r="C1102" s="89"/>
      <c r="D1102" s="89"/>
    </row>
    <row r="1103" spans="3:4" ht="12.95" customHeight="1">
      <c r="C1103" s="89"/>
      <c r="D1103" s="89"/>
    </row>
    <row r="1104" spans="3:4" ht="12.95" customHeight="1">
      <c r="C1104" s="89"/>
      <c r="D1104" s="89"/>
    </row>
    <row r="1105" spans="3:4" ht="12.95" customHeight="1">
      <c r="C1105" s="89"/>
      <c r="D1105" s="89"/>
    </row>
    <row r="1106" spans="3:4" ht="12.95" customHeight="1">
      <c r="C1106" s="89"/>
      <c r="D1106" s="89"/>
    </row>
    <row r="1107" spans="3:4" ht="12.95" customHeight="1">
      <c r="C1107" s="89"/>
      <c r="D1107" s="89"/>
    </row>
    <row r="1108" spans="3:4" ht="12.95" customHeight="1">
      <c r="C1108" s="89"/>
      <c r="D1108" s="89"/>
    </row>
    <row r="1109" spans="3:4" ht="12.95" customHeight="1">
      <c r="C1109" s="89"/>
      <c r="D1109" s="89"/>
    </row>
    <row r="1110" spans="3:4" ht="12.95" customHeight="1">
      <c r="C1110" s="89"/>
      <c r="D1110" s="89"/>
    </row>
    <row r="1111" spans="3:4" ht="12.95" customHeight="1">
      <c r="C1111" s="89"/>
      <c r="D1111" s="89"/>
    </row>
    <row r="1112" spans="3:4" ht="12.95" customHeight="1">
      <c r="C1112" s="89"/>
      <c r="D1112" s="89"/>
    </row>
    <row r="1113" spans="3:4" ht="12.95" customHeight="1">
      <c r="C1113" s="89"/>
      <c r="D1113" s="89"/>
    </row>
    <row r="1114" spans="3:4" ht="12.95" customHeight="1">
      <c r="C1114" s="89"/>
      <c r="D1114" s="89"/>
    </row>
    <row r="1115" spans="3:4" ht="12.95" customHeight="1">
      <c r="C1115" s="89"/>
      <c r="D1115" s="89"/>
    </row>
    <row r="1116" spans="3:4" ht="12.95" customHeight="1">
      <c r="C1116" s="89"/>
      <c r="D1116" s="89"/>
    </row>
    <row r="1117" spans="3:4" ht="12.95" customHeight="1">
      <c r="C1117" s="89"/>
      <c r="D1117" s="89"/>
    </row>
    <row r="1118" spans="3:4" ht="12.95" customHeight="1">
      <c r="C1118" s="89"/>
      <c r="D1118" s="89"/>
    </row>
    <row r="1119" spans="3:4" ht="12.95" customHeight="1">
      <c r="C1119" s="89"/>
      <c r="D1119" s="89"/>
    </row>
    <row r="1120" spans="3:4" ht="12.95" customHeight="1">
      <c r="C1120" s="89"/>
      <c r="D1120" s="89"/>
    </row>
    <row r="1121" spans="3:4" ht="12.95" customHeight="1">
      <c r="C1121" s="89"/>
      <c r="D1121" s="89"/>
    </row>
    <row r="1122" spans="3:4" ht="12.95" customHeight="1">
      <c r="C1122" s="89"/>
      <c r="D1122" s="89"/>
    </row>
    <row r="1123" spans="3:4" ht="12.95" customHeight="1">
      <c r="C1123" s="89"/>
      <c r="D1123" s="89"/>
    </row>
    <row r="1124" spans="3:4" ht="12.95" customHeight="1">
      <c r="C1124" s="89"/>
      <c r="D1124" s="89"/>
    </row>
    <row r="1125" spans="3:4" ht="12.95" customHeight="1">
      <c r="C1125" s="89"/>
      <c r="D1125" s="89"/>
    </row>
    <row r="1126" spans="3:4" ht="12.95" customHeight="1">
      <c r="C1126" s="89"/>
      <c r="D1126" s="89"/>
    </row>
    <row r="1127" spans="3:4" ht="12.95" customHeight="1">
      <c r="C1127" s="89"/>
      <c r="D1127" s="89"/>
    </row>
    <row r="1128" spans="3:4" ht="12.95" customHeight="1">
      <c r="C1128" s="89"/>
      <c r="D1128" s="89"/>
    </row>
    <row r="1129" spans="3:4" ht="12.95" customHeight="1">
      <c r="C1129" s="89"/>
      <c r="D1129" s="89"/>
    </row>
    <row r="1130" spans="3:4" ht="12.95" customHeight="1">
      <c r="C1130" s="89"/>
      <c r="D1130" s="89"/>
    </row>
    <row r="1131" spans="3:4" ht="12.95" customHeight="1">
      <c r="C1131" s="89"/>
      <c r="D1131" s="89"/>
    </row>
    <row r="1132" spans="3:4" ht="12.95" customHeight="1">
      <c r="C1132" s="89"/>
      <c r="D1132" s="89"/>
    </row>
    <row r="1133" spans="3:4" ht="12.95" customHeight="1">
      <c r="C1133" s="89"/>
      <c r="D1133" s="89"/>
    </row>
    <row r="1134" spans="3:4" ht="12.95" customHeight="1">
      <c r="C1134" s="89"/>
      <c r="D1134" s="89"/>
    </row>
    <row r="1135" spans="3:4" ht="12.95" customHeight="1">
      <c r="C1135" s="89"/>
      <c r="D1135" s="89"/>
    </row>
    <row r="1136" spans="3:4" ht="12.95" customHeight="1">
      <c r="C1136" s="89"/>
      <c r="D1136" s="89"/>
    </row>
    <row r="1137" spans="3:4" ht="12.95" customHeight="1">
      <c r="C1137" s="89"/>
      <c r="D1137" s="89"/>
    </row>
    <row r="1138" spans="3:4" ht="12.95" customHeight="1">
      <c r="C1138" s="89"/>
      <c r="D1138" s="89"/>
    </row>
    <row r="1139" spans="3:4" ht="12.95" customHeight="1">
      <c r="C1139" s="89"/>
      <c r="D1139" s="89"/>
    </row>
    <row r="1140" spans="3:4" ht="12.95" customHeight="1">
      <c r="C1140" s="89"/>
      <c r="D1140" s="89"/>
    </row>
    <row r="1141" spans="3:4" ht="12.95" customHeight="1">
      <c r="C1141" s="89"/>
      <c r="D1141" s="89"/>
    </row>
    <row r="1142" spans="3:4" ht="12.95" customHeight="1">
      <c r="C1142" s="89"/>
      <c r="D1142" s="89"/>
    </row>
    <row r="1143" spans="3:4" ht="12.95" customHeight="1">
      <c r="C1143" s="89"/>
      <c r="D1143" s="89"/>
    </row>
    <row r="1144" spans="3:4" ht="12.95" customHeight="1">
      <c r="C1144" s="89"/>
      <c r="D1144" s="89"/>
    </row>
    <row r="1145" spans="3:4" ht="12.95" customHeight="1">
      <c r="C1145" s="89"/>
      <c r="D1145" s="89"/>
    </row>
    <row r="1146" spans="3:4" ht="12.95" customHeight="1">
      <c r="C1146" s="89"/>
      <c r="D1146" s="89"/>
    </row>
    <row r="1147" spans="3:4" ht="12.95" customHeight="1">
      <c r="C1147" s="89"/>
      <c r="D1147" s="89"/>
    </row>
    <row r="1148" spans="3:4" ht="12.95" customHeight="1">
      <c r="C1148" s="89"/>
      <c r="D1148" s="89"/>
    </row>
    <row r="1149" spans="3:4" ht="12.95" customHeight="1">
      <c r="C1149" s="89"/>
      <c r="D1149" s="89"/>
    </row>
    <row r="1150" spans="3:4" ht="12.95" customHeight="1">
      <c r="C1150" s="89"/>
      <c r="D1150" s="89"/>
    </row>
    <row r="1151" spans="3:4" ht="12.95" customHeight="1">
      <c r="C1151" s="89"/>
      <c r="D1151" s="89"/>
    </row>
    <row r="1152" spans="3:4" ht="12.95" customHeight="1">
      <c r="C1152" s="89"/>
      <c r="D1152" s="89"/>
    </row>
    <row r="1153" spans="3:4" ht="12.95" customHeight="1">
      <c r="C1153" s="89"/>
      <c r="D1153" s="89"/>
    </row>
    <row r="1154" spans="3:4" ht="12.95" customHeight="1">
      <c r="C1154" s="89"/>
      <c r="D1154" s="89"/>
    </row>
    <row r="1155" spans="3:4" ht="12.95" customHeight="1">
      <c r="C1155" s="89"/>
      <c r="D1155" s="89"/>
    </row>
    <row r="1156" spans="3:4" ht="12.95" customHeight="1">
      <c r="C1156" s="89"/>
      <c r="D1156" s="89"/>
    </row>
    <row r="1157" spans="3:4" ht="12.95" customHeight="1">
      <c r="C1157" s="89"/>
      <c r="D1157" s="89"/>
    </row>
    <row r="1158" spans="3:4" ht="12.95" customHeight="1">
      <c r="C1158" s="89"/>
      <c r="D1158" s="89"/>
    </row>
    <row r="1159" spans="3:4" ht="12.95" customHeight="1">
      <c r="C1159" s="89"/>
      <c r="D1159" s="89"/>
    </row>
    <row r="1160" spans="3:4" ht="12.95" customHeight="1">
      <c r="C1160" s="89"/>
      <c r="D1160" s="89"/>
    </row>
    <row r="1161" spans="3:4" ht="12.95" customHeight="1">
      <c r="C1161" s="89"/>
      <c r="D1161" s="89"/>
    </row>
    <row r="1162" spans="3:4" ht="12.95" customHeight="1">
      <c r="C1162" s="89"/>
      <c r="D1162" s="89"/>
    </row>
    <row r="1163" spans="3:4" ht="12.95" customHeight="1">
      <c r="C1163" s="89"/>
      <c r="D1163" s="89"/>
    </row>
    <row r="1164" spans="3:4" ht="12.95" customHeight="1">
      <c r="C1164" s="89"/>
      <c r="D1164" s="89"/>
    </row>
    <row r="1165" spans="3:4" ht="12.95" customHeight="1">
      <c r="C1165" s="89"/>
      <c r="D1165" s="89"/>
    </row>
    <row r="1166" spans="3:4" ht="12.95" customHeight="1">
      <c r="C1166" s="89"/>
      <c r="D1166" s="89"/>
    </row>
    <row r="1167" spans="3:4" ht="12.95" customHeight="1">
      <c r="C1167" s="89"/>
      <c r="D1167" s="89"/>
    </row>
    <row r="1168" spans="3:4" ht="12.95" customHeight="1">
      <c r="C1168" s="89"/>
      <c r="D1168" s="89"/>
    </row>
    <row r="1169" spans="3:4" ht="12.95" customHeight="1">
      <c r="C1169" s="89"/>
      <c r="D1169" s="89"/>
    </row>
    <row r="1170" spans="3:4" ht="12.95" customHeight="1">
      <c r="C1170" s="89"/>
      <c r="D1170" s="89"/>
    </row>
    <row r="1171" spans="3:4" ht="12.95" customHeight="1">
      <c r="C1171" s="89"/>
      <c r="D1171" s="89"/>
    </row>
    <row r="1172" spans="3:4" ht="12.95" customHeight="1">
      <c r="C1172" s="89"/>
      <c r="D1172" s="89"/>
    </row>
    <row r="1173" spans="3:4" ht="12.95" customHeight="1">
      <c r="C1173" s="89"/>
      <c r="D1173" s="89"/>
    </row>
    <row r="1174" spans="3:4" ht="12.95" customHeight="1">
      <c r="C1174" s="89"/>
      <c r="D1174" s="89"/>
    </row>
    <row r="1175" spans="3:4" ht="12.95" customHeight="1">
      <c r="C1175" s="89"/>
      <c r="D1175" s="89"/>
    </row>
    <row r="1176" spans="3:4" ht="12.95" customHeight="1">
      <c r="C1176" s="89"/>
      <c r="D1176" s="89"/>
    </row>
    <row r="1177" spans="3:4" ht="12.95" customHeight="1">
      <c r="C1177" s="89"/>
      <c r="D1177" s="89"/>
    </row>
    <row r="1178" spans="3:4" ht="12.95" customHeight="1">
      <c r="C1178" s="89"/>
      <c r="D1178" s="89"/>
    </row>
    <row r="1179" spans="3:4" ht="12.95" customHeight="1">
      <c r="C1179" s="89"/>
      <c r="D1179" s="89"/>
    </row>
    <row r="1180" spans="3:4" ht="12.95" customHeight="1">
      <c r="C1180" s="89"/>
      <c r="D1180" s="89"/>
    </row>
    <row r="1181" spans="3:4" ht="12.95" customHeight="1">
      <c r="C1181" s="89"/>
      <c r="D1181" s="89"/>
    </row>
    <row r="1182" spans="3:4" ht="12.95" customHeight="1">
      <c r="C1182" s="89"/>
      <c r="D1182" s="89"/>
    </row>
    <row r="1183" spans="3:4" ht="12.95" customHeight="1">
      <c r="C1183" s="89"/>
      <c r="D1183" s="89"/>
    </row>
    <row r="1184" spans="3:4" ht="12.95" customHeight="1">
      <c r="C1184" s="89"/>
      <c r="D1184" s="89"/>
    </row>
    <row r="1185" spans="3:4" ht="12.95" customHeight="1">
      <c r="C1185" s="89"/>
      <c r="D1185" s="89"/>
    </row>
    <row r="1186" spans="3:4" ht="12.95" customHeight="1">
      <c r="C1186" s="89"/>
      <c r="D1186" s="89"/>
    </row>
    <row r="1187" spans="3:4" ht="12.95" customHeight="1">
      <c r="C1187" s="89"/>
      <c r="D1187" s="89"/>
    </row>
    <row r="1188" spans="3:4" ht="12.95" customHeight="1">
      <c r="C1188" s="89"/>
      <c r="D1188" s="89"/>
    </row>
    <row r="1189" spans="3:4" ht="12.95" customHeight="1">
      <c r="C1189" s="89"/>
      <c r="D1189" s="89"/>
    </row>
    <row r="1190" spans="3:4" ht="12.95" customHeight="1">
      <c r="C1190" s="89"/>
      <c r="D1190" s="89"/>
    </row>
    <row r="1191" spans="3:4" ht="12.95" customHeight="1">
      <c r="C1191" s="89"/>
      <c r="D1191" s="89"/>
    </row>
    <row r="1192" spans="3:4" ht="12.95" customHeight="1">
      <c r="C1192" s="89"/>
      <c r="D1192" s="89"/>
    </row>
    <row r="1193" spans="3:4" ht="12.95" customHeight="1">
      <c r="C1193" s="89"/>
      <c r="D1193" s="89"/>
    </row>
    <row r="1194" spans="3:4" ht="12.95" customHeight="1">
      <c r="C1194" s="89"/>
      <c r="D1194" s="89"/>
    </row>
    <row r="1195" spans="3:4" ht="12.95" customHeight="1">
      <c r="C1195" s="89"/>
      <c r="D1195" s="89"/>
    </row>
    <row r="1196" spans="3:4" ht="12.95" customHeight="1">
      <c r="C1196" s="89"/>
      <c r="D1196" s="89"/>
    </row>
    <row r="1197" spans="3:4" ht="12.95" customHeight="1">
      <c r="C1197" s="89"/>
      <c r="D1197" s="89"/>
    </row>
    <row r="1198" spans="3:4" ht="12.95" customHeight="1">
      <c r="C1198" s="89"/>
      <c r="D1198" s="89"/>
    </row>
    <row r="1199" spans="3:4" ht="12.95" customHeight="1">
      <c r="C1199" s="89"/>
      <c r="D1199" s="89"/>
    </row>
    <row r="1200" spans="3:4" ht="12.95" customHeight="1">
      <c r="C1200" s="89"/>
      <c r="D1200" s="89"/>
    </row>
    <row r="1201" spans="3:4" ht="12.95" customHeight="1">
      <c r="C1201" s="89"/>
      <c r="D1201" s="89"/>
    </row>
    <row r="1202" spans="3:4" ht="12.95" customHeight="1">
      <c r="C1202" s="89"/>
      <c r="D1202" s="89"/>
    </row>
    <row r="1203" spans="3:4" ht="12.95" customHeight="1">
      <c r="C1203" s="89"/>
      <c r="D1203" s="89"/>
    </row>
    <row r="1204" spans="3:4" ht="12.95" customHeight="1">
      <c r="C1204" s="89"/>
      <c r="D1204" s="89"/>
    </row>
    <row r="1205" spans="3:4" ht="12.95" customHeight="1">
      <c r="C1205" s="89"/>
      <c r="D1205" s="89"/>
    </row>
    <row r="1206" spans="3:4" ht="12.95" customHeight="1">
      <c r="C1206" s="89"/>
      <c r="D1206" s="89"/>
    </row>
    <row r="1207" spans="3:4" ht="12.95" customHeight="1">
      <c r="C1207" s="89"/>
      <c r="D1207" s="89"/>
    </row>
    <row r="1208" spans="3:4" ht="12.95" customHeight="1">
      <c r="C1208" s="89"/>
      <c r="D1208" s="89"/>
    </row>
    <row r="1209" spans="3:4" ht="12.95" customHeight="1">
      <c r="C1209" s="89"/>
      <c r="D1209" s="89"/>
    </row>
    <row r="1210" spans="3:4" ht="12.95" customHeight="1">
      <c r="C1210" s="89"/>
      <c r="D1210" s="89"/>
    </row>
    <row r="1211" spans="3:4" ht="12.95" customHeight="1">
      <c r="C1211" s="89"/>
      <c r="D1211" s="89"/>
    </row>
    <row r="1212" spans="3:4" ht="12.95" customHeight="1">
      <c r="C1212" s="89"/>
      <c r="D1212" s="89"/>
    </row>
    <row r="1213" spans="3:4" ht="12.95" customHeight="1">
      <c r="C1213" s="89"/>
      <c r="D1213" s="89"/>
    </row>
    <row r="1214" spans="3:4" ht="12.95" customHeight="1">
      <c r="C1214" s="89"/>
      <c r="D1214" s="89"/>
    </row>
    <row r="1215" spans="3:4" ht="12.95" customHeight="1">
      <c r="C1215" s="89"/>
      <c r="D1215" s="89"/>
    </row>
    <row r="1216" spans="3:4" ht="12.95" customHeight="1">
      <c r="C1216" s="89"/>
      <c r="D1216" s="89"/>
    </row>
    <row r="1217" spans="3:4" ht="12.95" customHeight="1">
      <c r="C1217" s="89"/>
      <c r="D1217" s="89"/>
    </row>
    <row r="1218" spans="3:4" ht="12.95" customHeight="1">
      <c r="C1218" s="89"/>
      <c r="D1218" s="89"/>
    </row>
    <row r="1219" spans="3:4" ht="12.95" customHeight="1">
      <c r="C1219" s="89"/>
      <c r="D1219" s="89"/>
    </row>
    <row r="1220" spans="3:4" ht="12.95" customHeight="1">
      <c r="C1220" s="89"/>
      <c r="D1220" s="89"/>
    </row>
    <row r="1221" spans="3:4" ht="12.95" customHeight="1">
      <c r="C1221" s="89"/>
      <c r="D1221" s="89"/>
    </row>
    <row r="1222" spans="3:4" ht="12.95" customHeight="1">
      <c r="C1222" s="89"/>
      <c r="D1222" s="89"/>
    </row>
    <row r="1223" spans="3:4" ht="12.95" customHeight="1">
      <c r="C1223" s="89"/>
      <c r="D1223" s="89"/>
    </row>
    <row r="1224" spans="3:4" ht="12.95" customHeight="1">
      <c r="C1224" s="89"/>
      <c r="D1224" s="89"/>
    </row>
    <row r="1225" spans="3:4" ht="12.95" customHeight="1">
      <c r="C1225" s="89"/>
      <c r="D1225" s="89"/>
    </row>
    <row r="1226" spans="3:4" ht="12.95" customHeight="1">
      <c r="C1226" s="89"/>
      <c r="D1226" s="89"/>
    </row>
    <row r="1227" spans="3:4" ht="12.95" customHeight="1">
      <c r="C1227" s="89"/>
      <c r="D1227" s="89"/>
    </row>
    <row r="1228" spans="3:4" ht="12.95" customHeight="1">
      <c r="C1228" s="89"/>
      <c r="D1228" s="89"/>
    </row>
    <row r="1229" spans="3:4" ht="12.95" customHeight="1">
      <c r="C1229" s="89"/>
      <c r="D1229" s="89"/>
    </row>
    <row r="1230" spans="3:4" ht="12.95" customHeight="1">
      <c r="C1230" s="89"/>
      <c r="D1230" s="89"/>
    </row>
    <row r="1231" spans="3:4" ht="12.95" customHeight="1">
      <c r="C1231" s="89"/>
      <c r="D1231" s="89"/>
    </row>
    <row r="1232" spans="3:4" ht="12.95" customHeight="1">
      <c r="C1232" s="89"/>
      <c r="D1232" s="89"/>
    </row>
    <row r="1233" spans="3:4" ht="12.95" customHeight="1">
      <c r="C1233" s="89"/>
      <c r="D1233" s="89"/>
    </row>
    <row r="1234" spans="3:4" ht="12.95" customHeight="1">
      <c r="C1234" s="89"/>
      <c r="D1234" s="89"/>
    </row>
    <row r="1235" spans="3:4" ht="12.95" customHeight="1">
      <c r="C1235" s="89"/>
      <c r="D1235" s="89"/>
    </row>
    <row r="1236" spans="3:4" ht="12.95" customHeight="1">
      <c r="C1236" s="89"/>
      <c r="D1236" s="89"/>
    </row>
    <row r="1237" spans="3:4" ht="12.95" customHeight="1">
      <c r="C1237" s="89"/>
      <c r="D1237" s="89"/>
    </row>
    <row r="1238" spans="3:4" ht="12.95" customHeight="1">
      <c r="C1238" s="89"/>
      <c r="D1238" s="89"/>
    </row>
    <row r="1239" spans="3:4" ht="12.95" customHeight="1">
      <c r="C1239" s="89"/>
      <c r="D1239" s="89"/>
    </row>
    <row r="1240" spans="3:4" ht="12.95" customHeight="1">
      <c r="C1240" s="89"/>
      <c r="D1240" s="89"/>
    </row>
    <row r="1241" spans="3:4" ht="12.95" customHeight="1">
      <c r="C1241" s="89"/>
      <c r="D1241" s="89"/>
    </row>
    <row r="1242" spans="3:4" ht="12.95" customHeight="1">
      <c r="C1242" s="89"/>
      <c r="D1242" s="89"/>
    </row>
    <row r="1243" spans="3:4" ht="12.95" customHeight="1">
      <c r="C1243" s="89"/>
      <c r="D1243" s="89"/>
    </row>
    <row r="1244" spans="3:4" ht="12.95" customHeight="1">
      <c r="C1244" s="89"/>
      <c r="D1244" s="89"/>
    </row>
    <row r="1245" spans="3:4" ht="12.95" customHeight="1">
      <c r="C1245" s="89"/>
      <c r="D1245" s="89"/>
    </row>
    <row r="1246" spans="3:4" ht="12.95" customHeight="1">
      <c r="C1246" s="89"/>
      <c r="D1246" s="89"/>
    </row>
    <row r="1247" spans="3:4" ht="12.95" customHeight="1">
      <c r="C1247" s="89"/>
      <c r="D1247" s="89"/>
    </row>
    <row r="1248" spans="3:4" ht="12.95" customHeight="1">
      <c r="C1248" s="89"/>
      <c r="D1248" s="89"/>
    </row>
    <row r="1249" spans="3:4" ht="12.95" customHeight="1">
      <c r="C1249" s="89"/>
      <c r="D1249" s="89"/>
    </row>
    <row r="1250" spans="3:4" ht="12.95" customHeight="1">
      <c r="C1250" s="89"/>
      <c r="D1250" s="89"/>
    </row>
    <row r="1251" spans="3:4" ht="12.95" customHeight="1">
      <c r="C1251" s="89"/>
      <c r="D1251" s="89"/>
    </row>
    <row r="1252" spans="3:4" ht="12.95" customHeight="1">
      <c r="C1252" s="89"/>
      <c r="D1252" s="89"/>
    </row>
    <row r="1253" spans="3:4" ht="12.95" customHeight="1">
      <c r="C1253" s="89"/>
      <c r="D1253" s="89"/>
    </row>
    <row r="1254" spans="3:4" ht="12.95" customHeight="1">
      <c r="C1254" s="89"/>
      <c r="D1254" s="89"/>
    </row>
    <row r="1255" spans="3:4" ht="12.95" customHeight="1">
      <c r="C1255" s="89"/>
      <c r="D1255" s="89"/>
    </row>
    <row r="1256" spans="3:4" ht="12.95" customHeight="1">
      <c r="C1256" s="89"/>
      <c r="D1256" s="89"/>
    </row>
    <row r="1257" spans="3:4" ht="12.95" customHeight="1">
      <c r="C1257" s="89"/>
      <c r="D1257" s="89"/>
    </row>
    <row r="1258" spans="3:4" ht="12.95" customHeight="1">
      <c r="C1258" s="89"/>
      <c r="D1258" s="89"/>
    </row>
    <row r="1259" spans="3:4" ht="12.95" customHeight="1">
      <c r="C1259" s="89"/>
      <c r="D1259" s="89"/>
    </row>
    <row r="1260" spans="3:4" ht="12.95" customHeight="1">
      <c r="C1260" s="89"/>
      <c r="D1260" s="89"/>
    </row>
    <row r="1261" spans="3:4" ht="12.95" customHeight="1">
      <c r="C1261" s="89"/>
      <c r="D1261" s="89"/>
    </row>
    <row r="1262" spans="3:4" ht="12.95" customHeight="1">
      <c r="C1262" s="89"/>
      <c r="D1262" s="89"/>
    </row>
    <row r="1263" spans="3:4" ht="12.95" customHeight="1">
      <c r="C1263" s="89"/>
      <c r="D1263" s="89"/>
    </row>
    <row r="1264" spans="3:4" ht="12.95" customHeight="1">
      <c r="C1264" s="89"/>
      <c r="D1264" s="89"/>
    </row>
    <row r="1265" spans="3:4" ht="12.95" customHeight="1">
      <c r="C1265" s="89"/>
      <c r="D1265" s="89"/>
    </row>
    <row r="1266" spans="3:4" ht="12.95" customHeight="1">
      <c r="C1266" s="89"/>
      <c r="D1266" s="89"/>
    </row>
    <row r="1267" spans="3:4" ht="12.95" customHeight="1">
      <c r="C1267" s="89"/>
      <c r="D1267" s="89"/>
    </row>
    <row r="1268" spans="3:4" ht="12.95" customHeight="1">
      <c r="C1268" s="89"/>
      <c r="D1268" s="89"/>
    </row>
    <row r="1269" spans="3:4" ht="12.95" customHeight="1">
      <c r="C1269" s="89"/>
      <c r="D1269" s="89"/>
    </row>
    <row r="1270" spans="3:4" ht="12.95" customHeight="1">
      <c r="C1270" s="89"/>
      <c r="D1270" s="89"/>
    </row>
    <row r="1271" spans="3:4" ht="12.95" customHeight="1">
      <c r="C1271" s="89"/>
      <c r="D1271" s="89"/>
    </row>
    <row r="1272" spans="3:4" ht="12.95" customHeight="1">
      <c r="C1272" s="89"/>
      <c r="D1272" s="89"/>
    </row>
    <row r="1273" spans="3:4" ht="12.95" customHeight="1">
      <c r="C1273" s="89"/>
      <c r="D1273" s="89"/>
    </row>
    <row r="1274" spans="3:4" ht="12.95" customHeight="1">
      <c r="C1274" s="89"/>
      <c r="D1274" s="89"/>
    </row>
    <row r="1275" spans="3:4" ht="12.95" customHeight="1">
      <c r="C1275" s="89"/>
      <c r="D1275" s="89"/>
    </row>
    <row r="1276" spans="3:4" ht="12.95" customHeight="1">
      <c r="C1276" s="89"/>
      <c r="D1276" s="89"/>
    </row>
    <row r="1277" spans="3:4" ht="12.95" customHeight="1">
      <c r="C1277" s="89"/>
      <c r="D1277" s="89"/>
    </row>
    <row r="1278" spans="3:4" ht="12.95" customHeight="1">
      <c r="C1278" s="89"/>
      <c r="D1278" s="89"/>
    </row>
    <row r="1279" spans="3:4" ht="12.95" customHeight="1">
      <c r="C1279" s="89"/>
      <c r="D1279" s="89"/>
    </row>
    <row r="1280" spans="3:4" ht="12.95" customHeight="1">
      <c r="C1280" s="89"/>
      <c r="D1280" s="89"/>
    </row>
    <row r="1281" spans="3:4" ht="12.95" customHeight="1">
      <c r="C1281" s="89"/>
      <c r="D1281" s="89"/>
    </row>
    <row r="1282" spans="3:4" ht="12.95" customHeight="1">
      <c r="C1282" s="89"/>
      <c r="D1282" s="89"/>
    </row>
    <row r="1283" spans="3:4" ht="12.95" customHeight="1">
      <c r="C1283" s="89"/>
      <c r="D1283" s="89"/>
    </row>
    <row r="1284" spans="3:4" ht="12.95" customHeight="1">
      <c r="C1284" s="89"/>
      <c r="D1284" s="89"/>
    </row>
    <row r="1285" spans="3:4" ht="12.95" customHeight="1">
      <c r="C1285" s="89"/>
      <c r="D1285" s="89"/>
    </row>
    <row r="1286" spans="3:4" ht="12.95" customHeight="1">
      <c r="C1286" s="89"/>
      <c r="D1286" s="89"/>
    </row>
    <row r="1287" spans="3:4" ht="12.95" customHeight="1">
      <c r="C1287" s="89"/>
      <c r="D1287" s="89"/>
    </row>
    <row r="1288" spans="3:4" ht="12.95" customHeight="1">
      <c r="C1288" s="89"/>
      <c r="D1288" s="89"/>
    </row>
    <row r="1289" spans="3:4" ht="12.95" customHeight="1">
      <c r="C1289" s="89"/>
      <c r="D1289" s="89"/>
    </row>
    <row r="1290" spans="3:4" ht="12.95" customHeight="1">
      <c r="C1290" s="89"/>
      <c r="D1290" s="89"/>
    </row>
    <row r="1291" spans="3:4" ht="12.95" customHeight="1">
      <c r="C1291" s="89"/>
      <c r="D1291" s="89"/>
    </row>
    <row r="1292" spans="3:4" ht="12.95" customHeight="1">
      <c r="C1292" s="89"/>
      <c r="D1292" s="89"/>
    </row>
    <row r="1293" spans="3:4" ht="12.95" customHeight="1">
      <c r="C1293" s="89"/>
      <c r="D1293" s="89"/>
    </row>
    <row r="1294" spans="3:4" ht="12.95" customHeight="1">
      <c r="C1294" s="89"/>
      <c r="D1294" s="89"/>
    </row>
    <row r="1295" spans="3:4" ht="12.95" customHeight="1">
      <c r="C1295" s="89"/>
      <c r="D1295" s="89"/>
    </row>
    <row r="1296" spans="3:4" ht="12.95" customHeight="1">
      <c r="C1296" s="89"/>
      <c r="D1296" s="89"/>
    </row>
    <row r="1297" spans="3:4" ht="12.95" customHeight="1">
      <c r="C1297" s="89"/>
      <c r="D1297" s="89"/>
    </row>
    <row r="1298" spans="3:4" ht="12.95" customHeight="1">
      <c r="C1298" s="89"/>
      <c r="D1298" s="89"/>
    </row>
    <row r="1299" spans="3:4" ht="12.95" customHeight="1">
      <c r="C1299" s="89"/>
      <c r="D1299" s="89"/>
    </row>
    <row r="1300" spans="3:4" ht="12.95" customHeight="1">
      <c r="C1300" s="89"/>
      <c r="D1300" s="89"/>
    </row>
    <row r="1301" spans="3:4" ht="12.95" customHeight="1">
      <c r="C1301" s="89"/>
      <c r="D1301" s="89"/>
    </row>
    <row r="1302" spans="3:4" ht="12.95" customHeight="1">
      <c r="C1302" s="89"/>
      <c r="D1302" s="89"/>
    </row>
    <row r="1303" spans="3:4" ht="12.95" customHeight="1">
      <c r="C1303" s="89"/>
      <c r="D1303" s="89"/>
    </row>
    <row r="1304" spans="3:4" ht="12.95" customHeight="1">
      <c r="C1304" s="89"/>
      <c r="D1304" s="89"/>
    </row>
    <row r="1305" spans="3:4" ht="12.95" customHeight="1">
      <c r="C1305" s="89"/>
      <c r="D1305" s="89"/>
    </row>
    <row r="1306" spans="3:4" ht="12.95" customHeight="1">
      <c r="C1306" s="89"/>
      <c r="D1306" s="89"/>
    </row>
    <row r="1307" spans="3:4" ht="12.95" customHeight="1">
      <c r="C1307" s="89"/>
      <c r="D1307" s="89"/>
    </row>
    <row r="1308" spans="3:4" ht="12.95" customHeight="1">
      <c r="C1308" s="89"/>
      <c r="D1308" s="89"/>
    </row>
    <row r="1309" spans="3:4" ht="12.95" customHeight="1">
      <c r="C1309" s="89"/>
      <c r="D1309" s="89"/>
    </row>
    <row r="1310" spans="3:4" ht="12.95" customHeight="1">
      <c r="C1310" s="89"/>
      <c r="D1310" s="89"/>
    </row>
    <row r="1311" spans="3:4" ht="12.95" customHeight="1">
      <c r="C1311" s="89"/>
      <c r="D1311" s="89"/>
    </row>
    <row r="1312" spans="3:4" ht="12.95" customHeight="1">
      <c r="C1312" s="89"/>
      <c r="D1312" s="89"/>
    </row>
    <row r="1313" spans="3:4" ht="12.95" customHeight="1">
      <c r="C1313" s="89"/>
      <c r="D1313" s="89"/>
    </row>
    <row r="1314" spans="3:4" ht="12.95" customHeight="1">
      <c r="C1314" s="89"/>
      <c r="D1314" s="89"/>
    </row>
    <row r="1315" spans="3:4" ht="12.95" customHeight="1">
      <c r="C1315" s="89"/>
      <c r="D1315" s="89"/>
    </row>
    <row r="1316" spans="3:4" ht="12.95" customHeight="1">
      <c r="C1316" s="89"/>
      <c r="D1316" s="89"/>
    </row>
    <row r="1317" spans="3:4" ht="12.95" customHeight="1">
      <c r="C1317" s="89"/>
      <c r="D1317" s="89"/>
    </row>
    <row r="1318" spans="3:4" ht="12.95" customHeight="1">
      <c r="C1318" s="89"/>
      <c r="D1318" s="89"/>
    </row>
    <row r="1319" spans="3:4" ht="12.95" customHeight="1">
      <c r="C1319" s="89"/>
      <c r="D1319" s="89"/>
    </row>
    <row r="1320" spans="3:4" ht="12.95" customHeight="1">
      <c r="C1320" s="89"/>
      <c r="D1320" s="89"/>
    </row>
    <row r="1321" spans="3:4" ht="12.95" customHeight="1">
      <c r="C1321" s="89"/>
      <c r="D1321" s="89"/>
    </row>
    <row r="1322" spans="3:4" ht="12.95" customHeight="1">
      <c r="C1322" s="89"/>
      <c r="D1322" s="89"/>
    </row>
    <row r="1323" spans="3:4" ht="12.95" customHeight="1">
      <c r="C1323" s="89"/>
      <c r="D1323" s="89"/>
    </row>
    <row r="1324" spans="3:4" ht="12.95" customHeight="1">
      <c r="C1324" s="89"/>
      <c r="D1324" s="89"/>
    </row>
    <row r="1325" spans="3:4" ht="12.95" customHeight="1">
      <c r="C1325" s="89"/>
      <c r="D1325" s="89"/>
    </row>
    <row r="1326" spans="3:4" ht="12.95" customHeight="1">
      <c r="C1326" s="89"/>
      <c r="D1326" s="89"/>
    </row>
    <row r="1327" spans="3:4" ht="12.95" customHeight="1">
      <c r="C1327" s="89"/>
      <c r="D1327" s="89"/>
    </row>
    <row r="1328" spans="3:4" ht="12.95" customHeight="1">
      <c r="C1328" s="89"/>
      <c r="D1328" s="89"/>
    </row>
    <row r="1329" spans="3:4" ht="12.95" customHeight="1">
      <c r="C1329" s="89"/>
      <c r="D1329" s="89"/>
    </row>
    <row r="1330" spans="3:4" ht="12.95" customHeight="1">
      <c r="C1330" s="89"/>
      <c r="D1330" s="89"/>
    </row>
    <row r="1331" spans="3:4" ht="12.95" customHeight="1">
      <c r="C1331" s="89"/>
      <c r="D1331" s="89"/>
    </row>
    <row r="1332" spans="3:4" ht="12.95" customHeight="1">
      <c r="C1332" s="89"/>
      <c r="D1332" s="89"/>
    </row>
    <row r="1333" spans="3:4" ht="12.95" customHeight="1">
      <c r="C1333" s="89"/>
      <c r="D1333" s="89"/>
    </row>
    <row r="1334" spans="3:4" ht="12.95" customHeight="1">
      <c r="C1334" s="89"/>
      <c r="D1334" s="89"/>
    </row>
    <row r="1335" spans="3:4" ht="12.95" customHeight="1">
      <c r="C1335" s="89"/>
      <c r="D1335" s="89"/>
    </row>
    <row r="1336" spans="3:4" ht="12.95" customHeight="1">
      <c r="C1336" s="89"/>
      <c r="D1336" s="89"/>
    </row>
    <row r="1337" spans="3:4" ht="12.95" customHeight="1">
      <c r="C1337" s="89"/>
      <c r="D1337" s="89"/>
    </row>
    <row r="1338" spans="3:4" ht="12.95" customHeight="1">
      <c r="C1338" s="89"/>
      <c r="D1338" s="89"/>
    </row>
    <row r="1339" spans="3:4" ht="12.95" customHeight="1">
      <c r="C1339" s="89"/>
      <c r="D1339" s="89"/>
    </row>
    <row r="1340" spans="3:4" ht="12.95" customHeight="1">
      <c r="C1340" s="89"/>
      <c r="D1340" s="89"/>
    </row>
    <row r="1341" spans="3:4" ht="12.95" customHeight="1">
      <c r="C1341" s="89"/>
      <c r="D1341" s="89"/>
    </row>
    <row r="1342" spans="3:4" ht="12.95" customHeight="1">
      <c r="C1342" s="89"/>
      <c r="D1342" s="89"/>
    </row>
    <row r="1343" spans="3:4" ht="12.95" customHeight="1">
      <c r="C1343" s="89"/>
      <c r="D1343" s="89"/>
    </row>
    <row r="1344" spans="3:4" ht="12.95" customHeight="1">
      <c r="C1344" s="89"/>
      <c r="D1344" s="89"/>
    </row>
    <row r="1345" spans="3:4" ht="12.95" customHeight="1">
      <c r="C1345" s="89"/>
      <c r="D1345" s="89"/>
    </row>
    <row r="1346" spans="3:4" ht="12.95" customHeight="1">
      <c r="C1346" s="89"/>
      <c r="D1346" s="89"/>
    </row>
    <row r="1347" spans="3:4" ht="12.95" customHeight="1">
      <c r="C1347" s="89"/>
      <c r="D1347" s="89"/>
    </row>
    <row r="1348" spans="3:4" ht="12.95" customHeight="1">
      <c r="C1348" s="89"/>
      <c r="D1348" s="89"/>
    </row>
    <row r="1349" spans="3:4" ht="12.95" customHeight="1">
      <c r="C1349" s="89"/>
      <c r="D1349" s="89"/>
    </row>
    <row r="1350" spans="3:4" ht="12.95" customHeight="1">
      <c r="C1350" s="89"/>
      <c r="D1350" s="89"/>
    </row>
    <row r="1351" spans="3:4" ht="12.95" customHeight="1">
      <c r="C1351" s="89"/>
      <c r="D1351" s="89"/>
    </row>
    <row r="1352" spans="3:4" ht="12.95" customHeight="1">
      <c r="C1352" s="89"/>
      <c r="D1352" s="89"/>
    </row>
    <row r="1353" spans="3:4" ht="12.95" customHeight="1">
      <c r="C1353" s="89"/>
      <c r="D1353" s="89"/>
    </row>
    <row r="1354" spans="3:4" ht="12.95" customHeight="1">
      <c r="C1354" s="89"/>
      <c r="D1354" s="89"/>
    </row>
    <row r="1355" spans="3:4" ht="12.95" customHeight="1">
      <c r="C1355" s="89"/>
      <c r="D1355" s="89"/>
    </row>
    <row r="1356" spans="3:4" ht="12.95" customHeight="1">
      <c r="C1356" s="89"/>
      <c r="D1356" s="89"/>
    </row>
    <row r="1357" spans="3:4" ht="12.95" customHeight="1">
      <c r="C1357" s="89"/>
      <c r="D1357" s="89"/>
    </row>
    <row r="1358" spans="3:4" ht="12.95" customHeight="1">
      <c r="C1358" s="89"/>
      <c r="D1358" s="89"/>
    </row>
    <row r="1359" spans="3:4" ht="12.95" customHeight="1">
      <c r="C1359" s="89"/>
      <c r="D1359" s="89"/>
    </row>
    <row r="1360" spans="3:4" ht="12.95" customHeight="1">
      <c r="C1360" s="89"/>
      <c r="D1360" s="89"/>
    </row>
    <row r="1361" spans="3:4" ht="12.95" customHeight="1">
      <c r="C1361" s="89"/>
      <c r="D1361" s="89"/>
    </row>
    <row r="1362" spans="3:4" ht="12.95" customHeight="1">
      <c r="C1362" s="89"/>
      <c r="D1362" s="89"/>
    </row>
    <row r="1363" spans="3:4" ht="12.95" customHeight="1">
      <c r="C1363" s="89"/>
      <c r="D1363" s="89"/>
    </row>
    <row r="1364" spans="3:4" ht="12.95" customHeight="1">
      <c r="C1364" s="89"/>
      <c r="D1364" s="89"/>
    </row>
    <row r="1365" spans="3:4" ht="12.95" customHeight="1">
      <c r="C1365" s="89"/>
      <c r="D1365" s="89"/>
    </row>
    <row r="1366" spans="3:4" ht="12.95" customHeight="1">
      <c r="C1366" s="89"/>
      <c r="D1366" s="89"/>
    </row>
    <row r="1367" spans="3:4" ht="12.95" customHeight="1">
      <c r="C1367" s="89"/>
      <c r="D1367" s="89"/>
    </row>
    <row r="1368" spans="3:4" ht="12.95" customHeight="1">
      <c r="C1368" s="89"/>
      <c r="D1368" s="89"/>
    </row>
    <row r="1369" spans="3:4" ht="12.95" customHeight="1">
      <c r="C1369" s="89"/>
      <c r="D1369" s="89"/>
    </row>
    <row r="1370" spans="3:4" ht="12.95" customHeight="1">
      <c r="C1370" s="89"/>
      <c r="D1370" s="89"/>
    </row>
    <row r="1371" spans="3:4" ht="12.95" customHeight="1">
      <c r="C1371" s="89"/>
      <c r="D1371" s="89"/>
    </row>
    <row r="1372" spans="3:4" ht="12.95" customHeight="1">
      <c r="C1372" s="89"/>
      <c r="D1372" s="89"/>
    </row>
    <row r="1373" spans="3:4" ht="12.95" customHeight="1">
      <c r="C1373" s="89"/>
      <c r="D1373" s="89"/>
    </row>
    <row r="1374" spans="3:4" ht="12.95" customHeight="1">
      <c r="C1374" s="89"/>
      <c r="D1374" s="89"/>
    </row>
    <row r="1375" spans="3:4" ht="12.95" customHeight="1">
      <c r="C1375" s="89"/>
      <c r="D1375" s="89"/>
    </row>
    <row r="1376" spans="3:4" ht="12.95" customHeight="1">
      <c r="C1376" s="89"/>
      <c r="D1376" s="89"/>
    </row>
    <row r="1377" spans="3:4" ht="12.95" customHeight="1">
      <c r="C1377" s="89"/>
      <c r="D1377" s="89"/>
    </row>
    <row r="1378" spans="3:4" ht="12.95" customHeight="1">
      <c r="C1378" s="89"/>
      <c r="D1378" s="89"/>
    </row>
    <row r="1379" spans="3:4" ht="12.95" customHeight="1">
      <c r="C1379" s="89"/>
      <c r="D1379" s="89"/>
    </row>
    <row r="1380" spans="3:4" ht="12.95" customHeight="1">
      <c r="C1380" s="89"/>
      <c r="D1380" s="89"/>
    </row>
    <row r="1381" spans="3:4" ht="12.95" customHeight="1">
      <c r="C1381" s="89"/>
      <c r="D1381" s="89"/>
    </row>
    <row r="1382" spans="3:4" ht="12.95" customHeight="1">
      <c r="C1382" s="89"/>
      <c r="D1382" s="89"/>
    </row>
    <row r="1383" spans="3:4" ht="12.95" customHeight="1">
      <c r="C1383" s="89"/>
      <c r="D1383" s="89"/>
    </row>
    <row r="1384" spans="3:4" ht="12.95" customHeight="1">
      <c r="C1384" s="89"/>
      <c r="D1384" s="89"/>
    </row>
    <row r="1385" spans="3:4" ht="12.95" customHeight="1">
      <c r="C1385" s="89"/>
      <c r="D1385" s="89"/>
    </row>
    <row r="1386" spans="3:4" ht="12.95" customHeight="1">
      <c r="C1386" s="89"/>
      <c r="D1386" s="89"/>
    </row>
    <row r="1387" spans="3:4" ht="12.95" customHeight="1">
      <c r="C1387" s="89"/>
      <c r="D1387" s="89"/>
    </row>
    <row r="1388" spans="3:4" ht="12.95" customHeight="1">
      <c r="C1388" s="89"/>
      <c r="D1388" s="89"/>
    </row>
    <row r="1389" spans="3:4" ht="12.95" customHeight="1">
      <c r="C1389" s="89"/>
      <c r="D1389" s="89"/>
    </row>
    <row r="1390" spans="3:4" ht="12.95" customHeight="1">
      <c r="C1390" s="89"/>
      <c r="D1390" s="89"/>
    </row>
    <row r="1391" spans="3:4" ht="12.95" customHeight="1">
      <c r="C1391" s="89"/>
      <c r="D1391" s="89"/>
    </row>
    <row r="1392" spans="3:4" ht="12.95" customHeight="1">
      <c r="C1392" s="89"/>
      <c r="D1392" s="89"/>
    </row>
    <row r="1393" spans="3:4" ht="12.95" customHeight="1">
      <c r="C1393" s="89"/>
      <c r="D1393" s="89"/>
    </row>
    <row r="1394" spans="3:4" ht="12.95" customHeight="1">
      <c r="C1394" s="89"/>
      <c r="D1394" s="89"/>
    </row>
    <row r="1395" spans="3:4" ht="12.95" customHeight="1">
      <c r="C1395" s="89"/>
      <c r="D1395" s="89"/>
    </row>
    <row r="1396" spans="3:4" ht="12.95" customHeight="1">
      <c r="C1396" s="89"/>
      <c r="D1396" s="89"/>
    </row>
    <row r="1397" spans="3:4" ht="12.95" customHeight="1">
      <c r="C1397" s="89"/>
      <c r="D1397" s="89"/>
    </row>
    <row r="1398" spans="3:4" ht="12.95" customHeight="1">
      <c r="C1398" s="89"/>
      <c r="D1398" s="89"/>
    </row>
    <row r="1399" spans="3:4" ht="12.95" customHeight="1">
      <c r="C1399" s="89"/>
      <c r="D1399" s="89"/>
    </row>
    <row r="1400" spans="3:4" ht="12.95" customHeight="1">
      <c r="C1400" s="89"/>
      <c r="D1400" s="89"/>
    </row>
    <row r="1401" spans="3:4" ht="12.95" customHeight="1">
      <c r="C1401" s="89"/>
      <c r="D1401" s="89"/>
    </row>
    <row r="1402" spans="3:4" ht="12.95" customHeight="1">
      <c r="C1402" s="89"/>
      <c r="D1402" s="89"/>
    </row>
    <row r="1403" spans="3:4" ht="12.95" customHeight="1">
      <c r="C1403" s="89"/>
      <c r="D1403" s="89"/>
    </row>
    <row r="1404" spans="3:4" ht="12.95" customHeight="1">
      <c r="C1404" s="89"/>
      <c r="D1404" s="89"/>
    </row>
    <row r="1405" spans="3:4" ht="12.95" customHeight="1">
      <c r="C1405" s="89"/>
      <c r="D1405" s="89"/>
    </row>
    <row r="1406" spans="3:4" ht="12.95" customHeight="1">
      <c r="C1406" s="89"/>
      <c r="D1406" s="89"/>
    </row>
    <row r="1407" spans="3:4" ht="12.95" customHeight="1">
      <c r="C1407" s="89"/>
      <c r="D1407" s="89"/>
    </row>
    <row r="1408" spans="3:4" ht="12.95" customHeight="1">
      <c r="C1408" s="89"/>
      <c r="D1408" s="89"/>
    </row>
    <row r="1409" spans="3:4" ht="12.95" customHeight="1">
      <c r="C1409" s="89"/>
      <c r="D1409" s="89"/>
    </row>
    <row r="1410" spans="3:4" ht="12.95" customHeight="1">
      <c r="C1410" s="89"/>
      <c r="D1410" s="89"/>
    </row>
    <row r="1411" spans="3:4" ht="12.95" customHeight="1">
      <c r="C1411" s="89"/>
      <c r="D1411" s="89"/>
    </row>
    <row r="1412" spans="3:4" ht="12.95" customHeight="1">
      <c r="C1412" s="89"/>
      <c r="D1412" s="89"/>
    </row>
    <row r="1413" spans="3:4" ht="12.95" customHeight="1">
      <c r="C1413" s="89"/>
      <c r="D1413" s="89"/>
    </row>
    <row r="1414" spans="3:4" ht="12.95" customHeight="1">
      <c r="C1414" s="89"/>
      <c r="D1414" s="89"/>
    </row>
    <row r="1415" spans="3:4" ht="12.95" customHeight="1">
      <c r="C1415" s="89"/>
      <c r="D1415" s="89"/>
    </row>
    <row r="1416" spans="3:4" ht="12.95" customHeight="1">
      <c r="C1416" s="89"/>
      <c r="D1416" s="89"/>
    </row>
    <row r="1417" spans="3:4" ht="12.95" customHeight="1">
      <c r="C1417" s="89"/>
      <c r="D1417" s="89"/>
    </row>
    <row r="1418" spans="3:4" ht="12.95" customHeight="1">
      <c r="C1418" s="89"/>
      <c r="D1418" s="89"/>
    </row>
    <row r="1419" spans="3:4" ht="12.95" customHeight="1">
      <c r="C1419" s="89"/>
      <c r="D1419" s="89"/>
    </row>
    <row r="1420" spans="3:4" ht="12.95" customHeight="1">
      <c r="C1420" s="89"/>
      <c r="D1420" s="89"/>
    </row>
    <row r="1421" spans="3:4" ht="12.95" customHeight="1">
      <c r="C1421" s="89"/>
      <c r="D1421" s="89"/>
    </row>
    <row r="1422" spans="3:4" ht="12.95" customHeight="1">
      <c r="C1422" s="89"/>
      <c r="D1422" s="89"/>
    </row>
    <row r="1423" spans="3:4" ht="12.95" customHeight="1">
      <c r="C1423" s="89"/>
      <c r="D1423" s="89"/>
    </row>
    <row r="1424" spans="3:4" ht="12.95" customHeight="1">
      <c r="C1424" s="89"/>
      <c r="D1424" s="89"/>
    </row>
    <row r="1425" spans="3:4" ht="12.95" customHeight="1">
      <c r="C1425" s="89"/>
      <c r="D1425" s="89"/>
    </row>
    <row r="1426" spans="3:4" ht="12.95" customHeight="1">
      <c r="C1426" s="89"/>
      <c r="D1426" s="89"/>
    </row>
    <row r="1427" spans="3:4" ht="12.95" customHeight="1">
      <c r="C1427" s="89"/>
      <c r="D1427" s="89"/>
    </row>
    <row r="1428" spans="3:4" ht="12.95" customHeight="1">
      <c r="C1428" s="89"/>
      <c r="D1428" s="89"/>
    </row>
    <row r="1429" spans="3:4" ht="12.95" customHeight="1">
      <c r="C1429" s="89"/>
      <c r="D1429" s="89"/>
    </row>
    <row r="1430" spans="3:4" ht="12.95" customHeight="1">
      <c r="C1430" s="89"/>
      <c r="D1430" s="89"/>
    </row>
    <row r="1431" spans="3:4" ht="12.95" customHeight="1">
      <c r="C1431" s="89"/>
      <c r="D1431" s="89"/>
    </row>
    <row r="1432" spans="3:4" ht="12.95" customHeight="1">
      <c r="C1432" s="89"/>
      <c r="D1432" s="89"/>
    </row>
    <row r="1433" spans="3:4" ht="12.95" customHeight="1">
      <c r="C1433" s="89"/>
      <c r="D1433" s="89"/>
    </row>
    <row r="1434" spans="3:4" ht="12.95" customHeight="1">
      <c r="C1434" s="89"/>
      <c r="D1434" s="89"/>
    </row>
    <row r="1435" spans="3:4" ht="12.95" customHeight="1">
      <c r="C1435" s="89"/>
      <c r="D1435" s="89"/>
    </row>
    <row r="1436" spans="3:4" ht="12.95" customHeight="1">
      <c r="C1436" s="89"/>
      <c r="D1436" s="89"/>
    </row>
    <row r="1437" spans="3:4" ht="12.95" customHeight="1">
      <c r="C1437" s="89"/>
      <c r="D1437" s="89"/>
    </row>
    <row r="1438" spans="3:4" ht="12.95" customHeight="1">
      <c r="C1438" s="89"/>
      <c r="D1438" s="89"/>
    </row>
    <row r="1439" spans="3:4" ht="12.95" customHeight="1">
      <c r="C1439" s="89"/>
      <c r="D1439" s="89"/>
    </row>
    <row r="1440" spans="3:4" ht="12.95" customHeight="1">
      <c r="C1440" s="89"/>
      <c r="D1440" s="89"/>
    </row>
    <row r="1441" spans="3:4" ht="12.95" customHeight="1">
      <c r="C1441" s="89"/>
      <c r="D1441" s="89"/>
    </row>
    <row r="1442" spans="3:4" ht="12.95" customHeight="1">
      <c r="C1442" s="89"/>
      <c r="D1442" s="89"/>
    </row>
    <row r="1443" spans="3:4" ht="12.95" customHeight="1">
      <c r="C1443" s="89"/>
      <c r="D1443" s="89"/>
    </row>
    <row r="1444" spans="3:4" ht="12.95" customHeight="1">
      <c r="C1444" s="89"/>
      <c r="D1444" s="89"/>
    </row>
    <row r="1445" spans="3:4" ht="12.95" customHeight="1">
      <c r="C1445" s="89"/>
      <c r="D1445" s="89"/>
    </row>
    <row r="1446" spans="3:4" ht="12.95" customHeight="1">
      <c r="C1446" s="89"/>
      <c r="D1446" s="89"/>
    </row>
    <row r="1447" spans="3:4" ht="12.95" customHeight="1">
      <c r="C1447" s="89"/>
      <c r="D1447" s="89"/>
    </row>
    <row r="1448" spans="3:4" ht="12.95" customHeight="1">
      <c r="C1448" s="89"/>
      <c r="D1448" s="89"/>
    </row>
    <row r="1449" spans="3:4" ht="12.95" customHeight="1">
      <c r="C1449" s="89"/>
      <c r="D1449" s="89"/>
    </row>
    <row r="1450" spans="3:4" ht="12.95" customHeight="1">
      <c r="C1450" s="89"/>
      <c r="D1450" s="89"/>
    </row>
    <row r="1451" spans="3:4" ht="12.95" customHeight="1">
      <c r="C1451" s="89"/>
      <c r="D1451" s="89"/>
    </row>
    <row r="1452" spans="3:4" ht="12.95" customHeight="1">
      <c r="C1452" s="89"/>
      <c r="D1452" s="89"/>
    </row>
    <row r="1453" spans="3:4" ht="12.95" customHeight="1">
      <c r="C1453" s="89"/>
      <c r="D1453" s="89"/>
    </row>
    <row r="1454" spans="3:4" ht="12.95" customHeight="1">
      <c r="C1454" s="89"/>
      <c r="D1454" s="89"/>
    </row>
    <row r="1455" spans="3:4" ht="12.95" customHeight="1">
      <c r="C1455" s="89"/>
      <c r="D1455" s="89"/>
    </row>
    <row r="1456" spans="3:4" ht="12.95" customHeight="1">
      <c r="C1456" s="89"/>
      <c r="D1456" s="89"/>
    </row>
    <row r="1457" spans="3:4" ht="12.95" customHeight="1">
      <c r="C1457" s="89"/>
      <c r="D1457" s="89"/>
    </row>
    <row r="1458" spans="3:4" ht="12.95" customHeight="1">
      <c r="C1458" s="89"/>
      <c r="D1458" s="89"/>
    </row>
    <row r="1459" spans="3:4" ht="12.95" customHeight="1">
      <c r="C1459" s="89"/>
      <c r="D1459" s="89"/>
    </row>
    <row r="1460" spans="3:4" ht="12.95" customHeight="1">
      <c r="C1460" s="89"/>
      <c r="D1460" s="89"/>
    </row>
    <row r="1461" spans="3:4" ht="12.95" customHeight="1">
      <c r="C1461" s="89"/>
      <c r="D1461" s="89"/>
    </row>
    <row r="1462" spans="3:4" ht="12.95" customHeight="1">
      <c r="C1462" s="89"/>
      <c r="D1462" s="89"/>
    </row>
    <row r="1463" spans="3:4" ht="12.95" customHeight="1">
      <c r="C1463" s="89"/>
      <c r="D1463" s="89"/>
    </row>
    <row r="1464" spans="3:4" ht="12.95" customHeight="1">
      <c r="C1464" s="89"/>
      <c r="D1464" s="89"/>
    </row>
    <row r="1465" spans="3:4" ht="12.95" customHeight="1">
      <c r="C1465" s="89"/>
      <c r="D1465" s="89"/>
    </row>
    <row r="1466" spans="3:4" ht="12.95" customHeight="1">
      <c r="C1466" s="89"/>
      <c r="D1466" s="89"/>
    </row>
    <row r="1467" spans="3:4" ht="12.95" customHeight="1">
      <c r="C1467" s="89"/>
      <c r="D1467" s="89"/>
    </row>
    <row r="1468" spans="3:4" ht="12.95" customHeight="1">
      <c r="C1468" s="89"/>
      <c r="D1468" s="89"/>
    </row>
    <row r="1469" spans="3:4" ht="12.95" customHeight="1">
      <c r="C1469" s="89"/>
      <c r="D1469" s="89"/>
    </row>
    <row r="1470" spans="3:4" ht="12.95" customHeight="1">
      <c r="C1470" s="89"/>
      <c r="D1470" s="89"/>
    </row>
    <row r="1471" spans="3:4" ht="12.95" customHeight="1">
      <c r="C1471" s="89"/>
      <c r="D1471" s="89"/>
    </row>
    <row r="1472" spans="3:4" ht="12.95" customHeight="1">
      <c r="C1472" s="89"/>
      <c r="D1472" s="89"/>
    </row>
    <row r="1473" spans="3:4" ht="12.95" customHeight="1">
      <c r="C1473" s="89"/>
      <c r="D1473" s="89"/>
    </row>
    <row r="1474" spans="3:4" ht="12.95" customHeight="1">
      <c r="C1474" s="89"/>
      <c r="D1474" s="89"/>
    </row>
    <row r="1475" spans="3:4" ht="12.95" customHeight="1">
      <c r="C1475" s="89"/>
      <c r="D1475" s="89"/>
    </row>
    <row r="1476" spans="3:4" ht="12.95" customHeight="1">
      <c r="C1476" s="89"/>
      <c r="D1476" s="89"/>
    </row>
    <row r="1477" spans="3:4" ht="12.95" customHeight="1">
      <c r="C1477" s="89"/>
      <c r="D1477" s="89"/>
    </row>
    <row r="1478" spans="3:4" ht="12.95" customHeight="1">
      <c r="C1478" s="89"/>
      <c r="D1478" s="89"/>
    </row>
    <row r="1479" spans="3:4" ht="12.95" customHeight="1">
      <c r="C1479" s="89"/>
      <c r="D1479" s="89"/>
    </row>
    <row r="1480" spans="3:4" ht="12.95" customHeight="1">
      <c r="C1480" s="89"/>
      <c r="D1480" s="89"/>
    </row>
    <row r="1481" spans="3:4" ht="12.95" customHeight="1">
      <c r="C1481" s="89"/>
      <c r="D1481" s="89"/>
    </row>
    <row r="1482" spans="3:4" ht="12.95" customHeight="1">
      <c r="C1482" s="89"/>
      <c r="D1482" s="89"/>
    </row>
    <row r="1483" spans="3:4" ht="12.95" customHeight="1">
      <c r="C1483" s="89"/>
      <c r="D1483" s="89"/>
    </row>
    <row r="1484" spans="3:4" ht="12.95" customHeight="1">
      <c r="C1484" s="89"/>
      <c r="D1484" s="89"/>
    </row>
    <row r="1485" spans="3:4" ht="12.95" customHeight="1">
      <c r="C1485" s="89"/>
      <c r="D1485" s="89"/>
    </row>
    <row r="1486" spans="3:4" ht="12.95" customHeight="1">
      <c r="C1486" s="89"/>
      <c r="D1486" s="89"/>
    </row>
    <row r="1487" spans="3:4" ht="12.95" customHeight="1">
      <c r="C1487" s="89"/>
      <c r="D1487" s="89"/>
    </row>
    <row r="1488" spans="3:4" ht="12.95" customHeight="1">
      <c r="C1488" s="89"/>
      <c r="D1488" s="89"/>
    </row>
    <row r="1489" spans="3:4" ht="12.95" customHeight="1">
      <c r="C1489" s="89"/>
      <c r="D1489" s="89"/>
    </row>
    <row r="1490" spans="3:4" ht="12.95" customHeight="1">
      <c r="C1490" s="89"/>
      <c r="D1490" s="89"/>
    </row>
    <row r="1491" spans="3:4" ht="12.95" customHeight="1">
      <c r="C1491" s="89"/>
      <c r="D1491" s="89"/>
    </row>
    <row r="1492" spans="3:4" ht="12.95" customHeight="1">
      <c r="C1492" s="89"/>
      <c r="D1492" s="89"/>
    </row>
    <row r="1493" spans="3:4" ht="12.95" customHeight="1">
      <c r="C1493" s="89"/>
      <c r="D1493" s="89"/>
    </row>
    <row r="1494" spans="3:4" ht="12.95" customHeight="1">
      <c r="C1494" s="89"/>
      <c r="D1494" s="89"/>
    </row>
    <row r="1495" spans="3:4" ht="12.95" customHeight="1">
      <c r="C1495" s="89"/>
      <c r="D1495" s="89"/>
    </row>
    <row r="1496" spans="3:4" ht="12.95" customHeight="1">
      <c r="C1496" s="89"/>
      <c r="D1496" s="89"/>
    </row>
    <row r="1497" spans="3:4" ht="12.95" customHeight="1">
      <c r="C1497" s="89"/>
      <c r="D1497" s="89"/>
    </row>
    <row r="1498" spans="3:4" ht="12.95" customHeight="1">
      <c r="C1498" s="89"/>
      <c r="D1498" s="89"/>
    </row>
    <row r="1499" spans="3:4" ht="12.95" customHeight="1">
      <c r="C1499" s="89"/>
      <c r="D1499" s="89"/>
    </row>
    <row r="1500" spans="3:4" ht="12.95" customHeight="1">
      <c r="C1500" s="89"/>
      <c r="D1500" s="89"/>
    </row>
    <row r="1501" spans="3:4" ht="12.95" customHeight="1">
      <c r="C1501" s="89"/>
      <c r="D1501" s="89"/>
    </row>
    <row r="1502" spans="3:4" ht="12.95" customHeight="1">
      <c r="C1502" s="89"/>
      <c r="D1502" s="89"/>
    </row>
    <row r="1503" spans="3:4" ht="12.95" customHeight="1">
      <c r="C1503" s="89"/>
      <c r="D1503" s="89"/>
    </row>
    <row r="1504" spans="3:4" ht="12.95" customHeight="1">
      <c r="C1504" s="89"/>
      <c r="D1504" s="89"/>
    </row>
    <row r="1505" spans="3:4" ht="12.95" customHeight="1">
      <c r="C1505" s="89"/>
      <c r="D1505" s="89"/>
    </row>
    <row r="1506" spans="3:4" ht="12.95" customHeight="1">
      <c r="C1506" s="89"/>
      <c r="D1506" s="89"/>
    </row>
    <row r="1507" spans="3:4" ht="12.95" customHeight="1">
      <c r="C1507" s="89"/>
      <c r="D1507" s="89"/>
    </row>
    <row r="1508" spans="3:4" ht="12.95" customHeight="1">
      <c r="C1508" s="89"/>
      <c r="D1508" s="89"/>
    </row>
    <row r="1509" spans="3:4" ht="12.95" customHeight="1">
      <c r="C1509" s="89"/>
      <c r="D1509" s="89"/>
    </row>
    <row r="1510" spans="3:4" ht="12.95" customHeight="1">
      <c r="C1510" s="89"/>
      <c r="D1510" s="89"/>
    </row>
    <row r="1511" spans="3:4" ht="12.95" customHeight="1">
      <c r="C1511" s="89"/>
      <c r="D1511" s="89"/>
    </row>
    <row r="1512" spans="3:4" ht="12.95" customHeight="1">
      <c r="C1512" s="89"/>
      <c r="D1512" s="89"/>
    </row>
    <row r="1513" spans="3:4" ht="12.95" customHeight="1">
      <c r="C1513" s="89"/>
      <c r="D1513" s="89"/>
    </row>
    <row r="1514" spans="3:4" ht="12.95" customHeight="1">
      <c r="C1514" s="89"/>
      <c r="D1514" s="89"/>
    </row>
    <row r="1515" spans="3:4" ht="12.95" customHeight="1">
      <c r="C1515" s="89"/>
      <c r="D1515" s="89"/>
    </row>
    <row r="1516" spans="3:4" ht="12.95" customHeight="1">
      <c r="C1516" s="89"/>
      <c r="D1516" s="89"/>
    </row>
    <row r="1517" spans="3:4" ht="12.95" customHeight="1">
      <c r="C1517" s="89"/>
      <c r="D1517" s="89"/>
    </row>
    <row r="1518" spans="3:4" ht="12.95" customHeight="1">
      <c r="C1518" s="89"/>
      <c r="D1518" s="89"/>
    </row>
    <row r="1519" spans="3:4" ht="12.95" customHeight="1">
      <c r="C1519" s="89"/>
      <c r="D1519" s="89"/>
    </row>
    <row r="1520" spans="3:4" ht="12.95" customHeight="1">
      <c r="C1520" s="89"/>
      <c r="D1520" s="89"/>
    </row>
    <row r="1521" spans="3:4" ht="12.95" customHeight="1">
      <c r="C1521" s="89"/>
      <c r="D1521" s="89"/>
    </row>
    <row r="1522" spans="3:4" ht="12.95" customHeight="1">
      <c r="C1522" s="89"/>
      <c r="D1522" s="89"/>
    </row>
    <row r="1523" spans="3:4" ht="12.95" customHeight="1">
      <c r="C1523" s="89"/>
      <c r="D1523" s="89"/>
    </row>
    <row r="1524" spans="3:4" ht="12.95" customHeight="1">
      <c r="C1524" s="89"/>
      <c r="D1524" s="89"/>
    </row>
    <row r="1525" spans="3:4" ht="12.95" customHeight="1">
      <c r="C1525" s="89"/>
      <c r="D1525" s="89"/>
    </row>
    <row r="1526" spans="3:4" ht="12.95" customHeight="1">
      <c r="C1526" s="89"/>
      <c r="D1526" s="89"/>
    </row>
    <row r="1527" spans="3:4" ht="12.95" customHeight="1">
      <c r="C1527" s="89"/>
      <c r="D1527" s="89"/>
    </row>
    <row r="1528" spans="3:4" ht="12.95" customHeight="1">
      <c r="C1528" s="89"/>
      <c r="D1528" s="89"/>
    </row>
    <row r="1529" spans="3:4" ht="12.95" customHeight="1">
      <c r="C1529" s="89"/>
      <c r="D1529" s="89"/>
    </row>
    <row r="1530" spans="3:4" ht="12.95" customHeight="1">
      <c r="C1530" s="89"/>
      <c r="D1530" s="89"/>
    </row>
    <row r="1531" spans="3:4" ht="12.95" customHeight="1">
      <c r="C1531" s="89"/>
      <c r="D1531" s="89"/>
    </row>
    <row r="1532" spans="3:4" ht="12.95" customHeight="1">
      <c r="C1532" s="89"/>
      <c r="D1532" s="89"/>
    </row>
    <row r="1533" spans="3:4" ht="12.95" customHeight="1">
      <c r="C1533" s="89"/>
      <c r="D1533" s="89"/>
    </row>
    <row r="1534" spans="3:4" ht="12.95" customHeight="1">
      <c r="C1534" s="89"/>
      <c r="D1534" s="89"/>
    </row>
    <row r="1535" spans="3:4" ht="12.95" customHeight="1">
      <c r="C1535" s="89"/>
      <c r="D1535" s="89"/>
    </row>
    <row r="1536" spans="3:4" ht="12.95" customHeight="1">
      <c r="C1536" s="89"/>
      <c r="D1536" s="89"/>
    </row>
    <row r="1537" spans="3:4" ht="12.95" customHeight="1">
      <c r="C1537" s="89"/>
      <c r="D1537" s="89"/>
    </row>
    <row r="1538" spans="3:4" ht="12.95" customHeight="1">
      <c r="C1538" s="89"/>
      <c r="D1538" s="89"/>
    </row>
    <row r="1539" spans="3:4" ht="12.95" customHeight="1">
      <c r="C1539" s="89"/>
      <c r="D1539" s="89"/>
    </row>
    <row r="1540" spans="3:4" ht="12.95" customHeight="1">
      <c r="C1540" s="89"/>
      <c r="D1540" s="89"/>
    </row>
    <row r="1541" spans="3:4" ht="12.95" customHeight="1">
      <c r="C1541" s="89"/>
      <c r="D1541" s="89"/>
    </row>
    <row r="1542" spans="3:4" ht="12.95" customHeight="1">
      <c r="C1542" s="89"/>
      <c r="D1542" s="89"/>
    </row>
    <row r="1543" spans="3:4" ht="12.95" customHeight="1">
      <c r="C1543" s="89"/>
      <c r="D1543" s="89"/>
    </row>
    <row r="1544" spans="3:4" ht="12.95" customHeight="1">
      <c r="C1544" s="89"/>
      <c r="D1544" s="89"/>
    </row>
    <row r="1545" spans="3:4" ht="12.95" customHeight="1">
      <c r="C1545" s="89"/>
      <c r="D1545" s="89"/>
    </row>
    <row r="1546" spans="3:4" ht="12.95" customHeight="1">
      <c r="C1546" s="89"/>
      <c r="D1546" s="89"/>
    </row>
    <row r="1547" spans="3:4" ht="12.95" customHeight="1">
      <c r="C1547" s="89"/>
      <c r="D1547" s="89"/>
    </row>
    <row r="1548" spans="3:4" ht="12.95" customHeight="1">
      <c r="C1548" s="89"/>
      <c r="D1548" s="89"/>
    </row>
    <row r="1549" spans="3:4" ht="12.95" customHeight="1">
      <c r="C1549" s="89"/>
      <c r="D1549" s="89"/>
    </row>
    <row r="1550" spans="3:4" ht="12.95" customHeight="1">
      <c r="C1550" s="89"/>
      <c r="D1550" s="89"/>
    </row>
    <row r="1551" spans="3:4" ht="12.95" customHeight="1">
      <c r="C1551" s="89"/>
      <c r="D1551" s="89"/>
    </row>
    <row r="1552" spans="3:4" ht="12.95" customHeight="1">
      <c r="C1552" s="89"/>
      <c r="D1552" s="89"/>
    </row>
    <row r="1553" spans="3:4" ht="12.95" customHeight="1">
      <c r="C1553" s="89"/>
      <c r="D1553" s="89"/>
    </row>
    <row r="1554" spans="3:4" ht="12.95" customHeight="1">
      <c r="C1554" s="89"/>
      <c r="D1554" s="89"/>
    </row>
    <row r="1555" spans="3:4" ht="12.95" customHeight="1">
      <c r="C1555" s="89"/>
      <c r="D1555" s="89"/>
    </row>
    <row r="1556" spans="3:4" ht="12.95" customHeight="1">
      <c r="C1556" s="89"/>
      <c r="D1556" s="89"/>
    </row>
    <row r="1557" spans="3:4" ht="12.95" customHeight="1">
      <c r="C1557" s="89"/>
      <c r="D1557" s="89"/>
    </row>
    <row r="1558" spans="3:4" ht="12.95" customHeight="1">
      <c r="C1558" s="89"/>
      <c r="D1558" s="89"/>
    </row>
    <row r="1559" spans="3:4" ht="12.95" customHeight="1">
      <c r="C1559" s="89"/>
      <c r="D1559" s="89"/>
    </row>
    <row r="1560" spans="3:4" ht="12.95" customHeight="1">
      <c r="C1560" s="89"/>
      <c r="D1560" s="89"/>
    </row>
    <row r="1561" spans="3:4" ht="12.95" customHeight="1">
      <c r="C1561" s="89"/>
      <c r="D1561" s="89"/>
    </row>
    <row r="1562" spans="3:4" ht="12.95" customHeight="1">
      <c r="C1562" s="89"/>
      <c r="D1562" s="89"/>
    </row>
    <row r="1563" spans="3:4" ht="12.95" customHeight="1">
      <c r="C1563" s="89"/>
      <c r="D1563" s="89"/>
    </row>
    <row r="1564" spans="3:4" ht="12.95" customHeight="1">
      <c r="C1564" s="89"/>
      <c r="D1564" s="89"/>
    </row>
    <row r="1565" spans="3:4" ht="12.95" customHeight="1">
      <c r="C1565" s="89"/>
      <c r="D1565" s="89"/>
    </row>
    <row r="1566" spans="3:4" ht="12.95" customHeight="1">
      <c r="C1566" s="89"/>
      <c r="D1566" s="89"/>
    </row>
    <row r="1567" spans="3:4" ht="12.95" customHeight="1">
      <c r="C1567" s="89"/>
      <c r="D1567" s="89"/>
    </row>
    <row r="1568" spans="3:4" ht="12.95" customHeight="1">
      <c r="C1568" s="89"/>
      <c r="D1568" s="89"/>
    </row>
    <row r="1569" spans="3:4" ht="12.95" customHeight="1">
      <c r="C1569" s="89"/>
      <c r="D1569" s="89"/>
    </row>
    <row r="1570" spans="3:4" ht="12.95" customHeight="1">
      <c r="C1570" s="89"/>
      <c r="D1570" s="89"/>
    </row>
    <row r="1571" spans="3:4" ht="12.95" customHeight="1">
      <c r="C1571" s="89"/>
      <c r="D1571" s="89"/>
    </row>
    <row r="1572" spans="3:4" ht="12.95" customHeight="1">
      <c r="C1572" s="89"/>
      <c r="D1572" s="89"/>
    </row>
    <row r="1573" spans="3:4" ht="12.95" customHeight="1">
      <c r="C1573" s="89"/>
      <c r="D1573" s="89"/>
    </row>
    <row r="1574" spans="3:4" ht="12.95" customHeight="1">
      <c r="C1574" s="89"/>
      <c r="D1574" s="89"/>
    </row>
    <row r="1575" spans="3:4" ht="12.95" customHeight="1">
      <c r="C1575" s="89"/>
      <c r="D1575" s="89"/>
    </row>
    <row r="1576" spans="3:4" ht="12.95" customHeight="1">
      <c r="C1576" s="89"/>
      <c r="D1576" s="89"/>
    </row>
    <row r="1577" spans="3:4" ht="12.95" customHeight="1">
      <c r="C1577" s="89"/>
      <c r="D1577" s="89"/>
    </row>
    <row r="1578" spans="3:4" ht="12.95" customHeight="1">
      <c r="C1578" s="89"/>
      <c r="D1578" s="89"/>
    </row>
    <row r="1579" spans="3:4" ht="12.95" customHeight="1">
      <c r="C1579" s="89"/>
      <c r="D1579" s="89"/>
    </row>
    <row r="1580" spans="3:4" ht="12.95" customHeight="1">
      <c r="C1580" s="89"/>
      <c r="D1580" s="89"/>
    </row>
    <row r="1581" spans="3:4" ht="12.95" customHeight="1">
      <c r="C1581" s="89"/>
      <c r="D1581" s="89"/>
    </row>
    <row r="1582" spans="3:4" ht="12.95" customHeight="1">
      <c r="C1582" s="89"/>
      <c r="D1582" s="89"/>
    </row>
    <row r="1583" spans="3:4" ht="12.95" customHeight="1">
      <c r="C1583" s="89"/>
      <c r="D1583" s="89"/>
    </row>
    <row r="1584" spans="3:4" ht="12.95" customHeight="1">
      <c r="C1584" s="89"/>
      <c r="D1584" s="89"/>
    </row>
    <row r="1585" spans="3:4" ht="12.95" customHeight="1">
      <c r="C1585" s="89"/>
      <c r="D1585" s="89"/>
    </row>
    <row r="1586" spans="3:4" ht="12.95" customHeight="1">
      <c r="C1586" s="89"/>
      <c r="D1586" s="89"/>
    </row>
    <row r="1587" spans="3:4" ht="12.95" customHeight="1">
      <c r="C1587" s="89"/>
      <c r="D1587" s="89"/>
    </row>
    <row r="1588" spans="3:4" ht="12.95" customHeight="1">
      <c r="C1588" s="89"/>
      <c r="D1588" s="89"/>
    </row>
    <row r="1589" spans="3:4" ht="12.95" customHeight="1">
      <c r="C1589" s="89"/>
      <c r="D1589" s="89"/>
    </row>
    <row r="1590" spans="3:4" ht="12.95" customHeight="1">
      <c r="C1590" s="89"/>
      <c r="D1590" s="89"/>
    </row>
    <row r="1591" spans="3:4" ht="12.95" customHeight="1">
      <c r="C1591" s="89"/>
      <c r="D1591" s="89"/>
    </row>
    <row r="1592" spans="3:4" ht="12.95" customHeight="1">
      <c r="C1592" s="89"/>
      <c r="D1592" s="89"/>
    </row>
    <row r="1593" spans="3:4" ht="12.95" customHeight="1">
      <c r="C1593" s="89"/>
      <c r="D1593" s="89"/>
    </row>
    <row r="1594" spans="3:4" ht="12.95" customHeight="1">
      <c r="C1594" s="89"/>
      <c r="D1594" s="89"/>
    </row>
    <row r="1595" spans="3:4" ht="12.95" customHeight="1">
      <c r="C1595" s="89"/>
      <c r="D1595" s="89"/>
    </row>
    <row r="1596" spans="3:4" ht="12.95" customHeight="1">
      <c r="C1596" s="89"/>
      <c r="D1596" s="89"/>
    </row>
    <row r="1597" spans="3:4" ht="12.95" customHeight="1">
      <c r="C1597" s="89"/>
      <c r="D1597" s="89"/>
    </row>
    <row r="1598" spans="3:4" ht="12.95" customHeight="1">
      <c r="C1598" s="89"/>
      <c r="D1598" s="89"/>
    </row>
    <row r="1599" spans="3:4" ht="12.95" customHeight="1">
      <c r="C1599" s="89"/>
      <c r="D1599" s="89"/>
    </row>
    <row r="1600" spans="3:4" ht="12.95" customHeight="1">
      <c r="C1600" s="89"/>
      <c r="D1600" s="89"/>
    </row>
    <row r="1601" spans="3:4" ht="12.95" customHeight="1">
      <c r="C1601" s="89"/>
      <c r="D1601" s="89"/>
    </row>
    <row r="1602" spans="3:4" ht="12.95" customHeight="1">
      <c r="C1602" s="89"/>
      <c r="D1602" s="89"/>
    </row>
    <row r="1603" spans="3:4" ht="12.95" customHeight="1">
      <c r="C1603" s="89"/>
      <c r="D1603" s="89"/>
    </row>
    <row r="1604" spans="3:4" ht="12.95" customHeight="1">
      <c r="C1604" s="89"/>
      <c r="D1604" s="89"/>
    </row>
    <row r="1605" spans="3:4" ht="12.95" customHeight="1">
      <c r="C1605" s="89"/>
      <c r="D1605" s="89"/>
    </row>
    <row r="1606" spans="3:4" ht="12.95" customHeight="1">
      <c r="C1606" s="89"/>
      <c r="D1606" s="89"/>
    </row>
    <row r="1607" spans="3:4" ht="12.95" customHeight="1">
      <c r="C1607" s="89"/>
      <c r="D1607" s="89"/>
    </row>
    <row r="1608" spans="3:4" ht="12.95" customHeight="1">
      <c r="C1608" s="89"/>
      <c r="D1608" s="89"/>
    </row>
    <row r="1609" spans="3:4" ht="12.95" customHeight="1">
      <c r="C1609" s="89"/>
      <c r="D1609" s="89"/>
    </row>
    <row r="1610" spans="3:4" ht="12.95" customHeight="1">
      <c r="C1610" s="89"/>
      <c r="D1610" s="89"/>
    </row>
    <row r="1611" spans="3:4" ht="12.95" customHeight="1">
      <c r="C1611" s="89"/>
      <c r="D1611" s="89"/>
    </row>
    <row r="1612" spans="3:4" ht="12.95" customHeight="1">
      <c r="C1612" s="89"/>
      <c r="D1612" s="89"/>
    </row>
    <row r="1613" spans="3:4" ht="12.95" customHeight="1">
      <c r="C1613" s="89"/>
      <c r="D1613" s="89"/>
    </row>
    <row r="1614" spans="3:4" ht="12.95" customHeight="1">
      <c r="C1614" s="89"/>
      <c r="D1614" s="89"/>
    </row>
    <row r="1615" spans="3:4" ht="12.95" customHeight="1">
      <c r="C1615" s="89"/>
      <c r="D1615" s="89"/>
    </row>
    <row r="1616" spans="3:4" ht="12.95" customHeight="1">
      <c r="C1616" s="89"/>
      <c r="D1616" s="89"/>
    </row>
    <row r="1617" spans="3:4" ht="12.95" customHeight="1">
      <c r="C1617" s="89"/>
      <c r="D1617" s="89"/>
    </row>
    <row r="1618" spans="3:4" ht="12.95" customHeight="1">
      <c r="C1618" s="89"/>
      <c r="D1618" s="89"/>
    </row>
    <row r="1619" spans="3:4" ht="12.95" customHeight="1">
      <c r="C1619" s="89"/>
      <c r="D1619" s="89"/>
    </row>
    <row r="1620" spans="3:4" ht="12.95" customHeight="1">
      <c r="C1620" s="89"/>
      <c r="D1620" s="89"/>
    </row>
    <row r="1621" spans="3:4" ht="12.95" customHeight="1">
      <c r="C1621" s="89"/>
      <c r="D1621" s="89"/>
    </row>
    <row r="1622" spans="3:4" ht="12.95" customHeight="1">
      <c r="C1622" s="89"/>
      <c r="D1622" s="89"/>
    </row>
    <row r="1623" spans="3:4" ht="12.95" customHeight="1">
      <c r="C1623" s="89"/>
      <c r="D1623" s="89"/>
    </row>
    <row r="1624" spans="3:4" ht="12.95" customHeight="1">
      <c r="C1624" s="89"/>
      <c r="D1624" s="89"/>
    </row>
    <row r="1625" spans="3:4" ht="12.95" customHeight="1">
      <c r="C1625" s="89"/>
      <c r="D1625" s="89"/>
    </row>
    <row r="1626" spans="3:4" ht="12.95" customHeight="1">
      <c r="C1626" s="89"/>
      <c r="D1626" s="89"/>
    </row>
    <row r="1627" spans="3:4" ht="12.95" customHeight="1">
      <c r="C1627" s="89"/>
      <c r="D1627" s="89"/>
    </row>
    <row r="1628" spans="3:4" ht="12.95" customHeight="1">
      <c r="C1628" s="89"/>
      <c r="D1628" s="89"/>
    </row>
    <row r="1629" spans="3:4" ht="12.95" customHeight="1">
      <c r="C1629" s="89"/>
      <c r="D1629" s="89"/>
    </row>
    <row r="1630" spans="3:4" ht="12.95" customHeight="1">
      <c r="C1630" s="89"/>
      <c r="D1630" s="89"/>
    </row>
    <row r="1631" spans="3:4" ht="12.95" customHeight="1">
      <c r="C1631" s="89"/>
      <c r="D1631" s="89"/>
    </row>
    <row r="1632" spans="3:4" ht="12.95" customHeight="1">
      <c r="C1632" s="89"/>
      <c r="D1632" s="89"/>
    </row>
    <row r="1633" spans="3:4" ht="12.95" customHeight="1">
      <c r="C1633" s="89"/>
      <c r="D1633" s="89"/>
    </row>
    <row r="1634" spans="3:4" ht="12.95" customHeight="1">
      <c r="C1634" s="89"/>
      <c r="D1634" s="89"/>
    </row>
    <row r="1635" spans="3:4" ht="12.95" customHeight="1">
      <c r="C1635" s="89"/>
      <c r="D1635" s="89"/>
    </row>
    <row r="1636" spans="3:4" ht="12.95" customHeight="1">
      <c r="C1636" s="89"/>
      <c r="D1636" s="89"/>
    </row>
    <row r="1637" spans="3:4" ht="12.95" customHeight="1">
      <c r="C1637" s="89"/>
      <c r="D1637" s="89"/>
    </row>
    <row r="1638" spans="3:4" ht="12.95" customHeight="1">
      <c r="C1638" s="89"/>
      <c r="D1638" s="89"/>
    </row>
    <row r="1639" spans="3:4" ht="12.95" customHeight="1">
      <c r="C1639" s="89"/>
      <c r="D1639" s="89"/>
    </row>
    <row r="1640" spans="3:4" ht="12.95" customHeight="1">
      <c r="C1640" s="89"/>
      <c r="D1640" s="89"/>
    </row>
    <row r="1641" spans="3:4" ht="12.95" customHeight="1">
      <c r="C1641" s="89"/>
      <c r="D1641" s="89"/>
    </row>
    <row r="1642" spans="3:4" ht="12.95" customHeight="1">
      <c r="C1642" s="89"/>
      <c r="D1642" s="89"/>
    </row>
    <row r="1643" spans="3:4" ht="12.95" customHeight="1">
      <c r="C1643" s="89"/>
      <c r="D1643" s="89"/>
    </row>
    <row r="1644" spans="3:4" ht="12.95" customHeight="1">
      <c r="C1644" s="89"/>
      <c r="D1644" s="89"/>
    </row>
    <row r="1645" spans="3:4" ht="12.95" customHeight="1">
      <c r="C1645" s="89"/>
      <c r="D1645" s="89"/>
    </row>
    <row r="1646" spans="3:4" ht="12.95" customHeight="1">
      <c r="C1646" s="89"/>
      <c r="D1646" s="89"/>
    </row>
    <row r="1647" spans="3:4" ht="12.95" customHeight="1">
      <c r="C1647" s="89"/>
      <c r="D1647" s="89"/>
    </row>
    <row r="1648" spans="3:4" ht="12.95" customHeight="1">
      <c r="C1648" s="89"/>
      <c r="D1648" s="89"/>
    </row>
    <row r="1649" spans="3:4" ht="12.95" customHeight="1">
      <c r="C1649" s="89"/>
      <c r="D1649" s="89"/>
    </row>
    <row r="1650" spans="3:4" ht="12.95" customHeight="1">
      <c r="C1650" s="89"/>
      <c r="D1650" s="89"/>
    </row>
    <row r="1651" spans="3:4" ht="12.95" customHeight="1">
      <c r="C1651" s="89"/>
      <c r="D1651" s="89"/>
    </row>
    <row r="1652" spans="3:4" ht="12.95" customHeight="1">
      <c r="C1652" s="89"/>
      <c r="D1652" s="89"/>
    </row>
    <row r="1653" spans="3:4" ht="12.95" customHeight="1">
      <c r="C1653" s="89"/>
      <c r="D1653" s="89"/>
    </row>
    <row r="1654" spans="3:4" ht="12.95" customHeight="1">
      <c r="C1654" s="89"/>
      <c r="D1654" s="89"/>
    </row>
    <row r="1655" spans="3:4" ht="12.95" customHeight="1">
      <c r="C1655" s="89"/>
      <c r="D1655" s="89"/>
    </row>
    <row r="1656" spans="3:4" ht="12.95" customHeight="1">
      <c r="C1656" s="89"/>
      <c r="D1656" s="89"/>
    </row>
    <row r="1657" spans="3:4" ht="12.95" customHeight="1">
      <c r="C1657" s="89"/>
      <c r="D1657" s="89"/>
    </row>
    <row r="1658" spans="3:4" ht="12.95" customHeight="1">
      <c r="C1658" s="89"/>
      <c r="D1658" s="89"/>
    </row>
    <row r="1659" spans="3:4" ht="12.95" customHeight="1">
      <c r="C1659" s="89"/>
      <c r="D1659" s="89"/>
    </row>
    <row r="1660" spans="3:4" ht="12.95" customHeight="1">
      <c r="C1660" s="89"/>
      <c r="D1660" s="89"/>
    </row>
    <row r="1661" spans="3:4" ht="12.95" customHeight="1">
      <c r="C1661" s="89"/>
      <c r="D1661" s="89"/>
    </row>
    <row r="1662" spans="3:4" ht="12.95" customHeight="1">
      <c r="C1662" s="89"/>
      <c r="D1662" s="89"/>
    </row>
    <row r="1663" spans="3:4" ht="12.95" customHeight="1">
      <c r="C1663" s="89"/>
      <c r="D1663" s="89"/>
    </row>
    <row r="1664" spans="3:4" ht="12.95" customHeight="1">
      <c r="C1664" s="89"/>
      <c r="D1664" s="89"/>
    </row>
    <row r="1665" spans="3:4" ht="12.95" customHeight="1">
      <c r="C1665" s="89"/>
      <c r="D1665" s="89"/>
    </row>
    <row r="1666" spans="3:4" ht="12.95" customHeight="1">
      <c r="C1666" s="89"/>
      <c r="D1666" s="89"/>
    </row>
    <row r="1667" spans="3:4" ht="12.95" customHeight="1">
      <c r="C1667" s="89"/>
      <c r="D1667" s="89"/>
    </row>
    <row r="1668" spans="3:4" ht="12.95" customHeight="1">
      <c r="C1668" s="89"/>
      <c r="D1668" s="89"/>
    </row>
    <row r="1669" spans="3:4" ht="12.95" customHeight="1">
      <c r="C1669" s="89"/>
      <c r="D1669" s="89"/>
    </row>
    <row r="1670" spans="3:4" ht="12.95" customHeight="1">
      <c r="C1670" s="89"/>
      <c r="D1670" s="89"/>
    </row>
    <row r="1671" spans="3:4" ht="12.95" customHeight="1">
      <c r="C1671" s="89"/>
      <c r="D1671" s="89"/>
    </row>
    <row r="1672" spans="3:4" ht="12.95" customHeight="1">
      <c r="C1672" s="89"/>
      <c r="D1672" s="89"/>
    </row>
    <row r="1673" spans="3:4" ht="12.95" customHeight="1">
      <c r="C1673" s="89"/>
      <c r="D1673" s="89"/>
    </row>
    <row r="1674" spans="3:4" ht="12.95" customHeight="1">
      <c r="C1674" s="89"/>
      <c r="D1674" s="89"/>
    </row>
    <row r="1675" spans="3:4" ht="12.95" customHeight="1">
      <c r="C1675" s="89"/>
      <c r="D1675" s="89"/>
    </row>
    <row r="1676" spans="3:4" ht="12.95" customHeight="1">
      <c r="C1676" s="89"/>
      <c r="D1676" s="89"/>
    </row>
    <row r="1677" spans="3:4" ht="12.95" customHeight="1">
      <c r="C1677" s="89"/>
      <c r="D1677" s="89"/>
    </row>
    <row r="1678" spans="3:4" ht="12.95" customHeight="1">
      <c r="C1678" s="89"/>
      <c r="D1678" s="89"/>
    </row>
    <row r="1679" spans="3:4" ht="12.95" customHeight="1">
      <c r="C1679" s="89"/>
      <c r="D1679" s="89"/>
    </row>
    <row r="1680" spans="3:4" ht="12.95" customHeight="1">
      <c r="C1680" s="89"/>
      <c r="D1680" s="89"/>
    </row>
    <row r="1681" spans="3:4" ht="12.95" customHeight="1">
      <c r="C1681" s="89"/>
      <c r="D1681" s="89"/>
    </row>
    <row r="1682" spans="3:4" ht="12.95" customHeight="1">
      <c r="C1682" s="89"/>
      <c r="D1682" s="89"/>
    </row>
    <row r="1683" spans="3:4" ht="12.95" customHeight="1">
      <c r="C1683" s="89"/>
      <c r="D1683" s="89"/>
    </row>
    <row r="1684" spans="3:4" ht="12.95" customHeight="1">
      <c r="C1684" s="89"/>
      <c r="D1684" s="89"/>
    </row>
    <row r="1685" spans="3:4" ht="12.95" customHeight="1">
      <c r="C1685" s="89"/>
      <c r="D1685" s="89"/>
    </row>
    <row r="1686" spans="3:4" ht="12.95" customHeight="1">
      <c r="C1686" s="89"/>
      <c r="D1686" s="89"/>
    </row>
    <row r="1687" spans="3:4" ht="12.95" customHeight="1">
      <c r="C1687" s="89"/>
      <c r="D1687" s="89"/>
    </row>
    <row r="1688" spans="3:4" ht="12.95" customHeight="1">
      <c r="C1688" s="89"/>
      <c r="D1688" s="89"/>
    </row>
    <row r="1689" spans="3:4" ht="12.95" customHeight="1">
      <c r="C1689" s="89"/>
      <c r="D1689" s="89"/>
    </row>
    <row r="1690" spans="3:4" ht="12.95" customHeight="1">
      <c r="C1690" s="89"/>
      <c r="D1690" s="89"/>
    </row>
    <row r="1691" spans="3:4" ht="12.95" customHeight="1">
      <c r="C1691" s="89"/>
      <c r="D1691" s="89"/>
    </row>
    <row r="1692" spans="3:4" ht="12.95" customHeight="1">
      <c r="C1692" s="89"/>
      <c r="D1692" s="89"/>
    </row>
    <row r="1693" spans="3:4" ht="12.95" customHeight="1">
      <c r="C1693" s="89"/>
      <c r="D1693" s="89"/>
    </row>
    <row r="1694" spans="3:4" ht="12.95" customHeight="1">
      <c r="C1694" s="89"/>
      <c r="D1694" s="89"/>
    </row>
    <row r="1695" spans="3:4" ht="12.95" customHeight="1">
      <c r="C1695" s="89"/>
      <c r="D1695" s="89"/>
    </row>
    <row r="1696" spans="3:4" ht="12.95" customHeight="1">
      <c r="C1696" s="89"/>
      <c r="D1696" s="89"/>
    </row>
    <row r="1697" spans="3:4" ht="12.95" customHeight="1">
      <c r="C1697" s="89"/>
      <c r="D1697" s="89"/>
    </row>
    <row r="1698" spans="3:4" ht="12.95" customHeight="1">
      <c r="C1698" s="89"/>
      <c r="D1698" s="89"/>
    </row>
    <row r="1699" spans="3:4" ht="12.95" customHeight="1">
      <c r="C1699" s="89"/>
      <c r="D1699" s="89"/>
    </row>
    <row r="1700" spans="3:4" ht="12.95" customHeight="1">
      <c r="C1700" s="89"/>
      <c r="D1700" s="89"/>
    </row>
    <row r="1701" spans="3:4" ht="12.95" customHeight="1">
      <c r="C1701" s="89"/>
      <c r="D1701" s="89"/>
    </row>
    <row r="1702" spans="3:4" ht="12.95" customHeight="1">
      <c r="C1702" s="89"/>
      <c r="D1702" s="89"/>
    </row>
    <row r="1703" spans="3:4" ht="12.95" customHeight="1">
      <c r="C1703" s="89"/>
      <c r="D1703" s="89"/>
    </row>
    <row r="1704" spans="3:4" ht="12.95" customHeight="1">
      <c r="C1704" s="89"/>
      <c r="D1704" s="89"/>
    </row>
    <row r="1705" spans="3:4" ht="12.95" customHeight="1">
      <c r="C1705" s="89"/>
      <c r="D1705" s="89"/>
    </row>
    <row r="1706" spans="3:4" ht="12.95" customHeight="1">
      <c r="C1706" s="89"/>
      <c r="D1706" s="89"/>
    </row>
    <row r="1707" spans="3:4" ht="12.95" customHeight="1">
      <c r="C1707" s="89"/>
      <c r="D1707" s="89"/>
    </row>
    <row r="1708" spans="3:4" ht="12.95" customHeight="1">
      <c r="C1708" s="89"/>
      <c r="D1708" s="89"/>
    </row>
    <row r="1709" spans="3:4" ht="12.95" customHeight="1">
      <c r="C1709" s="89"/>
      <c r="D1709" s="89"/>
    </row>
    <row r="1710" spans="3:4" ht="12.95" customHeight="1">
      <c r="C1710" s="89"/>
      <c r="D1710" s="89"/>
    </row>
    <row r="1711" spans="3:4" ht="12.95" customHeight="1">
      <c r="C1711" s="89"/>
      <c r="D1711" s="89"/>
    </row>
    <row r="1712" spans="3:4" ht="12.95" customHeight="1">
      <c r="C1712" s="89"/>
      <c r="D1712" s="89"/>
    </row>
    <row r="1713" spans="3:4" ht="12.95" customHeight="1">
      <c r="C1713" s="89"/>
      <c r="D1713" s="89"/>
    </row>
    <row r="1714" spans="3:4" ht="12.95" customHeight="1">
      <c r="C1714" s="89"/>
      <c r="D1714" s="89"/>
    </row>
    <row r="1715" spans="3:4" ht="12.95" customHeight="1">
      <c r="C1715" s="89"/>
      <c r="D1715" s="89"/>
    </row>
    <row r="1716" spans="3:4" ht="12.95" customHeight="1">
      <c r="C1716" s="89"/>
      <c r="D1716" s="89"/>
    </row>
    <row r="1717" spans="3:4" ht="12.95" customHeight="1">
      <c r="C1717" s="89"/>
      <c r="D1717" s="89"/>
    </row>
    <row r="1718" spans="3:4" ht="12.95" customHeight="1">
      <c r="C1718" s="89"/>
      <c r="D1718" s="89"/>
    </row>
    <row r="1719" spans="3:4" ht="12.95" customHeight="1">
      <c r="C1719" s="89"/>
      <c r="D1719" s="89"/>
    </row>
    <row r="1720" spans="3:4" ht="12.95" customHeight="1">
      <c r="C1720" s="89"/>
      <c r="D1720" s="89"/>
    </row>
    <row r="1721" spans="3:4" ht="12.95" customHeight="1">
      <c r="C1721" s="89"/>
      <c r="D1721" s="89"/>
    </row>
    <row r="1722" spans="3:4" ht="12.95" customHeight="1">
      <c r="C1722" s="89"/>
      <c r="D1722" s="89"/>
    </row>
    <row r="1723" spans="3:4" ht="12.95" customHeight="1">
      <c r="C1723" s="89"/>
      <c r="D1723" s="89"/>
    </row>
    <row r="1724" spans="3:4" ht="12.95" customHeight="1">
      <c r="C1724" s="89"/>
      <c r="D1724" s="89"/>
    </row>
    <row r="1725" spans="3:4" ht="12.95" customHeight="1">
      <c r="C1725" s="89"/>
      <c r="D1725" s="89"/>
    </row>
    <row r="1726" spans="3:4" ht="12.95" customHeight="1">
      <c r="C1726" s="89"/>
      <c r="D1726" s="89"/>
    </row>
    <row r="1727" spans="3:4" ht="12.95" customHeight="1">
      <c r="C1727" s="89"/>
      <c r="D1727" s="89"/>
    </row>
    <row r="1728" spans="3:4" ht="12.95" customHeight="1">
      <c r="C1728" s="89"/>
      <c r="D1728" s="89"/>
    </row>
    <row r="1729" spans="3:4" ht="12.95" customHeight="1">
      <c r="C1729" s="89"/>
      <c r="D1729" s="89"/>
    </row>
    <row r="1730" spans="3:4" ht="12.95" customHeight="1">
      <c r="C1730" s="89"/>
      <c r="D1730" s="89"/>
    </row>
    <row r="1731" spans="3:4" ht="12.95" customHeight="1">
      <c r="C1731" s="89"/>
      <c r="D1731" s="89"/>
    </row>
    <row r="1732" spans="3:4" ht="12.95" customHeight="1">
      <c r="C1732" s="89"/>
      <c r="D1732" s="89"/>
    </row>
    <row r="1733" spans="3:4" ht="12.95" customHeight="1">
      <c r="C1733" s="89"/>
      <c r="D1733" s="89"/>
    </row>
    <row r="1734" spans="3:4" ht="12.95" customHeight="1">
      <c r="C1734" s="89"/>
      <c r="D1734" s="89"/>
    </row>
    <row r="1735" spans="3:4" ht="12.95" customHeight="1">
      <c r="C1735" s="89"/>
      <c r="D1735" s="89"/>
    </row>
    <row r="1736" spans="3:4" ht="12.95" customHeight="1">
      <c r="C1736" s="89"/>
      <c r="D1736" s="89"/>
    </row>
    <row r="1737" spans="3:4" ht="12.95" customHeight="1">
      <c r="C1737" s="89"/>
      <c r="D1737" s="89"/>
    </row>
    <row r="1738" spans="3:4" ht="12.95" customHeight="1">
      <c r="C1738" s="89"/>
      <c r="D1738" s="89"/>
    </row>
    <row r="1739" spans="3:4" ht="12.95" customHeight="1">
      <c r="C1739" s="89"/>
      <c r="D1739" s="89"/>
    </row>
    <row r="1740" spans="3:4" ht="12.95" customHeight="1">
      <c r="C1740" s="89"/>
      <c r="D1740" s="89"/>
    </row>
    <row r="1741" spans="3:4" ht="12.95" customHeight="1">
      <c r="C1741" s="89"/>
      <c r="D1741" s="89"/>
    </row>
    <row r="1742" spans="3:4" ht="12.95" customHeight="1">
      <c r="C1742" s="89"/>
      <c r="D1742" s="89"/>
    </row>
    <row r="1743" spans="3:4" ht="12.95" customHeight="1">
      <c r="C1743" s="89"/>
      <c r="D1743" s="89"/>
    </row>
    <row r="1744" spans="3:4" ht="12.95" customHeight="1">
      <c r="C1744" s="89"/>
      <c r="D1744" s="89"/>
    </row>
    <row r="1745" spans="3:4" ht="12.95" customHeight="1">
      <c r="C1745" s="89"/>
      <c r="D1745" s="89"/>
    </row>
    <row r="1746" spans="3:4" ht="12.95" customHeight="1">
      <c r="C1746" s="89"/>
      <c r="D1746" s="89"/>
    </row>
    <row r="1747" spans="3:4" ht="12.95" customHeight="1">
      <c r="C1747" s="89"/>
      <c r="D1747" s="89"/>
    </row>
    <row r="1748" spans="3:4" ht="12.95" customHeight="1">
      <c r="C1748" s="89"/>
      <c r="D1748" s="89"/>
    </row>
    <row r="1749" spans="3:4" ht="12.95" customHeight="1">
      <c r="C1749" s="89"/>
      <c r="D1749" s="89"/>
    </row>
    <row r="1750" spans="3:4" ht="12.95" customHeight="1">
      <c r="C1750" s="89"/>
      <c r="D1750" s="89"/>
    </row>
    <row r="1751" spans="3:4" ht="12.95" customHeight="1">
      <c r="C1751" s="89"/>
      <c r="D1751" s="89"/>
    </row>
    <row r="1752" spans="3:4" ht="12.95" customHeight="1">
      <c r="C1752" s="89"/>
      <c r="D1752" s="89"/>
    </row>
    <row r="1753" spans="3:4" ht="12.95" customHeight="1">
      <c r="C1753" s="89"/>
      <c r="D1753" s="89"/>
    </row>
    <row r="1754" spans="3:4" ht="12.95" customHeight="1">
      <c r="C1754" s="89"/>
      <c r="D1754" s="89"/>
    </row>
    <row r="1755" spans="3:4" ht="12.95" customHeight="1">
      <c r="C1755" s="89"/>
      <c r="D1755" s="89"/>
    </row>
    <row r="1756" spans="3:4" ht="12.95" customHeight="1">
      <c r="C1756" s="89"/>
      <c r="D1756" s="89"/>
    </row>
    <row r="1757" spans="3:4" ht="12.95" customHeight="1">
      <c r="C1757" s="89"/>
      <c r="D1757" s="89"/>
    </row>
    <row r="1758" spans="3:4" ht="12.95" customHeight="1">
      <c r="C1758" s="89"/>
      <c r="D1758" s="89"/>
    </row>
    <row r="1759" spans="3:4" ht="12.95" customHeight="1">
      <c r="C1759" s="89"/>
      <c r="D1759" s="89"/>
    </row>
    <row r="1760" spans="3:4" ht="12.95" customHeight="1">
      <c r="C1760" s="89"/>
      <c r="D1760" s="89"/>
    </row>
    <row r="1761" spans="3:4" ht="12.95" customHeight="1">
      <c r="C1761" s="89"/>
      <c r="D1761" s="89"/>
    </row>
    <row r="1762" spans="3:4" ht="12.95" customHeight="1">
      <c r="C1762" s="89"/>
      <c r="D1762" s="89"/>
    </row>
    <row r="1763" spans="3:4" ht="12.95" customHeight="1">
      <c r="C1763" s="89"/>
      <c r="D1763" s="89"/>
    </row>
    <row r="1764" spans="3:4" ht="12.95" customHeight="1">
      <c r="C1764" s="89"/>
      <c r="D1764" s="89"/>
    </row>
    <row r="1765" spans="3:4" ht="12.95" customHeight="1">
      <c r="C1765" s="89"/>
      <c r="D1765" s="89"/>
    </row>
    <row r="1766" spans="3:4" ht="12.95" customHeight="1">
      <c r="C1766" s="89"/>
      <c r="D1766" s="89"/>
    </row>
    <row r="1767" spans="3:4" ht="12.95" customHeight="1">
      <c r="C1767" s="89"/>
      <c r="D1767" s="89"/>
    </row>
    <row r="1768" spans="3:4" ht="12.95" customHeight="1">
      <c r="C1768" s="89"/>
      <c r="D1768" s="89"/>
    </row>
    <row r="1769" spans="3:4" ht="12.95" customHeight="1">
      <c r="C1769" s="89"/>
      <c r="D1769" s="89"/>
    </row>
    <row r="1770" spans="3:4" ht="12.95" customHeight="1">
      <c r="C1770" s="89"/>
      <c r="D1770" s="89"/>
    </row>
    <row r="1771" spans="3:4" ht="12.95" customHeight="1">
      <c r="C1771" s="89"/>
      <c r="D1771" s="89"/>
    </row>
    <row r="1772" spans="3:4" ht="12.95" customHeight="1">
      <c r="C1772" s="89"/>
      <c r="D1772" s="89"/>
    </row>
    <row r="1773" spans="3:4" ht="12.95" customHeight="1">
      <c r="C1773" s="89"/>
      <c r="D1773" s="89"/>
    </row>
    <row r="1774" spans="3:4" ht="12.95" customHeight="1">
      <c r="C1774" s="89"/>
      <c r="D1774" s="89"/>
    </row>
    <row r="1775" spans="3:4" ht="12.95" customHeight="1">
      <c r="C1775" s="89"/>
      <c r="D1775" s="89"/>
    </row>
    <row r="1776" spans="3:4" ht="12.95" customHeight="1">
      <c r="C1776" s="89"/>
      <c r="D1776" s="89"/>
    </row>
    <row r="1777" spans="3:4" ht="12.95" customHeight="1">
      <c r="C1777" s="89"/>
      <c r="D1777" s="89"/>
    </row>
    <row r="1778" spans="3:4" ht="12.95" customHeight="1">
      <c r="C1778" s="89"/>
      <c r="D1778" s="89"/>
    </row>
    <row r="1779" spans="3:4" ht="12.95" customHeight="1">
      <c r="C1779" s="89"/>
      <c r="D1779" s="89"/>
    </row>
    <row r="1780" spans="3:4" ht="12.95" customHeight="1">
      <c r="C1780" s="89"/>
      <c r="D1780" s="89"/>
    </row>
    <row r="1781" spans="3:4" ht="12.95" customHeight="1">
      <c r="C1781" s="89"/>
      <c r="D1781" s="89"/>
    </row>
    <row r="1782" spans="3:4" ht="12.95" customHeight="1">
      <c r="C1782" s="89"/>
      <c r="D1782" s="89"/>
    </row>
    <row r="1783" spans="3:4" ht="12.95" customHeight="1">
      <c r="C1783" s="89"/>
      <c r="D1783" s="89"/>
    </row>
    <row r="1784" spans="3:4" ht="12.95" customHeight="1">
      <c r="C1784" s="89"/>
      <c r="D1784" s="89"/>
    </row>
    <row r="1785" spans="3:4" ht="12.95" customHeight="1">
      <c r="C1785" s="89"/>
      <c r="D1785" s="89"/>
    </row>
    <row r="1786" spans="3:4" ht="12.95" customHeight="1">
      <c r="C1786" s="89"/>
      <c r="D1786" s="89"/>
    </row>
    <row r="1787" spans="3:4" ht="12.95" customHeight="1">
      <c r="C1787" s="89"/>
      <c r="D1787" s="89"/>
    </row>
    <row r="1788" spans="3:4" ht="12.95" customHeight="1">
      <c r="C1788" s="89"/>
      <c r="D1788" s="89"/>
    </row>
    <row r="1789" spans="3:4" ht="12.95" customHeight="1">
      <c r="C1789" s="89"/>
      <c r="D1789" s="89"/>
    </row>
    <row r="1790" spans="3:4" ht="12.95" customHeight="1">
      <c r="C1790" s="89"/>
      <c r="D1790" s="89"/>
    </row>
    <row r="1791" spans="3:4" ht="12.95" customHeight="1">
      <c r="C1791" s="89"/>
      <c r="D1791" s="89"/>
    </row>
    <row r="1792" spans="3:4" ht="12.95" customHeight="1">
      <c r="C1792" s="89"/>
      <c r="D1792" s="89"/>
    </row>
    <row r="1793" spans="3:4" ht="12.95" customHeight="1">
      <c r="C1793" s="89"/>
      <c r="D1793" s="89"/>
    </row>
    <row r="1794" spans="3:4" ht="12.95" customHeight="1">
      <c r="C1794" s="89"/>
      <c r="D1794" s="89"/>
    </row>
    <row r="1795" spans="3:4" ht="12.95" customHeight="1">
      <c r="C1795" s="89"/>
      <c r="D1795" s="89"/>
    </row>
    <row r="1796" spans="3:4" ht="12.95" customHeight="1">
      <c r="C1796" s="89"/>
      <c r="D1796" s="89"/>
    </row>
    <row r="1797" spans="3:4" ht="12.95" customHeight="1">
      <c r="C1797" s="89"/>
      <c r="D1797" s="89"/>
    </row>
    <row r="1798" spans="3:4" ht="12.95" customHeight="1">
      <c r="C1798" s="89"/>
      <c r="D1798" s="89"/>
    </row>
    <row r="1799" spans="3:4" ht="12.95" customHeight="1">
      <c r="C1799" s="89"/>
      <c r="D1799" s="89"/>
    </row>
    <row r="1800" spans="3:4" ht="12.95" customHeight="1">
      <c r="C1800" s="89"/>
      <c r="D1800" s="89"/>
    </row>
    <row r="1801" spans="3:4" ht="12.95" customHeight="1">
      <c r="C1801" s="89"/>
      <c r="D1801" s="89"/>
    </row>
    <row r="1802" spans="3:4" ht="12.95" customHeight="1">
      <c r="C1802" s="89"/>
      <c r="D1802" s="89"/>
    </row>
    <row r="1803" spans="3:4" ht="12.95" customHeight="1">
      <c r="C1803" s="89"/>
      <c r="D1803" s="89"/>
    </row>
    <row r="1804" spans="3:4" ht="12.95" customHeight="1">
      <c r="C1804" s="89"/>
      <c r="D1804" s="89"/>
    </row>
    <row r="1805" spans="3:4" ht="12.95" customHeight="1">
      <c r="C1805" s="89"/>
      <c r="D1805" s="89"/>
    </row>
    <row r="1806" spans="3:4" ht="12.95" customHeight="1">
      <c r="C1806" s="89"/>
      <c r="D1806" s="89"/>
    </row>
    <row r="1807" spans="3:4" ht="12.95" customHeight="1">
      <c r="C1807" s="89"/>
      <c r="D1807" s="89"/>
    </row>
    <row r="1808" spans="3:4" ht="12.95" customHeight="1">
      <c r="C1808" s="89"/>
      <c r="D1808" s="89"/>
    </row>
    <row r="1809" spans="3:4" ht="12.95" customHeight="1">
      <c r="C1809" s="89"/>
      <c r="D1809" s="89"/>
    </row>
    <row r="1810" spans="3:4" ht="12.95" customHeight="1">
      <c r="C1810" s="89"/>
      <c r="D1810" s="89"/>
    </row>
    <row r="1811" spans="3:4" ht="12.95" customHeight="1">
      <c r="C1811" s="89"/>
      <c r="D1811" s="89"/>
    </row>
    <row r="1812" spans="3:4" ht="12.95" customHeight="1">
      <c r="C1812" s="89"/>
      <c r="D1812" s="89"/>
    </row>
    <row r="1813" spans="3:4" ht="12.95" customHeight="1">
      <c r="C1813" s="89"/>
      <c r="D1813" s="89"/>
    </row>
    <row r="1814" spans="3:4" ht="12.95" customHeight="1">
      <c r="C1814" s="89"/>
      <c r="D1814" s="89"/>
    </row>
    <row r="1815" spans="3:4" ht="12.95" customHeight="1">
      <c r="C1815" s="89"/>
      <c r="D1815" s="89"/>
    </row>
    <row r="1816" spans="3:4" ht="12.95" customHeight="1">
      <c r="C1816" s="89"/>
      <c r="D1816" s="89"/>
    </row>
    <row r="1817" spans="3:4" ht="12.95" customHeight="1">
      <c r="C1817" s="89"/>
      <c r="D1817" s="89"/>
    </row>
    <row r="1818" spans="3:4" ht="12.95" customHeight="1">
      <c r="C1818" s="89"/>
      <c r="D1818" s="89"/>
    </row>
    <row r="1819" spans="3:4" ht="12.95" customHeight="1">
      <c r="C1819" s="89"/>
      <c r="D1819" s="89"/>
    </row>
    <row r="1820" spans="3:4" ht="12.95" customHeight="1">
      <c r="C1820" s="89"/>
      <c r="D1820" s="89"/>
    </row>
    <row r="1821" spans="3:4" ht="12.95" customHeight="1">
      <c r="C1821" s="89"/>
      <c r="D1821" s="89"/>
    </row>
    <row r="1822" spans="3:4" ht="12.95" customHeight="1">
      <c r="C1822" s="89"/>
      <c r="D1822" s="89"/>
    </row>
    <row r="1823" spans="3:4" ht="12.95" customHeight="1">
      <c r="C1823" s="89"/>
      <c r="D1823" s="89"/>
    </row>
    <row r="1824" spans="3:4" ht="12.95" customHeight="1">
      <c r="C1824" s="89"/>
      <c r="D1824" s="89"/>
    </row>
    <row r="1825" spans="3:4" ht="12.95" customHeight="1">
      <c r="C1825" s="89"/>
      <c r="D1825" s="89"/>
    </row>
    <row r="1826" spans="3:4" ht="12.95" customHeight="1">
      <c r="C1826" s="89"/>
      <c r="D1826" s="89"/>
    </row>
    <row r="1827" spans="3:4" ht="12.95" customHeight="1">
      <c r="C1827" s="89"/>
      <c r="D1827" s="89"/>
    </row>
    <row r="1828" spans="3:4" ht="12.95" customHeight="1">
      <c r="C1828" s="89"/>
      <c r="D1828" s="89"/>
    </row>
    <row r="1829" spans="3:4" ht="12.95" customHeight="1">
      <c r="C1829" s="89"/>
      <c r="D1829" s="89"/>
    </row>
    <row r="1830" spans="3:4" ht="12.95" customHeight="1">
      <c r="C1830" s="89"/>
      <c r="D1830" s="89"/>
    </row>
    <row r="1831" spans="3:4" ht="12.95" customHeight="1">
      <c r="C1831" s="89"/>
      <c r="D1831" s="89"/>
    </row>
    <row r="1832" spans="3:4" ht="12.95" customHeight="1">
      <c r="C1832" s="89"/>
      <c r="D1832" s="89"/>
    </row>
    <row r="1833" spans="3:4" ht="12.95" customHeight="1">
      <c r="C1833" s="89"/>
      <c r="D1833" s="89"/>
    </row>
    <row r="1834" spans="3:4" ht="12.95" customHeight="1">
      <c r="C1834" s="89"/>
      <c r="D1834" s="89"/>
    </row>
    <row r="1835" spans="3:4" ht="12.95" customHeight="1">
      <c r="C1835" s="89"/>
      <c r="D1835" s="89"/>
    </row>
    <row r="1836" spans="3:4" ht="12.95" customHeight="1">
      <c r="C1836" s="89"/>
      <c r="D1836" s="89"/>
    </row>
    <row r="1837" spans="3:4" ht="12.95" customHeight="1">
      <c r="C1837" s="89"/>
      <c r="D1837" s="89"/>
    </row>
    <row r="1838" spans="3:4" ht="12.95" customHeight="1">
      <c r="C1838" s="89"/>
      <c r="D1838" s="89"/>
    </row>
    <row r="1839" spans="3:4" ht="12.95" customHeight="1">
      <c r="C1839" s="89"/>
      <c r="D1839" s="89"/>
    </row>
    <row r="1840" spans="3:4" ht="12.95" customHeight="1">
      <c r="C1840" s="89"/>
      <c r="D1840" s="89"/>
    </row>
    <row r="1841" spans="3:4" ht="12.95" customHeight="1">
      <c r="C1841" s="89"/>
      <c r="D1841" s="89"/>
    </row>
    <row r="1842" spans="3:4" ht="12.95" customHeight="1">
      <c r="C1842" s="89"/>
      <c r="D1842" s="89"/>
    </row>
    <row r="1843" spans="3:4" ht="12.95" customHeight="1">
      <c r="C1843" s="89"/>
      <c r="D1843" s="89"/>
    </row>
    <row r="1844" spans="3:4" ht="12.95" customHeight="1">
      <c r="C1844" s="89"/>
      <c r="D1844" s="89"/>
    </row>
    <row r="1845" spans="3:4" ht="12.95" customHeight="1">
      <c r="C1845" s="89"/>
      <c r="D1845" s="89"/>
    </row>
    <row r="1846" spans="3:4" ht="12.95" customHeight="1">
      <c r="C1846" s="89"/>
      <c r="D1846" s="89"/>
    </row>
    <row r="1847" spans="3:4" ht="12.95" customHeight="1">
      <c r="C1847" s="89"/>
      <c r="D1847" s="89"/>
    </row>
    <row r="1848" spans="3:4" ht="12.95" customHeight="1">
      <c r="C1848" s="89"/>
      <c r="D1848" s="89"/>
    </row>
    <row r="1849" spans="3:4" ht="12.95" customHeight="1">
      <c r="C1849" s="89"/>
      <c r="D1849" s="89"/>
    </row>
    <row r="1850" spans="3:4" ht="12.95" customHeight="1">
      <c r="C1850" s="89"/>
      <c r="D1850" s="89"/>
    </row>
    <row r="1851" spans="3:4" ht="12.95" customHeight="1">
      <c r="C1851" s="89"/>
      <c r="D1851" s="89"/>
    </row>
    <row r="1852" spans="3:4" ht="12.95" customHeight="1">
      <c r="C1852" s="89"/>
      <c r="D1852" s="89"/>
    </row>
    <row r="1853" spans="3:4" ht="12.95" customHeight="1">
      <c r="C1853" s="89"/>
      <c r="D1853" s="89"/>
    </row>
    <row r="1854" spans="3:4" ht="12.95" customHeight="1">
      <c r="C1854" s="89"/>
      <c r="D1854" s="89"/>
    </row>
    <row r="1855" spans="3:4" ht="12.95" customHeight="1">
      <c r="C1855" s="89"/>
      <c r="D1855" s="89"/>
    </row>
    <row r="1856" spans="3:4" ht="12.95" customHeight="1">
      <c r="C1856" s="89"/>
      <c r="D1856" s="89"/>
    </row>
    <row r="1857" spans="3:4" ht="12.95" customHeight="1">
      <c r="C1857" s="89"/>
      <c r="D1857" s="89"/>
    </row>
    <row r="1858" spans="3:4" ht="12.95" customHeight="1">
      <c r="C1858" s="89"/>
      <c r="D1858" s="89"/>
    </row>
    <row r="1859" spans="3:4" ht="12.95" customHeight="1">
      <c r="C1859" s="89"/>
      <c r="D1859" s="89"/>
    </row>
    <row r="1860" spans="3:4" ht="12.95" customHeight="1">
      <c r="C1860" s="89"/>
      <c r="D1860" s="89"/>
    </row>
    <row r="1861" spans="3:4" ht="12.95" customHeight="1">
      <c r="C1861" s="89"/>
      <c r="D1861" s="89"/>
    </row>
    <row r="1862" spans="3:4" ht="12.95" customHeight="1">
      <c r="C1862" s="89"/>
      <c r="D1862" s="89"/>
    </row>
    <row r="1863" spans="3:4" ht="12.95" customHeight="1">
      <c r="C1863" s="89"/>
      <c r="D1863" s="89"/>
    </row>
    <row r="1864" spans="3:4" ht="12.95" customHeight="1">
      <c r="C1864" s="89"/>
      <c r="D1864" s="89"/>
    </row>
    <row r="1865" spans="3:4" ht="12.95" customHeight="1">
      <c r="C1865" s="89"/>
      <c r="D1865" s="89"/>
    </row>
    <row r="1866" spans="3:4" ht="12.95" customHeight="1">
      <c r="C1866" s="89"/>
      <c r="D1866" s="89"/>
    </row>
    <row r="1867" spans="3:4" ht="12.95" customHeight="1">
      <c r="C1867" s="89"/>
      <c r="D1867" s="89"/>
    </row>
    <row r="1868" spans="3:4" ht="12.95" customHeight="1">
      <c r="C1868" s="89"/>
      <c r="D1868" s="89"/>
    </row>
    <row r="1869" spans="3:4" ht="12.95" customHeight="1">
      <c r="C1869" s="89"/>
      <c r="D1869" s="89"/>
    </row>
    <row r="1870" spans="3:4" ht="12.95" customHeight="1">
      <c r="C1870" s="89"/>
      <c r="D1870" s="89"/>
    </row>
    <row r="1871" spans="3:4" ht="12.95" customHeight="1">
      <c r="C1871" s="89"/>
      <c r="D1871" s="89"/>
    </row>
    <row r="1872" spans="3:4" ht="12.95" customHeight="1">
      <c r="C1872" s="89"/>
      <c r="D1872" s="89"/>
    </row>
    <row r="1873" spans="3:4" ht="12.95" customHeight="1">
      <c r="C1873" s="89"/>
      <c r="D1873" s="89"/>
    </row>
    <row r="1874" spans="3:4" ht="12.95" customHeight="1">
      <c r="C1874" s="89"/>
      <c r="D1874" s="89"/>
    </row>
    <row r="1875" spans="3:4" ht="12.95" customHeight="1">
      <c r="C1875" s="89"/>
      <c r="D1875" s="89"/>
    </row>
    <row r="1876" spans="3:4" ht="12.95" customHeight="1">
      <c r="C1876" s="89"/>
      <c r="D1876" s="89"/>
    </row>
    <row r="1877" spans="3:4" ht="12.95" customHeight="1">
      <c r="C1877" s="89"/>
      <c r="D1877" s="89"/>
    </row>
    <row r="1878" spans="3:4" ht="12.95" customHeight="1">
      <c r="C1878" s="89"/>
      <c r="D1878" s="89"/>
    </row>
    <row r="1879" spans="3:4" ht="12.95" customHeight="1">
      <c r="C1879" s="89"/>
      <c r="D1879" s="89"/>
    </row>
    <row r="1880" spans="3:4" ht="12.95" customHeight="1">
      <c r="C1880" s="89"/>
      <c r="D1880" s="89"/>
    </row>
    <row r="1881" spans="3:4" ht="12.95" customHeight="1">
      <c r="C1881" s="89"/>
      <c r="D1881" s="89"/>
    </row>
    <row r="1882" spans="3:4" ht="12.95" customHeight="1">
      <c r="C1882" s="89"/>
      <c r="D1882" s="89"/>
    </row>
    <row r="1883" spans="3:4" ht="12.95" customHeight="1">
      <c r="C1883" s="89"/>
      <c r="D1883" s="89"/>
    </row>
    <row r="1884" spans="3:4" ht="12.95" customHeight="1">
      <c r="C1884" s="89"/>
      <c r="D1884" s="89"/>
    </row>
    <row r="1885" spans="3:4" ht="12.95" customHeight="1">
      <c r="C1885" s="89"/>
      <c r="D1885" s="89"/>
    </row>
    <row r="1886" spans="3:4" ht="12.95" customHeight="1">
      <c r="C1886" s="89"/>
      <c r="D1886" s="89"/>
    </row>
    <row r="1887" spans="3:4" ht="12.95" customHeight="1">
      <c r="C1887" s="89"/>
      <c r="D1887" s="89"/>
    </row>
    <row r="1888" spans="3:4" ht="12.95" customHeight="1">
      <c r="C1888" s="89"/>
      <c r="D1888" s="89"/>
    </row>
    <row r="1889" spans="3:4" ht="12.95" customHeight="1">
      <c r="C1889" s="89"/>
      <c r="D1889" s="89"/>
    </row>
    <row r="1890" spans="3:4" ht="12.95" customHeight="1">
      <c r="C1890" s="89"/>
      <c r="D1890" s="89"/>
    </row>
    <row r="1891" spans="3:4" ht="12.95" customHeight="1">
      <c r="C1891" s="89"/>
      <c r="D1891" s="89"/>
    </row>
    <row r="1892" spans="3:4" ht="12.95" customHeight="1">
      <c r="C1892" s="89"/>
      <c r="D1892" s="89"/>
    </row>
    <row r="1893" spans="3:4" ht="12.95" customHeight="1">
      <c r="C1893" s="89"/>
      <c r="D1893" s="89"/>
    </row>
    <row r="1894" spans="3:4" ht="12.95" customHeight="1">
      <c r="C1894" s="89"/>
      <c r="D1894" s="89"/>
    </row>
    <row r="1895" spans="3:4" ht="12.95" customHeight="1">
      <c r="C1895" s="89"/>
      <c r="D1895" s="89"/>
    </row>
    <row r="1896" spans="3:4" ht="12.95" customHeight="1">
      <c r="C1896" s="89"/>
      <c r="D1896" s="89"/>
    </row>
    <row r="1897" spans="3:4" ht="12.95" customHeight="1">
      <c r="C1897" s="89"/>
      <c r="D1897" s="89"/>
    </row>
    <row r="1898" spans="3:4" ht="12.95" customHeight="1">
      <c r="C1898" s="89"/>
      <c r="D1898" s="89"/>
    </row>
    <row r="1899" spans="3:4" ht="12.95" customHeight="1">
      <c r="C1899" s="89"/>
      <c r="D1899" s="89"/>
    </row>
    <row r="1900" spans="3:4" ht="12.95" customHeight="1">
      <c r="C1900" s="89"/>
      <c r="D1900" s="89"/>
    </row>
    <row r="1901" spans="3:4" ht="12.95" customHeight="1">
      <c r="C1901" s="89"/>
      <c r="D1901" s="89"/>
    </row>
    <row r="1902" spans="3:4" ht="12.95" customHeight="1">
      <c r="C1902" s="89"/>
      <c r="D1902" s="89"/>
    </row>
    <row r="1903" spans="3:4" ht="12.95" customHeight="1">
      <c r="C1903" s="89"/>
      <c r="D1903" s="89"/>
    </row>
    <row r="1904" spans="3:4" ht="12.95" customHeight="1">
      <c r="C1904" s="89"/>
      <c r="D1904" s="89"/>
    </row>
    <row r="1905" spans="3:4" ht="12.95" customHeight="1">
      <c r="C1905" s="89"/>
      <c r="D1905" s="89"/>
    </row>
    <row r="1906" spans="3:4" ht="12.95" customHeight="1">
      <c r="C1906" s="89"/>
      <c r="D1906" s="89"/>
    </row>
    <row r="1907" spans="3:4" ht="12.95" customHeight="1">
      <c r="C1907" s="89"/>
      <c r="D1907" s="89"/>
    </row>
    <row r="1908" spans="3:4" ht="12.95" customHeight="1">
      <c r="C1908" s="89"/>
      <c r="D1908" s="89"/>
    </row>
    <row r="1909" spans="3:4" ht="12.95" customHeight="1">
      <c r="C1909" s="89"/>
      <c r="D1909" s="89"/>
    </row>
    <row r="1910" spans="3:4" ht="12.95" customHeight="1">
      <c r="C1910" s="89"/>
      <c r="D1910" s="89"/>
    </row>
    <row r="1911" spans="3:4" ht="12.95" customHeight="1">
      <c r="C1911" s="89"/>
      <c r="D1911" s="89"/>
    </row>
    <row r="1912" spans="3:4" ht="12.95" customHeight="1">
      <c r="C1912" s="89"/>
      <c r="D1912" s="89"/>
    </row>
    <row r="1913" spans="3:4" ht="12.95" customHeight="1">
      <c r="C1913" s="89"/>
      <c r="D1913" s="89"/>
    </row>
    <row r="1914" spans="3:4" ht="12.95" customHeight="1">
      <c r="C1914" s="89"/>
      <c r="D1914" s="89"/>
    </row>
    <row r="1915" spans="3:4" ht="12.95" customHeight="1">
      <c r="C1915" s="89"/>
      <c r="D1915" s="89"/>
    </row>
    <row r="1916" spans="3:4" ht="12.95" customHeight="1">
      <c r="C1916" s="89"/>
      <c r="D1916" s="89"/>
    </row>
    <row r="1917" spans="3:4" ht="12.95" customHeight="1">
      <c r="C1917" s="89"/>
      <c r="D1917" s="89"/>
    </row>
    <row r="1918" spans="3:4" ht="12.95" customHeight="1">
      <c r="C1918" s="89"/>
      <c r="D1918" s="89"/>
    </row>
    <row r="1919" spans="3:4" ht="12.95" customHeight="1">
      <c r="C1919" s="89"/>
      <c r="D1919" s="89"/>
    </row>
    <row r="1920" spans="3:4" ht="12.95" customHeight="1">
      <c r="C1920" s="89"/>
      <c r="D1920" s="89"/>
    </row>
    <row r="1921" spans="3:4" ht="12.95" customHeight="1">
      <c r="C1921" s="89"/>
      <c r="D1921" s="89"/>
    </row>
    <row r="1922" spans="3:4" ht="12.95" customHeight="1">
      <c r="C1922" s="89"/>
      <c r="D1922" s="89"/>
    </row>
    <row r="1923" spans="3:4" ht="12.95" customHeight="1">
      <c r="C1923" s="89"/>
      <c r="D1923" s="89"/>
    </row>
    <row r="1924" spans="3:4" ht="12.95" customHeight="1">
      <c r="C1924" s="89"/>
      <c r="D1924" s="89"/>
    </row>
    <row r="1925" spans="3:4" ht="12.95" customHeight="1">
      <c r="C1925" s="89"/>
      <c r="D1925" s="89"/>
    </row>
    <row r="1926" spans="3:4" ht="12.95" customHeight="1">
      <c r="C1926" s="89"/>
      <c r="D1926" s="89"/>
    </row>
    <row r="1927" spans="3:4" ht="12.95" customHeight="1">
      <c r="C1927" s="89"/>
      <c r="D1927" s="89"/>
    </row>
    <row r="1928" spans="3:4" ht="12.95" customHeight="1">
      <c r="C1928" s="89"/>
      <c r="D1928" s="89"/>
    </row>
    <row r="1929" spans="3:4" ht="12.95" customHeight="1">
      <c r="C1929" s="89"/>
      <c r="D1929" s="89"/>
    </row>
    <row r="1930" spans="3:4" ht="12.95" customHeight="1">
      <c r="C1930" s="89"/>
      <c r="D1930" s="89"/>
    </row>
    <row r="1931" spans="3:4" ht="12.95" customHeight="1">
      <c r="C1931" s="89"/>
      <c r="D1931" s="89"/>
    </row>
    <row r="1932" spans="3:4" ht="12.95" customHeight="1">
      <c r="C1932" s="89"/>
      <c r="D1932" s="89"/>
    </row>
    <row r="1933" spans="3:4" ht="12.95" customHeight="1">
      <c r="C1933" s="89"/>
      <c r="D1933" s="89"/>
    </row>
    <row r="1934" spans="3:4" ht="12.95" customHeight="1">
      <c r="C1934" s="89"/>
      <c r="D1934" s="89"/>
    </row>
    <row r="1935" spans="3:4" ht="12.95" customHeight="1">
      <c r="C1935" s="89"/>
      <c r="D1935" s="89"/>
    </row>
    <row r="1936" spans="3:4" ht="12.95" customHeight="1">
      <c r="C1936" s="89"/>
      <c r="D1936" s="89"/>
    </row>
    <row r="1937" spans="3:4" ht="12.95" customHeight="1">
      <c r="C1937" s="89"/>
      <c r="D1937" s="89"/>
    </row>
    <row r="1938" spans="3:4" ht="12.95" customHeight="1">
      <c r="C1938" s="89"/>
      <c r="D1938" s="89"/>
    </row>
    <row r="1939" spans="3:4" ht="12.95" customHeight="1">
      <c r="C1939" s="89"/>
      <c r="D1939" s="89"/>
    </row>
    <row r="1940" spans="3:4" ht="12.95" customHeight="1">
      <c r="C1940" s="89"/>
      <c r="D1940" s="89"/>
    </row>
    <row r="1941" spans="3:4" ht="12.95" customHeight="1">
      <c r="C1941" s="89"/>
      <c r="D1941" s="89"/>
    </row>
    <row r="1942" spans="3:4" ht="12.95" customHeight="1">
      <c r="C1942" s="89"/>
      <c r="D1942" s="89"/>
    </row>
    <row r="1943" spans="3:4" ht="12.95" customHeight="1">
      <c r="C1943" s="89"/>
      <c r="D1943" s="89"/>
    </row>
    <row r="1944" spans="3:4" ht="12.95" customHeight="1">
      <c r="C1944" s="89"/>
      <c r="D1944" s="89"/>
    </row>
    <row r="1945" spans="3:4" ht="12.95" customHeight="1">
      <c r="C1945" s="89"/>
      <c r="D1945" s="89"/>
    </row>
    <row r="1946" spans="3:4" ht="12.95" customHeight="1">
      <c r="C1946" s="89"/>
      <c r="D1946" s="89"/>
    </row>
    <row r="1947" spans="3:4" ht="12.95" customHeight="1">
      <c r="C1947" s="89"/>
      <c r="D1947" s="89"/>
    </row>
    <row r="1948" spans="3:4" ht="12.95" customHeight="1">
      <c r="C1948" s="89"/>
      <c r="D1948" s="89"/>
    </row>
    <row r="1949" spans="3:4" ht="12.95" customHeight="1">
      <c r="C1949" s="89"/>
      <c r="D1949" s="89"/>
    </row>
    <row r="1950" spans="3:4" ht="12.95" customHeight="1">
      <c r="C1950" s="89"/>
      <c r="D1950" s="89"/>
    </row>
    <row r="1951" spans="3:4" ht="12.95" customHeight="1">
      <c r="C1951" s="89"/>
      <c r="D1951" s="89"/>
    </row>
    <row r="1952" spans="3:4" ht="12.95" customHeight="1">
      <c r="C1952" s="89"/>
      <c r="D1952" s="89"/>
    </row>
    <row r="1953" spans="3:4" ht="12.95" customHeight="1">
      <c r="C1953" s="89"/>
      <c r="D1953" s="89"/>
    </row>
    <row r="1954" spans="3:4" ht="12.95" customHeight="1">
      <c r="C1954" s="89"/>
      <c r="D1954" s="89"/>
    </row>
    <row r="1955" spans="3:4" ht="12.95" customHeight="1">
      <c r="C1955" s="89"/>
      <c r="D1955" s="89"/>
    </row>
    <row r="1956" spans="3:4" ht="12.95" customHeight="1">
      <c r="C1956" s="89"/>
      <c r="D1956" s="89"/>
    </row>
    <row r="1957" spans="3:4" ht="12.95" customHeight="1">
      <c r="C1957" s="89"/>
      <c r="D1957" s="89"/>
    </row>
    <row r="1958" spans="3:4" ht="12.95" customHeight="1">
      <c r="C1958" s="89"/>
      <c r="D1958" s="89"/>
    </row>
    <row r="1959" spans="3:4" ht="12.95" customHeight="1">
      <c r="C1959" s="89"/>
      <c r="D1959" s="89"/>
    </row>
    <row r="1960" spans="3:4" ht="12.95" customHeight="1">
      <c r="C1960" s="89"/>
      <c r="D1960" s="89"/>
    </row>
    <row r="1961" spans="3:4" ht="12.95" customHeight="1">
      <c r="C1961" s="89"/>
      <c r="D1961" s="89"/>
    </row>
    <row r="1962" spans="3:4" ht="12.95" customHeight="1">
      <c r="C1962" s="89"/>
      <c r="D1962" s="89"/>
    </row>
    <row r="1963" spans="3:4" ht="12.95" customHeight="1">
      <c r="C1963" s="89"/>
      <c r="D1963" s="89"/>
    </row>
    <row r="1964" spans="3:4" ht="12.95" customHeight="1">
      <c r="C1964" s="89"/>
      <c r="D1964" s="89"/>
    </row>
    <row r="1965" spans="3:4" ht="12.95" customHeight="1">
      <c r="C1965" s="89"/>
      <c r="D1965" s="89"/>
    </row>
    <row r="1966" spans="3:4" ht="12.95" customHeight="1">
      <c r="C1966" s="89"/>
      <c r="D1966" s="89"/>
    </row>
    <row r="1967" spans="3:4" ht="12.95" customHeight="1">
      <c r="C1967" s="89"/>
      <c r="D1967" s="89"/>
    </row>
    <row r="1968" spans="3:4" ht="12.95" customHeight="1">
      <c r="C1968" s="89"/>
      <c r="D1968" s="89"/>
    </row>
    <row r="1969" spans="3:4" ht="12.95" customHeight="1">
      <c r="C1969" s="89"/>
      <c r="D1969" s="89"/>
    </row>
    <row r="1970" spans="3:4" ht="12.95" customHeight="1">
      <c r="C1970" s="89"/>
      <c r="D1970" s="89"/>
    </row>
    <row r="1971" spans="3:4" ht="12.95" customHeight="1">
      <c r="C1971" s="89"/>
      <c r="D1971" s="89"/>
    </row>
    <row r="1972" spans="3:4" ht="12.95" customHeight="1">
      <c r="C1972" s="89"/>
      <c r="D1972" s="89"/>
    </row>
    <row r="1973" spans="3:4" ht="12.95" customHeight="1">
      <c r="C1973" s="89"/>
      <c r="D1973" s="89"/>
    </row>
    <row r="1974" spans="3:4" ht="12.95" customHeight="1">
      <c r="C1974" s="89"/>
      <c r="D1974" s="89"/>
    </row>
    <row r="1975" spans="3:4" ht="12.95" customHeight="1">
      <c r="C1975" s="89"/>
      <c r="D1975" s="89"/>
    </row>
    <row r="1976" spans="3:4" ht="12.95" customHeight="1">
      <c r="C1976" s="89"/>
      <c r="D1976" s="89"/>
    </row>
    <row r="1977" spans="3:4" ht="12.95" customHeight="1">
      <c r="C1977" s="89"/>
      <c r="D1977" s="89"/>
    </row>
    <row r="1978" spans="3:4" ht="12.95" customHeight="1">
      <c r="C1978" s="89"/>
      <c r="D1978" s="89"/>
    </row>
    <row r="1979" spans="3:4" ht="12.95" customHeight="1">
      <c r="C1979" s="89"/>
      <c r="D1979" s="89"/>
    </row>
    <row r="1980" spans="3:4" ht="12.95" customHeight="1">
      <c r="C1980" s="89"/>
      <c r="D1980" s="89"/>
    </row>
    <row r="1981" spans="3:4" ht="12.95" customHeight="1">
      <c r="C1981" s="89"/>
      <c r="D1981" s="89"/>
    </row>
    <row r="1982" spans="3:4" ht="12.95" customHeight="1">
      <c r="C1982" s="89"/>
      <c r="D1982" s="89"/>
    </row>
    <row r="1983" spans="3:4" ht="12.95" customHeight="1">
      <c r="C1983" s="89"/>
      <c r="D1983" s="89"/>
    </row>
    <row r="1984" spans="3:4" ht="12.95" customHeight="1">
      <c r="C1984" s="89"/>
      <c r="D1984" s="89"/>
    </row>
    <row r="1985" spans="3:4" ht="12.95" customHeight="1">
      <c r="C1985" s="89"/>
      <c r="D1985" s="89"/>
    </row>
    <row r="1986" spans="3:4" ht="12.95" customHeight="1">
      <c r="C1986" s="89"/>
      <c r="D1986" s="89"/>
    </row>
    <row r="1987" spans="3:4" ht="12.95" customHeight="1">
      <c r="C1987" s="89"/>
      <c r="D1987" s="89"/>
    </row>
    <row r="1988" spans="3:4" ht="12.95" customHeight="1">
      <c r="C1988" s="89"/>
      <c r="D1988" s="89"/>
    </row>
    <row r="1989" spans="3:4" ht="12.95" customHeight="1">
      <c r="C1989" s="89"/>
      <c r="D1989" s="89"/>
    </row>
    <row r="1990" spans="3:4" ht="12.95" customHeight="1">
      <c r="C1990" s="89"/>
      <c r="D1990" s="89"/>
    </row>
    <row r="1991" spans="3:4" ht="12.95" customHeight="1">
      <c r="C1991" s="89"/>
      <c r="D1991" s="89"/>
    </row>
    <row r="1992" spans="3:4" ht="12.95" customHeight="1">
      <c r="C1992" s="89"/>
      <c r="D1992" s="89"/>
    </row>
    <row r="1993" spans="3:4" ht="12.95" customHeight="1">
      <c r="C1993" s="89"/>
      <c r="D1993" s="89"/>
    </row>
    <row r="1994" spans="3:4" ht="12.95" customHeight="1">
      <c r="C1994" s="89"/>
      <c r="D1994" s="89"/>
    </row>
    <row r="1995" spans="3:4" ht="12.95" customHeight="1">
      <c r="C1995" s="89"/>
      <c r="D1995" s="89"/>
    </row>
    <row r="1996" spans="3:4" ht="12.95" customHeight="1">
      <c r="C1996" s="89"/>
      <c r="D1996" s="89"/>
    </row>
    <row r="1997" spans="3:4" ht="12.95" customHeight="1">
      <c r="C1997" s="89"/>
      <c r="D1997" s="89"/>
    </row>
    <row r="1998" spans="3:4" ht="12.95" customHeight="1">
      <c r="C1998" s="89"/>
      <c r="D1998" s="89"/>
    </row>
    <row r="1999" spans="3:4" ht="12.95" customHeight="1">
      <c r="C1999" s="89"/>
      <c r="D1999" s="89"/>
    </row>
    <row r="2000" spans="3:4" ht="12.95" customHeight="1">
      <c r="C2000" s="89"/>
      <c r="D2000" s="89"/>
    </row>
    <row r="2001" spans="3:4" ht="12.95" customHeight="1">
      <c r="C2001" s="89"/>
      <c r="D2001" s="89"/>
    </row>
    <row r="2002" spans="3:4" ht="12.95" customHeight="1">
      <c r="C2002" s="89"/>
      <c r="D2002" s="89"/>
    </row>
    <row r="2003" spans="3:4" ht="12.95" customHeight="1">
      <c r="C2003" s="89"/>
      <c r="D2003" s="89"/>
    </row>
    <row r="2004" spans="3:4" ht="12.95" customHeight="1">
      <c r="C2004" s="89"/>
      <c r="D2004" s="89"/>
    </row>
    <row r="2005" spans="3:4" ht="12.95" customHeight="1">
      <c r="C2005" s="89"/>
      <c r="D2005" s="89"/>
    </row>
    <row r="2006" spans="3:4" ht="12.95" customHeight="1">
      <c r="C2006" s="89"/>
      <c r="D2006" s="89"/>
    </row>
    <row r="2007" spans="3:4" ht="12.95" customHeight="1">
      <c r="C2007" s="89"/>
      <c r="D2007" s="89"/>
    </row>
    <row r="2008" spans="3:4" ht="12.95" customHeight="1">
      <c r="C2008" s="89"/>
      <c r="D2008" s="89"/>
    </row>
    <row r="2009" spans="3:4" ht="12.95" customHeight="1">
      <c r="C2009" s="89"/>
      <c r="D2009" s="89"/>
    </row>
    <row r="2010" spans="3:4" ht="12.95" customHeight="1">
      <c r="C2010" s="89"/>
      <c r="D2010" s="89"/>
    </row>
    <row r="2011" spans="3:4" ht="12.95" customHeight="1">
      <c r="C2011" s="89"/>
      <c r="D2011" s="89"/>
    </row>
    <row r="2012" spans="3:4" ht="12.95" customHeight="1">
      <c r="C2012" s="89"/>
      <c r="D2012" s="89"/>
    </row>
    <row r="2013" spans="3:4" ht="12.95" customHeight="1">
      <c r="C2013" s="89"/>
      <c r="D2013" s="89"/>
    </row>
    <row r="2014" spans="3:4" ht="12.95" customHeight="1">
      <c r="C2014" s="89"/>
      <c r="D2014" s="89"/>
    </row>
    <row r="2015" spans="3:4" ht="12.95" customHeight="1">
      <c r="C2015" s="89"/>
      <c r="D2015" s="89"/>
    </row>
    <row r="2016" spans="3:4" ht="12.95" customHeight="1">
      <c r="C2016" s="89"/>
      <c r="D2016" s="89"/>
    </row>
    <row r="2017" spans="3:4" ht="12.95" customHeight="1">
      <c r="C2017" s="89"/>
      <c r="D2017" s="89"/>
    </row>
    <row r="2018" spans="3:4" ht="12.95" customHeight="1">
      <c r="C2018" s="89"/>
      <c r="D2018" s="89"/>
    </row>
    <row r="2019" spans="3:4" ht="12.95" customHeight="1">
      <c r="C2019" s="89"/>
      <c r="D2019" s="89"/>
    </row>
    <row r="2020" spans="3:4" ht="12.95" customHeight="1">
      <c r="C2020" s="89"/>
      <c r="D2020" s="89"/>
    </row>
    <row r="2021" spans="3:4" ht="12.95" customHeight="1">
      <c r="C2021" s="89"/>
      <c r="D2021" s="89"/>
    </row>
    <row r="2022" spans="3:4" ht="12.95" customHeight="1">
      <c r="C2022" s="89"/>
      <c r="D2022" s="89"/>
    </row>
    <row r="2023" spans="3:4" ht="12.95" customHeight="1">
      <c r="C2023" s="89"/>
      <c r="D2023" s="89"/>
    </row>
    <row r="2024" spans="3:4" ht="12.95" customHeight="1">
      <c r="C2024" s="89"/>
      <c r="D2024" s="89"/>
    </row>
    <row r="2025" spans="3:4" ht="12.95" customHeight="1">
      <c r="C2025" s="89"/>
      <c r="D2025" s="89"/>
    </row>
    <row r="2026" spans="3:4" ht="12.95" customHeight="1">
      <c r="C2026" s="89"/>
      <c r="D2026" s="89"/>
    </row>
    <row r="2027" spans="3:4" ht="12.95" customHeight="1">
      <c r="C2027" s="89"/>
      <c r="D2027" s="89"/>
    </row>
    <row r="2028" spans="3:4" ht="12.95" customHeight="1">
      <c r="C2028" s="89"/>
      <c r="D2028" s="89"/>
    </row>
    <row r="2029" spans="3:4" ht="12.95" customHeight="1">
      <c r="C2029" s="89"/>
      <c r="D2029" s="89"/>
    </row>
    <row r="2030" spans="3:4" ht="12.95" customHeight="1">
      <c r="C2030" s="89"/>
      <c r="D2030" s="89"/>
    </row>
    <row r="2031" spans="3:4" ht="12.95" customHeight="1">
      <c r="C2031" s="89"/>
      <c r="D2031" s="89"/>
    </row>
    <row r="2032" spans="3:4" ht="12.95" customHeight="1">
      <c r="C2032" s="89"/>
      <c r="D2032" s="89"/>
    </row>
    <row r="2033" spans="3:4" ht="12.95" customHeight="1">
      <c r="C2033" s="89"/>
      <c r="D2033" s="89"/>
    </row>
    <row r="2034" spans="3:4" ht="12.95" customHeight="1">
      <c r="C2034" s="89"/>
      <c r="D2034" s="89"/>
    </row>
    <row r="2035" spans="3:4" ht="12.95" customHeight="1">
      <c r="C2035" s="89"/>
      <c r="D2035" s="89"/>
    </row>
    <row r="2036" spans="3:4" ht="12.95" customHeight="1">
      <c r="C2036" s="89"/>
      <c r="D2036" s="89"/>
    </row>
    <row r="2037" spans="3:4" ht="12.95" customHeight="1">
      <c r="C2037" s="89"/>
      <c r="D2037" s="89"/>
    </row>
    <row r="2038" spans="3:4" ht="12.95" customHeight="1">
      <c r="C2038" s="89"/>
      <c r="D2038" s="89"/>
    </row>
    <row r="2039" spans="3:4" ht="12.95" customHeight="1">
      <c r="C2039" s="89"/>
      <c r="D2039" s="89"/>
    </row>
    <row r="2040" spans="3:4" ht="12.95" customHeight="1">
      <c r="C2040" s="89"/>
      <c r="D2040" s="89"/>
    </row>
    <row r="2041" spans="3:4" ht="12.95" customHeight="1">
      <c r="C2041" s="89"/>
      <c r="D2041" s="89"/>
    </row>
    <row r="2042" spans="3:4" ht="12.95" customHeight="1">
      <c r="C2042" s="89"/>
      <c r="D2042" s="89"/>
    </row>
    <row r="2043" spans="3:4" ht="12.95" customHeight="1">
      <c r="C2043" s="89"/>
      <c r="D2043" s="89"/>
    </row>
    <row r="2044" spans="3:4" ht="12.95" customHeight="1">
      <c r="C2044" s="89"/>
      <c r="D2044" s="89"/>
    </row>
    <row r="2045" spans="3:4" ht="12.95" customHeight="1">
      <c r="C2045" s="89"/>
      <c r="D2045" s="89"/>
    </row>
    <row r="2046" spans="3:4" ht="12.95" customHeight="1">
      <c r="C2046" s="89"/>
      <c r="D2046" s="89"/>
    </row>
    <row r="2047" spans="3:4" ht="12.95" customHeight="1">
      <c r="C2047" s="89"/>
      <c r="D2047" s="89"/>
    </row>
    <row r="2048" spans="3:4" ht="12.95" customHeight="1">
      <c r="C2048" s="89"/>
      <c r="D2048" s="89"/>
    </row>
    <row r="2049" spans="3:4" ht="12.95" customHeight="1">
      <c r="C2049" s="89"/>
      <c r="D2049" s="89"/>
    </row>
    <row r="2050" spans="3:4" ht="12.95" customHeight="1">
      <c r="C2050" s="89"/>
      <c r="D2050" s="89"/>
    </row>
    <row r="2051" spans="3:4" ht="12.95" customHeight="1">
      <c r="C2051" s="89"/>
      <c r="D2051" s="89"/>
    </row>
    <row r="2052" spans="3:4" ht="12.95" customHeight="1">
      <c r="C2052" s="89"/>
      <c r="D2052" s="89"/>
    </row>
    <row r="2053" spans="3:4" ht="12.95" customHeight="1">
      <c r="C2053" s="89"/>
      <c r="D2053" s="89"/>
    </row>
    <row r="2054" spans="3:4" ht="12.95" customHeight="1">
      <c r="C2054" s="89"/>
      <c r="D2054" s="89"/>
    </row>
    <row r="2055" spans="3:4" ht="12.95" customHeight="1">
      <c r="C2055" s="89"/>
      <c r="D2055" s="89"/>
    </row>
    <row r="2056" spans="3:4" ht="12.95" customHeight="1">
      <c r="C2056" s="89"/>
      <c r="D2056" s="89"/>
    </row>
    <row r="2057" spans="3:4" ht="12.95" customHeight="1">
      <c r="C2057" s="89"/>
      <c r="D2057" s="89"/>
    </row>
    <row r="2058" spans="3:4" ht="12.95" customHeight="1">
      <c r="C2058" s="89"/>
      <c r="D2058" s="89"/>
    </row>
    <row r="2059" spans="3:4" ht="12.95" customHeight="1">
      <c r="C2059" s="89"/>
      <c r="D2059" s="89"/>
    </row>
    <row r="2060" spans="3:4" ht="12.95" customHeight="1">
      <c r="C2060" s="89"/>
      <c r="D2060" s="89"/>
    </row>
    <row r="2061" spans="3:4" ht="12.95" customHeight="1">
      <c r="C2061" s="89"/>
      <c r="D2061" s="89"/>
    </row>
    <row r="2062" spans="3:4" ht="12.95" customHeight="1">
      <c r="C2062" s="89"/>
      <c r="D2062" s="89"/>
    </row>
    <row r="2063" spans="3:4" ht="12.95" customHeight="1">
      <c r="C2063" s="89"/>
      <c r="D2063" s="89"/>
    </row>
    <row r="2064" spans="3:4" ht="12.95" customHeight="1">
      <c r="C2064" s="89"/>
      <c r="D2064" s="89"/>
    </row>
    <row r="2065" spans="3:4" ht="12.95" customHeight="1">
      <c r="C2065" s="89"/>
      <c r="D2065" s="89"/>
    </row>
    <row r="2066" spans="3:4" ht="12.95" customHeight="1">
      <c r="C2066" s="89"/>
      <c r="D2066" s="89"/>
    </row>
    <row r="2067" spans="3:4" ht="12.95" customHeight="1">
      <c r="C2067" s="89"/>
      <c r="D2067" s="89"/>
    </row>
    <row r="2068" spans="3:4" ht="12.95" customHeight="1">
      <c r="C2068" s="89"/>
      <c r="D2068" s="89"/>
    </row>
    <row r="2069" spans="3:4" ht="12.95" customHeight="1">
      <c r="C2069" s="89"/>
      <c r="D2069" s="89"/>
    </row>
    <row r="2070" spans="3:4" ht="12.95" customHeight="1">
      <c r="C2070" s="89"/>
      <c r="D2070" s="89"/>
    </row>
    <row r="2071" spans="3:4" ht="12.95" customHeight="1">
      <c r="C2071" s="89"/>
      <c r="D2071" s="89"/>
    </row>
    <row r="2072" spans="3:4" ht="12.95" customHeight="1">
      <c r="C2072" s="89"/>
      <c r="D2072" s="89"/>
    </row>
    <row r="2073" spans="3:4" ht="12.95" customHeight="1">
      <c r="C2073" s="89"/>
      <c r="D2073" s="89"/>
    </row>
    <row r="2074" spans="3:4" ht="12.95" customHeight="1">
      <c r="C2074" s="89"/>
      <c r="D2074" s="89"/>
    </row>
    <row r="2075" spans="3:4" ht="12.95" customHeight="1">
      <c r="C2075" s="89"/>
      <c r="D2075" s="89"/>
    </row>
    <row r="2076" spans="3:4" ht="12.95" customHeight="1">
      <c r="C2076" s="89"/>
      <c r="D2076" s="89"/>
    </row>
    <row r="2077" spans="3:4" ht="12.95" customHeight="1">
      <c r="C2077" s="89"/>
      <c r="D2077" s="89"/>
    </row>
    <row r="2078" spans="3:4" ht="12.95" customHeight="1">
      <c r="C2078" s="89"/>
      <c r="D2078" s="89"/>
    </row>
    <row r="2079" spans="3:4" ht="12.95" customHeight="1">
      <c r="C2079" s="89"/>
      <c r="D2079" s="89"/>
    </row>
    <row r="2080" spans="3:4" ht="12.95" customHeight="1">
      <c r="C2080" s="89"/>
      <c r="D2080" s="89"/>
    </row>
    <row r="2081" spans="3:4" ht="12.95" customHeight="1">
      <c r="C2081" s="89"/>
      <c r="D2081" s="89"/>
    </row>
    <row r="2082" spans="3:4" ht="12.95" customHeight="1">
      <c r="C2082" s="89"/>
      <c r="D2082" s="89"/>
    </row>
    <row r="2083" spans="3:4" ht="12.95" customHeight="1">
      <c r="C2083" s="89"/>
      <c r="D2083" s="89"/>
    </row>
    <row r="2084" spans="3:4" ht="12.95" customHeight="1">
      <c r="C2084" s="89"/>
      <c r="D2084" s="89"/>
    </row>
    <row r="2085" spans="3:4" ht="12.95" customHeight="1">
      <c r="C2085" s="89"/>
      <c r="D2085" s="89"/>
    </row>
    <row r="2086" spans="3:4" ht="12.95" customHeight="1">
      <c r="C2086" s="89"/>
      <c r="D2086" s="89"/>
    </row>
    <row r="2087" spans="3:4" ht="12.95" customHeight="1">
      <c r="C2087" s="89"/>
      <c r="D2087" s="89"/>
    </row>
    <row r="2088" spans="3:4" ht="12.95" customHeight="1">
      <c r="C2088" s="89"/>
      <c r="D2088" s="89"/>
    </row>
    <row r="2089" spans="3:4" ht="12.95" customHeight="1">
      <c r="C2089" s="89"/>
      <c r="D2089" s="89"/>
    </row>
    <row r="2090" spans="3:4" ht="12.95" customHeight="1">
      <c r="C2090" s="89"/>
      <c r="D2090" s="89"/>
    </row>
    <row r="2091" spans="3:4" ht="12.95" customHeight="1">
      <c r="C2091" s="89"/>
      <c r="D2091" s="89"/>
    </row>
    <row r="2092" spans="3:4" ht="12.95" customHeight="1">
      <c r="C2092" s="89"/>
      <c r="D2092" s="89"/>
    </row>
    <row r="2093" spans="3:4" ht="12.95" customHeight="1">
      <c r="C2093" s="89"/>
      <c r="D2093" s="89"/>
    </row>
    <row r="2094" spans="3:4" ht="12.95" customHeight="1">
      <c r="C2094" s="89"/>
      <c r="D2094" s="89"/>
    </row>
    <row r="2095" spans="3:4" ht="12.95" customHeight="1">
      <c r="C2095" s="89"/>
      <c r="D2095" s="89"/>
    </row>
    <row r="2096" spans="3:4" ht="12.95" customHeight="1">
      <c r="C2096" s="89"/>
      <c r="D2096" s="89"/>
    </row>
    <row r="2097" spans="3:4" ht="12.95" customHeight="1">
      <c r="C2097" s="89"/>
      <c r="D2097" s="89"/>
    </row>
    <row r="2098" spans="3:4" ht="12.95" customHeight="1">
      <c r="C2098" s="89"/>
      <c r="D2098" s="89"/>
    </row>
    <row r="2099" spans="3:4" ht="12.95" customHeight="1">
      <c r="C2099" s="89"/>
      <c r="D2099" s="89"/>
    </row>
    <row r="2100" spans="3:4" ht="12.95" customHeight="1">
      <c r="C2100" s="89"/>
      <c r="D2100" s="89"/>
    </row>
    <row r="2101" spans="3:4" ht="12.95" customHeight="1">
      <c r="C2101" s="89"/>
      <c r="D2101" s="89"/>
    </row>
    <row r="2102" spans="3:4" ht="12.95" customHeight="1">
      <c r="C2102" s="89"/>
      <c r="D2102" s="89"/>
    </row>
    <row r="2103" spans="3:4" ht="12.95" customHeight="1">
      <c r="C2103" s="89"/>
      <c r="D2103" s="89"/>
    </row>
    <row r="2104" spans="3:4" ht="12.95" customHeight="1">
      <c r="C2104" s="89"/>
      <c r="D2104" s="89"/>
    </row>
    <row r="2105" spans="3:4" ht="12.95" customHeight="1">
      <c r="C2105" s="89"/>
      <c r="D2105" s="89"/>
    </row>
    <row r="2106" spans="3:4" ht="12.95" customHeight="1">
      <c r="C2106" s="89"/>
      <c r="D2106" s="89"/>
    </row>
    <row r="2107" spans="3:4" ht="12.95" customHeight="1">
      <c r="C2107" s="89"/>
      <c r="D2107" s="89"/>
    </row>
    <row r="2108" spans="3:4" ht="12.95" customHeight="1">
      <c r="C2108" s="89"/>
      <c r="D2108" s="89"/>
    </row>
    <row r="2109" spans="3:4" ht="12.95" customHeight="1">
      <c r="C2109" s="89"/>
      <c r="D2109" s="89"/>
    </row>
    <row r="2110" spans="3:4" ht="12.95" customHeight="1">
      <c r="C2110" s="89"/>
      <c r="D2110" s="89"/>
    </row>
    <row r="2111" spans="3:4" ht="12.95" customHeight="1">
      <c r="C2111" s="89"/>
      <c r="D2111" s="89"/>
    </row>
    <row r="2112" spans="3:4" ht="12.95" customHeight="1">
      <c r="C2112" s="89"/>
      <c r="D2112" s="89"/>
    </row>
    <row r="2113" spans="3:4" ht="12.95" customHeight="1">
      <c r="C2113" s="89"/>
      <c r="D2113" s="89"/>
    </row>
    <row r="2114" spans="3:4" ht="12.95" customHeight="1">
      <c r="C2114" s="89"/>
      <c r="D2114" s="89"/>
    </row>
    <row r="2115" spans="3:4" ht="12.95" customHeight="1">
      <c r="C2115" s="89"/>
      <c r="D2115" s="89"/>
    </row>
    <row r="2116" spans="3:4" ht="12.95" customHeight="1">
      <c r="C2116" s="89"/>
      <c r="D2116" s="89"/>
    </row>
    <row r="2117" spans="3:4" ht="12.95" customHeight="1">
      <c r="C2117" s="89"/>
      <c r="D2117" s="89"/>
    </row>
    <row r="2118" spans="3:4" ht="12.95" customHeight="1">
      <c r="C2118" s="89"/>
      <c r="D2118" s="89"/>
    </row>
    <row r="2119" spans="3:4" ht="12.95" customHeight="1">
      <c r="C2119" s="89"/>
      <c r="D2119" s="89"/>
    </row>
    <row r="2120" spans="3:4" ht="12.95" customHeight="1">
      <c r="C2120" s="89"/>
      <c r="D2120" s="89"/>
    </row>
    <row r="2121" spans="3:4" ht="12.95" customHeight="1">
      <c r="C2121" s="89"/>
      <c r="D2121" s="89"/>
    </row>
    <row r="2122" spans="3:4" ht="12.95" customHeight="1">
      <c r="C2122" s="89"/>
      <c r="D2122" s="89"/>
    </row>
    <row r="2123" spans="3:4" ht="12.95" customHeight="1">
      <c r="C2123" s="89"/>
      <c r="D2123" s="89"/>
    </row>
    <row r="2124" spans="3:4" ht="12.95" customHeight="1">
      <c r="C2124" s="89"/>
      <c r="D2124" s="89"/>
    </row>
    <row r="2125" spans="3:4" ht="12.95" customHeight="1">
      <c r="C2125" s="89"/>
      <c r="D2125" s="89"/>
    </row>
    <row r="2126" spans="3:4" ht="12.95" customHeight="1">
      <c r="C2126" s="89"/>
      <c r="D2126" s="89"/>
    </row>
    <row r="2127" spans="3:4" ht="12.95" customHeight="1">
      <c r="C2127" s="89"/>
      <c r="D2127" s="89"/>
    </row>
    <row r="2128" spans="3:4" ht="12.95" customHeight="1">
      <c r="C2128" s="89"/>
      <c r="D2128" s="89"/>
    </row>
    <row r="2129" spans="3:4" ht="12.95" customHeight="1">
      <c r="C2129" s="89"/>
      <c r="D2129" s="89"/>
    </row>
    <row r="2130" spans="3:4" ht="12.95" customHeight="1">
      <c r="C2130" s="89"/>
      <c r="D2130" s="89"/>
    </row>
    <row r="2131" spans="3:4" ht="12.95" customHeight="1">
      <c r="C2131" s="89"/>
      <c r="D2131" s="89"/>
    </row>
    <row r="2132" spans="3:4" ht="12.95" customHeight="1">
      <c r="C2132" s="89"/>
      <c r="D2132" s="89"/>
    </row>
    <row r="2133" spans="3:4" ht="12.95" customHeight="1">
      <c r="C2133" s="89"/>
      <c r="D2133" s="89"/>
    </row>
    <row r="2134" spans="3:4" ht="12.95" customHeight="1">
      <c r="C2134" s="89"/>
      <c r="D2134" s="89"/>
    </row>
    <row r="2135" spans="3:4" ht="12.95" customHeight="1">
      <c r="C2135" s="89"/>
      <c r="D2135" s="89"/>
    </row>
    <row r="2136" spans="3:4" ht="12.95" customHeight="1">
      <c r="C2136" s="89"/>
      <c r="D2136" s="89"/>
    </row>
    <row r="2137" spans="3:4" ht="12.95" customHeight="1">
      <c r="C2137" s="89"/>
      <c r="D2137" s="89"/>
    </row>
    <row r="2138" spans="3:4" ht="12.95" customHeight="1">
      <c r="C2138" s="89"/>
      <c r="D2138" s="89"/>
    </row>
    <row r="2139" spans="3:4" ht="12.95" customHeight="1">
      <c r="C2139" s="89"/>
      <c r="D2139" s="89"/>
    </row>
    <row r="2140" spans="3:4" ht="12.95" customHeight="1">
      <c r="C2140" s="89"/>
      <c r="D2140" s="89"/>
    </row>
    <row r="2141" spans="3:4" ht="12.95" customHeight="1">
      <c r="C2141" s="89"/>
      <c r="D2141" s="89"/>
    </row>
    <row r="2142" spans="3:4" ht="12.95" customHeight="1">
      <c r="C2142" s="89"/>
      <c r="D2142" s="89"/>
    </row>
    <row r="2143" spans="3:4" ht="12.95" customHeight="1">
      <c r="C2143" s="89"/>
      <c r="D2143" s="89"/>
    </row>
    <row r="2144" spans="3:4" ht="12.95" customHeight="1">
      <c r="C2144" s="89"/>
      <c r="D2144" s="89"/>
    </row>
    <row r="2145" spans="3:4" ht="12.95" customHeight="1">
      <c r="C2145" s="89"/>
      <c r="D2145" s="89"/>
    </row>
    <row r="2146" spans="3:4" ht="12.95" customHeight="1">
      <c r="C2146" s="89"/>
      <c r="D2146" s="89"/>
    </row>
    <row r="2147" spans="3:4" ht="12.95" customHeight="1">
      <c r="C2147" s="89"/>
      <c r="D2147" s="89"/>
    </row>
    <row r="2148" spans="3:4" ht="12.95" customHeight="1">
      <c r="C2148" s="89"/>
      <c r="D2148" s="89"/>
    </row>
    <row r="2149" spans="3:4" ht="12.95" customHeight="1">
      <c r="C2149" s="89"/>
      <c r="D2149" s="89"/>
    </row>
    <row r="2150" spans="3:4" ht="12.95" customHeight="1">
      <c r="C2150" s="89"/>
      <c r="D2150" s="89"/>
    </row>
    <row r="2151" spans="3:4" ht="12.95" customHeight="1">
      <c r="C2151" s="89"/>
      <c r="D2151" s="89"/>
    </row>
    <row r="2152" spans="3:4" ht="12.95" customHeight="1">
      <c r="C2152" s="89"/>
      <c r="D2152" s="89"/>
    </row>
    <row r="2153" spans="3:4" ht="12.95" customHeight="1">
      <c r="C2153" s="89"/>
      <c r="D2153" s="89"/>
    </row>
    <row r="2154" spans="3:4" ht="12.95" customHeight="1">
      <c r="C2154" s="89"/>
      <c r="D2154" s="89"/>
    </row>
    <row r="2155" spans="3:4" ht="12.95" customHeight="1">
      <c r="C2155" s="89"/>
      <c r="D2155" s="89"/>
    </row>
    <row r="2156" spans="3:4" ht="12.95" customHeight="1">
      <c r="C2156" s="89"/>
      <c r="D2156" s="89"/>
    </row>
    <row r="2157" spans="3:4" ht="12.95" customHeight="1">
      <c r="C2157" s="89"/>
      <c r="D2157" s="89"/>
    </row>
    <row r="2158" spans="3:4" ht="12.95" customHeight="1">
      <c r="C2158" s="89"/>
      <c r="D2158" s="89"/>
    </row>
    <row r="2159" spans="3:4" ht="12.95" customHeight="1">
      <c r="C2159" s="89"/>
      <c r="D2159" s="89"/>
    </row>
    <row r="2160" spans="3:4" ht="12.95" customHeight="1">
      <c r="C2160" s="89"/>
      <c r="D2160" s="89"/>
    </row>
    <row r="2161" spans="3:4" ht="12.95" customHeight="1">
      <c r="C2161" s="89"/>
      <c r="D2161" s="89"/>
    </row>
    <row r="2162" spans="3:4" ht="12.95" customHeight="1">
      <c r="C2162" s="89"/>
      <c r="D2162" s="89"/>
    </row>
    <row r="2163" spans="3:4" ht="12.95" customHeight="1">
      <c r="C2163" s="89"/>
      <c r="D2163" s="89"/>
    </row>
    <row r="2164" spans="3:4" ht="12.95" customHeight="1">
      <c r="C2164" s="89"/>
      <c r="D2164" s="89"/>
    </row>
    <row r="2165" spans="3:4" ht="12.95" customHeight="1">
      <c r="C2165" s="89"/>
      <c r="D2165" s="89"/>
    </row>
    <row r="2166" spans="3:4" ht="12.95" customHeight="1">
      <c r="C2166" s="89"/>
      <c r="D2166" s="89"/>
    </row>
    <row r="2167" spans="3:4" ht="12.95" customHeight="1">
      <c r="C2167" s="89"/>
      <c r="D2167" s="89"/>
    </row>
    <row r="2168" spans="3:4" ht="12.95" customHeight="1">
      <c r="C2168" s="89"/>
      <c r="D2168" s="89"/>
    </row>
    <row r="2169" spans="3:4" ht="12.95" customHeight="1">
      <c r="C2169" s="89"/>
      <c r="D2169" s="89"/>
    </row>
    <row r="2170" spans="3:4" ht="12.95" customHeight="1">
      <c r="C2170" s="89"/>
      <c r="D2170" s="89"/>
    </row>
    <row r="2171" spans="3:4" ht="12.95" customHeight="1">
      <c r="C2171" s="89"/>
      <c r="D2171" s="89"/>
    </row>
    <row r="2172" spans="3:4" ht="12.95" customHeight="1">
      <c r="C2172" s="89"/>
      <c r="D2172" s="89"/>
    </row>
    <row r="2173" spans="3:4" ht="12.95" customHeight="1">
      <c r="C2173" s="89"/>
      <c r="D2173" s="89"/>
    </row>
    <row r="2174" spans="3:4" ht="12.95" customHeight="1">
      <c r="C2174" s="89"/>
      <c r="D2174" s="89"/>
    </row>
    <row r="2175" spans="3:4" ht="12.95" customHeight="1">
      <c r="C2175" s="89"/>
      <c r="D2175" s="89"/>
    </row>
    <row r="2176" spans="3:4" ht="12.95" customHeight="1">
      <c r="C2176" s="89"/>
      <c r="D2176" s="89"/>
    </row>
    <row r="2177" spans="3:4" ht="12.95" customHeight="1">
      <c r="C2177" s="89"/>
      <c r="D2177" s="89"/>
    </row>
    <row r="2178" spans="3:4" ht="12.95" customHeight="1">
      <c r="C2178" s="89"/>
      <c r="D2178" s="89"/>
    </row>
    <row r="2179" spans="3:4" ht="12.95" customHeight="1">
      <c r="C2179" s="89"/>
      <c r="D2179" s="89"/>
    </row>
    <row r="2180" spans="3:4" ht="12.95" customHeight="1">
      <c r="C2180" s="89"/>
      <c r="D2180" s="89"/>
    </row>
    <row r="2181" spans="3:4" ht="12.95" customHeight="1">
      <c r="C2181" s="89"/>
      <c r="D2181" s="89"/>
    </row>
    <row r="2182" spans="3:4" ht="12.95" customHeight="1">
      <c r="C2182" s="89"/>
      <c r="D2182" s="89"/>
    </row>
    <row r="2183" spans="3:4" ht="12.95" customHeight="1">
      <c r="C2183" s="89"/>
      <c r="D2183" s="89"/>
    </row>
    <row r="2184" spans="3:4" ht="12.95" customHeight="1">
      <c r="C2184" s="89"/>
      <c r="D2184" s="89"/>
    </row>
    <row r="2185" spans="3:4" ht="12.95" customHeight="1">
      <c r="C2185" s="89"/>
      <c r="D2185" s="89"/>
    </row>
    <row r="2186" spans="3:4" ht="12.95" customHeight="1">
      <c r="C2186" s="89"/>
      <c r="D2186" s="89"/>
    </row>
    <row r="2187" spans="3:4" ht="12.95" customHeight="1">
      <c r="C2187" s="89"/>
      <c r="D2187" s="89"/>
    </row>
    <row r="2188" spans="3:4" ht="12.95" customHeight="1">
      <c r="C2188" s="89"/>
      <c r="D2188" s="89"/>
    </row>
    <row r="2189" spans="3:4" ht="12.95" customHeight="1">
      <c r="C2189" s="89"/>
      <c r="D2189" s="89"/>
    </row>
    <row r="2190" spans="3:4" ht="12.95" customHeight="1">
      <c r="C2190" s="89"/>
      <c r="D2190" s="89"/>
    </row>
    <row r="2191" spans="3:4" ht="12.95" customHeight="1">
      <c r="C2191" s="89"/>
      <c r="D2191" s="89"/>
    </row>
    <row r="2192" spans="3:4" ht="12.95" customHeight="1">
      <c r="C2192" s="89"/>
      <c r="D2192" s="89"/>
    </row>
    <row r="2193" spans="3:4" ht="12.95" customHeight="1">
      <c r="C2193" s="89"/>
      <c r="D2193" s="89"/>
    </row>
    <row r="2194" spans="3:4" ht="12.95" customHeight="1">
      <c r="C2194" s="89"/>
      <c r="D2194" s="89"/>
    </row>
    <row r="2195" spans="3:4" ht="12.95" customHeight="1">
      <c r="C2195" s="89"/>
      <c r="D2195" s="89"/>
    </row>
    <row r="2196" spans="3:4" ht="12.95" customHeight="1">
      <c r="C2196" s="89"/>
      <c r="D2196" s="89"/>
    </row>
    <row r="2197" spans="3:4" ht="12.95" customHeight="1">
      <c r="C2197" s="89"/>
      <c r="D2197" s="89"/>
    </row>
    <row r="2198" spans="3:4" ht="12.95" customHeight="1">
      <c r="C2198" s="89"/>
      <c r="D2198" s="89"/>
    </row>
    <row r="2199" spans="3:4" ht="12.95" customHeight="1">
      <c r="C2199" s="89"/>
      <c r="D2199" s="89"/>
    </row>
    <row r="2200" spans="3:4" ht="12.95" customHeight="1">
      <c r="C2200" s="89"/>
      <c r="D2200" s="89"/>
    </row>
    <row r="2201" spans="3:4" ht="12.95" customHeight="1">
      <c r="C2201" s="89"/>
      <c r="D2201" s="89"/>
    </row>
    <row r="2202" spans="3:4" ht="12.95" customHeight="1">
      <c r="C2202" s="89"/>
      <c r="D2202" s="89"/>
    </row>
    <row r="2203" spans="3:4" ht="12.95" customHeight="1">
      <c r="C2203" s="89"/>
      <c r="D2203" s="89"/>
    </row>
    <row r="2204" spans="3:4" ht="12.95" customHeight="1">
      <c r="C2204" s="89"/>
      <c r="D2204" s="89"/>
    </row>
    <row r="2205" spans="3:4" ht="12.95" customHeight="1">
      <c r="C2205" s="89"/>
      <c r="D2205" s="89"/>
    </row>
    <row r="2206" spans="3:4" ht="12.95" customHeight="1">
      <c r="C2206" s="89"/>
      <c r="D2206" s="89"/>
    </row>
    <row r="2207" spans="3:4" ht="12.95" customHeight="1">
      <c r="C2207" s="89"/>
      <c r="D2207" s="89"/>
    </row>
    <row r="2208" spans="3:4" ht="12.95" customHeight="1">
      <c r="C2208" s="89"/>
      <c r="D2208" s="89"/>
    </row>
    <row r="2209" spans="3:4" ht="12.95" customHeight="1">
      <c r="C2209" s="89"/>
      <c r="D2209" s="89"/>
    </row>
    <row r="2210" spans="3:4" ht="12.95" customHeight="1">
      <c r="C2210" s="89"/>
      <c r="D2210" s="89"/>
    </row>
    <row r="2211" spans="3:4" ht="12.95" customHeight="1">
      <c r="C2211" s="89"/>
      <c r="D2211" s="89"/>
    </row>
    <row r="2212" spans="3:4" ht="12.95" customHeight="1">
      <c r="C2212" s="89"/>
      <c r="D2212" s="89"/>
    </row>
    <row r="2213" spans="3:4" ht="12.95" customHeight="1">
      <c r="C2213" s="89"/>
      <c r="D2213" s="89"/>
    </row>
    <row r="2214" spans="3:4" ht="12.95" customHeight="1">
      <c r="C2214" s="89"/>
      <c r="D2214" s="89"/>
    </row>
    <row r="2215" spans="3:4" ht="12.95" customHeight="1">
      <c r="C2215" s="89"/>
      <c r="D2215" s="89"/>
    </row>
    <row r="2216" spans="3:4" ht="12.95" customHeight="1">
      <c r="C2216" s="89"/>
      <c r="D2216" s="89"/>
    </row>
    <row r="2217" spans="3:4" ht="12.95" customHeight="1">
      <c r="C2217" s="89"/>
      <c r="D2217" s="89"/>
    </row>
    <row r="2218" spans="3:4" ht="12.95" customHeight="1">
      <c r="C2218" s="89"/>
      <c r="D2218" s="89"/>
    </row>
    <row r="2219" spans="3:4" ht="12.95" customHeight="1">
      <c r="C2219" s="89"/>
      <c r="D2219" s="89"/>
    </row>
    <row r="2220" spans="3:4" ht="12.95" customHeight="1">
      <c r="C2220" s="89"/>
      <c r="D2220" s="89"/>
    </row>
    <row r="2221" spans="3:4" ht="12.95" customHeight="1">
      <c r="C2221" s="89"/>
      <c r="D2221" s="89"/>
    </row>
    <row r="2222" spans="3:4" ht="12.95" customHeight="1">
      <c r="C2222" s="89"/>
      <c r="D2222" s="89"/>
    </row>
    <row r="2223" spans="3:4" ht="12.95" customHeight="1">
      <c r="C2223" s="89"/>
      <c r="D2223" s="89"/>
    </row>
    <row r="2224" spans="3:4" ht="12.95" customHeight="1">
      <c r="C2224" s="89"/>
      <c r="D2224" s="89"/>
    </row>
    <row r="2225" spans="3:4" ht="12.95" customHeight="1">
      <c r="C2225" s="89"/>
      <c r="D2225" s="89"/>
    </row>
    <row r="2226" spans="3:4" ht="12.95" customHeight="1">
      <c r="C2226" s="89"/>
      <c r="D2226" s="89"/>
    </row>
    <row r="2227" spans="3:4" ht="12.95" customHeight="1">
      <c r="C2227" s="89"/>
      <c r="D2227" s="89"/>
    </row>
    <row r="2228" spans="3:4" ht="12.95" customHeight="1">
      <c r="C2228" s="89"/>
      <c r="D2228" s="89"/>
    </row>
    <row r="2229" spans="3:4" ht="12.95" customHeight="1">
      <c r="C2229" s="89"/>
      <c r="D2229" s="89"/>
    </row>
    <row r="2230" spans="3:4" ht="12.95" customHeight="1">
      <c r="C2230" s="89"/>
      <c r="D2230" s="89"/>
    </row>
    <row r="2231" spans="3:4" ht="12.95" customHeight="1">
      <c r="C2231" s="89"/>
      <c r="D2231" s="89"/>
    </row>
    <row r="2232" spans="3:4" ht="12.95" customHeight="1">
      <c r="C2232" s="89"/>
      <c r="D2232" s="89"/>
    </row>
    <row r="2233" spans="3:4" ht="12.95" customHeight="1">
      <c r="C2233" s="89"/>
      <c r="D2233" s="89"/>
    </row>
    <row r="2234" spans="3:4" ht="12.95" customHeight="1">
      <c r="C2234" s="89"/>
      <c r="D2234" s="89"/>
    </row>
    <row r="2235" spans="3:4" ht="12.95" customHeight="1">
      <c r="C2235" s="89"/>
      <c r="D2235" s="89"/>
    </row>
    <row r="2236" spans="3:4" ht="12.95" customHeight="1">
      <c r="C2236" s="89"/>
      <c r="D2236" s="89"/>
    </row>
    <row r="2237" spans="3:4" ht="12.95" customHeight="1">
      <c r="C2237" s="89"/>
      <c r="D2237" s="89"/>
    </row>
    <row r="2238" spans="3:4" ht="12.95" customHeight="1">
      <c r="C2238" s="89"/>
      <c r="D2238" s="89"/>
    </row>
    <row r="2239" spans="3:4" ht="12.95" customHeight="1">
      <c r="C2239" s="89"/>
      <c r="D2239" s="89"/>
    </row>
    <row r="2240" spans="3:4" ht="12.95" customHeight="1">
      <c r="C2240" s="89"/>
      <c r="D2240" s="89"/>
    </row>
    <row r="2241" spans="3:4" ht="12.95" customHeight="1">
      <c r="C2241" s="89"/>
      <c r="D2241" s="89"/>
    </row>
    <row r="2242" spans="3:4" ht="12.95" customHeight="1">
      <c r="C2242" s="89"/>
      <c r="D2242" s="89"/>
    </row>
    <row r="2243" spans="3:4" ht="12.95" customHeight="1">
      <c r="C2243" s="89"/>
      <c r="D2243" s="89"/>
    </row>
    <row r="2244" spans="3:4" ht="12.95" customHeight="1">
      <c r="C2244" s="89"/>
      <c r="D2244" s="89"/>
    </row>
    <row r="2245" spans="3:4" ht="12.95" customHeight="1">
      <c r="C2245" s="89"/>
      <c r="D2245" s="89"/>
    </row>
    <row r="2246" spans="3:4" ht="12.95" customHeight="1">
      <c r="C2246" s="89"/>
      <c r="D2246" s="89"/>
    </row>
    <row r="2247" spans="3:4" ht="12.95" customHeight="1">
      <c r="C2247" s="89"/>
      <c r="D2247" s="89"/>
    </row>
    <row r="2248" spans="3:4" ht="12.95" customHeight="1">
      <c r="C2248" s="89"/>
      <c r="D2248" s="89"/>
    </row>
    <row r="2249" spans="3:4" ht="12.95" customHeight="1">
      <c r="C2249" s="89"/>
      <c r="D2249" s="89"/>
    </row>
    <row r="2250" spans="3:4" ht="12.95" customHeight="1">
      <c r="C2250" s="89"/>
      <c r="D2250" s="89"/>
    </row>
    <row r="2251" spans="3:4" ht="12.95" customHeight="1">
      <c r="C2251" s="89"/>
      <c r="D2251" s="89"/>
    </row>
    <row r="2252" spans="3:4" ht="12.95" customHeight="1">
      <c r="C2252" s="89"/>
      <c r="D2252" s="89"/>
    </row>
    <row r="2253" spans="3:4" ht="12.95" customHeight="1">
      <c r="C2253" s="89"/>
      <c r="D2253" s="89"/>
    </row>
    <row r="2254" spans="3:4" ht="12.95" customHeight="1">
      <c r="C2254" s="89"/>
      <c r="D2254" s="89"/>
    </row>
    <row r="2255" spans="3:4" ht="12.95" customHeight="1">
      <c r="C2255" s="89"/>
      <c r="D2255" s="89"/>
    </row>
    <row r="2256" spans="3:4" ht="12.95" customHeight="1">
      <c r="C2256" s="89"/>
      <c r="D2256" s="89"/>
    </row>
    <row r="2257" spans="3:4" ht="12.95" customHeight="1">
      <c r="C2257" s="89"/>
      <c r="D2257" s="89"/>
    </row>
    <row r="2258" spans="3:4" ht="12.95" customHeight="1">
      <c r="C2258" s="89"/>
      <c r="D2258" s="89"/>
    </row>
    <row r="2259" spans="3:4" ht="12.95" customHeight="1">
      <c r="C2259" s="89"/>
      <c r="D2259" s="89"/>
    </row>
    <row r="2260" spans="3:4" ht="12.95" customHeight="1">
      <c r="C2260" s="89"/>
      <c r="D2260" s="89"/>
    </row>
    <row r="2261" spans="3:4" ht="12.95" customHeight="1">
      <c r="C2261" s="89"/>
      <c r="D2261" s="89"/>
    </row>
    <row r="2262" spans="3:4" ht="12.95" customHeight="1">
      <c r="C2262" s="89"/>
      <c r="D2262" s="89"/>
    </row>
    <row r="2263" spans="3:4" ht="12.95" customHeight="1">
      <c r="C2263" s="89"/>
      <c r="D2263" s="89"/>
    </row>
    <row r="2264" spans="3:4" ht="12.95" customHeight="1">
      <c r="C2264" s="89"/>
      <c r="D2264" s="89"/>
    </row>
    <row r="2265" spans="3:4" ht="12.95" customHeight="1">
      <c r="C2265" s="89"/>
      <c r="D2265" s="89"/>
    </row>
    <row r="2266" spans="3:4" ht="12.95" customHeight="1">
      <c r="C2266" s="89"/>
      <c r="D2266" s="89"/>
    </row>
    <row r="2267" spans="3:4" ht="12.95" customHeight="1">
      <c r="C2267" s="89"/>
      <c r="D2267" s="89"/>
    </row>
    <row r="2268" spans="3:4" ht="12.95" customHeight="1">
      <c r="C2268" s="89"/>
      <c r="D2268" s="89"/>
    </row>
    <row r="2269" spans="3:4" ht="12.95" customHeight="1">
      <c r="C2269" s="89"/>
      <c r="D2269" s="89"/>
    </row>
    <row r="2270" spans="3:4" ht="12.95" customHeight="1">
      <c r="C2270" s="89"/>
      <c r="D2270" s="89"/>
    </row>
    <row r="2271" spans="3:4" ht="12.95" customHeight="1">
      <c r="C2271" s="89"/>
      <c r="D2271" s="89"/>
    </row>
    <row r="2272" spans="3:4" ht="12.95" customHeight="1">
      <c r="C2272" s="89"/>
      <c r="D2272" s="89"/>
    </row>
    <row r="2273" spans="3:4" ht="12.95" customHeight="1">
      <c r="C2273" s="89"/>
      <c r="D2273" s="89"/>
    </row>
    <row r="2274" spans="3:4" ht="12.95" customHeight="1">
      <c r="C2274" s="89"/>
      <c r="D2274" s="89"/>
    </row>
    <row r="2275" spans="3:4" ht="12.95" customHeight="1">
      <c r="C2275" s="89"/>
      <c r="D2275" s="89"/>
    </row>
    <row r="2276" spans="3:4" ht="12.95" customHeight="1">
      <c r="C2276" s="89"/>
      <c r="D2276" s="89"/>
    </row>
    <row r="2277" spans="3:4" ht="12.95" customHeight="1">
      <c r="C2277" s="89"/>
      <c r="D2277" s="89"/>
    </row>
    <row r="2278" spans="3:4" ht="12.95" customHeight="1">
      <c r="C2278" s="89"/>
      <c r="D2278" s="89"/>
    </row>
    <row r="2279" spans="3:4" ht="12.95" customHeight="1">
      <c r="C2279" s="89"/>
      <c r="D2279" s="89"/>
    </row>
    <row r="2280" spans="3:4" ht="12.95" customHeight="1">
      <c r="C2280" s="89"/>
      <c r="D2280" s="89"/>
    </row>
    <row r="2281" spans="3:4" ht="12.95" customHeight="1">
      <c r="C2281" s="89"/>
      <c r="D2281" s="89"/>
    </row>
    <row r="2282" spans="3:4" ht="12.95" customHeight="1">
      <c r="C2282" s="89"/>
      <c r="D2282" s="89"/>
    </row>
    <row r="2283" spans="3:4" ht="12.95" customHeight="1">
      <c r="C2283" s="89"/>
      <c r="D2283" s="89"/>
    </row>
    <row r="2284" spans="3:4" ht="12.95" customHeight="1">
      <c r="C2284" s="89"/>
      <c r="D2284" s="89"/>
    </row>
    <row r="2285" spans="3:4" ht="12.95" customHeight="1">
      <c r="C2285" s="89"/>
      <c r="D2285" s="89"/>
    </row>
    <row r="2286" spans="3:4" ht="12.95" customHeight="1">
      <c r="C2286" s="89"/>
      <c r="D2286" s="89"/>
    </row>
    <row r="2287" spans="3:4" ht="12.95" customHeight="1">
      <c r="C2287" s="89"/>
      <c r="D2287" s="89"/>
    </row>
    <row r="2288" spans="3:4" ht="12.95" customHeight="1">
      <c r="C2288" s="89"/>
      <c r="D2288" s="89"/>
    </row>
    <row r="2289" spans="3:4" ht="12.95" customHeight="1">
      <c r="C2289" s="89"/>
      <c r="D2289" s="89"/>
    </row>
    <row r="2290" spans="3:4" ht="12.95" customHeight="1">
      <c r="C2290" s="89"/>
      <c r="D2290" s="89"/>
    </row>
    <row r="2291" spans="3:4" ht="12.95" customHeight="1">
      <c r="C2291" s="89"/>
      <c r="D2291" s="89"/>
    </row>
    <row r="2292" spans="3:4" ht="12.95" customHeight="1">
      <c r="C2292" s="89"/>
      <c r="D2292" s="89"/>
    </row>
    <row r="2293" spans="3:4" ht="12.95" customHeight="1">
      <c r="C2293" s="89"/>
      <c r="D2293" s="89"/>
    </row>
    <row r="2294" spans="3:4" ht="12.95" customHeight="1">
      <c r="C2294" s="89"/>
      <c r="D2294" s="89"/>
    </row>
    <row r="2295" spans="3:4" ht="12.95" customHeight="1">
      <c r="C2295" s="89"/>
      <c r="D2295" s="89"/>
    </row>
    <row r="2296" spans="3:4" ht="12.95" customHeight="1">
      <c r="C2296" s="89"/>
      <c r="D2296" s="89"/>
    </row>
    <row r="2297" spans="3:4" ht="12.95" customHeight="1">
      <c r="C2297" s="89"/>
      <c r="D2297" s="89"/>
    </row>
    <row r="2298" spans="3:4" ht="12.95" customHeight="1">
      <c r="C2298" s="89"/>
      <c r="D2298" s="89"/>
    </row>
    <row r="2299" spans="3:4" ht="12.95" customHeight="1">
      <c r="C2299" s="89"/>
      <c r="D2299" s="89"/>
    </row>
    <row r="2300" spans="3:4" ht="12.95" customHeight="1">
      <c r="C2300" s="89"/>
      <c r="D2300" s="89"/>
    </row>
    <row r="2301" spans="3:4" ht="12.95" customHeight="1">
      <c r="C2301" s="89"/>
      <c r="D2301" s="89"/>
    </row>
    <row r="2302" spans="3:4" ht="12.95" customHeight="1">
      <c r="C2302" s="89"/>
      <c r="D2302" s="89"/>
    </row>
    <row r="2303" spans="3:4" ht="12.95" customHeight="1">
      <c r="C2303" s="89"/>
      <c r="D2303" s="89"/>
    </row>
    <row r="2304" spans="3:4" ht="12.95" customHeight="1">
      <c r="C2304" s="89"/>
      <c r="D2304" s="89"/>
    </row>
    <row r="2305" spans="3:4" ht="12.95" customHeight="1">
      <c r="C2305" s="89"/>
      <c r="D2305" s="89"/>
    </row>
    <row r="2306" spans="3:4" ht="12.95" customHeight="1">
      <c r="C2306" s="89"/>
      <c r="D2306" s="89"/>
    </row>
    <row r="2307" spans="3:4" ht="12.95" customHeight="1">
      <c r="C2307" s="89"/>
      <c r="D2307" s="89"/>
    </row>
    <row r="2308" spans="3:4" ht="12.95" customHeight="1">
      <c r="C2308" s="89"/>
      <c r="D2308" s="89"/>
    </row>
    <row r="2309" spans="3:4" ht="12.95" customHeight="1">
      <c r="C2309" s="89"/>
      <c r="D2309" s="89"/>
    </row>
    <row r="2310" spans="3:4" ht="12.95" customHeight="1">
      <c r="C2310" s="89"/>
      <c r="D2310" s="89"/>
    </row>
    <row r="2311" spans="3:4" ht="12.95" customHeight="1">
      <c r="C2311" s="89"/>
      <c r="D2311" s="89"/>
    </row>
    <row r="2312" spans="3:4" ht="12.95" customHeight="1">
      <c r="C2312" s="89"/>
      <c r="D2312" s="89"/>
    </row>
    <row r="2313" spans="3:4" ht="12.95" customHeight="1">
      <c r="C2313" s="89"/>
      <c r="D2313" s="89"/>
    </row>
    <row r="2314" spans="3:4" ht="12.95" customHeight="1">
      <c r="C2314" s="89"/>
      <c r="D2314" s="89"/>
    </row>
    <row r="2315" spans="3:4" ht="12.95" customHeight="1">
      <c r="C2315" s="89"/>
      <c r="D2315" s="89"/>
    </row>
    <row r="2316" spans="3:4" ht="12.95" customHeight="1">
      <c r="C2316" s="89"/>
      <c r="D2316" s="89"/>
    </row>
    <row r="2317" spans="3:4" ht="12.95" customHeight="1">
      <c r="C2317" s="89"/>
      <c r="D2317" s="89"/>
    </row>
    <row r="2318" spans="3:4" ht="12.95" customHeight="1">
      <c r="C2318" s="89"/>
      <c r="D2318" s="89"/>
    </row>
    <row r="2319" spans="3:4" ht="12.95" customHeight="1">
      <c r="C2319" s="89"/>
      <c r="D2319" s="89"/>
    </row>
    <row r="2320" spans="3:4" ht="12.95" customHeight="1">
      <c r="C2320" s="89"/>
      <c r="D2320" s="89"/>
    </row>
    <row r="2321" spans="3:4" ht="12.95" customHeight="1">
      <c r="C2321" s="89"/>
      <c r="D2321" s="89"/>
    </row>
    <row r="2322" spans="3:4" ht="12.95" customHeight="1">
      <c r="C2322" s="89"/>
      <c r="D2322" s="89"/>
    </row>
    <row r="2323" spans="3:4" ht="12.95" customHeight="1">
      <c r="C2323" s="89"/>
      <c r="D2323" s="89"/>
    </row>
    <row r="2324" spans="3:4" ht="12.95" customHeight="1">
      <c r="C2324" s="89"/>
      <c r="D2324" s="89"/>
    </row>
    <row r="2325" spans="3:4" ht="12.95" customHeight="1">
      <c r="C2325" s="89"/>
      <c r="D2325" s="89"/>
    </row>
    <row r="2326" spans="3:4" ht="12.95" customHeight="1">
      <c r="C2326" s="89"/>
      <c r="D2326" s="89"/>
    </row>
    <row r="2327" spans="3:4" ht="12.95" customHeight="1">
      <c r="C2327" s="89"/>
      <c r="D2327" s="89"/>
    </row>
    <row r="2328" spans="3:4" ht="12.95" customHeight="1">
      <c r="C2328" s="89"/>
      <c r="D2328" s="89"/>
    </row>
    <row r="2329" spans="3:4" ht="12.95" customHeight="1">
      <c r="C2329" s="89"/>
      <c r="D2329" s="89"/>
    </row>
    <row r="2330" spans="3:4" ht="12.95" customHeight="1">
      <c r="C2330" s="89"/>
      <c r="D2330" s="89"/>
    </row>
    <row r="2331" spans="3:4" ht="12.95" customHeight="1">
      <c r="C2331" s="89"/>
      <c r="D2331" s="89"/>
    </row>
    <row r="2332" spans="3:4" ht="12.95" customHeight="1">
      <c r="C2332" s="89"/>
      <c r="D2332" s="89"/>
    </row>
    <row r="2333" spans="3:4" ht="12.95" customHeight="1">
      <c r="C2333" s="89"/>
      <c r="D2333" s="89"/>
    </row>
    <row r="2334" spans="3:4" ht="12.95" customHeight="1">
      <c r="C2334" s="89"/>
      <c r="D2334" s="89"/>
    </row>
    <row r="2335" spans="3:4" ht="12.95" customHeight="1">
      <c r="C2335" s="89"/>
      <c r="D2335" s="89"/>
    </row>
    <row r="2336" spans="3:4" ht="12.95" customHeight="1">
      <c r="C2336" s="89"/>
      <c r="D2336" s="89"/>
    </row>
    <row r="2337" spans="3:4" ht="12.95" customHeight="1">
      <c r="C2337" s="89"/>
      <c r="D2337" s="89"/>
    </row>
    <row r="2338" spans="3:4" ht="12.95" customHeight="1">
      <c r="C2338" s="89"/>
      <c r="D2338" s="89"/>
    </row>
    <row r="2339" spans="3:4" ht="12.95" customHeight="1">
      <c r="C2339" s="89"/>
      <c r="D2339" s="89"/>
    </row>
    <row r="2340" spans="3:4" ht="12.95" customHeight="1">
      <c r="C2340" s="89"/>
      <c r="D2340" s="89"/>
    </row>
    <row r="2341" spans="3:4" ht="12.95" customHeight="1">
      <c r="C2341" s="89"/>
      <c r="D2341" s="89"/>
    </row>
    <row r="2342" spans="3:4" ht="12.95" customHeight="1">
      <c r="C2342" s="89"/>
      <c r="D2342" s="89"/>
    </row>
    <row r="2343" spans="3:4" ht="12.95" customHeight="1">
      <c r="C2343" s="89"/>
      <c r="D2343" s="89"/>
    </row>
    <row r="2344" spans="3:4" ht="12.95" customHeight="1">
      <c r="C2344" s="89"/>
      <c r="D2344" s="89"/>
    </row>
    <row r="2345" spans="3:4" ht="12.95" customHeight="1">
      <c r="C2345" s="89"/>
      <c r="D2345" s="89"/>
    </row>
    <row r="2346" spans="3:4" ht="12.95" customHeight="1">
      <c r="C2346" s="89"/>
      <c r="D2346" s="89"/>
    </row>
    <row r="2347" spans="3:4" ht="12.95" customHeight="1">
      <c r="C2347" s="89"/>
      <c r="D2347" s="89"/>
    </row>
    <row r="2348" spans="3:4" ht="12.95" customHeight="1">
      <c r="C2348" s="89"/>
      <c r="D2348" s="89"/>
    </row>
    <row r="2349" spans="3:4" ht="12.95" customHeight="1">
      <c r="C2349" s="89"/>
      <c r="D2349" s="89"/>
    </row>
    <row r="2350" spans="3:4" ht="12.95" customHeight="1">
      <c r="C2350" s="89"/>
      <c r="D2350" s="89"/>
    </row>
    <row r="2351" spans="3:4" ht="12.95" customHeight="1">
      <c r="C2351" s="89"/>
      <c r="D2351" s="89"/>
    </row>
    <row r="2352" spans="3:4" ht="12.95" customHeight="1">
      <c r="C2352" s="89"/>
      <c r="D2352" s="89"/>
    </row>
    <row r="2353" spans="3:4" ht="12.95" customHeight="1">
      <c r="C2353" s="89"/>
      <c r="D2353" s="89"/>
    </row>
    <row r="2354" spans="3:4" ht="12.95" customHeight="1">
      <c r="C2354" s="89"/>
      <c r="D2354" s="89"/>
    </row>
    <row r="2355" spans="3:4" ht="12.95" customHeight="1">
      <c r="C2355" s="89"/>
      <c r="D2355" s="89"/>
    </row>
    <row r="2356" spans="3:4" ht="12.95" customHeight="1">
      <c r="C2356" s="89"/>
      <c r="D2356" s="89"/>
    </row>
    <row r="2357" spans="3:4" ht="12.95" customHeight="1">
      <c r="C2357" s="89"/>
      <c r="D2357" s="89"/>
    </row>
    <row r="2358" spans="3:4" ht="12.95" customHeight="1">
      <c r="C2358" s="89"/>
      <c r="D2358" s="89"/>
    </row>
    <row r="2359" spans="3:4" ht="12.95" customHeight="1">
      <c r="C2359" s="89"/>
      <c r="D2359" s="89"/>
    </row>
    <row r="2360" spans="3:4" ht="12.95" customHeight="1">
      <c r="C2360" s="89"/>
      <c r="D2360" s="89"/>
    </row>
    <row r="2361" spans="3:4" ht="12.95" customHeight="1">
      <c r="C2361" s="89"/>
      <c r="D2361" s="89"/>
    </row>
    <row r="2362" spans="3:4" ht="12.95" customHeight="1">
      <c r="C2362" s="89"/>
      <c r="D2362" s="89"/>
    </row>
    <row r="2363" spans="3:4" ht="12.95" customHeight="1">
      <c r="C2363" s="89"/>
      <c r="D2363" s="89"/>
    </row>
    <row r="2364" spans="3:4" ht="12.95" customHeight="1">
      <c r="C2364" s="89"/>
      <c r="D2364" s="89"/>
    </row>
    <row r="2365" spans="3:4" ht="12.95" customHeight="1">
      <c r="C2365" s="89"/>
      <c r="D2365" s="89"/>
    </row>
    <row r="2366" spans="3:4" ht="12.95" customHeight="1">
      <c r="C2366" s="89"/>
      <c r="D2366" s="89"/>
    </row>
    <row r="2367" spans="3:4" ht="12.95" customHeight="1">
      <c r="C2367" s="89"/>
      <c r="D2367" s="89"/>
    </row>
    <row r="2368" spans="3:4" ht="12.95" customHeight="1">
      <c r="C2368" s="89"/>
      <c r="D2368" s="89"/>
    </row>
    <row r="2369" spans="3:4" ht="12.95" customHeight="1">
      <c r="C2369" s="89"/>
      <c r="D2369" s="89"/>
    </row>
    <row r="2370" spans="3:4" ht="12.95" customHeight="1">
      <c r="C2370" s="89"/>
      <c r="D2370" s="89"/>
    </row>
    <row r="2371" spans="3:4" ht="12.95" customHeight="1">
      <c r="C2371" s="89"/>
      <c r="D2371" s="89"/>
    </row>
    <row r="2372" spans="3:4" ht="12.95" customHeight="1">
      <c r="C2372" s="89"/>
      <c r="D2372" s="89"/>
    </row>
    <row r="2373" spans="3:4" ht="12.95" customHeight="1">
      <c r="C2373" s="89"/>
      <c r="D2373" s="89"/>
    </row>
    <row r="2374" spans="3:4" ht="12.95" customHeight="1">
      <c r="C2374" s="89"/>
      <c r="D2374" s="89"/>
    </row>
    <row r="2375" spans="3:4" ht="12.95" customHeight="1">
      <c r="C2375" s="89"/>
      <c r="D2375" s="89"/>
    </row>
    <row r="2376" spans="3:4" ht="12.95" customHeight="1">
      <c r="C2376" s="89"/>
      <c r="D2376" s="89"/>
    </row>
    <row r="2377" spans="3:4" ht="12.95" customHeight="1">
      <c r="C2377" s="89"/>
      <c r="D2377" s="89"/>
    </row>
    <row r="2378" spans="3:4" ht="12.95" customHeight="1">
      <c r="C2378" s="89"/>
      <c r="D2378" s="89"/>
    </row>
    <row r="2379" spans="3:4" ht="12.95" customHeight="1">
      <c r="C2379" s="89"/>
      <c r="D2379" s="89"/>
    </row>
    <row r="2380" spans="3:4" ht="12.95" customHeight="1">
      <c r="C2380" s="89"/>
      <c r="D2380" s="89"/>
    </row>
    <row r="2381" spans="3:4" ht="12.95" customHeight="1">
      <c r="C2381" s="89"/>
      <c r="D2381" s="89"/>
    </row>
    <row r="2382" spans="3:4" ht="12.95" customHeight="1">
      <c r="C2382" s="89"/>
      <c r="D2382" s="89"/>
    </row>
    <row r="2383" spans="3:4" ht="12.95" customHeight="1">
      <c r="C2383" s="89"/>
      <c r="D2383" s="89"/>
    </row>
    <row r="2384" spans="3:4" ht="12.95" customHeight="1">
      <c r="C2384" s="89"/>
      <c r="D2384" s="89"/>
    </row>
    <row r="2385" spans="3:4" ht="12.95" customHeight="1">
      <c r="C2385" s="89"/>
      <c r="D2385" s="89"/>
    </row>
    <row r="2386" spans="3:4" ht="12.95" customHeight="1">
      <c r="C2386" s="89"/>
      <c r="D2386" s="89"/>
    </row>
    <row r="2387" spans="3:4" ht="12.95" customHeight="1">
      <c r="C2387" s="89"/>
      <c r="D2387" s="89"/>
    </row>
    <row r="2388" spans="3:4" ht="12.95" customHeight="1">
      <c r="C2388" s="89"/>
      <c r="D2388" s="89"/>
    </row>
    <row r="2389" spans="3:4" ht="12.95" customHeight="1">
      <c r="C2389" s="89"/>
      <c r="D2389" s="89"/>
    </row>
    <row r="2390" spans="3:4" ht="12.95" customHeight="1">
      <c r="C2390" s="89"/>
      <c r="D2390" s="89"/>
    </row>
    <row r="2391" spans="3:4" ht="12.95" customHeight="1">
      <c r="C2391" s="89"/>
      <c r="D2391" s="89"/>
    </row>
    <row r="2392" spans="3:4" ht="12.95" customHeight="1">
      <c r="C2392" s="89"/>
      <c r="D2392" s="89"/>
    </row>
    <row r="2393" spans="3:4" ht="12.95" customHeight="1">
      <c r="C2393" s="89"/>
      <c r="D2393" s="89"/>
    </row>
    <row r="2394" spans="3:4" ht="12.95" customHeight="1">
      <c r="C2394" s="89"/>
      <c r="D2394" s="89"/>
    </row>
    <row r="2395" spans="3:4" ht="12.95" customHeight="1">
      <c r="C2395" s="89"/>
      <c r="D2395" s="89"/>
    </row>
    <row r="2396" spans="3:4" ht="12.95" customHeight="1">
      <c r="C2396" s="89"/>
      <c r="D2396" s="89"/>
    </row>
    <row r="2397" spans="3:4" ht="12.95" customHeight="1">
      <c r="C2397" s="89"/>
      <c r="D2397" s="89"/>
    </row>
    <row r="2398" spans="3:4" ht="12.95" customHeight="1">
      <c r="C2398" s="89"/>
      <c r="D2398" s="89"/>
    </row>
    <row r="2399" spans="3:4" ht="12.95" customHeight="1">
      <c r="C2399" s="89"/>
      <c r="D2399" s="89"/>
    </row>
    <row r="2400" spans="3:4" ht="12.95" customHeight="1">
      <c r="C2400" s="89"/>
      <c r="D2400" s="89"/>
    </row>
    <row r="2401" spans="3:4" ht="12.95" customHeight="1">
      <c r="C2401" s="89"/>
      <c r="D2401" s="89"/>
    </row>
    <row r="2402" spans="3:4" ht="12.95" customHeight="1">
      <c r="C2402" s="89"/>
      <c r="D2402" s="89"/>
    </row>
    <row r="2403" spans="3:4" ht="12.95" customHeight="1">
      <c r="C2403" s="89"/>
      <c r="D2403" s="89"/>
    </row>
    <row r="2404" spans="3:4" ht="12.95" customHeight="1">
      <c r="C2404" s="89"/>
      <c r="D2404" s="89"/>
    </row>
    <row r="2405" spans="3:4" ht="12.95" customHeight="1">
      <c r="C2405" s="89"/>
      <c r="D2405" s="89"/>
    </row>
    <row r="2406" spans="3:4" ht="12.95" customHeight="1">
      <c r="C2406" s="89"/>
      <c r="D2406" s="89"/>
    </row>
    <row r="2407" spans="3:4" ht="12.95" customHeight="1">
      <c r="C2407" s="89"/>
      <c r="D2407" s="89"/>
    </row>
    <row r="2408" spans="3:4" ht="12.95" customHeight="1">
      <c r="C2408" s="89"/>
      <c r="D2408" s="89"/>
    </row>
    <row r="2409" spans="3:4" ht="12.95" customHeight="1">
      <c r="C2409" s="89"/>
      <c r="D2409" s="89"/>
    </row>
    <row r="2410" spans="3:4" ht="12.95" customHeight="1">
      <c r="C2410" s="89"/>
      <c r="D2410" s="89"/>
    </row>
    <row r="2411" spans="3:4" ht="12.95" customHeight="1">
      <c r="C2411" s="89"/>
      <c r="D2411" s="89"/>
    </row>
    <row r="2412" spans="3:4" ht="12.95" customHeight="1">
      <c r="C2412" s="89"/>
      <c r="D2412" s="89"/>
    </row>
    <row r="2413" spans="3:4" ht="12.95" customHeight="1">
      <c r="C2413" s="89"/>
      <c r="D2413" s="89"/>
    </row>
    <row r="2414" spans="3:4" ht="12.95" customHeight="1">
      <c r="C2414" s="89"/>
      <c r="D2414" s="89"/>
    </row>
    <row r="2415" spans="3:4" ht="12.95" customHeight="1">
      <c r="C2415" s="89"/>
      <c r="D2415" s="89"/>
    </row>
    <row r="2416" spans="3:4" ht="12.95" customHeight="1">
      <c r="C2416" s="89"/>
      <c r="D2416" s="89"/>
    </row>
    <row r="2417" spans="3:4" ht="12.95" customHeight="1">
      <c r="C2417" s="89"/>
      <c r="D2417" s="89"/>
    </row>
    <row r="2418" spans="3:4" ht="12.95" customHeight="1">
      <c r="C2418" s="89"/>
      <c r="D2418" s="89"/>
    </row>
    <row r="2419" spans="3:4" ht="12.95" customHeight="1">
      <c r="C2419" s="89"/>
      <c r="D2419" s="89"/>
    </row>
    <row r="2420" spans="3:4" ht="12.95" customHeight="1">
      <c r="C2420" s="89"/>
      <c r="D2420" s="89"/>
    </row>
    <row r="2421" spans="3:4" ht="12.95" customHeight="1">
      <c r="C2421" s="89"/>
      <c r="D2421" s="89"/>
    </row>
    <row r="2422" spans="3:4" ht="12.95" customHeight="1">
      <c r="C2422" s="89"/>
      <c r="D2422" s="89"/>
    </row>
    <row r="2423" spans="3:4" ht="12.95" customHeight="1">
      <c r="C2423" s="89"/>
      <c r="D2423" s="89"/>
    </row>
    <row r="2424" spans="3:4" ht="12.95" customHeight="1">
      <c r="C2424" s="89"/>
      <c r="D2424" s="89"/>
    </row>
    <row r="2425" spans="3:4" ht="12.95" customHeight="1">
      <c r="C2425" s="89"/>
      <c r="D2425" s="89"/>
    </row>
    <row r="2426" spans="3:4" ht="12.95" customHeight="1">
      <c r="C2426" s="89"/>
      <c r="D2426" s="89"/>
    </row>
    <row r="2427" spans="3:4" ht="12.95" customHeight="1">
      <c r="C2427" s="89"/>
      <c r="D2427" s="89"/>
    </row>
    <row r="2428" spans="3:4" ht="12.95" customHeight="1">
      <c r="C2428" s="89"/>
      <c r="D2428" s="89"/>
    </row>
    <row r="2429" spans="3:4" ht="12.95" customHeight="1">
      <c r="C2429" s="89"/>
      <c r="D2429" s="89"/>
    </row>
    <row r="2430" spans="3:4" ht="12.95" customHeight="1">
      <c r="C2430" s="89"/>
      <c r="D2430" s="89"/>
    </row>
    <row r="2431" spans="3:4" ht="12.95" customHeight="1">
      <c r="C2431" s="89"/>
      <c r="D2431" s="89"/>
    </row>
    <row r="2432" spans="3:4" ht="12.95" customHeight="1">
      <c r="C2432" s="89"/>
      <c r="D2432" s="89"/>
    </row>
    <row r="2433" spans="3:4" ht="12.95" customHeight="1">
      <c r="C2433" s="89"/>
      <c r="D2433" s="89"/>
    </row>
    <row r="2434" spans="3:4" ht="12.95" customHeight="1">
      <c r="C2434" s="89"/>
      <c r="D2434" s="89"/>
    </row>
    <row r="2435" spans="3:4" ht="12.95" customHeight="1">
      <c r="C2435" s="89"/>
      <c r="D2435" s="89"/>
    </row>
    <row r="2436" spans="3:4" ht="12.95" customHeight="1">
      <c r="C2436" s="89"/>
      <c r="D2436" s="89"/>
    </row>
    <row r="2437" spans="3:4" ht="12.95" customHeight="1">
      <c r="C2437" s="89"/>
      <c r="D2437" s="89"/>
    </row>
    <row r="2438" spans="3:4" ht="12.95" customHeight="1">
      <c r="C2438" s="89"/>
      <c r="D2438" s="89"/>
    </row>
    <row r="2439" spans="3:4" ht="12.95" customHeight="1">
      <c r="C2439" s="89"/>
      <c r="D2439" s="89"/>
    </row>
    <row r="2440" spans="3:4" ht="12.95" customHeight="1">
      <c r="C2440" s="89"/>
      <c r="D2440" s="89"/>
    </row>
    <row r="2441" spans="3:4" ht="12.95" customHeight="1">
      <c r="C2441" s="89"/>
      <c r="D2441" s="89"/>
    </row>
    <row r="2442" spans="3:4" ht="12.95" customHeight="1">
      <c r="C2442" s="89"/>
      <c r="D2442" s="89"/>
    </row>
    <row r="2443" spans="3:4" ht="12.95" customHeight="1">
      <c r="C2443" s="89"/>
      <c r="D2443" s="89"/>
    </row>
    <row r="2444" spans="3:4" ht="12.95" customHeight="1">
      <c r="C2444" s="89"/>
      <c r="D2444" s="89"/>
    </row>
    <row r="2445" spans="3:4" ht="12.95" customHeight="1">
      <c r="C2445" s="89"/>
      <c r="D2445" s="89"/>
    </row>
    <row r="2446" spans="3:4" ht="12.95" customHeight="1">
      <c r="C2446" s="89"/>
      <c r="D2446" s="89"/>
    </row>
    <row r="2447" spans="3:4" ht="12.95" customHeight="1">
      <c r="C2447" s="89"/>
      <c r="D2447" s="89"/>
    </row>
    <row r="2448" spans="3:4" ht="12.95" customHeight="1">
      <c r="C2448" s="89"/>
      <c r="D2448" s="89"/>
    </row>
    <row r="2449" spans="3:4" ht="12.95" customHeight="1">
      <c r="C2449" s="89"/>
      <c r="D2449" s="89"/>
    </row>
    <row r="2450" spans="3:4" ht="12.95" customHeight="1">
      <c r="C2450" s="89"/>
      <c r="D2450" s="89"/>
    </row>
    <row r="2451" spans="3:4" ht="12.95" customHeight="1">
      <c r="C2451" s="89"/>
      <c r="D2451" s="89"/>
    </row>
    <row r="2452" spans="3:4" ht="12.95" customHeight="1">
      <c r="C2452" s="89"/>
      <c r="D2452" s="89"/>
    </row>
    <row r="2453" spans="3:4" ht="12.95" customHeight="1">
      <c r="C2453" s="89"/>
      <c r="D2453" s="89"/>
    </row>
    <row r="2454" spans="3:4" ht="12.95" customHeight="1">
      <c r="C2454" s="89"/>
      <c r="D2454" s="89"/>
    </row>
    <row r="2455" spans="3:4" ht="12.95" customHeight="1">
      <c r="C2455" s="89"/>
      <c r="D2455" s="89"/>
    </row>
    <row r="2456" spans="3:4" ht="12.95" customHeight="1">
      <c r="C2456" s="89"/>
      <c r="D2456" s="89"/>
    </row>
    <row r="2457" spans="3:4" ht="12.95" customHeight="1">
      <c r="C2457" s="89"/>
      <c r="D2457" s="89"/>
    </row>
    <row r="2458" spans="3:4" ht="12.95" customHeight="1">
      <c r="C2458" s="89"/>
      <c r="D2458" s="89"/>
    </row>
    <row r="2459" spans="3:4" ht="12.95" customHeight="1">
      <c r="C2459" s="89"/>
      <c r="D2459" s="89"/>
    </row>
    <row r="2460" spans="3:4" ht="12.95" customHeight="1">
      <c r="C2460" s="89"/>
      <c r="D2460" s="89"/>
    </row>
    <row r="2461" spans="3:4" ht="12.95" customHeight="1">
      <c r="C2461" s="89"/>
      <c r="D2461" s="89"/>
    </row>
    <row r="2462" spans="3:4" ht="12.95" customHeight="1">
      <c r="C2462" s="89"/>
      <c r="D2462" s="89"/>
    </row>
    <row r="2463" spans="3:4" ht="12.95" customHeight="1">
      <c r="C2463" s="89"/>
      <c r="D2463" s="89"/>
    </row>
    <row r="2464" spans="3:4" ht="12.95" customHeight="1">
      <c r="C2464" s="89"/>
      <c r="D2464" s="89"/>
    </row>
    <row r="2465" spans="3:4" ht="12.95" customHeight="1">
      <c r="C2465" s="89"/>
      <c r="D2465" s="89"/>
    </row>
    <row r="2466" spans="3:4" ht="12.95" customHeight="1">
      <c r="C2466" s="89"/>
      <c r="D2466" s="89"/>
    </row>
    <row r="2467" spans="3:4" ht="12.95" customHeight="1">
      <c r="C2467" s="89"/>
      <c r="D2467" s="89"/>
    </row>
    <row r="2468" spans="3:4" ht="12.95" customHeight="1">
      <c r="C2468" s="89"/>
      <c r="D2468" s="89"/>
    </row>
    <row r="2469" spans="3:4" ht="12.95" customHeight="1">
      <c r="C2469" s="89"/>
      <c r="D2469" s="89"/>
    </row>
    <row r="2470" spans="3:4" ht="12.95" customHeight="1">
      <c r="C2470" s="89"/>
      <c r="D2470" s="89"/>
    </row>
    <row r="2471" spans="3:4" ht="12.95" customHeight="1">
      <c r="C2471" s="89"/>
      <c r="D2471" s="89"/>
    </row>
    <row r="2472" spans="3:4" ht="12.95" customHeight="1">
      <c r="C2472" s="89"/>
      <c r="D2472" s="89"/>
    </row>
    <row r="2473" spans="3:4" ht="12.95" customHeight="1">
      <c r="C2473" s="89"/>
      <c r="D2473" s="89"/>
    </row>
    <row r="2474" spans="3:4" ht="12.95" customHeight="1">
      <c r="C2474" s="89"/>
      <c r="D2474" s="89"/>
    </row>
    <row r="2475" spans="3:4" ht="12.95" customHeight="1">
      <c r="C2475" s="89"/>
      <c r="D2475" s="89"/>
    </row>
    <row r="2476" spans="3:4" ht="12.95" customHeight="1">
      <c r="C2476" s="89"/>
      <c r="D2476" s="89"/>
    </row>
    <row r="2477" spans="3:4" ht="12.95" customHeight="1">
      <c r="C2477" s="89"/>
      <c r="D2477" s="89"/>
    </row>
    <row r="2478" spans="3:4" ht="12.95" customHeight="1">
      <c r="C2478" s="89"/>
      <c r="D2478" s="89"/>
    </row>
    <row r="2479" spans="3:4" ht="12.95" customHeight="1">
      <c r="C2479" s="89"/>
      <c r="D2479" s="89"/>
    </row>
    <row r="2480" spans="3:4" ht="12.95" customHeight="1">
      <c r="C2480" s="89"/>
      <c r="D2480" s="89"/>
    </row>
    <row r="2481" spans="3:4" ht="12.95" customHeight="1">
      <c r="C2481" s="89"/>
      <c r="D2481" s="89"/>
    </row>
    <row r="2482" spans="3:4" ht="12.95" customHeight="1">
      <c r="C2482" s="89"/>
      <c r="D2482" s="89"/>
    </row>
    <row r="2483" spans="3:4" ht="12.95" customHeight="1">
      <c r="C2483" s="89"/>
      <c r="D2483" s="89"/>
    </row>
    <row r="2484" spans="3:4" ht="12.95" customHeight="1">
      <c r="C2484" s="89"/>
      <c r="D2484" s="89"/>
    </row>
    <row r="2485" spans="3:4" ht="12.95" customHeight="1">
      <c r="C2485" s="89"/>
      <c r="D2485" s="89"/>
    </row>
    <row r="2486" spans="3:4" ht="12.95" customHeight="1">
      <c r="C2486" s="89"/>
      <c r="D2486" s="89"/>
    </row>
    <row r="2487" spans="3:4" ht="12.95" customHeight="1">
      <c r="C2487" s="89"/>
      <c r="D2487" s="89"/>
    </row>
    <row r="2488" spans="3:4" ht="12.95" customHeight="1">
      <c r="C2488" s="89"/>
      <c r="D2488" s="89"/>
    </row>
    <row r="2489" spans="3:4" ht="12.95" customHeight="1">
      <c r="C2489" s="89"/>
      <c r="D2489" s="89"/>
    </row>
    <row r="2490" spans="3:4" ht="12.95" customHeight="1">
      <c r="C2490" s="89"/>
      <c r="D2490" s="89"/>
    </row>
    <row r="2491" spans="3:4" ht="12.95" customHeight="1">
      <c r="C2491" s="89"/>
      <c r="D2491" s="89"/>
    </row>
    <row r="2492" spans="3:4" ht="12.95" customHeight="1">
      <c r="C2492" s="89"/>
      <c r="D2492" s="89"/>
    </row>
    <row r="2493" spans="3:4" ht="12.95" customHeight="1">
      <c r="C2493" s="89"/>
      <c r="D2493" s="89"/>
    </row>
    <row r="2494" spans="3:4" ht="12.95" customHeight="1">
      <c r="C2494" s="89"/>
      <c r="D2494" s="89"/>
    </row>
    <row r="2495" spans="3:4" ht="12.95" customHeight="1">
      <c r="C2495" s="89"/>
      <c r="D2495" s="89"/>
    </row>
    <row r="2496" spans="3:4" ht="12.95" customHeight="1">
      <c r="C2496" s="89"/>
      <c r="D2496" s="89"/>
    </row>
    <row r="2497" spans="3:4" ht="12.95" customHeight="1">
      <c r="C2497" s="89"/>
      <c r="D2497" s="89"/>
    </row>
    <row r="2498" spans="3:4" ht="12.95" customHeight="1">
      <c r="C2498" s="89"/>
      <c r="D2498" s="89"/>
    </row>
    <row r="2499" spans="3:4" ht="12.95" customHeight="1">
      <c r="C2499" s="89"/>
      <c r="D2499" s="89"/>
    </row>
    <row r="2500" spans="3:4" ht="12.95" customHeight="1">
      <c r="C2500" s="89"/>
      <c r="D2500" s="89"/>
    </row>
    <row r="2501" spans="3:4" ht="12.95" customHeight="1">
      <c r="C2501" s="89"/>
      <c r="D2501" s="89"/>
    </row>
    <row r="2502" spans="3:4" ht="12.95" customHeight="1">
      <c r="C2502" s="89"/>
      <c r="D2502" s="89"/>
    </row>
    <row r="2503" spans="3:4" ht="12.95" customHeight="1">
      <c r="C2503" s="89"/>
      <c r="D2503" s="89"/>
    </row>
    <row r="2504" spans="3:4" ht="12.95" customHeight="1">
      <c r="C2504" s="89"/>
      <c r="D2504" s="89"/>
    </row>
    <row r="2505" spans="3:4" ht="12.95" customHeight="1">
      <c r="C2505" s="89"/>
      <c r="D2505" s="89"/>
    </row>
    <row r="2506" spans="3:4" ht="12.95" customHeight="1">
      <c r="C2506" s="89"/>
      <c r="D2506" s="89"/>
    </row>
    <row r="2507" spans="3:4" ht="12.95" customHeight="1">
      <c r="C2507" s="89"/>
      <c r="D2507" s="89"/>
    </row>
    <row r="2508" spans="3:4" ht="12.95" customHeight="1">
      <c r="C2508" s="89"/>
      <c r="D2508" s="89"/>
    </row>
    <row r="2509" spans="3:4" ht="12.95" customHeight="1">
      <c r="C2509" s="89"/>
      <c r="D2509" s="89"/>
    </row>
    <row r="2510" spans="3:4" ht="12.95" customHeight="1">
      <c r="C2510" s="89"/>
      <c r="D2510" s="89"/>
    </row>
    <row r="2511" spans="3:4" ht="12.95" customHeight="1">
      <c r="C2511" s="89"/>
      <c r="D2511" s="89"/>
    </row>
    <row r="2512" spans="3:4" ht="12.95" customHeight="1">
      <c r="C2512" s="89"/>
      <c r="D2512" s="89"/>
    </row>
    <row r="2513" spans="3:4" ht="12.95" customHeight="1">
      <c r="C2513" s="89"/>
      <c r="D2513" s="89"/>
    </row>
    <row r="2514" spans="3:4" ht="12.95" customHeight="1">
      <c r="C2514" s="89"/>
      <c r="D2514" s="89"/>
    </row>
    <row r="2515" spans="3:4" ht="12.95" customHeight="1">
      <c r="C2515" s="89"/>
      <c r="D2515" s="89"/>
    </row>
    <row r="2516" spans="3:4" ht="12.95" customHeight="1">
      <c r="C2516" s="89"/>
      <c r="D2516" s="89"/>
    </row>
    <row r="2517" spans="3:4" ht="12.95" customHeight="1">
      <c r="C2517" s="89"/>
      <c r="D2517" s="89"/>
    </row>
    <row r="2518" spans="3:4" ht="12.95" customHeight="1">
      <c r="C2518" s="89"/>
      <c r="D2518" s="89"/>
    </row>
    <row r="2519" spans="3:4" ht="12.95" customHeight="1">
      <c r="C2519" s="89"/>
      <c r="D2519" s="89"/>
    </row>
    <row r="2520" spans="3:4" ht="12.95" customHeight="1">
      <c r="C2520" s="89"/>
      <c r="D2520" s="89"/>
    </row>
    <row r="2521" spans="3:4" ht="12.95" customHeight="1">
      <c r="C2521" s="89"/>
      <c r="D2521" s="89"/>
    </row>
    <row r="2522" spans="3:4" ht="12.95" customHeight="1">
      <c r="C2522" s="89"/>
      <c r="D2522" s="89"/>
    </row>
    <row r="2523" spans="3:4" ht="12.95" customHeight="1">
      <c r="C2523" s="89"/>
      <c r="D2523" s="89"/>
    </row>
    <row r="2524" spans="3:4" ht="12.95" customHeight="1">
      <c r="C2524" s="89"/>
      <c r="D2524" s="89"/>
    </row>
    <row r="2525" spans="3:4" ht="12.95" customHeight="1">
      <c r="C2525" s="89"/>
      <c r="D2525" s="89"/>
    </row>
    <row r="2526" spans="3:4" ht="12.95" customHeight="1">
      <c r="C2526" s="89"/>
      <c r="D2526" s="89"/>
    </row>
    <row r="2527" spans="3:4" ht="12.95" customHeight="1">
      <c r="C2527" s="89"/>
      <c r="D2527" s="89"/>
    </row>
    <row r="2528" spans="3:4" ht="12.95" customHeight="1">
      <c r="C2528" s="89"/>
      <c r="D2528" s="89"/>
    </row>
    <row r="2529" spans="3:4" ht="12.95" customHeight="1">
      <c r="C2529" s="89"/>
      <c r="D2529" s="89"/>
    </row>
    <row r="2530" spans="3:4" ht="12.95" customHeight="1">
      <c r="C2530" s="89"/>
      <c r="D2530" s="89"/>
    </row>
    <row r="2531" spans="3:4" ht="12.95" customHeight="1">
      <c r="C2531" s="89"/>
      <c r="D2531" s="89"/>
    </row>
    <row r="2532" spans="3:4" ht="12.95" customHeight="1">
      <c r="C2532" s="89"/>
      <c r="D2532" s="89"/>
    </row>
    <row r="2533" spans="3:4" ht="12.95" customHeight="1">
      <c r="C2533" s="89"/>
      <c r="D2533" s="89"/>
    </row>
    <row r="2534" spans="3:4" ht="12.95" customHeight="1">
      <c r="C2534" s="89"/>
      <c r="D2534" s="89"/>
    </row>
    <row r="2535" spans="3:4" ht="12.95" customHeight="1">
      <c r="C2535" s="89"/>
      <c r="D2535" s="89"/>
    </row>
    <row r="2536" spans="3:4" ht="12.95" customHeight="1">
      <c r="C2536" s="89"/>
      <c r="D2536" s="89"/>
    </row>
    <row r="2537" spans="3:4" ht="12.95" customHeight="1">
      <c r="C2537" s="89"/>
      <c r="D2537" s="89"/>
    </row>
    <row r="2538" spans="3:4" ht="12.95" customHeight="1">
      <c r="C2538" s="89"/>
      <c r="D2538" s="89"/>
    </row>
    <row r="2539" spans="3:4" ht="12.95" customHeight="1">
      <c r="C2539" s="89"/>
      <c r="D2539" s="89"/>
    </row>
    <row r="2540" spans="3:4" ht="12.95" customHeight="1">
      <c r="C2540" s="89"/>
      <c r="D2540" s="89"/>
    </row>
    <row r="2541" spans="3:4" ht="12.95" customHeight="1">
      <c r="C2541" s="89"/>
      <c r="D2541" s="89"/>
    </row>
    <row r="2542" spans="3:4" ht="12.95" customHeight="1">
      <c r="C2542" s="89"/>
      <c r="D2542" s="89"/>
    </row>
    <row r="2543" spans="3:4" ht="12.95" customHeight="1">
      <c r="C2543" s="89"/>
      <c r="D2543" s="89"/>
    </row>
    <row r="2544" spans="3:4" ht="12.95" customHeight="1">
      <c r="C2544" s="89"/>
      <c r="D2544" s="89"/>
    </row>
    <row r="2545" spans="3:4" ht="12.95" customHeight="1">
      <c r="C2545" s="89"/>
      <c r="D2545" s="89"/>
    </row>
    <row r="2546" spans="3:4" ht="12.95" customHeight="1">
      <c r="C2546" s="89"/>
      <c r="D2546" s="89"/>
    </row>
    <row r="2547" spans="3:4" ht="12.95" customHeight="1">
      <c r="C2547" s="89"/>
      <c r="D2547" s="89"/>
    </row>
    <row r="2548" spans="3:4" ht="12.95" customHeight="1">
      <c r="C2548" s="89"/>
      <c r="D2548" s="89"/>
    </row>
    <row r="2549" spans="3:4" ht="12.95" customHeight="1">
      <c r="C2549" s="89"/>
      <c r="D2549" s="89"/>
    </row>
    <row r="2550" spans="3:4" ht="12.95" customHeight="1">
      <c r="C2550" s="89"/>
      <c r="D2550" s="89"/>
    </row>
    <row r="2551" spans="3:4" ht="12.95" customHeight="1">
      <c r="C2551" s="89"/>
      <c r="D2551" s="89"/>
    </row>
    <row r="2552" spans="3:4" ht="12.95" customHeight="1">
      <c r="C2552" s="89"/>
      <c r="D2552" s="89"/>
    </row>
    <row r="2553" spans="3:4" ht="12.95" customHeight="1">
      <c r="C2553" s="89"/>
      <c r="D2553" s="89"/>
    </row>
    <row r="2554" spans="3:4" ht="12.95" customHeight="1">
      <c r="C2554" s="89"/>
      <c r="D2554" s="89"/>
    </row>
    <row r="2555" spans="3:4" ht="12.95" customHeight="1">
      <c r="C2555" s="89"/>
      <c r="D2555" s="89"/>
    </row>
    <row r="2556" spans="3:4" ht="12.95" customHeight="1">
      <c r="C2556" s="89"/>
      <c r="D2556" s="89"/>
    </row>
    <row r="2557" spans="3:4" ht="12.95" customHeight="1">
      <c r="C2557" s="89"/>
      <c r="D2557" s="89"/>
    </row>
    <row r="2558" spans="3:4" ht="12.95" customHeight="1">
      <c r="C2558" s="89"/>
      <c r="D2558" s="89"/>
    </row>
    <row r="2559" spans="3:4" ht="12.95" customHeight="1">
      <c r="C2559" s="89"/>
      <c r="D2559" s="89"/>
    </row>
    <row r="2560" spans="3:4" ht="12.95" customHeight="1">
      <c r="C2560" s="89"/>
      <c r="D2560" s="89"/>
    </row>
    <row r="2561" spans="3:4" ht="12.95" customHeight="1">
      <c r="C2561" s="89"/>
      <c r="D2561" s="89"/>
    </row>
    <row r="2562" spans="3:4" ht="12.95" customHeight="1">
      <c r="C2562" s="89"/>
      <c r="D2562" s="89"/>
    </row>
    <row r="2563" spans="3:4" ht="12.95" customHeight="1">
      <c r="C2563" s="89"/>
      <c r="D2563" s="89"/>
    </row>
    <row r="2564" spans="3:4" ht="12.95" customHeight="1">
      <c r="C2564" s="89"/>
      <c r="D2564" s="89"/>
    </row>
    <row r="2565" spans="3:4" ht="12.95" customHeight="1">
      <c r="C2565" s="89"/>
      <c r="D2565" s="89"/>
    </row>
    <row r="2566" spans="3:4" ht="12.95" customHeight="1">
      <c r="C2566" s="89"/>
      <c r="D2566" s="89"/>
    </row>
    <row r="2567" spans="3:4" ht="12.95" customHeight="1">
      <c r="C2567" s="89"/>
      <c r="D2567" s="89"/>
    </row>
    <row r="2568" spans="3:4" ht="12.95" customHeight="1">
      <c r="C2568" s="89"/>
      <c r="D2568" s="89"/>
    </row>
    <row r="2569" spans="3:4" ht="12.95" customHeight="1">
      <c r="C2569" s="89"/>
      <c r="D2569" s="89"/>
    </row>
    <row r="2570" spans="3:4" ht="12.95" customHeight="1">
      <c r="C2570" s="89"/>
      <c r="D2570" s="89"/>
    </row>
    <row r="2571" spans="3:4" ht="12.95" customHeight="1">
      <c r="C2571" s="89"/>
      <c r="D2571" s="89"/>
    </row>
    <row r="2572" spans="3:4" ht="12.95" customHeight="1">
      <c r="C2572" s="89"/>
      <c r="D2572" s="89"/>
    </row>
    <row r="2573" spans="3:4" ht="12.95" customHeight="1">
      <c r="C2573" s="89"/>
      <c r="D2573" s="89"/>
    </row>
    <row r="2574" spans="3:4" ht="12.95" customHeight="1">
      <c r="C2574" s="89"/>
      <c r="D2574" s="89"/>
    </row>
    <row r="2575" spans="3:4" ht="12.95" customHeight="1">
      <c r="C2575" s="89"/>
      <c r="D2575" s="89"/>
    </row>
    <row r="2576" spans="3:4" ht="12.95" customHeight="1">
      <c r="C2576" s="89"/>
      <c r="D2576" s="89"/>
    </row>
    <row r="2577" spans="3:4" ht="12.95" customHeight="1">
      <c r="C2577" s="89"/>
      <c r="D2577" s="89"/>
    </row>
    <row r="2578" spans="3:4" ht="12.95" customHeight="1">
      <c r="C2578" s="89"/>
      <c r="D2578" s="89"/>
    </row>
    <row r="2579" spans="3:4" ht="12.95" customHeight="1">
      <c r="C2579" s="89"/>
      <c r="D2579" s="89"/>
    </row>
    <row r="2580" spans="3:4" ht="12.95" customHeight="1">
      <c r="C2580" s="89"/>
      <c r="D2580" s="89"/>
    </row>
    <row r="2581" spans="3:4" ht="12.95" customHeight="1">
      <c r="C2581" s="89"/>
      <c r="D2581" s="89"/>
    </row>
    <row r="2582" spans="3:4" ht="12.95" customHeight="1">
      <c r="C2582" s="89"/>
      <c r="D2582" s="89"/>
    </row>
    <row r="2583" spans="3:4" ht="12.95" customHeight="1">
      <c r="C2583" s="89"/>
      <c r="D2583" s="89"/>
    </row>
    <row r="2584" spans="3:4" ht="12.95" customHeight="1">
      <c r="C2584" s="89"/>
      <c r="D2584" s="89"/>
    </row>
    <row r="2585" spans="3:4" ht="12.95" customHeight="1">
      <c r="C2585" s="89"/>
      <c r="D2585" s="89"/>
    </row>
    <row r="2586" spans="3:4" ht="12.95" customHeight="1">
      <c r="C2586" s="89"/>
      <c r="D2586" s="89"/>
    </row>
    <row r="2587" spans="3:4" ht="12.95" customHeight="1">
      <c r="C2587" s="89"/>
      <c r="D2587" s="89"/>
    </row>
    <row r="2588" spans="3:4" ht="12.95" customHeight="1">
      <c r="C2588" s="89"/>
      <c r="D2588" s="89"/>
    </row>
    <row r="2589" spans="3:4" ht="12.95" customHeight="1">
      <c r="C2589" s="89"/>
      <c r="D2589" s="89"/>
    </row>
    <row r="2590" spans="3:4" ht="12.95" customHeight="1">
      <c r="C2590" s="89"/>
      <c r="D2590" s="89"/>
    </row>
    <row r="2591" spans="3:4" ht="12.95" customHeight="1">
      <c r="C2591" s="89"/>
      <c r="D2591" s="89"/>
    </row>
    <row r="2592" spans="3:4" ht="12.95" customHeight="1">
      <c r="C2592" s="89"/>
      <c r="D2592" s="89"/>
    </row>
    <row r="2593" spans="3:4" ht="12.95" customHeight="1">
      <c r="C2593" s="89"/>
      <c r="D2593" s="89"/>
    </row>
    <row r="2594" spans="3:4" ht="12.95" customHeight="1">
      <c r="C2594" s="89"/>
      <c r="D2594" s="89"/>
    </row>
    <row r="2595" spans="3:4" ht="12.95" customHeight="1">
      <c r="C2595" s="89"/>
      <c r="D2595" s="89"/>
    </row>
    <row r="2596" spans="3:4" ht="12.95" customHeight="1">
      <c r="C2596" s="89"/>
      <c r="D2596" s="89"/>
    </row>
    <row r="2597" spans="3:4" ht="12.95" customHeight="1">
      <c r="C2597" s="89"/>
      <c r="D2597" s="89"/>
    </row>
    <row r="2598" spans="3:4" ht="12.95" customHeight="1">
      <c r="C2598" s="89"/>
      <c r="D2598" s="89"/>
    </row>
    <row r="2599" spans="3:4" ht="12.95" customHeight="1">
      <c r="C2599" s="89"/>
      <c r="D2599" s="89"/>
    </row>
    <row r="2600" spans="3:4" ht="12.95" customHeight="1">
      <c r="C2600" s="89"/>
      <c r="D2600" s="89"/>
    </row>
    <row r="2601" spans="3:4" ht="12.95" customHeight="1">
      <c r="C2601" s="89"/>
      <c r="D2601" s="89"/>
    </row>
    <row r="2602" spans="3:4" ht="12.95" customHeight="1">
      <c r="C2602" s="89"/>
      <c r="D2602" s="89"/>
    </row>
    <row r="2603" spans="3:4" ht="12.95" customHeight="1">
      <c r="C2603" s="89"/>
      <c r="D2603" s="89"/>
    </row>
    <row r="2604" spans="3:4" ht="12.95" customHeight="1">
      <c r="C2604" s="89"/>
      <c r="D2604" s="89"/>
    </row>
    <row r="2605" spans="3:4" ht="12.95" customHeight="1">
      <c r="C2605" s="89"/>
      <c r="D2605" s="89"/>
    </row>
    <row r="2606" spans="3:4" ht="12.95" customHeight="1">
      <c r="C2606" s="89"/>
      <c r="D2606" s="89"/>
    </row>
    <row r="2607" spans="3:4" ht="12.95" customHeight="1">
      <c r="C2607" s="89"/>
      <c r="D2607" s="89"/>
    </row>
    <row r="2608" spans="3:4" ht="12.95" customHeight="1">
      <c r="C2608" s="89"/>
      <c r="D2608" s="89"/>
    </row>
    <row r="2609" spans="3:4" ht="12.95" customHeight="1">
      <c r="C2609" s="89"/>
      <c r="D2609" s="89"/>
    </row>
    <row r="2610" spans="3:4" ht="12.95" customHeight="1">
      <c r="C2610" s="89"/>
      <c r="D2610" s="89"/>
    </row>
    <row r="2611" spans="3:4" ht="12.95" customHeight="1">
      <c r="C2611" s="89"/>
      <c r="D2611" s="89"/>
    </row>
    <row r="2612" spans="3:4" ht="12.95" customHeight="1">
      <c r="C2612" s="89"/>
      <c r="D2612" s="89"/>
    </row>
    <row r="2613" spans="3:4" ht="12.95" customHeight="1">
      <c r="C2613" s="89"/>
      <c r="D2613" s="89"/>
    </row>
    <row r="2614" spans="3:4" ht="12.95" customHeight="1">
      <c r="C2614" s="89"/>
      <c r="D2614" s="89"/>
    </row>
    <row r="2615" spans="3:4" ht="12.95" customHeight="1">
      <c r="C2615" s="89"/>
      <c r="D2615" s="89"/>
    </row>
    <row r="2616" spans="3:4" ht="12.95" customHeight="1">
      <c r="C2616" s="89"/>
      <c r="D2616" s="89"/>
    </row>
    <row r="2617" spans="3:4" ht="12.95" customHeight="1">
      <c r="C2617" s="89"/>
      <c r="D2617" s="89"/>
    </row>
    <row r="2618" spans="3:4" ht="12.95" customHeight="1">
      <c r="C2618" s="89"/>
      <c r="D2618" s="89"/>
    </row>
    <row r="2619" spans="3:4" ht="12.95" customHeight="1">
      <c r="C2619" s="89"/>
      <c r="D2619" s="89"/>
    </row>
    <row r="2620" spans="3:4" ht="12.95" customHeight="1">
      <c r="C2620" s="89"/>
      <c r="D2620" s="89"/>
    </row>
    <row r="2621" spans="3:4" ht="12.95" customHeight="1">
      <c r="C2621" s="89"/>
      <c r="D2621" s="89"/>
    </row>
    <row r="2622" spans="3:4" ht="12.95" customHeight="1">
      <c r="C2622" s="89"/>
      <c r="D2622" s="89"/>
    </row>
    <row r="2623" spans="3:4" ht="12.95" customHeight="1">
      <c r="C2623" s="89"/>
      <c r="D2623" s="89"/>
    </row>
    <row r="2624" spans="3:4" ht="12.95" customHeight="1">
      <c r="C2624" s="89"/>
      <c r="D2624" s="89"/>
    </row>
    <row r="2625" spans="3:4" ht="12.95" customHeight="1">
      <c r="C2625" s="89"/>
      <c r="D2625" s="89"/>
    </row>
    <row r="2626" spans="3:4" ht="12.95" customHeight="1">
      <c r="C2626" s="89"/>
      <c r="D2626" s="89"/>
    </row>
    <row r="2627" spans="3:4" ht="12.95" customHeight="1">
      <c r="C2627" s="89"/>
      <c r="D2627" s="89"/>
    </row>
    <row r="2628" spans="3:4" ht="12.95" customHeight="1">
      <c r="C2628" s="89"/>
      <c r="D2628" s="89"/>
    </row>
    <row r="2629" spans="3:4" ht="12.95" customHeight="1">
      <c r="C2629" s="89"/>
      <c r="D2629" s="89"/>
    </row>
    <row r="2630" spans="3:4" ht="12.95" customHeight="1">
      <c r="C2630" s="89"/>
      <c r="D2630" s="89"/>
    </row>
    <row r="2631" spans="3:4" ht="12.95" customHeight="1">
      <c r="C2631" s="89"/>
      <c r="D2631" s="89"/>
    </row>
    <row r="2632" spans="3:4" ht="12.95" customHeight="1">
      <c r="C2632" s="89"/>
      <c r="D2632" s="89"/>
    </row>
    <row r="2633" spans="3:4" ht="12.95" customHeight="1">
      <c r="C2633" s="89"/>
      <c r="D2633" s="89"/>
    </row>
    <row r="2634" spans="3:4" ht="12.95" customHeight="1">
      <c r="C2634" s="89"/>
      <c r="D2634" s="89"/>
    </row>
    <row r="2635" spans="3:4" ht="12.95" customHeight="1">
      <c r="C2635" s="89"/>
      <c r="D2635" s="89"/>
    </row>
    <row r="2636" spans="3:4" ht="12.95" customHeight="1">
      <c r="C2636" s="89"/>
      <c r="D2636" s="89"/>
    </row>
    <row r="2637" spans="3:4" ht="12.95" customHeight="1">
      <c r="C2637" s="89"/>
      <c r="D2637" s="89"/>
    </row>
    <row r="2638" spans="3:4" ht="12.95" customHeight="1">
      <c r="C2638" s="89"/>
      <c r="D2638" s="89"/>
    </row>
    <row r="2639" spans="3:4" ht="12.95" customHeight="1">
      <c r="C2639" s="89"/>
      <c r="D2639" s="89"/>
    </row>
    <row r="2640" spans="3:4" ht="12.95" customHeight="1">
      <c r="C2640" s="89"/>
      <c r="D2640" s="89"/>
    </row>
    <row r="2641" spans="3:4" ht="12.95" customHeight="1">
      <c r="C2641" s="89"/>
      <c r="D2641" s="89"/>
    </row>
    <row r="2642" spans="3:4" ht="12.95" customHeight="1">
      <c r="C2642" s="89"/>
      <c r="D2642" s="89"/>
    </row>
    <row r="2643" spans="3:4" ht="12.95" customHeight="1">
      <c r="C2643" s="89"/>
      <c r="D2643" s="89"/>
    </row>
    <row r="2644" spans="3:4" ht="12.95" customHeight="1">
      <c r="C2644" s="89"/>
      <c r="D2644" s="89"/>
    </row>
    <row r="2645" spans="3:4" ht="12.95" customHeight="1">
      <c r="C2645" s="89"/>
      <c r="D2645" s="89"/>
    </row>
    <row r="2646" spans="3:4" ht="12.95" customHeight="1">
      <c r="C2646" s="89"/>
      <c r="D2646" s="89"/>
    </row>
    <row r="2647" spans="3:4" ht="12.95" customHeight="1">
      <c r="C2647" s="89"/>
      <c r="D2647" s="89"/>
    </row>
    <row r="2648" spans="3:4" ht="12.95" customHeight="1">
      <c r="C2648" s="89"/>
      <c r="D2648" s="89"/>
    </row>
    <row r="2649" spans="3:4" ht="12.95" customHeight="1">
      <c r="C2649" s="89"/>
      <c r="D2649" s="89"/>
    </row>
    <row r="2650" spans="3:4" ht="12.95" customHeight="1">
      <c r="C2650" s="89"/>
      <c r="D2650" s="89"/>
    </row>
    <row r="2651" spans="3:4" ht="12.95" customHeight="1">
      <c r="C2651" s="89"/>
      <c r="D2651" s="89"/>
    </row>
    <row r="2652" spans="3:4" ht="12.95" customHeight="1">
      <c r="C2652" s="89"/>
      <c r="D2652" s="89"/>
    </row>
    <row r="2653" spans="3:4" ht="12.95" customHeight="1">
      <c r="C2653" s="89"/>
      <c r="D2653" s="89"/>
    </row>
    <row r="2654" spans="3:4" ht="12.95" customHeight="1">
      <c r="C2654" s="89"/>
      <c r="D2654" s="89"/>
    </row>
    <row r="2655" spans="3:4" ht="12.95" customHeight="1">
      <c r="C2655" s="89"/>
      <c r="D2655" s="89"/>
    </row>
    <row r="2656" spans="3:4" ht="12.95" customHeight="1">
      <c r="C2656" s="89"/>
      <c r="D2656" s="89"/>
    </row>
    <row r="2657" spans="3:4" ht="12.95" customHeight="1">
      <c r="C2657" s="89"/>
      <c r="D2657" s="89"/>
    </row>
    <row r="2658" spans="3:4" ht="12.95" customHeight="1">
      <c r="C2658" s="89"/>
      <c r="D2658" s="89"/>
    </row>
    <row r="2659" spans="3:4" ht="12.95" customHeight="1">
      <c r="C2659" s="89"/>
      <c r="D2659" s="89"/>
    </row>
    <row r="2660" spans="3:4" ht="12.95" customHeight="1">
      <c r="C2660" s="89"/>
      <c r="D2660" s="89"/>
    </row>
    <row r="2661" spans="3:4" ht="12.95" customHeight="1">
      <c r="C2661" s="89"/>
      <c r="D2661" s="89"/>
    </row>
    <row r="2662" spans="3:4" ht="12.95" customHeight="1">
      <c r="C2662" s="89"/>
      <c r="D2662" s="89"/>
    </row>
    <row r="2663" spans="3:4" ht="12.95" customHeight="1">
      <c r="C2663" s="89"/>
      <c r="D2663" s="89"/>
    </row>
    <row r="2664" spans="3:4" ht="12.95" customHeight="1">
      <c r="C2664" s="89"/>
      <c r="D2664" s="89"/>
    </row>
    <row r="2665" spans="3:4" ht="12.95" customHeight="1">
      <c r="C2665" s="89"/>
      <c r="D2665" s="89"/>
    </row>
    <row r="2666" spans="3:4" ht="12.95" customHeight="1">
      <c r="C2666" s="89"/>
      <c r="D2666" s="89"/>
    </row>
    <row r="2667" spans="3:4" ht="12.95" customHeight="1">
      <c r="C2667" s="89"/>
      <c r="D2667" s="89"/>
    </row>
    <row r="2668" spans="3:4" ht="12.95" customHeight="1">
      <c r="C2668" s="89"/>
      <c r="D2668" s="89"/>
    </row>
    <row r="2669" spans="3:4" ht="12.95" customHeight="1">
      <c r="C2669" s="89"/>
      <c r="D2669" s="89"/>
    </row>
    <row r="2670" spans="3:4" ht="12.95" customHeight="1">
      <c r="C2670" s="89"/>
      <c r="D2670" s="89"/>
    </row>
    <row r="2671" spans="3:4" ht="12.95" customHeight="1">
      <c r="C2671" s="89"/>
      <c r="D2671" s="89"/>
    </row>
    <row r="2672" spans="3:4" ht="12.95" customHeight="1">
      <c r="C2672" s="89"/>
      <c r="D2672" s="89"/>
    </row>
    <row r="2673" spans="3:4" ht="12.95" customHeight="1">
      <c r="C2673" s="89"/>
      <c r="D2673" s="89"/>
    </row>
    <row r="2674" spans="3:4" ht="12.95" customHeight="1">
      <c r="C2674" s="89"/>
      <c r="D2674" s="89"/>
    </row>
    <row r="2675" spans="3:4" ht="12.95" customHeight="1">
      <c r="C2675" s="89"/>
      <c r="D2675" s="89"/>
    </row>
    <row r="2676" spans="3:4" ht="12.95" customHeight="1">
      <c r="C2676" s="89"/>
      <c r="D2676" s="89"/>
    </row>
    <row r="2677" spans="3:4" ht="12.95" customHeight="1">
      <c r="C2677" s="89"/>
      <c r="D2677" s="89"/>
    </row>
    <row r="2678" spans="3:4" ht="12.95" customHeight="1">
      <c r="C2678" s="89"/>
      <c r="D2678" s="89"/>
    </row>
    <row r="2679" spans="3:4" ht="12.95" customHeight="1">
      <c r="C2679" s="89"/>
      <c r="D2679" s="89"/>
    </row>
    <row r="2680" spans="3:4" ht="12.95" customHeight="1">
      <c r="C2680" s="89"/>
      <c r="D2680" s="89"/>
    </row>
    <row r="2681" spans="3:4" ht="12.95" customHeight="1">
      <c r="C2681" s="89"/>
      <c r="D2681" s="89"/>
    </row>
    <row r="2682" spans="3:4" ht="12.95" customHeight="1">
      <c r="C2682" s="89"/>
      <c r="D2682" s="89"/>
    </row>
    <row r="2683" spans="3:4" ht="12.95" customHeight="1">
      <c r="C2683" s="89"/>
      <c r="D2683" s="89"/>
    </row>
    <row r="2684" spans="3:4" ht="12.95" customHeight="1">
      <c r="C2684" s="89"/>
      <c r="D2684" s="89"/>
    </row>
    <row r="2685" spans="3:4" ht="12.95" customHeight="1">
      <c r="C2685" s="89"/>
      <c r="D2685" s="89"/>
    </row>
    <row r="2686" spans="3:4" ht="12.95" customHeight="1">
      <c r="C2686" s="89"/>
      <c r="D2686" s="89"/>
    </row>
    <row r="2687" spans="3:4" ht="12.95" customHeight="1">
      <c r="C2687" s="89"/>
      <c r="D2687" s="89"/>
    </row>
    <row r="2688" spans="3:4" ht="12.95" customHeight="1">
      <c r="C2688" s="89"/>
      <c r="D2688" s="89"/>
    </row>
    <row r="2689" spans="3:4" ht="12.95" customHeight="1">
      <c r="C2689" s="89"/>
      <c r="D2689" s="89"/>
    </row>
    <row r="2690" spans="3:4" ht="12.95" customHeight="1">
      <c r="C2690" s="89"/>
      <c r="D2690" s="89"/>
    </row>
    <row r="2691" spans="3:4" ht="12.95" customHeight="1">
      <c r="C2691" s="89"/>
      <c r="D2691" s="89"/>
    </row>
    <row r="2692" spans="3:4" ht="12.95" customHeight="1">
      <c r="C2692" s="89"/>
      <c r="D2692" s="89"/>
    </row>
    <row r="2693" spans="3:4" ht="12.95" customHeight="1">
      <c r="C2693" s="89"/>
      <c r="D2693" s="89"/>
    </row>
    <row r="2694" spans="3:4" ht="12.95" customHeight="1">
      <c r="C2694" s="89"/>
      <c r="D2694" s="89"/>
    </row>
    <row r="2695" spans="3:4" ht="12.95" customHeight="1">
      <c r="C2695" s="89"/>
      <c r="D2695" s="89"/>
    </row>
    <row r="2696" spans="3:4" ht="12.95" customHeight="1">
      <c r="C2696" s="89"/>
      <c r="D2696" s="89"/>
    </row>
    <row r="2697" spans="3:4" ht="12.95" customHeight="1">
      <c r="C2697" s="89"/>
      <c r="D2697" s="89"/>
    </row>
    <row r="2698" spans="3:4" ht="12.95" customHeight="1">
      <c r="C2698" s="89"/>
      <c r="D2698" s="89"/>
    </row>
    <row r="2699" spans="3:4" ht="12.95" customHeight="1">
      <c r="C2699" s="89"/>
      <c r="D2699" s="89"/>
    </row>
    <row r="2700" spans="3:4" ht="12.95" customHeight="1">
      <c r="C2700" s="89"/>
      <c r="D2700" s="89"/>
    </row>
    <row r="2701" spans="3:4" ht="12.95" customHeight="1">
      <c r="C2701" s="89"/>
      <c r="D2701" s="89"/>
    </row>
    <row r="2702" spans="3:4" ht="12.95" customHeight="1">
      <c r="C2702" s="89"/>
      <c r="D2702" s="89"/>
    </row>
    <row r="2703" spans="3:4" ht="12.95" customHeight="1">
      <c r="C2703" s="89"/>
      <c r="D2703" s="89"/>
    </row>
    <row r="2704" spans="3:4" ht="12.95" customHeight="1">
      <c r="C2704" s="89"/>
      <c r="D2704" s="89"/>
    </row>
    <row r="2705" spans="3:4" ht="12.95" customHeight="1">
      <c r="C2705" s="89"/>
      <c r="D2705" s="89"/>
    </row>
    <row r="2706" spans="3:4" ht="12.95" customHeight="1">
      <c r="C2706" s="89"/>
      <c r="D2706" s="89"/>
    </row>
    <row r="2707" spans="3:4" ht="12.95" customHeight="1">
      <c r="C2707" s="89"/>
      <c r="D2707" s="89"/>
    </row>
    <row r="2708" spans="3:4" ht="12.95" customHeight="1">
      <c r="C2708" s="89"/>
      <c r="D2708" s="89"/>
    </row>
    <row r="2709" spans="3:4" ht="12.95" customHeight="1">
      <c r="C2709" s="89"/>
      <c r="D2709" s="89"/>
    </row>
    <row r="2710" spans="3:4" ht="12.95" customHeight="1">
      <c r="C2710" s="89"/>
      <c r="D2710" s="89"/>
    </row>
    <row r="2711" spans="3:4" ht="12.95" customHeight="1">
      <c r="C2711" s="89"/>
      <c r="D2711" s="89"/>
    </row>
    <row r="2712" spans="3:4" ht="12.95" customHeight="1">
      <c r="C2712" s="89"/>
      <c r="D2712" s="89"/>
    </row>
    <row r="2713" spans="3:4" ht="12.95" customHeight="1">
      <c r="C2713" s="89"/>
      <c r="D2713" s="89"/>
    </row>
    <row r="2714" spans="3:4" ht="12.95" customHeight="1">
      <c r="C2714" s="89"/>
      <c r="D2714" s="89"/>
    </row>
    <row r="2715" spans="3:4" ht="12.95" customHeight="1">
      <c r="C2715" s="89"/>
      <c r="D2715" s="89"/>
    </row>
    <row r="2716" spans="3:4" ht="12.95" customHeight="1">
      <c r="C2716" s="89"/>
      <c r="D2716" s="89"/>
    </row>
    <row r="2717" spans="3:4" ht="12.95" customHeight="1">
      <c r="C2717" s="89"/>
      <c r="D2717" s="89"/>
    </row>
    <row r="2718" spans="3:4" ht="12.95" customHeight="1">
      <c r="C2718" s="89"/>
      <c r="D2718" s="89"/>
    </row>
    <row r="2719" spans="3:4" ht="12.95" customHeight="1">
      <c r="C2719" s="89"/>
      <c r="D2719" s="89"/>
    </row>
    <row r="2720" spans="3:4" ht="12.95" customHeight="1">
      <c r="C2720" s="89"/>
      <c r="D2720" s="89"/>
    </row>
    <row r="2721" spans="3:4" ht="12.95" customHeight="1">
      <c r="C2721" s="89"/>
      <c r="D2721" s="89"/>
    </row>
    <row r="2722" spans="3:4" ht="12.95" customHeight="1">
      <c r="C2722" s="89"/>
      <c r="D2722" s="89"/>
    </row>
    <row r="2723" spans="3:4" ht="12.95" customHeight="1">
      <c r="C2723" s="89"/>
      <c r="D2723" s="89"/>
    </row>
    <row r="2724" spans="3:4" ht="12.95" customHeight="1">
      <c r="C2724" s="89"/>
      <c r="D2724" s="89"/>
    </row>
    <row r="2725" spans="3:4" ht="12.95" customHeight="1">
      <c r="C2725" s="89"/>
      <c r="D2725" s="89"/>
    </row>
    <row r="2726" spans="3:4" ht="12.95" customHeight="1">
      <c r="C2726" s="89"/>
      <c r="D2726" s="89"/>
    </row>
    <row r="2727" spans="3:4" ht="12.95" customHeight="1">
      <c r="C2727" s="89"/>
      <c r="D2727" s="89"/>
    </row>
    <row r="2728" spans="3:4" ht="12.95" customHeight="1">
      <c r="C2728" s="89"/>
      <c r="D2728" s="89"/>
    </row>
    <row r="2729" spans="3:4" ht="12.95" customHeight="1">
      <c r="C2729" s="89"/>
      <c r="D2729" s="89"/>
    </row>
    <row r="2730" spans="3:4" ht="12.95" customHeight="1">
      <c r="C2730" s="89"/>
      <c r="D2730" s="89"/>
    </row>
    <row r="2731" spans="3:4" ht="12.95" customHeight="1">
      <c r="C2731" s="89"/>
      <c r="D2731" s="89"/>
    </row>
    <row r="2732" spans="3:4" ht="12.95" customHeight="1">
      <c r="C2732" s="89"/>
      <c r="D2732" s="89"/>
    </row>
    <row r="2733" spans="3:4" ht="12.95" customHeight="1">
      <c r="C2733" s="89"/>
      <c r="D2733" s="89"/>
    </row>
    <row r="2734" spans="3:4" ht="12.95" customHeight="1">
      <c r="C2734" s="89"/>
      <c r="D2734" s="89"/>
    </row>
    <row r="2735" spans="3:4" ht="12.95" customHeight="1">
      <c r="C2735" s="89"/>
      <c r="D2735" s="89"/>
    </row>
    <row r="2736" spans="3:4" ht="12.95" customHeight="1">
      <c r="C2736" s="89"/>
      <c r="D2736" s="89"/>
    </row>
    <row r="2737" spans="3:4" ht="12.95" customHeight="1">
      <c r="C2737" s="89"/>
      <c r="D2737" s="89"/>
    </row>
    <row r="2738" spans="3:4" ht="12.95" customHeight="1">
      <c r="C2738" s="89"/>
      <c r="D2738" s="89"/>
    </row>
    <row r="2739" spans="3:4" ht="12.95" customHeight="1">
      <c r="C2739" s="89"/>
      <c r="D2739" s="89"/>
    </row>
    <row r="2740" spans="3:4" ht="12.95" customHeight="1">
      <c r="C2740" s="89"/>
      <c r="D2740" s="89"/>
    </row>
    <row r="2741" spans="3:4" ht="12.95" customHeight="1">
      <c r="C2741" s="89"/>
      <c r="D2741" s="89"/>
    </row>
    <row r="2742" spans="3:4" ht="12.95" customHeight="1">
      <c r="C2742" s="89"/>
      <c r="D2742" s="89"/>
    </row>
    <row r="2743" spans="3:4" ht="12.95" customHeight="1">
      <c r="C2743" s="89"/>
      <c r="D2743" s="89"/>
    </row>
    <row r="2744" spans="3:4" ht="12.95" customHeight="1">
      <c r="C2744" s="89"/>
      <c r="D2744" s="89"/>
    </row>
    <row r="2745" spans="3:4" ht="12.95" customHeight="1">
      <c r="C2745" s="89"/>
      <c r="D2745" s="89"/>
    </row>
    <row r="2746" spans="3:4" ht="12.95" customHeight="1">
      <c r="C2746" s="89"/>
      <c r="D2746" s="89"/>
    </row>
    <row r="2747" spans="3:4" ht="12.95" customHeight="1">
      <c r="C2747" s="89"/>
      <c r="D2747" s="89"/>
    </row>
    <row r="2748" spans="3:4" ht="12.95" customHeight="1">
      <c r="C2748" s="89"/>
      <c r="D2748" s="89"/>
    </row>
    <row r="2749" spans="3:4" ht="12.95" customHeight="1">
      <c r="C2749" s="89"/>
      <c r="D2749" s="89"/>
    </row>
    <row r="2750" spans="3:4" ht="12.95" customHeight="1">
      <c r="C2750" s="89"/>
      <c r="D2750" s="89"/>
    </row>
    <row r="2751" spans="3:4" ht="12.95" customHeight="1">
      <c r="C2751" s="89"/>
      <c r="D2751" s="89"/>
    </row>
    <row r="2752" spans="3:4" ht="12.95" customHeight="1">
      <c r="C2752" s="89"/>
      <c r="D2752" s="89"/>
    </row>
    <row r="2753" spans="3:4" ht="12.95" customHeight="1">
      <c r="C2753" s="89"/>
      <c r="D2753" s="89"/>
    </row>
    <row r="2754" spans="3:4" ht="12.95" customHeight="1">
      <c r="C2754" s="89"/>
      <c r="D2754" s="89"/>
    </row>
    <row r="2755" spans="3:4" ht="12.95" customHeight="1">
      <c r="C2755" s="89"/>
      <c r="D2755" s="89"/>
    </row>
    <row r="2756" spans="3:4" ht="12.95" customHeight="1">
      <c r="C2756" s="89"/>
      <c r="D2756" s="89"/>
    </row>
    <row r="2757" spans="3:4" ht="12.95" customHeight="1">
      <c r="C2757" s="89"/>
      <c r="D2757" s="89"/>
    </row>
    <row r="2758" spans="3:4" ht="12.95" customHeight="1">
      <c r="C2758" s="89"/>
      <c r="D2758" s="89"/>
    </row>
    <row r="2759" spans="3:4" ht="12.95" customHeight="1">
      <c r="C2759" s="89"/>
      <c r="D2759" s="89"/>
    </row>
    <row r="2760" spans="3:4" ht="12.95" customHeight="1">
      <c r="C2760" s="89"/>
      <c r="D2760" s="89"/>
    </row>
    <row r="2761" spans="3:4" ht="12.95" customHeight="1">
      <c r="C2761" s="89"/>
      <c r="D2761" s="89"/>
    </row>
    <row r="2762" spans="3:4" ht="12.95" customHeight="1">
      <c r="C2762" s="89"/>
      <c r="D2762" s="89"/>
    </row>
    <row r="2763" spans="3:4" ht="12.95" customHeight="1">
      <c r="C2763" s="89"/>
      <c r="D2763" s="89"/>
    </row>
    <row r="2764" spans="3:4" ht="12.95" customHeight="1">
      <c r="C2764" s="89"/>
      <c r="D2764" s="89"/>
    </row>
    <row r="2765" spans="3:4" ht="12.95" customHeight="1">
      <c r="C2765" s="89"/>
      <c r="D2765" s="89"/>
    </row>
    <row r="2766" spans="3:4" ht="12.95" customHeight="1">
      <c r="C2766" s="89"/>
      <c r="D2766" s="89"/>
    </row>
    <row r="2767" spans="3:4" ht="12.95" customHeight="1">
      <c r="C2767" s="89"/>
      <c r="D2767" s="89"/>
    </row>
    <row r="2768" spans="3:4" ht="12.95" customHeight="1">
      <c r="C2768" s="89"/>
      <c r="D2768" s="89"/>
    </row>
    <row r="2769" spans="3:4" ht="12.95" customHeight="1">
      <c r="C2769" s="89"/>
      <c r="D2769" s="89"/>
    </row>
    <row r="2770" spans="3:4" ht="12.95" customHeight="1">
      <c r="C2770" s="89"/>
      <c r="D2770" s="89"/>
    </row>
    <row r="2771" spans="3:4" ht="12.95" customHeight="1">
      <c r="C2771" s="89"/>
      <c r="D2771" s="89"/>
    </row>
    <row r="2772" spans="3:4" ht="12.95" customHeight="1">
      <c r="C2772" s="89"/>
      <c r="D2772" s="89"/>
    </row>
    <row r="2773" spans="3:4" ht="12.95" customHeight="1">
      <c r="C2773" s="89"/>
      <c r="D2773" s="89"/>
    </row>
    <row r="2774" spans="3:4" ht="12.95" customHeight="1">
      <c r="C2774" s="89"/>
      <c r="D2774" s="89"/>
    </row>
    <row r="2775" spans="3:4" ht="12.95" customHeight="1">
      <c r="C2775" s="89"/>
      <c r="D2775" s="89"/>
    </row>
    <row r="2776" spans="3:4" ht="12.95" customHeight="1">
      <c r="C2776" s="89"/>
      <c r="D2776" s="89"/>
    </row>
    <row r="2777" spans="3:4" ht="12.95" customHeight="1">
      <c r="C2777" s="89"/>
      <c r="D2777" s="89"/>
    </row>
    <row r="2778" spans="3:4" ht="12.95" customHeight="1">
      <c r="C2778" s="89"/>
      <c r="D2778" s="89"/>
    </row>
    <row r="2779" spans="3:4" ht="12.95" customHeight="1">
      <c r="C2779" s="89"/>
      <c r="D2779" s="89"/>
    </row>
    <row r="2780" spans="3:4" ht="12.95" customHeight="1">
      <c r="C2780" s="89"/>
      <c r="D2780" s="89"/>
    </row>
    <row r="2781" spans="3:4" ht="12.95" customHeight="1">
      <c r="C2781" s="89"/>
      <c r="D2781" s="89"/>
    </row>
    <row r="2782" spans="3:4" ht="12.95" customHeight="1">
      <c r="C2782" s="89"/>
      <c r="D2782" s="89"/>
    </row>
    <row r="2783" spans="3:4" ht="12.95" customHeight="1">
      <c r="C2783" s="89"/>
      <c r="D2783" s="89"/>
    </row>
    <row r="2784" spans="3:4" ht="12.95" customHeight="1">
      <c r="C2784" s="89"/>
      <c r="D2784" s="89"/>
    </row>
    <row r="2785" spans="3:4" ht="12.95" customHeight="1">
      <c r="C2785" s="89"/>
      <c r="D2785" s="89"/>
    </row>
    <row r="2786" spans="3:4" ht="12.95" customHeight="1">
      <c r="C2786" s="89"/>
      <c r="D2786" s="89"/>
    </row>
    <row r="2787" spans="3:4" ht="12.95" customHeight="1">
      <c r="C2787" s="89"/>
      <c r="D2787" s="89"/>
    </row>
    <row r="2788" spans="3:4" ht="12.95" customHeight="1">
      <c r="C2788" s="89"/>
      <c r="D2788" s="89"/>
    </row>
    <row r="2789" spans="3:4" ht="12.95" customHeight="1">
      <c r="C2789" s="89"/>
      <c r="D2789" s="89"/>
    </row>
    <row r="2790" spans="3:4" ht="12.95" customHeight="1">
      <c r="C2790" s="89"/>
      <c r="D2790" s="89"/>
    </row>
    <row r="2791" spans="3:4" ht="12.95" customHeight="1">
      <c r="C2791" s="89"/>
      <c r="D2791" s="89"/>
    </row>
    <row r="2792" spans="3:4" ht="12.95" customHeight="1">
      <c r="C2792" s="89"/>
      <c r="D2792" s="89"/>
    </row>
    <row r="2793" spans="3:4" ht="12.95" customHeight="1">
      <c r="C2793" s="89"/>
      <c r="D2793" s="89"/>
    </row>
    <row r="2794" spans="3:4" ht="12.95" customHeight="1">
      <c r="C2794" s="89"/>
      <c r="D2794" s="89"/>
    </row>
    <row r="2795" spans="3:4" ht="12.95" customHeight="1">
      <c r="C2795" s="89"/>
      <c r="D2795" s="89"/>
    </row>
    <row r="2796" spans="3:4" ht="12.95" customHeight="1">
      <c r="C2796" s="89"/>
      <c r="D2796" s="89"/>
    </row>
    <row r="2797" spans="3:4" ht="12.95" customHeight="1">
      <c r="C2797" s="89"/>
      <c r="D2797" s="89"/>
    </row>
    <row r="2798" spans="3:4" ht="12.95" customHeight="1">
      <c r="C2798" s="89"/>
      <c r="D2798" s="89"/>
    </row>
    <row r="2799" spans="3:4" ht="12.95" customHeight="1">
      <c r="C2799" s="89"/>
      <c r="D2799" s="89"/>
    </row>
    <row r="2800" spans="3:4" ht="12.95" customHeight="1">
      <c r="C2800" s="89"/>
      <c r="D2800" s="89"/>
    </row>
    <row r="2801" spans="3:4" ht="12.95" customHeight="1">
      <c r="C2801" s="89"/>
      <c r="D2801" s="89"/>
    </row>
    <row r="2802" spans="3:4" ht="12.95" customHeight="1">
      <c r="C2802" s="89"/>
      <c r="D2802" s="89"/>
    </row>
    <row r="2803" spans="3:4" ht="12.95" customHeight="1">
      <c r="C2803" s="89"/>
      <c r="D2803" s="89"/>
    </row>
    <row r="2804" spans="3:4" ht="12.95" customHeight="1">
      <c r="C2804" s="89"/>
      <c r="D2804" s="89"/>
    </row>
    <row r="2805" spans="3:4" ht="12.95" customHeight="1">
      <c r="C2805" s="89"/>
      <c r="D2805" s="89"/>
    </row>
    <row r="2806" spans="3:4" ht="12.95" customHeight="1">
      <c r="C2806" s="89"/>
      <c r="D2806" s="89"/>
    </row>
    <row r="2807" spans="3:4" ht="12.95" customHeight="1">
      <c r="C2807" s="89"/>
      <c r="D2807" s="89"/>
    </row>
    <row r="2808" spans="3:4" ht="12.95" customHeight="1">
      <c r="C2808" s="89"/>
      <c r="D2808" s="89"/>
    </row>
    <row r="2809" spans="3:4" ht="12.95" customHeight="1">
      <c r="C2809" s="89"/>
      <c r="D2809" s="89"/>
    </row>
    <row r="2810" spans="3:4" ht="12.95" customHeight="1">
      <c r="C2810" s="89"/>
      <c r="D2810" s="89"/>
    </row>
    <row r="2811" spans="3:4" ht="12.95" customHeight="1">
      <c r="C2811" s="89"/>
      <c r="D2811" s="89"/>
    </row>
    <row r="2812" spans="3:4" ht="12.95" customHeight="1">
      <c r="C2812" s="89"/>
      <c r="D2812" s="89"/>
    </row>
    <row r="2813" spans="3:4" ht="12.95" customHeight="1">
      <c r="C2813" s="89"/>
      <c r="D2813" s="89"/>
    </row>
    <row r="2814" spans="3:4" ht="12.95" customHeight="1">
      <c r="C2814" s="89"/>
      <c r="D2814" s="89"/>
    </row>
    <row r="2815" spans="3:4" ht="12.95" customHeight="1">
      <c r="C2815" s="89"/>
      <c r="D2815" s="89"/>
    </row>
    <row r="2816" spans="3:4" ht="12.95" customHeight="1">
      <c r="C2816" s="89"/>
      <c r="D2816" s="89"/>
    </row>
    <row r="2817" spans="3:4" ht="12.95" customHeight="1">
      <c r="C2817" s="89"/>
      <c r="D2817" s="89"/>
    </row>
    <row r="2818" spans="3:4" ht="12.95" customHeight="1">
      <c r="C2818" s="89"/>
      <c r="D2818" s="89"/>
    </row>
    <row r="2819" spans="3:4" ht="12.95" customHeight="1">
      <c r="C2819" s="89"/>
      <c r="D2819" s="89"/>
    </row>
    <row r="2820" spans="3:4" ht="12.95" customHeight="1">
      <c r="C2820" s="89"/>
      <c r="D2820" s="89"/>
    </row>
    <row r="2821" spans="3:4" ht="12.95" customHeight="1">
      <c r="C2821" s="89"/>
      <c r="D2821" s="89"/>
    </row>
    <row r="2822" spans="3:4" ht="12.95" customHeight="1">
      <c r="C2822" s="89"/>
      <c r="D2822" s="89"/>
    </row>
    <row r="2823" spans="3:4" ht="12.95" customHeight="1">
      <c r="C2823" s="89"/>
      <c r="D2823" s="89"/>
    </row>
    <row r="2824" spans="3:4" ht="12.95" customHeight="1">
      <c r="C2824" s="89"/>
      <c r="D2824" s="89"/>
    </row>
    <row r="2825" spans="3:4" ht="12.95" customHeight="1">
      <c r="C2825" s="89"/>
      <c r="D2825" s="89"/>
    </row>
    <row r="2826" spans="3:4" ht="12.95" customHeight="1">
      <c r="C2826" s="89"/>
      <c r="D2826" s="89"/>
    </row>
    <row r="2827" spans="3:4" ht="12.95" customHeight="1">
      <c r="C2827" s="89"/>
      <c r="D2827" s="89"/>
    </row>
    <row r="2828" spans="3:4" ht="12.95" customHeight="1">
      <c r="C2828" s="89"/>
      <c r="D2828" s="89"/>
    </row>
    <row r="2829" spans="3:4" ht="12.95" customHeight="1">
      <c r="C2829" s="89"/>
      <c r="D2829" s="89"/>
    </row>
    <row r="2830" spans="3:4" ht="12.95" customHeight="1">
      <c r="C2830" s="89"/>
      <c r="D2830" s="89"/>
    </row>
    <row r="2831" spans="3:4" ht="12.95" customHeight="1">
      <c r="C2831" s="89"/>
      <c r="D2831" s="89"/>
    </row>
    <row r="2832" spans="3:4" ht="12.95" customHeight="1">
      <c r="C2832" s="89"/>
      <c r="D2832" s="89"/>
    </row>
    <row r="2833" spans="3:4" ht="12.95" customHeight="1">
      <c r="C2833" s="89"/>
      <c r="D2833" s="89"/>
    </row>
    <row r="2834" spans="3:4" ht="12.95" customHeight="1">
      <c r="C2834" s="89"/>
      <c r="D2834" s="89"/>
    </row>
    <row r="2835" spans="3:4" ht="12.95" customHeight="1">
      <c r="C2835" s="89"/>
      <c r="D2835" s="89"/>
    </row>
    <row r="2836" spans="3:4" ht="12.95" customHeight="1">
      <c r="C2836" s="89"/>
      <c r="D2836" s="89"/>
    </row>
    <row r="2837" spans="3:4" ht="12.95" customHeight="1">
      <c r="C2837" s="89"/>
      <c r="D2837" s="89"/>
    </row>
    <row r="2838" spans="3:4" ht="12.95" customHeight="1">
      <c r="C2838" s="89"/>
      <c r="D2838" s="89"/>
    </row>
    <row r="2839" spans="3:4" ht="12.95" customHeight="1">
      <c r="C2839" s="89"/>
      <c r="D2839" s="89"/>
    </row>
    <row r="2840" spans="3:4" ht="12.95" customHeight="1">
      <c r="C2840" s="89"/>
      <c r="D2840" s="89"/>
    </row>
    <row r="2841" spans="3:4" ht="12.95" customHeight="1">
      <c r="C2841" s="89"/>
      <c r="D2841" s="89"/>
    </row>
    <row r="2842" spans="3:4" ht="12.95" customHeight="1">
      <c r="C2842" s="89"/>
      <c r="D2842" s="89"/>
    </row>
    <row r="2843" spans="3:4" ht="12.95" customHeight="1">
      <c r="C2843" s="89"/>
      <c r="D2843" s="89"/>
    </row>
    <row r="2844" spans="3:4" ht="12.95" customHeight="1">
      <c r="C2844" s="89"/>
      <c r="D2844" s="89"/>
    </row>
    <row r="2845" spans="3:4" ht="12.95" customHeight="1">
      <c r="C2845" s="89"/>
      <c r="D2845" s="89"/>
    </row>
    <row r="2846" spans="3:4" ht="12.95" customHeight="1">
      <c r="C2846" s="89"/>
      <c r="D2846" s="89"/>
    </row>
    <row r="2847" spans="3:4" ht="12.95" customHeight="1">
      <c r="C2847" s="89"/>
      <c r="D2847" s="89"/>
    </row>
    <row r="2848" spans="3:4" ht="12.95" customHeight="1">
      <c r="C2848" s="89"/>
      <c r="D2848" s="89"/>
    </row>
    <row r="2849" spans="3:4" ht="12.95" customHeight="1">
      <c r="C2849" s="89"/>
      <c r="D2849" s="89"/>
    </row>
    <row r="2850" spans="3:4" ht="12.95" customHeight="1">
      <c r="C2850" s="89"/>
      <c r="D2850" s="89"/>
    </row>
    <row r="2851" spans="3:4" ht="12.95" customHeight="1">
      <c r="C2851" s="89"/>
      <c r="D2851" s="89"/>
    </row>
    <row r="2852" spans="3:4" ht="12.95" customHeight="1">
      <c r="C2852" s="89"/>
      <c r="D2852" s="89"/>
    </row>
    <row r="2853" spans="3:4" ht="12.95" customHeight="1">
      <c r="C2853" s="89"/>
      <c r="D2853" s="89"/>
    </row>
    <row r="2854" spans="3:4" ht="12.95" customHeight="1">
      <c r="C2854" s="89"/>
      <c r="D2854" s="89"/>
    </row>
    <row r="2855" spans="3:4" ht="12.95" customHeight="1">
      <c r="C2855" s="89"/>
      <c r="D2855" s="89"/>
    </row>
    <row r="2856" spans="3:4" ht="12.95" customHeight="1">
      <c r="C2856" s="89"/>
      <c r="D2856" s="89"/>
    </row>
    <row r="2857" spans="3:4" ht="12.95" customHeight="1">
      <c r="C2857" s="89"/>
      <c r="D2857" s="89"/>
    </row>
    <row r="2858" spans="3:4" ht="12.95" customHeight="1">
      <c r="C2858" s="89"/>
      <c r="D2858" s="89"/>
    </row>
    <row r="2859" spans="3:4" ht="12.95" customHeight="1">
      <c r="C2859" s="89"/>
      <c r="D2859" s="89"/>
    </row>
    <row r="2860" spans="3:4" ht="12.95" customHeight="1">
      <c r="C2860" s="89"/>
      <c r="D2860" s="89"/>
    </row>
    <row r="2861" spans="3:4" ht="12.95" customHeight="1">
      <c r="C2861" s="89"/>
      <c r="D2861" s="89"/>
    </row>
    <row r="2862" spans="3:4" ht="12.95" customHeight="1">
      <c r="C2862" s="89"/>
      <c r="D2862" s="89"/>
    </row>
    <row r="2863" spans="3:4" ht="12.95" customHeight="1">
      <c r="C2863" s="89"/>
      <c r="D2863" s="89"/>
    </row>
    <row r="2864" spans="3:4" ht="12.95" customHeight="1">
      <c r="C2864" s="89"/>
      <c r="D2864" s="89"/>
    </row>
    <row r="2865" spans="3:4" ht="12.95" customHeight="1">
      <c r="C2865" s="89"/>
      <c r="D2865" s="89"/>
    </row>
    <row r="2866" spans="3:4" ht="12.95" customHeight="1">
      <c r="C2866" s="89"/>
      <c r="D2866" s="89"/>
    </row>
    <row r="2867" spans="3:4" ht="12.95" customHeight="1">
      <c r="C2867" s="89"/>
      <c r="D2867" s="89"/>
    </row>
    <row r="2868" spans="3:4" ht="12.95" customHeight="1">
      <c r="C2868" s="89"/>
      <c r="D2868" s="89"/>
    </row>
    <row r="2869" spans="3:4" ht="12.95" customHeight="1">
      <c r="C2869" s="89"/>
      <c r="D2869" s="89"/>
    </row>
    <row r="2870" spans="3:4" ht="12.95" customHeight="1">
      <c r="C2870" s="89"/>
      <c r="D2870" s="89"/>
    </row>
    <row r="2871" spans="3:4" ht="12.95" customHeight="1">
      <c r="C2871" s="89"/>
      <c r="D2871" s="89"/>
    </row>
    <row r="2872" spans="3:4" ht="12.95" customHeight="1">
      <c r="C2872" s="89"/>
      <c r="D2872" s="89"/>
    </row>
    <row r="2873" spans="3:4" ht="12.95" customHeight="1">
      <c r="C2873" s="89"/>
      <c r="D2873" s="89"/>
    </row>
    <row r="2874" spans="3:4" ht="12.95" customHeight="1">
      <c r="C2874" s="89"/>
      <c r="D2874" s="89"/>
    </row>
    <row r="2875" spans="3:4" ht="12.95" customHeight="1">
      <c r="C2875" s="89"/>
      <c r="D2875" s="89"/>
    </row>
    <row r="2876" spans="3:4" ht="12.95" customHeight="1">
      <c r="C2876" s="89"/>
      <c r="D2876" s="89"/>
    </row>
    <row r="2877" spans="3:4" ht="12.95" customHeight="1">
      <c r="C2877" s="89"/>
      <c r="D2877" s="89"/>
    </row>
    <row r="2878" spans="3:4" ht="12.95" customHeight="1">
      <c r="C2878" s="89"/>
      <c r="D2878" s="89"/>
    </row>
    <row r="2879" spans="3:4" ht="12.95" customHeight="1">
      <c r="C2879" s="89"/>
      <c r="D2879" s="89"/>
    </row>
    <row r="2880" spans="3:4" ht="12.95" customHeight="1">
      <c r="C2880" s="89"/>
      <c r="D2880" s="89"/>
    </row>
    <row r="2881" spans="3:4" ht="12.95" customHeight="1">
      <c r="C2881" s="89"/>
      <c r="D2881" s="89"/>
    </row>
    <row r="2882" spans="3:4" ht="12.95" customHeight="1">
      <c r="C2882" s="89"/>
      <c r="D2882" s="89"/>
    </row>
    <row r="2883" spans="3:4" ht="12.95" customHeight="1">
      <c r="C2883" s="89"/>
      <c r="D2883" s="89"/>
    </row>
    <row r="2884" spans="3:4" ht="12.95" customHeight="1">
      <c r="C2884" s="89"/>
      <c r="D2884" s="89"/>
    </row>
    <row r="2885" spans="3:4" ht="12.95" customHeight="1">
      <c r="C2885" s="89"/>
      <c r="D2885" s="89"/>
    </row>
    <row r="2886" spans="3:4" ht="12.95" customHeight="1">
      <c r="C2886" s="89"/>
      <c r="D2886" s="89"/>
    </row>
    <row r="2887" spans="3:4" ht="12.95" customHeight="1">
      <c r="C2887" s="89"/>
      <c r="D2887" s="89"/>
    </row>
    <row r="2888" spans="3:4" ht="12.95" customHeight="1">
      <c r="C2888" s="89"/>
      <c r="D2888" s="89"/>
    </row>
    <row r="2889" spans="3:4" ht="12.95" customHeight="1">
      <c r="C2889" s="89"/>
      <c r="D2889" s="89"/>
    </row>
    <row r="2890" spans="3:4" ht="12.95" customHeight="1">
      <c r="C2890" s="89"/>
      <c r="D2890" s="89"/>
    </row>
    <row r="2891" spans="3:4" ht="12.95" customHeight="1">
      <c r="C2891" s="89"/>
      <c r="D2891" s="89"/>
    </row>
    <row r="2892" spans="3:4" ht="12.95" customHeight="1">
      <c r="C2892" s="89"/>
      <c r="D2892" s="89"/>
    </row>
    <row r="2893" spans="3:4" ht="12.95" customHeight="1">
      <c r="C2893" s="89"/>
      <c r="D2893" s="89"/>
    </row>
    <row r="2894" spans="3:4" ht="12.95" customHeight="1">
      <c r="C2894" s="89"/>
      <c r="D2894" s="89"/>
    </row>
    <row r="2895" spans="3:4" ht="12.95" customHeight="1">
      <c r="C2895" s="89"/>
      <c r="D2895" s="89"/>
    </row>
    <row r="2896" spans="3:4" ht="12.95" customHeight="1">
      <c r="C2896" s="89"/>
      <c r="D2896" s="89"/>
    </row>
    <row r="2897" spans="3:4" ht="12.95" customHeight="1">
      <c r="C2897" s="89"/>
      <c r="D2897" s="89"/>
    </row>
    <row r="2898" spans="3:4" ht="12.95" customHeight="1">
      <c r="C2898" s="89"/>
      <c r="D2898" s="89"/>
    </row>
    <row r="2899" spans="3:4" ht="12.95" customHeight="1">
      <c r="C2899" s="89"/>
      <c r="D2899" s="89"/>
    </row>
    <row r="2900" spans="3:4" ht="12.95" customHeight="1">
      <c r="C2900" s="89"/>
      <c r="D2900" s="89"/>
    </row>
    <row r="2901" spans="3:4" ht="12.95" customHeight="1">
      <c r="C2901" s="89"/>
      <c r="D2901" s="89"/>
    </row>
    <row r="2902" spans="3:4" ht="12.95" customHeight="1">
      <c r="C2902" s="89"/>
      <c r="D2902" s="89"/>
    </row>
    <row r="2903" spans="3:4" ht="12.95" customHeight="1">
      <c r="C2903" s="89"/>
      <c r="D2903" s="89"/>
    </row>
    <row r="2904" spans="3:4" ht="12.95" customHeight="1">
      <c r="C2904" s="89"/>
      <c r="D2904" s="89"/>
    </row>
    <row r="2905" spans="3:4" ht="12.95" customHeight="1">
      <c r="C2905" s="89"/>
      <c r="D2905" s="89"/>
    </row>
    <row r="2906" spans="3:4" ht="12.95" customHeight="1">
      <c r="C2906" s="89"/>
      <c r="D2906" s="89"/>
    </row>
    <row r="2907" spans="3:4" ht="12.95" customHeight="1">
      <c r="C2907" s="89"/>
      <c r="D2907" s="89"/>
    </row>
    <row r="2908" spans="3:4" ht="12.95" customHeight="1">
      <c r="C2908" s="89"/>
      <c r="D2908" s="89"/>
    </row>
    <row r="2909" spans="3:4" ht="12.95" customHeight="1">
      <c r="C2909" s="89"/>
      <c r="D2909" s="89"/>
    </row>
    <row r="2910" spans="3:4" ht="12.95" customHeight="1">
      <c r="C2910" s="89"/>
      <c r="D2910" s="89"/>
    </row>
    <row r="2911" spans="3:4" ht="12.95" customHeight="1">
      <c r="C2911" s="89"/>
      <c r="D2911" s="89"/>
    </row>
    <row r="2912" spans="3:4" ht="12.95" customHeight="1">
      <c r="C2912" s="89"/>
      <c r="D2912" s="89"/>
    </row>
    <row r="2913" spans="3:4" ht="12.95" customHeight="1">
      <c r="C2913" s="89"/>
      <c r="D2913" s="89"/>
    </row>
    <row r="2914" spans="3:4" ht="12.95" customHeight="1">
      <c r="C2914" s="89"/>
      <c r="D2914" s="89"/>
    </row>
    <row r="2915" spans="3:4" ht="12.95" customHeight="1">
      <c r="C2915" s="89"/>
      <c r="D2915" s="89"/>
    </row>
    <row r="2916" spans="3:4" ht="12.95" customHeight="1">
      <c r="C2916" s="89"/>
      <c r="D2916" s="89"/>
    </row>
    <row r="2917" spans="3:4" ht="12.95" customHeight="1">
      <c r="C2917" s="89"/>
      <c r="D2917" s="89"/>
    </row>
    <row r="2918" spans="3:4" ht="12.95" customHeight="1">
      <c r="C2918" s="89"/>
      <c r="D2918" s="89"/>
    </row>
    <row r="2919" spans="3:4" ht="12.95" customHeight="1">
      <c r="C2919" s="89"/>
      <c r="D2919" s="89"/>
    </row>
    <row r="2920" spans="3:4" ht="12.95" customHeight="1">
      <c r="C2920" s="89"/>
      <c r="D2920" s="89"/>
    </row>
    <row r="2921" spans="3:4" ht="12.95" customHeight="1">
      <c r="C2921" s="89"/>
      <c r="D2921" s="89"/>
    </row>
    <row r="2922" spans="3:4" ht="12.95" customHeight="1">
      <c r="C2922" s="89"/>
      <c r="D2922" s="89"/>
    </row>
    <row r="2923" spans="3:4" ht="12.95" customHeight="1">
      <c r="C2923" s="89"/>
      <c r="D2923" s="89"/>
    </row>
    <row r="2924" spans="3:4" ht="12.95" customHeight="1">
      <c r="C2924" s="89"/>
      <c r="D2924" s="89"/>
    </row>
    <row r="2925" spans="3:4" ht="12.95" customHeight="1">
      <c r="C2925" s="89"/>
      <c r="D2925" s="89"/>
    </row>
    <row r="2926" spans="3:4" ht="12.95" customHeight="1">
      <c r="C2926" s="89"/>
      <c r="D2926" s="89"/>
    </row>
    <row r="2927" spans="3:4" ht="12.95" customHeight="1">
      <c r="C2927" s="89"/>
      <c r="D2927" s="89"/>
    </row>
    <row r="2928" spans="3:4" ht="12.95" customHeight="1">
      <c r="C2928" s="89"/>
      <c r="D2928" s="89"/>
    </row>
    <row r="2929" spans="3:4" ht="12.95" customHeight="1">
      <c r="C2929" s="89"/>
      <c r="D2929" s="89"/>
    </row>
    <row r="2930" spans="3:4" ht="12.95" customHeight="1">
      <c r="C2930" s="89"/>
      <c r="D2930" s="89"/>
    </row>
    <row r="2931" spans="3:4" ht="12.95" customHeight="1">
      <c r="C2931" s="89"/>
      <c r="D2931" s="89"/>
    </row>
    <row r="2932" spans="3:4" ht="12.95" customHeight="1">
      <c r="C2932" s="89"/>
      <c r="D2932" s="89"/>
    </row>
    <row r="2933" spans="3:4" ht="12.95" customHeight="1">
      <c r="C2933" s="89"/>
      <c r="D2933" s="89"/>
    </row>
    <row r="2934" spans="3:4" ht="12.95" customHeight="1">
      <c r="C2934" s="89"/>
      <c r="D2934" s="89"/>
    </row>
    <row r="2935" spans="3:4" ht="12.95" customHeight="1">
      <c r="C2935" s="89"/>
      <c r="D2935" s="89"/>
    </row>
    <row r="2936" spans="3:4" ht="12.95" customHeight="1">
      <c r="C2936" s="89"/>
      <c r="D2936" s="89"/>
    </row>
    <row r="2937" spans="3:4" ht="12.95" customHeight="1">
      <c r="C2937" s="89"/>
      <c r="D2937" s="89"/>
    </row>
    <row r="2938" spans="3:4" ht="12.95" customHeight="1">
      <c r="C2938" s="89"/>
      <c r="D2938" s="89"/>
    </row>
    <row r="2939" spans="3:4" ht="12.95" customHeight="1">
      <c r="C2939" s="89"/>
      <c r="D2939" s="89"/>
    </row>
    <row r="2940" spans="3:4" ht="12.95" customHeight="1">
      <c r="C2940" s="89"/>
      <c r="D2940" s="89"/>
    </row>
    <row r="2941" spans="3:4" ht="12.95" customHeight="1">
      <c r="C2941" s="89"/>
      <c r="D2941" s="89"/>
    </row>
    <row r="2942" spans="3:4" ht="12.95" customHeight="1">
      <c r="C2942" s="89"/>
      <c r="D2942" s="89"/>
    </row>
    <row r="2943" spans="3:4" ht="12.95" customHeight="1">
      <c r="C2943" s="89"/>
      <c r="D2943" s="89"/>
    </row>
    <row r="2944" spans="3:4" ht="12.95" customHeight="1">
      <c r="C2944" s="89"/>
      <c r="D2944" s="89"/>
    </row>
    <row r="2945" spans="3:4" ht="12.95" customHeight="1">
      <c r="C2945" s="89"/>
      <c r="D2945" s="89"/>
    </row>
    <row r="2946" spans="3:4" ht="12.95" customHeight="1">
      <c r="C2946" s="89"/>
      <c r="D2946" s="89"/>
    </row>
    <row r="2947" spans="3:4" ht="12.95" customHeight="1">
      <c r="C2947" s="89"/>
      <c r="D2947" s="89"/>
    </row>
    <row r="2948" spans="3:4" ht="12.95" customHeight="1">
      <c r="C2948" s="89"/>
      <c r="D2948" s="89"/>
    </row>
    <row r="2949" spans="3:4" ht="12.95" customHeight="1">
      <c r="C2949" s="89"/>
      <c r="D2949" s="89"/>
    </row>
    <row r="2950" spans="3:4" ht="12.95" customHeight="1">
      <c r="C2950" s="89"/>
      <c r="D2950" s="89"/>
    </row>
    <row r="2951" spans="3:4" ht="12.95" customHeight="1">
      <c r="C2951" s="89"/>
      <c r="D2951" s="89"/>
    </row>
    <row r="2952" spans="3:4" ht="12.95" customHeight="1">
      <c r="C2952" s="89"/>
      <c r="D2952" s="89"/>
    </row>
    <row r="2953" spans="3:4" ht="12.95" customHeight="1">
      <c r="C2953" s="89"/>
      <c r="D2953" s="89"/>
    </row>
    <row r="2954" spans="3:4" ht="12.95" customHeight="1">
      <c r="C2954" s="89"/>
      <c r="D2954" s="89"/>
    </row>
    <row r="2955" spans="3:4" ht="12.95" customHeight="1">
      <c r="C2955" s="89"/>
      <c r="D2955" s="89"/>
    </row>
    <row r="2956" spans="3:4" ht="12.95" customHeight="1">
      <c r="C2956" s="89"/>
      <c r="D2956" s="89"/>
    </row>
    <row r="2957" spans="3:4" ht="12.95" customHeight="1">
      <c r="C2957" s="89"/>
      <c r="D2957" s="89"/>
    </row>
    <row r="2958" spans="3:4" ht="12.95" customHeight="1">
      <c r="C2958" s="89"/>
      <c r="D2958" s="89"/>
    </row>
    <row r="2959" spans="3:4" ht="12.95" customHeight="1">
      <c r="C2959" s="89"/>
      <c r="D2959" s="89"/>
    </row>
    <row r="2960" spans="3:4" ht="12.95" customHeight="1">
      <c r="C2960" s="89"/>
      <c r="D2960" s="89"/>
    </row>
    <row r="2961" spans="3:4" ht="12.95" customHeight="1">
      <c r="C2961" s="89"/>
      <c r="D2961" s="89"/>
    </row>
    <row r="2962" spans="3:4" ht="12.95" customHeight="1">
      <c r="C2962" s="89"/>
      <c r="D2962" s="89"/>
    </row>
    <row r="2963" spans="3:4" ht="12.95" customHeight="1">
      <c r="C2963" s="89"/>
      <c r="D2963" s="89"/>
    </row>
    <row r="2964" spans="3:4" ht="12.95" customHeight="1">
      <c r="C2964" s="89"/>
      <c r="D2964" s="89"/>
    </row>
    <row r="2965" spans="3:4" ht="12.95" customHeight="1">
      <c r="C2965" s="89"/>
      <c r="D2965" s="89"/>
    </row>
    <row r="2966" spans="3:4" ht="12.95" customHeight="1">
      <c r="C2966" s="89"/>
      <c r="D2966" s="89"/>
    </row>
    <row r="2967" spans="3:4" ht="12.95" customHeight="1">
      <c r="C2967" s="89"/>
      <c r="D2967" s="89"/>
    </row>
    <row r="2968" spans="3:4" ht="12.95" customHeight="1">
      <c r="C2968" s="89"/>
      <c r="D2968" s="89"/>
    </row>
    <row r="2969" spans="3:4" ht="12.95" customHeight="1">
      <c r="C2969" s="89"/>
      <c r="D2969" s="89"/>
    </row>
    <row r="2970" spans="3:4" ht="12.95" customHeight="1">
      <c r="C2970" s="89"/>
      <c r="D2970" s="89"/>
    </row>
    <row r="2971" spans="3:4" ht="12.95" customHeight="1">
      <c r="C2971" s="89"/>
      <c r="D2971" s="89"/>
    </row>
    <row r="2972" spans="3:4" ht="12.95" customHeight="1">
      <c r="C2972" s="89"/>
      <c r="D2972" s="89"/>
    </row>
    <row r="2973" spans="3:4" ht="12.95" customHeight="1">
      <c r="C2973" s="89"/>
      <c r="D2973" s="89"/>
    </row>
    <row r="2974" spans="3:4" ht="12.95" customHeight="1">
      <c r="C2974" s="89"/>
      <c r="D2974" s="89"/>
    </row>
    <row r="2975" spans="3:4" ht="12.95" customHeight="1">
      <c r="C2975" s="89"/>
      <c r="D2975" s="89"/>
    </row>
    <row r="2976" spans="3:4" ht="12.95" customHeight="1">
      <c r="C2976" s="89"/>
      <c r="D2976" s="89"/>
    </row>
    <row r="2977" spans="3:4" ht="12.95" customHeight="1">
      <c r="C2977" s="89"/>
      <c r="D2977" s="89"/>
    </row>
    <row r="2978" spans="3:4" ht="12.95" customHeight="1">
      <c r="C2978" s="89"/>
      <c r="D2978" s="89"/>
    </row>
    <row r="2979" spans="3:4" ht="12.95" customHeight="1">
      <c r="C2979" s="89"/>
      <c r="D2979" s="89"/>
    </row>
    <row r="2980" spans="3:4" ht="12.95" customHeight="1">
      <c r="C2980" s="89"/>
      <c r="D2980" s="89"/>
    </row>
    <row r="2981" spans="3:4" ht="12.95" customHeight="1">
      <c r="C2981" s="89"/>
      <c r="D2981" s="89"/>
    </row>
    <row r="2982" spans="3:4" ht="12.95" customHeight="1">
      <c r="C2982" s="89"/>
      <c r="D2982" s="89"/>
    </row>
    <row r="2983" spans="3:4" ht="12.95" customHeight="1">
      <c r="C2983" s="89"/>
      <c r="D2983" s="89"/>
    </row>
    <row r="2984" spans="3:4" ht="12.95" customHeight="1">
      <c r="C2984" s="89"/>
      <c r="D2984" s="89"/>
    </row>
    <row r="2985" spans="3:4" ht="12.95" customHeight="1">
      <c r="C2985" s="89"/>
      <c r="D2985" s="89"/>
    </row>
    <row r="2986" spans="3:4" ht="12.95" customHeight="1">
      <c r="C2986" s="89"/>
      <c r="D2986" s="89"/>
    </row>
    <row r="2987" spans="3:4" ht="12.95" customHeight="1">
      <c r="C2987" s="89"/>
      <c r="D2987" s="89"/>
    </row>
    <row r="2988" spans="3:4" ht="12.95" customHeight="1">
      <c r="C2988" s="89"/>
      <c r="D2988" s="89"/>
    </row>
    <row r="2989" spans="3:4" ht="12.95" customHeight="1">
      <c r="C2989" s="89"/>
      <c r="D2989" s="89"/>
    </row>
    <row r="2990" spans="3:4" ht="12.95" customHeight="1">
      <c r="C2990" s="89"/>
      <c r="D2990" s="89"/>
    </row>
    <row r="2991" spans="3:4" ht="12.95" customHeight="1">
      <c r="C2991" s="89"/>
      <c r="D2991" s="89"/>
    </row>
    <row r="2992" spans="3:4" ht="12.95" customHeight="1">
      <c r="C2992" s="89"/>
      <c r="D2992" s="89"/>
    </row>
    <row r="2993" spans="3:4" ht="12.95" customHeight="1">
      <c r="C2993" s="89"/>
      <c r="D2993" s="89"/>
    </row>
    <row r="2994" spans="3:4" ht="12.95" customHeight="1">
      <c r="C2994" s="89"/>
      <c r="D2994" s="89"/>
    </row>
    <row r="2995" spans="3:4" ht="12.95" customHeight="1">
      <c r="C2995" s="89"/>
      <c r="D2995" s="89"/>
    </row>
    <row r="2996" spans="3:4" ht="12.95" customHeight="1">
      <c r="C2996" s="89"/>
      <c r="D2996" s="89"/>
    </row>
    <row r="2997" spans="3:4" ht="12.95" customHeight="1">
      <c r="C2997" s="89"/>
      <c r="D2997" s="89"/>
    </row>
    <row r="2998" spans="3:4" ht="12.95" customHeight="1">
      <c r="C2998" s="89"/>
      <c r="D2998" s="89"/>
    </row>
    <row r="2999" spans="3:4" ht="12.95" customHeight="1">
      <c r="C2999" s="89"/>
      <c r="D2999" s="89"/>
    </row>
    <row r="3000" spans="3:4" ht="12.95" customHeight="1">
      <c r="C3000" s="89"/>
      <c r="D3000" s="89"/>
    </row>
    <row r="3001" spans="3:4" ht="12.95" customHeight="1">
      <c r="C3001" s="89"/>
      <c r="D3001" s="89"/>
    </row>
    <row r="3002" spans="3:4" ht="12.95" customHeight="1">
      <c r="C3002" s="89"/>
      <c r="D3002" s="89"/>
    </row>
    <row r="3003" spans="3:4" ht="12.95" customHeight="1">
      <c r="C3003" s="89"/>
      <c r="D3003" s="89"/>
    </row>
    <row r="3004" spans="3:4" ht="12.95" customHeight="1">
      <c r="C3004" s="89"/>
      <c r="D3004" s="89"/>
    </row>
    <row r="3005" spans="3:4" ht="12.95" customHeight="1">
      <c r="C3005" s="89"/>
      <c r="D3005" s="89"/>
    </row>
    <row r="3006" spans="3:4" ht="12.95" customHeight="1">
      <c r="C3006" s="89"/>
      <c r="D3006" s="89"/>
    </row>
    <row r="3007" spans="3:4" ht="12.95" customHeight="1">
      <c r="C3007" s="89"/>
      <c r="D3007" s="89"/>
    </row>
    <row r="3008" spans="3:4" ht="12.95" customHeight="1">
      <c r="C3008" s="89"/>
      <c r="D3008" s="89"/>
    </row>
    <row r="3009" spans="3:4" ht="12.95" customHeight="1">
      <c r="C3009" s="89"/>
      <c r="D3009" s="89"/>
    </row>
    <row r="3010" spans="3:4" ht="12.95" customHeight="1">
      <c r="C3010" s="89"/>
      <c r="D3010" s="89"/>
    </row>
    <row r="3011" spans="3:4" ht="12.95" customHeight="1">
      <c r="C3011" s="89"/>
      <c r="D3011" s="89"/>
    </row>
    <row r="3012" spans="3:4" ht="12.95" customHeight="1">
      <c r="C3012" s="89"/>
      <c r="D3012" s="89"/>
    </row>
    <row r="3013" spans="3:4" ht="12.95" customHeight="1">
      <c r="C3013" s="89"/>
      <c r="D3013" s="89"/>
    </row>
    <row r="3014" spans="3:4" ht="12.95" customHeight="1">
      <c r="C3014" s="89"/>
      <c r="D3014" s="89"/>
    </row>
    <row r="3015" spans="3:4" ht="12.95" customHeight="1">
      <c r="C3015" s="89"/>
      <c r="D3015" s="89"/>
    </row>
    <row r="3016" spans="3:4" ht="12.95" customHeight="1">
      <c r="C3016" s="89"/>
      <c r="D3016" s="89"/>
    </row>
    <row r="3017" spans="3:4" ht="12.95" customHeight="1">
      <c r="C3017" s="89"/>
      <c r="D3017" s="89"/>
    </row>
    <row r="3018" spans="3:4" ht="12.95" customHeight="1">
      <c r="C3018" s="89"/>
      <c r="D3018" s="89"/>
    </row>
    <row r="3019" spans="3:4" ht="12.95" customHeight="1">
      <c r="C3019" s="89"/>
      <c r="D3019" s="89"/>
    </row>
    <row r="3020" spans="3:4" ht="12.95" customHeight="1">
      <c r="C3020" s="89"/>
      <c r="D3020" s="89"/>
    </row>
    <row r="3021" spans="3:4" ht="12.95" customHeight="1">
      <c r="C3021" s="89"/>
      <c r="D3021" s="89"/>
    </row>
    <row r="3022" spans="3:4" ht="12.95" customHeight="1">
      <c r="C3022" s="89"/>
      <c r="D3022" s="89"/>
    </row>
    <row r="3023" spans="3:4" ht="12.95" customHeight="1">
      <c r="C3023" s="89"/>
      <c r="D3023" s="89"/>
    </row>
    <row r="3024" spans="3:4" ht="12.95" customHeight="1">
      <c r="C3024" s="89"/>
      <c r="D3024" s="89"/>
    </row>
    <row r="3025" spans="3:4" ht="12.95" customHeight="1">
      <c r="C3025" s="89"/>
      <c r="D3025" s="89"/>
    </row>
    <row r="3026" spans="3:4" ht="12.95" customHeight="1">
      <c r="C3026" s="89"/>
      <c r="D3026" s="89"/>
    </row>
    <row r="3027" spans="3:4" ht="12.95" customHeight="1">
      <c r="C3027" s="89"/>
      <c r="D3027" s="89"/>
    </row>
    <row r="3028" spans="3:4" ht="12.95" customHeight="1">
      <c r="C3028" s="89"/>
      <c r="D3028" s="89"/>
    </row>
    <row r="3029" spans="3:4" ht="12.95" customHeight="1">
      <c r="C3029" s="89"/>
      <c r="D3029" s="89"/>
    </row>
    <row r="3030" spans="3:4" ht="12.95" customHeight="1">
      <c r="C3030" s="89"/>
      <c r="D3030" s="89"/>
    </row>
    <row r="3031" spans="3:4" ht="12.95" customHeight="1">
      <c r="C3031" s="89"/>
      <c r="D3031" s="89"/>
    </row>
    <row r="3032" spans="3:4" ht="12.95" customHeight="1">
      <c r="C3032" s="89"/>
      <c r="D3032" s="89"/>
    </row>
    <row r="3033" spans="3:4" ht="12.95" customHeight="1">
      <c r="C3033" s="89"/>
      <c r="D3033" s="89"/>
    </row>
    <row r="3034" spans="3:4" ht="12.95" customHeight="1">
      <c r="C3034" s="89"/>
      <c r="D3034" s="89"/>
    </row>
    <row r="3035" spans="3:4" ht="12.95" customHeight="1">
      <c r="C3035" s="89"/>
      <c r="D3035" s="89"/>
    </row>
    <row r="3036" spans="3:4" ht="12.95" customHeight="1">
      <c r="C3036" s="89"/>
      <c r="D3036" s="89"/>
    </row>
    <row r="3037" spans="3:4" ht="12.95" customHeight="1">
      <c r="C3037" s="89"/>
      <c r="D3037" s="89"/>
    </row>
    <row r="3038" spans="3:4" ht="12.95" customHeight="1">
      <c r="C3038" s="89"/>
      <c r="D3038" s="89"/>
    </row>
    <row r="3039" spans="3:4" ht="12.95" customHeight="1">
      <c r="C3039" s="89"/>
      <c r="D3039" s="89"/>
    </row>
    <row r="3040" spans="3:4" ht="12.95" customHeight="1">
      <c r="C3040" s="89"/>
      <c r="D3040" s="89"/>
    </row>
    <row r="3041" spans="3:4" ht="12.95" customHeight="1">
      <c r="C3041" s="89"/>
      <c r="D3041" s="89"/>
    </row>
    <row r="3042" spans="3:4" ht="12.95" customHeight="1">
      <c r="C3042" s="89"/>
      <c r="D3042" s="89"/>
    </row>
    <row r="3043" spans="3:4" ht="12.95" customHeight="1">
      <c r="C3043" s="89"/>
      <c r="D3043" s="89"/>
    </row>
    <row r="3044" spans="3:4" ht="12.95" customHeight="1">
      <c r="C3044" s="89"/>
      <c r="D3044" s="89"/>
    </row>
    <row r="3045" spans="3:4" ht="12.95" customHeight="1">
      <c r="C3045" s="89"/>
      <c r="D3045" s="89"/>
    </row>
    <row r="3046" spans="3:4" ht="12.95" customHeight="1">
      <c r="C3046" s="89"/>
      <c r="D3046" s="89"/>
    </row>
    <row r="3047" spans="3:4" ht="12.95" customHeight="1">
      <c r="C3047" s="89"/>
      <c r="D3047" s="89"/>
    </row>
    <row r="3048" spans="3:4" ht="12.95" customHeight="1">
      <c r="C3048" s="89"/>
      <c r="D3048" s="89"/>
    </row>
    <row r="3049" spans="3:4" ht="12.95" customHeight="1">
      <c r="C3049" s="89"/>
      <c r="D3049" s="89"/>
    </row>
    <row r="3050" spans="3:4" ht="12.95" customHeight="1">
      <c r="C3050" s="89"/>
      <c r="D3050" s="89"/>
    </row>
    <row r="3051" spans="3:4" ht="12.95" customHeight="1">
      <c r="C3051" s="89"/>
      <c r="D3051" s="89"/>
    </row>
    <row r="3052" spans="3:4" ht="12.95" customHeight="1">
      <c r="C3052" s="89"/>
      <c r="D3052" s="89"/>
    </row>
    <row r="3053" spans="3:4" ht="12.95" customHeight="1">
      <c r="C3053" s="89"/>
      <c r="D3053" s="89"/>
    </row>
    <row r="3054" spans="3:4" ht="12.95" customHeight="1">
      <c r="C3054" s="89"/>
      <c r="D3054" s="89"/>
    </row>
    <row r="3055" spans="3:4" ht="12.95" customHeight="1">
      <c r="C3055" s="89"/>
      <c r="D3055" s="89"/>
    </row>
    <row r="3056" spans="3:4" ht="12.95" customHeight="1">
      <c r="C3056" s="89"/>
      <c r="D3056" s="89"/>
    </row>
    <row r="3057" spans="3:4" ht="12.95" customHeight="1">
      <c r="C3057" s="89"/>
      <c r="D3057" s="89"/>
    </row>
    <row r="3058" spans="3:4" ht="12.95" customHeight="1">
      <c r="C3058" s="89"/>
      <c r="D3058" s="89"/>
    </row>
    <row r="3059" spans="3:4" ht="12.95" customHeight="1">
      <c r="C3059" s="89"/>
      <c r="D3059" s="89"/>
    </row>
    <row r="3060" spans="3:4" ht="12.95" customHeight="1">
      <c r="C3060" s="89"/>
      <c r="D3060" s="89"/>
    </row>
    <row r="3061" spans="3:4" ht="12.95" customHeight="1">
      <c r="C3061" s="89"/>
      <c r="D3061" s="89"/>
    </row>
    <row r="3062" spans="3:4" ht="12.95" customHeight="1">
      <c r="C3062" s="89"/>
      <c r="D3062" s="89"/>
    </row>
    <row r="3063" spans="3:4" ht="12.95" customHeight="1">
      <c r="C3063" s="89"/>
      <c r="D3063" s="89"/>
    </row>
    <row r="3064" spans="3:4" ht="12.95" customHeight="1">
      <c r="C3064" s="89"/>
      <c r="D3064" s="89"/>
    </row>
    <row r="3065" spans="3:4" ht="12.95" customHeight="1">
      <c r="C3065" s="89"/>
      <c r="D3065" s="89"/>
    </row>
    <row r="3066" spans="3:4" ht="12.95" customHeight="1">
      <c r="C3066" s="89"/>
      <c r="D3066" s="89"/>
    </row>
    <row r="3067" spans="3:4" ht="12.95" customHeight="1">
      <c r="C3067" s="89"/>
      <c r="D3067" s="89"/>
    </row>
    <row r="3068" spans="3:4" ht="12.95" customHeight="1">
      <c r="C3068" s="89"/>
      <c r="D3068" s="89"/>
    </row>
    <row r="3069" spans="3:4" ht="12.95" customHeight="1">
      <c r="C3069" s="89"/>
      <c r="D3069" s="89"/>
    </row>
    <row r="3070" spans="3:4" ht="12.95" customHeight="1">
      <c r="C3070" s="89"/>
      <c r="D3070" s="89"/>
    </row>
    <row r="3071" spans="3:4" ht="12.95" customHeight="1">
      <c r="C3071" s="89"/>
      <c r="D3071" s="89"/>
    </row>
    <row r="3072" spans="3:4" ht="12.95" customHeight="1">
      <c r="C3072" s="89"/>
      <c r="D3072" s="89"/>
    </row>
    <row r="3073" spans="3:4" ht="12.95" customHeight="1">
      <c r="C3073" s="89"/>
      <c r="D3073" s="89"/>
    </row>
    <row r="3074" spans="3:4" ht="12.95" customHeight="1">
      <c r="C3074" s="89"/>
      <c r="D3074" s="89"/>
    </row>
    <row r="3075" spans="3:4" ht="12.95" customHeight="1">
      <c r="C3075" s="89"/>
      <c r="D3075" s="89"/>
    </row>
    <row r="3076" spans="3:4" ht="12.95" customHeight="1">
      <c r="C3076" s="89"/>
      <c r="D3076" s="89"/>
    </row>
    <row r="3077" spans="3:4" ht="12.95" customHeight="1">
      <c r="C3077" s="89"/>
      <c r="D3077" s="89"/>
    </row>
    <row r="3078" spans="3:4" ht="12.95" customHeight="1">
      <c r="C3078" s="89"/>
      <c r="D3078" s="89"/>
    </row>
    <row r="3079" spans="3:4" ht="12.95" customHeight="1">
      <c r="C3079" s="89"/>
      <c r="D3079" s="89"/>
    </row>
    <row r="3080" spans="3:4" ht="12.95" customHeight="1">
      <c r="C3080" s="89"/>
      <c r="D3080" s="89"/>
    </row>
    <row r="3081" spans="3:4" ht="12.95" customHeight="1">
      <c r="C3081" s="89"/>
      <c r="D3081" s="89"/>
    </row>
    <row r="3082" spans="3:4" ht="12.95" customHeight="1">
      <c r="C3082" s="89"/>
      <c r="D3082" s="89"/>
    </row>
    <row r="3083" spans="3:4" ht="12.95" customHeight="1">
      <c r="C3083" s="89"/>
      <c r="D3083" s="89"/>
    </row>
    <row r="3084" spans="3:4" ht="12.95" customHeight="1">
      <c r="C3084" s="89"/>
      <c r="D3084" s="89"/>
    </row>
    <row r="3085" spans="3:4" ht="12.95" customHeight="1">
      <c r="C3085" s="89"/>
      <c r="D3085" s="89"/>
    </row>
    <row r="3086" spans="3:4" ht="12.95" customHeight="1">
      <c r="C3086" s="89"/>
      <c r="D3086" s="89"/>
    </row>
    <row r="3087" spans="3:4" ht="12.95" customHeight="1">
      <c r="C3087" s="89"/>
      <c r="D3087" s="89"/>
    </row>
    <row r="3088" spans="3:4" ht="12.95" customHeight="1">
      <c r="C3088" s="89"/>
      <c r="D3088" s="89"/>
    </row>
    <row r="3089" spans="3:4" ht="12.95" customHeight="1">
      <c r="C3089" s="89"/>
      <c r="D3089" s="89"/>
    </row>
    <row r="3090" spans="3:4" ht="12.95" customHeight="1">
      <c r="C3090" s="89"/>
      <c r="D3090" s="89"/>
    </row>
    <row r="3091" spans="3:4" ht="12.95" customHeight="1">
      <c r="C3091" s="89"/>
      <c r="D3091" s="89"/>
    </row>
    <row r="3092" spans="3:4" ht="12.95" customHeight="1">
      <c r="C3092" s="89"/>
      <c r="D3092" s="89"/>
    </row>
    <row r="3093" spans="3:4" ht="12.95" customHeight="1">
      <c r="C3093" s="89"/>
      <c r="D3093" s="89"/>
    </row>
    <row r="3094" spans="3:4" ht="12.95" customHeight="1">
      <c r="C3094" s="89"/>
      <c r="D3094" s="89"/>
    </row>
    <row r="3095" spans="3:4" ht="12.95" customHeight="1">
      <c r="C3095" s="89"/>
      <c r="D3095" s="89"/>
    </row>
    <row r="3096" spans="3:4" ht="12.95" customHeight="1">
      <c r="C3096" s="89"/>
      <c r="D3096" s="89"/>
    </row>
    <row r="3097" spans="3:4" ht="12.95" customHeight="1">
      <c r="C3097" s="89"/>
      <c r="D3097" s="89"/>
    </row>
    <row r="3098" spans="3:4" ht="12.95" customHeight="1">
      <c r="C3098" s="89"/>
      <c r="D3098" s="89"/>
    </row>
    <row r="3099" spans="3:4" ht="12.95" customHeight="1">
      <c r="C3099" s="89"/>
      <c r="D3099" s="89"/>
    </row>
    <row r="3100" spans="3:4" ht="12.95" customHeight="1">
      <c r="C3100" s="89"/>
      <c r="D3100" s="89"/>
    </row>
    <row r="3101" spans="3:4" ht="12.95" customHeight="1">
      <c r="C3101" s="89"/>
      <c r="D3101" s="89"/>
    </row>
    <row r="3102" spans="3:4" ht="12.95" customHeight="1">
      <c r="C3102" s="89"/>
      <c r="D3102" s="89"/>
    </row>
    <row r="3103" spans="3:4" ht="12.95" customHeight="1">
      <c r="C3103" s="89"/>
      <c r="D3103" s="89"/>
    </row>
    <row r="3104" spans="3:4" ht="12.95" customHeight="1">
      <c r="C3104" s="89"/>
      <c r="D3104" s="89"/>
    </row>
    <row r="3105" spans="3:4" ht="12.95" customHeight="1">
      <c r="C3105" s="89"/>
      <c r="D3105" s="89"/>
    </row>
    <row r="3106" spans="3:4" ht="12.95" customHeight="1">
      <c r="C3106" s="89"/>
      <c r="D3106" s="89"/>
    </row>
    <row r="3107" spans="3:4" ht="12.95" customHeight="1">
      <c r="C3107" s="89"/>
      <c r="D3107" s="89"/>
    </row>
    <row r="3108" spans="3:4" ht="12.95" customHeight="1">
      <c r="C3108" s="89"/>
      <c r="D3108" s="89"/>
    </row>
    <row r="3109" spans="3:4" ht="12.95" customHeight="1">
      <c r="C3109" s="89"/>
      <c r="D3109" s="89"/>
    </row>
    <row r="3110" spans="3:4" ht="12.95" customHeight="1">
      <c r="C3110" s="89"/>
      <c r="D3110" s="89"/>
    </row>
    <row r="3111" spans="3:4" ht="12.95" customHeight="1">
      <c r="C3111" s="89"/>
      <c r="D3111" s="89"/>
    </row>
    <row r="3112" spans="3:4" ht="12.95" customHeight="1">
      <c r="C3112" s="89"/>
      <c r="D3112" s="89"/>
    </row>
    <row r="3113" spans="3:4" ht="12.95" customHeight="1">
      <c r="C3113" s="89"/>
      <c r="D3113" s="89"/>
    </row>
    <row r="3114" spans="3:4" ht="12.95" customHeight="1">
      <c r="C3114" s="89"/>
      <c r="D3114" s="89"/>
    </row>
    <row r="3115" spans="3:4" ht="12.95" customHeight="1">
      <c r="C3115" s="89"/>
      <c r="D3115" s="89"/>
    </row>
    <row r="3116" spans="3:4" ht="12.95" customHeight="1">
      <c r="C3116" s="89"/>
      <c r="D3116" s="89"/>
    </row>
    <row r="3117" spans="3:4" ht="12.95" customHeight="1">
      <c r="C3117" s="89"/>
      <c r="D3117" s="89"/>
    </row>
    <row r="3118" spans="3:4" ht="12.95" customHeight="1">
      <c r="C3118" s="89"/>
      <c r="D3118" s="89"/>
    </row>
    <row r="3119" spans="3:4" ht="12.95" customHeight="1">
      <c r="C3119" s="89"/>
      <c r="D3119" s="89"/>
    </row>
    <row r="3120" spans="3:4" ht="12.95" customHeight="1">
      <c r="C3120" s="89"/>
      <c r="D3120" s="89"/>
    </row>
    <row r="3121" spans="3:4" ht="12.95" customHeight="1">
      <c r="C3121" s="89"/>
      <c r="D3121" s="89"/>
    </row>
    <row r="3122" spans="3:4" ht="12.95" customHeight="1">
      <c r="C3122" s="89"/>
      <c r="D3122" s="89"/>
    </row>
    <row r="3123" spans="3:4" ht="12.95" customHeight="1">
      <c r="C3123" s="89"/>
      <c r="D3123" s="89"/>
    </row>
    <row r="3124" spans="3:4" ht="12.95" customHeight="1">
      <c r="C3124" s="89"/>
      <c r="D3124" s="89"/>
    </row>
    <row r="3125" spans="3:4" ht="12.95" customHeight="1">
      <c r="C3125" s="89"/>
      <c r="D3125" s="89"/>
    </row>
    <row r="3126" spans="3:4" ht="12.95" customHeight="1">
      <c r="C3126" s="89"/>
      <c r="D3126" s="89"/>
    </row>
    <row r="3127" spans="3:4" ht="12.95" customHeight="1">
      <c r="C3127" s="89"/>
      <c r="D3127" s="89"/>
    </row>
    <row r="3128" spans="3:4" ht="12.95" customHeight="1">
      <c r="C3128" s="89"/>
      <c r="D3128" s="89"/>
    </row>
    <row r="3129" spans="3:4" ht="12.95" customHeight="1">
      <c r="C3129" s="89"/>
      <c r="D3129" s="89"/>
    </row>
    <row r="3130" spans="3:4" ht="12.95" customHeight="1">
      <c r="C3130" s="89"/>
      <c r="D3130" s="89"/>
    </row>
    <row r="3131" spans="3:4" ht="12.95" customHeight="1">
      <c r="C3131" s="89"/>
      <c r="D3131" s="89"/>
    </row>
    <row r="3132" spans="3:4" ht="12.95" customHeight="1">
      <c r="C3132" s="89"/>
      <c r="D3132" s="89"/>
    </row>
    <row r="3133" spans="3:4" ht="12.95" customHeight="1">
      <c r="C3133" s="89"/>
      <c r="D3133" s="89"/>
    </row>
    <row r="3134" spans="3:4" ht="12.95" customHeight="1">
      <c r="C3134" s="89"/>
      <c r="D3134" s="89"/>
    </row>
    <row r="3135" spans="3:4" ht="12.95" customHeight="1">
      <c r="C3135" s="89"/>
      <c r="D3135" s="89"/>
    </row>
    <row r="3136" spans="3:4" ht="12.95" customHeight="1">
      <c r="C3136" s="89"/>
      <c r="D3136" s="89"/>
    </row>
    <row r="3137" spans="3:4" ht="12.95" customHeight="1">
      <c r="C3137" s="89"/>
      <c r="D3137" s="89"/>
    </row>
    <row r="3138" spans="3:4" ht="12.95" customHeight="1">
      <c r="C3138" s="89"/>
      <c r="D3138" s="89"/>
    </row>
    <row r="3139" spans="3:4" ht="12.95" customHeight="1">
      <c r="C3139" s="89"/>
      <c r="D3139" s="89"/>
    </row>
    <row r="3140" spans="3:4" ht="12.95" customHeight="1">
      <c r="C3140" s="89"/>
      <c r="D3140" s="89"/>
    </row>
    <row r="3141" spans="3:4" ht="12.95" customHeight="1">
      <c r="C3141" s="89"/>
      <c r="D3141" s="89"/>
    </row>
    <row r="3142" spans="3:4" ht="12.95" customHeight="1">
      <c r="C3142" s="89"/>
      <c r="D3142" s="89"/>
    </row>
    <row r="3143" spans="3:4" ht="12.95" customHeight="1">
      <c r="C3143" s="89"/>
      <c r="D3143" s="89"/>
    </row>
    <row r="3144" spans="3:4" ht="12.95" customHeight="1">
      <c r="C3144" s="89"/>
      <c r="D3144" s="89"/>
    </row>
    <row r="3145" spans="3:4" ht="12.95" customHeight="1">
      <c r="C3145" s="89"/>
      <c r="D3145" s="89"/>
    </row>
    <row r="3146" spans="3:4" ht="12.95" customHeight="1">
      <c r="C3146" s="89"/>
      <c r="D3146" s="89"/>
    </row>
    <row r="3147" spans="3:4" ht="12.95" customHeight="1">
      <c r="C3147" s="89"/>
      <c r="D3147" s="89"/>
    </row>
    <row r="3148" spans="3:4" ht="12.95" customHeight="1">
      <c r="C3148" s="89"/>
      <c r="D3148" s="89"/>
    </row>
    <row r="3149" spans="3:4" ht="12.95" customHeight="1">
      <c r="C3149" s="89"/>
      <c r="D3149" s="89"/>
    </row>
    <row r="3150" spans="3:4" ht="12.95" customHeight="1">
      <c r="C3150" s="89"/>
      <c r="D3150" s="89"/>
    </row>
    <row r="3151" spans="3:4" ht="12.95" customHeight="1">
      <c r="C3151" s="89"/>
      <c r="D3151" s="89"/>
    </row>
    <row r="3152" spans="3:4" ht="12.95" customHeight="1">
      <c r="C3152" s="89"/>
      <c r="D3152" s="89"/>
    </row>
    <row r="3153" spans="3:4" ht="12.95" customHeight="1">
      <c r="C3153" s="89"/>
      <c r="D3153" s="89"/>
    </row>
    <row r="3154" spans="3:4" ht="12.95" customHeight="1">
      <c r="C3154" s="89"/>
      <c r="D3154" s="89"/>
    </row>
    <row r="3155" spans="3:4" ht="12.95" customHeight="1">
      <c r="C3155" s="89"/>
      <c r="D3155" s="89"/>
    </row>
    <row r="3156" spans="3:4" ht="12.95" customHeight="1">
      <c r="C3156" s="89"/>
      <c r="D3156" s="89"/>
    </row>
    <row r="3157" spans="3:4" ht="12.95" customHeight="1">
      <c r="C3157" s="89"/>
      <c r="D3157" s="89"/>
    </row>
    <row r="3158" spans="3:4" ht="12.95" customHeight="1">
      <c r="C3158" s="89"/>
      <c r="D3158" s="89"/>
    </row>
    <row r="3159" spans="3:4" ht="12.95" customHeight="1">
      <c r="C3159" s="89"/>
      <c r="D3159" s="89"/>
    </row>
    <row r="3160" spans="3:4" ht="12.95" customHeight="1">
      <c r="C3160" s="89"/>
      <c r="D3160" s="89"/>
    </row>
    <row r="3161" spans="3:4" ht="12.95" customHeight="1">
      <c r="C3161" s="89"/>
      <c r="D3161" s="89"/>
    </row>
    <row r="3162" spans="3:4" ht="12.95" customHeight="1">
      <c r="C3162" s="89"/>
      <c r="D3162" s="89"/>
    </row>
    <row r="3163" spans="3:4" ht="12.95" customHeight="1">
      <c r="C3163" s="89"/>
      <c r="D3163" s="89"/>
    </row>
    <row r="3164" spans="3:4" ht="12.95" customHeight="1">
      <c r="C3164" s="89"/>
      <c r="D3164" s="89"/>
    </row>
    <row r="3165" spans="3:4" ht="12.95" customHeight="1">
      <c r="C3165" s="89"/>
      <c r="D3165" s="89"/>
    </row>
    <row r="3166" spans="3:4" ht="12.95" customHeight="1">
      <c r="C3166" s="89"/>
      <c r="D3166" s="89"/>
    </row>
    <row r="3167" spans="3:4" ht="12.95" customHeight="1">
      <c r="C3167" s="89"/>
      <c r="D3167" s="89"/>
    </row>
    <row r="3168" spans="3:4" ht="12.95" customHeight="1">
      <c r="C3168" s="89"/>
      <c r="D3168" s="89"/>
    </row>
    <row r="3169" spans="3:4" ht="12.95" customHeight="1">
      <c r="C3169" s="89"/>
      <c r="D3169" s="89"/>
    </row>
    <row r="3170" spans="3:4" ht="12.95" customHeight="1">
      <c r="C3170" s="89"/>
      <c r="D3170" s="89"/>
    </row>
    <row r="3171" spans="3:4" ht="12.95" customHeight="1">
      <c r="C3171" s="89"/>
      <c r="D3171" s="89"/>
    </row>
    <row r="3172" spans="3:4" ht="12.95" customHeight="1">
      <c r="C3172" s="89"/>
      <c r="D3172" s="89"/>
    </row>
    <row r="3173" spans="3:4" ht="12.95" customHeight="1">
      <c r="C3173" s="89"/>
      <c r="D3173" s="89"/>
    </row>
    <row r="3174" spans="3:4" ht="12.95" customHeight="1">
      <c r="C3174" s="89"/>
      <c r="D3174" s="89"/>
    </row>
    <row r="3175" spans="3:4" ht="12.95" customHeight="1">
      <c r="C3175" s="89"/>
      <c r="D3175" s="89"/>
    </row>
    <row r="3176" spans="3:4" ht="12.95" customHeight="1">
      <c r="C3176" s="89"/>
      <c r="D3176" s="89"/>
    </row>
    <row r="3177" spans="3:4" ht="12.95" customHeight="1">
      <c r="C3177" s="89"/>
      <c r="D3177" s="89"/>
    </row>
    <row r="3178" spans="3:4" ht="12.95" customHeight="1">
      <c r="C3178" s="89"/>
      <c r="D3178" s="89"/>
    </row>
    <row r="3179" spans="3:4" ht="12.95" customHeight="1">
      <c r="C3179" s="89"/>
      <c r="D3179" s="89"/>
    </row>
    <row r="3180" spans="3:4" ht="12.95" customHeight="1">
      <c r="C3180" s="89"/>
      <c r="D3180" s="89"/>
    </row>
    <row r="3181" spans="3:4" ht="12.95" customHeight="1">
      <c r="C3181" s="89"/>
      <c r="D3181" s="89"/>
    </row>
    <row r="3182" spans="3:4" ht="12.95" customHeight="1">
      <c r="C3182" s="89"/>
      <c r="D3182" s="89"/>
    </row>
    <row r="3183" spans="3:4" ht="12.95" customHeight="1">
      <c r="C3183" s="89"/>
      <c r="D3183" s="89"/>
    </row>
    <row r="3184" spans="3:4" ht="12.95" customHeight="1">
      <c r="C3184" s="89"/>
      <c r="D3184" s="89"/>
    </row>
    <row r="3185" spans="3:4" ht="12.95" customHeight="1">
      <c r="C3185" s="89"/>
      <c r="D3185" s="89"/>
    </row>
    <row r="3186" spans="3:4" ht="12.95" customHeight="1">
      <c r="C3186" s="89"/>
      <c r="D3186" s="89"/>
    </row>
    <row r="3187" spans="3:4" ht="12.95" customHeight="1">
      <c r="C3187" s="89"/>
      <c r="D3187" s="89"/>
    </row>
    <row r="3188" spans="3:4" ht="12.95" customHeight="1">
      <c r="C3188" s="89"/>
      <c r="D3188" s="89"/>
    </row>
    <row r="3189" spans="3:4" ht="12.95" customHeight="1">
      <c r="C3189" s="89"/>
      <c r="D3189" s="89"/>
    </row>
    <row r="3190" spans="3:4" ht="12.95" customHeight="1">
      <c r="C3190" s="89"/>
      <c r="D3190" s="89"/>
    </row>
    <row r="3191" spans="3:4" ht="12.95" customHeight="1">
      <c r="C3191" s="89"/>
      <c r="D3191" s="89"/>
    </row>
    <row r="3192" spans="3:4" ht="12.95" customHeight="1">
      <c r="C3192" s="89"/>
      <c r="D3192" s="89"/>
    </row>
    <row r="3193" spans="3:4" ht="12.95" customHeight="1">
      <c r="C3193" s="89"/>
      <c r="D3193" s="89"/>
    </row>
    <row r="3194" spans="3:4" ht="12.95" customHeight="1">
      <c r="C3194" s="89"/>
      <c r="D3194" s="89"/>
    </row>
    <row r="3195" spans="3:4" ht="12.95" customHeight="1">
      <c r="C3195" s="89"/>
      <c r="D3195" s="89"/>
    </row>
    <row r="3196" spans="3:4" ht="12.95" customHeight="1">
      <c r="C3196" s="89"/>
      <c r="D3196" s="89"/>
    </row>
    <row r="3197" spans="3:4" ht="12.95" customHeight="1">
      <c r="C3197" s="89"/>
      <c r="D3197" s="89"/>
    </row>
    <row r="3198" spans="3:4" ht="12.95" customHeight="1">
      <c r="C3198" s="89"/>
      <c r="D3198" s="89"/>
    </row>
    <row r="3199" spans="3:4" ht="12.95" customHeight="1">
      <c r="C3199" s="89"/>
      <c r="D3199" s="89"/>
    </row>
    <row r="3200" spans="3:4" ht="12.95" customHeight="1">
      <c r="C3200" s="89"/>
      <c r="D3200" s="89"/>
    </row>
    <row r="3201" spans="3:4" ht="12.95" customHeight="1">
      <c r="C3201" s="89"/>
      <c r="D3201" s="89"/>
    </row>
    <row r="3202" spans="3:4" ht="12.95" customHeight="1">
      <c r="C3202" s="89"/>
      <c r="D3202" s="89"/>
    </row>
    <row r="3203" spans="3:4" ht="12.95" customHeight="1">
      <c r="C3203" s="89"/>
      <c r="D3203" s="89"/>
    </row>
    <row r="3204" spans="3:4" ht="12.95" customHeight="1">
      <c r="C3204" s="89"/>
      <c r="D3204" s="89"/>
    </row>
    <row r="3205" spans="3:4" ht="12.95" customHeight="1">
      <c r="C3205" s="89"/>
      <c r="D3205" s="89"/>
    </row>
    <row r="3206" spans="3:4" ht="12.95" customHeight="1">
      <c r="C3206" s="89"/>
      <c r="D3206" s="89"/>
    </row>
    <row r="3207" spans="3:4" ht="12.95" customHeight="1">
      <c r="C3207" s="89"/>
      <c r="D3207" s="89"/>
    </row>
    <row r="3208" spans="3:4" ht="12.95" customHeight="1">
      <c r="C3208" s="89"/>
      <c r="D3208" s="89"/>
    </row>
    <row r="3209" spans="3:4" ht="12.95" customHeight="1">
      <c r="C3209" s="89"/>
      <c r="D3209" s="89"/>
    </row>
    <row r="3210" spans="3:4" ht="12.95" customHeight="1">
      <c r="C3210" s="89"/>
      <c r="D3210" s="89"/>
    </row>
    <row r="3211" spans="3:4" ht="12.95" customHeight="1">
      <c r="C3211" s="89"/>
      <c r="D3211" s="89"/>
    </row>
    <row r="3212" spans="3:4" ht="12.95" customHeight="1">
      <c r="C3212" s="89"/>
      <c r="D3212" s="89"/>
    </row>
    <row r="3213" spans="3:4" ht="12.95" customHeight="1">
      <c r="C3213" s="89"/>
      <c r="D3213" s="89"/>
    </row>
    <row r="3214" spans="3:4" ht="12.95" customHeight="1">
      <c r="C3214" s="89"/>
      <c r="D3214" s="89"/>
    </row>
    <row r="3215" spans="3:4" ht="12.95" customHeight="1">
      <c r="C3215" s="89"/>
      <c r="D3215" s="89"/>
    </row>
    <row r="3216" spans="3:4" ht="12.95" customHeight="1">
      <c r="C3216" s="89"/>
      <c r="D3216" s="89"/>
    </row>
    <row r="3217" spans="3:4" ht="12.95" customHeight="1">
      <c r="C3217" s="89"/>
      <c r="D3217" s="89"/>
    </row>
    <row r="3218" spans="3:4" ht="12.95" customHeight="1">
      <c r="C3218" s="89"/>
      <c r="D3218" s="89"/>
    </row>
    <row r="3219" spans="3:4" ht="12.95" customHeight="1">
      <c r="C3219" s="89"/>
      <c r="D3219" s="89"/>
    </row>
    <row r="3220" spans="3:4" ht="12.95" customHeight="1">
      <c r="C3220" s="89"/>
      <c r="D3220" s="89"/>
    </row>
    <row r="3221" spans="3:4" ht="12.95" customHeight="1">
      <c r="C3221" s="89"/>
      <c r="D3221" s="89"/>
    </row>
    <row r="3222" spans="3:4" ht="12.95" customHeight="1">
      <c r="C3222" s="89"/>
      <c r="D3222" s="89"/>
    </row>
    <row r="3223" spans="3:4" ht="12.95" customHeight="1">
      <c r="C3223" s="89"/>
      <c r="D3223" s="89"/>
    </row>
    <row r="3224" spans="3:4" ht="12.95" customHeight="1">
      <c r="C3224" s="89"/>
      <c r="D3224" s="89"/>
    </row>
    <row r="3225" spans="3:4" ht="12.95" customHeight="1">
      <c r="C3225" s="89"/>
      <c r="D3225" s="89"/>
    </row>
    <row r="3226" spans="3:4" ht="12.95" customHeight="1">
      <c r="C3226" s="89"/>
      <c r="D3226" s="89"/>
    </row>
    <row r="3227" spans="3:4" ht="12.95" customHeight="1">
      <c r="C3227" s="89"/>
      <c r="D3227" s="89"/>
    </row>
    <row r="3228" spans="3:4" ht="12.95" customHeight="1">
      <c r="C3228" s="89"/>
      <c r="D3228" s="89"/>
    </row>
    <row r="3229" spans="3:4" ht="12.95" customHeight="1">
      <c r="C3229" s="89"/>
      <c r="D3229" s="89"/>
    </row>
    <row r="3230" spans="3:4" ht="12.95" customHeight="1">
      <c r="C3230" s="89"/>
      <c r="D3230" s="89"/>
    </row>
    <row r="3231" spans="3:4" ht="12.95" customHeight="1">
      <c r="C3231" s="89"/>
      <c r="D3231" s="89"/>
    </row>
    <row r="3232" spans="3:4" ht="12.95" customHeight="1">
      <c r="C3232" s="89"/>
      <c r="D3232" s="89"/>
    </row>
    <row r="3233" spans="3:4" ht="12.95" customHeight="1">
      <c r="C3233" s="89"/>
      <c r="D3233" s="89"/>
    </row>
    <row r="3234" spans="3:4" ht="12.95" customHeight="1">
      <c r="C3234" s="89"/>
      <c r="D3234" s="89"/>
    </row>
    <row r="3235" spans="3:4" ht="12.95" customHeight="1">
      <c r="C3235" s="89"/>
      <c r="D3235" s="89"/>
    </row>
    <row r="3236" spans="3:4" ht="12.95" customHeight="1">
      <c r="C3236" s="89"/>
      <c r="D3236" s="89"/>
    </row>
    <row r="3237" spans="3:4" ht="12.95" customHeight="1">
      <c r="C3237" s="89"/>
      <c r="D3237" s="89"/>
    </row>
    <row r="3238" spans="3:4" ht="12.95" customHeight="1">
      <c r="C3238" s="89"/>
      <c r="D3238" s="89"/>
    </row>
    <row r="3239" spans="3:4" ht="12.95" customHeight="1">
      <c r="C3239" s="89"/>
      <c r="D3239" s="89"/>
    </row>
    <row r="3240" spans="3:4" ht="12.95" customHeight="1">
      <c r="C3240" s="89"/>
      <c r="D3240" s="89"/>
    </row>
    <row r="3241" spans="3:4" ht="12.95" customHeight="1">
      <c r="C3241" s="89"/>
      <c r="D3241" s="89"/>
    </row>
    <row r="3242" spans="3:4" ht="12.95" customHeight="1">
      <c r="C3242" s="89"/>
      <c r="D3242" s="89"/>
    </row>
    <row r="3243" spans="3:4" ht="12.95" customHeight="1">
      <c r="C3243" s="89"/>
      <c r="D3243" s="89"/>
    </row>
    <row r="3244" spans="3:4" ht="12.95" customHeight="1">
      <c r="C3244" s="89"/>
      <c r="D3244" s="89"/>
    </row>
    <row r="3245" spans="3:4" ht="12.95" customHeight="1">
      <c r="C3245" s="89"/>
      <c r="D3245" s="89"/>
    </row>
    <row r="3246" spans="3:4" ht="12.95" customHeight="1">
      <c r="C3246" s="89"/>
      <c r="D3246" s="89"/>
    </row>
    <row r="3247" spans="3:4" ht="12.95" customHeight="1">
      <c r="C3247" s="89"/>
      <c r="D3247" s="89"/>
    </row>
    <row r="3248" spans="3:4" ht="12.95" customHeight="1">
      <c r="C3248" s="89"/>
      <c r="D3248" s="89"/>
    </row>
    <row r="3249" spans="3:4" ht="12.95" customHeight="1">
      <c r="C3249" s="89"/>
      <c r="D3249" s="89"/>
    </row>
    <row r="3250" spans="3:4" ht="12.95" customHeight="1">
      <c r="C3250" s="89"/>
      <c r="D3250" s="89"/>
    </row>
    <row r="3251" spans="3:4" ht="12.95" customHeight="1">
      <c r="C3251" s="89"/>
      <c r="D3251" s="89"/>
    </row>
    <row r="3252" spans="3:4" ht="12.95" customHeight="1">
      <c r="C3252" s="89"/>
      <c r="D3252" s="89"/>
    </row>
    <row r="3253" spans="3:4" ht="12.95" customHeight="1">
      <c r="C3253" s="89"/>
      <c r="D3253" s="89"/>
    </row>
    <row r="3254" spans="3:4" ht="12.95" customHeight="1">
      <c r="C3254" s="89"/>
      <c r="D3254" s="89"/>
    </row>
    <row r="3255" spans="3:4" ht="12.95" customHeight="1">
      <c r="C3255" s="89"/>
      <c r="D3255" s="89"/>
    </row>
    <row r="3256" spans="3:4" ht="12.95" customHeight="1">
      <c r="C3256" s="89"/>
      <c r="D3256" s="89"/>
    </row>
    <row r="3257" spans="3:4" ht="12.95" customHeight="1">
      <c r="C3257" s="89"/>
      <c r="D3257" s="89"/>
    </row>
    <row r="3258" spans="3:4" ht="12.95" customHeight="1">
      <c r="C3258" s="89"/>
      <c r="D3258" s="89"/>
    </row>
    <row r="3259" spans="3:4" ht="12.95" customHeight="1">
      <c r="C3259" s="89"/>
      <c r="D3259" s="89"/>
    </row>
    <row r="3260" spans="3:4" ht="12.95" customHeight="1">
      <c r="C3260" s="89"/>
      <c r="D3260" s="89"/>
    </row>
    <row r="3261" spans="3:4" ht="12.95" customHeight="1">
      <c r="C3261" s="89"/>
      <c r="D3261" s="89"/>
    </row>
    <row r="3262" spans="3:4" ht="12.95" customHeight="1">
      <c r="C3262" s="89"/>
      <c r="D3262" s="89"/>
    </row>
    <row r="3263" spans="3:4" ht="12.95" customHeight="1">
      <c r="C3263" s="89"/>
      <c r="D3263" s="89"/>
    </row>
    <row r="3264" spans="3:4" ht="12.95" customHeight="1">
      <c r="C3264" s="89"/>
      <c r="D3264" s="89"/>
    </row>
    <row r="3265" spans="3:4" ht="12.95" customHeight="1">
      <c r="C3265" s="89"/>
      <c r="D3265" s="89"/>
    </row>
    <row r="3266" spans="3:4" ht="12.95" customHeight="1">
      <c r="C3266" s="89"/>
      <c r="D3266" s="89"/>
    </row>
    <row r="3267" spans="3:4" ht="12.95" customHeight="1">
      <c r="C3267" s="89"/>
      <c r="D3267" s="89"/>
    </row>
    <row r="3268" spans="3:4" ht="12.95" customHeight="1">
      <c r="C3268" s="89"/>
      <c r="D3268" s="89"/>
    </row>
    <row r="3269" spans="3:4" ht="12.95" customHeight="1">
      <c r="C3269" s="89"/>
      <c r="D3269" s="89"/>
    </row>
    <row r="3270" spans="3:4" ht="12.95" customHeight="1">
      <c r="C3270" s="89"/>
      <c r="D3270" s="89"/>
    </row>
    <row r="3271" spans="3:4" ht="12.95" customHeight="1">
      <c r="C3271" s="89"/>
      <c r="D3271" s="89"/>
    </row>
    <row r="3272" spans="3:4" ht="12.95" customHeight="1">
      <c r="C3272" s="89"/>
      <c r="D3272" s="89"/>
    </row>
    <row r="3273" spans="3:4" ht="12.95" customHeight="1">
      <c r="C3273" s="89"/>
      <c r="D3273" s="89"/>
    </row>
    <row r="3274" spans="3:4" ht="12.95" customHeight="1">
      <c r="C3274" s="89"/>
      <c r="D3274" s="89"/>
    </row>
    <row r="3275" spans="3:4" ht="12.95" customHeight="1">
      <c r="C3275" s="89"/>
      <c r="D3275" s="89"/>
    </row>
    <row r="3276" spans="3:4" ht="12.95" customHeight="1">
      <c r="C3276" s="89"/>
      <c r="D3276" s="89"/>
    </row>
    <row r="3277" spans="3:4" ht="12.95" customHeight="1">
      <c r="C3277" s="89"/>
      <c r="D3277" s="89"/>
    </row>
    <row r="3278" spans="3:4" ht="12.95" customHeight="1">
      <c r="C3278" s="89"/>
      <c r="D3278" s="89"/>
    </row>
    <row r="3279" spans="3:4" ht="12.95" customHeight="1">
      <c r="C3279" s="89"/>
      <c r="D3279" s="89"/>
    </row>
    <row r="3280" spans="3:4" ht="12.95" customHeight="1">
      <c r="C3280" s="89"/>
      <c r="D3280" s="89"/>
    </row>
    <row r="3281" spans="3:4" ht="12.95" customHeight="1">
      <c r="C3281" s="89"/>
      <c r="D3281" s="89"/>
    </row>
    <row r="3282" spans="3:4" ht="12.95" customHeight="1">
      <c r="C3282" s="89"/>
      <c r="D3282" s="89"/>
    </row>
    <row r="3283" spans="3:4" ht="12.95" customHeight="1">
      <c r="C3283" s="89"/>
      <c r="D3283" s="89"/>
    </row>
    <row r="3284" spans="3:4" ht="12.95" customHeight="1">
      <c r="C3284" s="89"/>
      <c r="D3284" s="89"/>
    </row>
    <row r="3285" spans="3:4" ht="12.95" customHeight="1">
      <c r="C3285" s="89"/>
      <c r="D3285" s="89"/>
    </row>
    <row r="3286" spans="3:4" ht="12.95" customHeight="1">
      <c r="C3286" s="89"/>
      <c r="D3286" s="89"/>
    </row>
    <row r="3287" spans="3:4" ht="12.95" customHeight="1">
      <c r="C3287" s="89"/>
      <c r="D3287" s="89"/>
    </row>
    <row r="3288" spans="3:4" ht="12.95" customHeight="1">
      <c r="C3288" s="89"/>
      <c r="D3288" s="89"/>
    </row>
    <row r="3289" spans="3:4" ht="12.95" customHeight="1">
      <c r="C3289" s="89"/>
      <c r="D3289" s="89"/>
    </row>
    <row r="3290" spans="3:4" ht="12.95" customHeight="1">
      <c r="C3290" s="89"/>
      <c r="D3290" s="89"/>
    </row>
    <row r="3291" spans="3:4" ht="12.95" customHeight="1">
      <c r="C3291" s="89"/>
      <c r="D3291" s="89"/>
    </row>
    <row r="3292" spans="3:4" ht="12.95" customHeight="1">
      <c r="C3292" s="89"/>
      <c r="D3292" s="89"/>
    </row>
    <row r="3293" spans="3:4" ht="12.95" customHeight="1">
      <c r="C3293" s="89"/>
      <c r="D3293" s="89"/>
    </row>
    <row r="3294" spans="3:4" ht="12.95" customHeight="1">
      <c r="C3294" s="89"/>
      <c r="D3294" s="89"/>
    </row>
    <row r="3295" spans="3:4" ht="12.95" customHeight="1">
      <c r="C3295" s="89"/>
      <c r="D3295" s="89"/>
    </row>
    <row r="3296" spans="3:4" ht="12.95" customHeight="1">
      <c r="C3296" s="89"/>
      <c r="D3296" s="89"/>
    </row>
    <row r="3297" spans="3:4" ht="12.95" customHeight="1">
      <c r="C3297" s="89"/>
      <c r="D3297" s="89"/>
    </row>
    <row r="3298" spans="3:4" ht="12.95" customHeight="1">
      <c r="C3298" s="89"/>
      <c r="D3298" s="89"/>
    </row>
    <row r="3299" spans="3:4" ht="12.95" customHeight="1">
      <c r="C3299" s="89"/>
      <c r="D3299" s="89"/>
    </row>
    <row r="3300" spans="3:4" ht="12.95" customHeight="1">
      <c r="C3300" s="89"/>
      <c r="D3300" s="89"/>
    </row>
    <row r="3301" spans="3:4" ht="12.95" customHeight="1">
      <c r="C3301" s="89"/>
      <c r="D3301" s="89"/>
    </row>
    <row r="3302" spans="3:4" ht="12.95" customHeight="1">
      <c r="C3302" s="89"/>
      <c r="D3302" s="89"/>
    </row>
    <row r="3303" spans="3:4" ht="12.95" customHeight="1">
      <c r="C3303" s="89"/>
      <c r="D3303" s="89"/>
    </row>
    <row r="3304" spans="3:4" ht="12.95" customHeight="1">
      <c r="C3304" s="89"/>
      <c r="D3304" s="89"/>
    </row>
    <row r="3305" spans="3:4" ht="12.95" customHeight="1">
      <c r="C3305" s="89"/>
      <c r="D3305" s="89"/>
    </row>
    <row r="3306" spans="3:4" ht="12.95" customHeight="1">
      <c r="C3306" s="89"/>
      <c r="D3306" s="89"/>
    </row>
    <row r="3307" spans="3:4" ht="12.95" customHeight="1">
      <c r="C3307" s="89"/>
      <c r="D3307" s="89"/>
    </row>
    <row r="3308" spans="3:4" ht="12.95" customHeight="1">
      <c r="C3308" s="89"/>
      <c r="D3308" s="89"/>
    </row>
    <row r="3309" spans="3:4" ht="12.95" customHeight="1">
      <c r="C3309" s="89"/>
      <c r="D3309" s="89"/>
    </row>
    <row r="3310" spans="3:4" ht="12.95" customHeight="1">
      <c r="C3310" s="89"/>
      <c r="D3310" s="89"/>
    </row>
    <row r="3311" spans="3:4" ht="12.95" customHeight="1">
      <c r="C3311" s="89"/>
      <c r="D3311" s="89"/>
    </row>
    <row r="3312" spans="3:4" ht="12.95" customHeight="1">
      <c r="C3312" s="89"/>
      <c r="D3312" s="89"/>
    </row>
    <row r="3313" spans="3:4" ht="12.95" customHeight="1">
      <c r="C3313" s="89"/>
      <c r="D3313" s="89"/>
    </row>
    <row r="3314" spans="3:4" ht="12.95" customHeight="1">
      <c r="C3314" s="89"/>
      <c r="D3314" s="89"/>
    </row>
    <row r="3315" spans="3:4" ht="12.95" customHeight="1">
      <c r="C3315" s="89"/>
      <c r="D3315" s="89"/>
    </row>
    <row r="3316" spans="3:4" ht="12.95" customHeight="1">
      <c r="C3316" s="89"/>
      <c r="D3316" s="89"/>
    </row>
    <row r="3317" spans="3:4" ht="12.95" customHeight="1">
      <c r="C3317" s="89"/>
      <c r="D3317" s="89"/>
    </row>
    <row r="3318" spans="3:4" ht="12.95" customHeight="1">
      <c r="C3318" s="89"/>
      <c r="D3318" s="89"/>
    </row>
    <row r="3319" spans="3:4" ht="12.95" customHeight="1">
      <c r="C3319" s="89"/>
      <c r="D3319" s="89"/>
    </row>
    <row r="3320" spans="3:4" ht="12.95" customHeight="1">
      <c r="C3320" s="89"/>
      <c r="D3320" s="89"/>
    </row>
    <row r="3321" spans="3:4" ht="12.95" customHeight="1">
      <c r="C3321" s="89"/>
      <c r="D3321" s="89"/>
    </row>
    <row r="3322" spans="3:4" ht="12.95" customHeight="1">
      <c r="C3322" s="89"/>
      <c r="D3322" s="89"/>
    </row>
    <row r="3323" spans="3:4" ht="12.95" customHeight="1">
      <c r="C3323" s="89"/>
      <c r="D3323" s="89"/>
    </row>
    <row r="3324" spans="3:4" ht="12.95" customHeight="1">
      <c r="C3324" s="89"/>
      <c r="D3324" s="89"/>
    </row>
    <row r="3325" spans="3:4" ht="12.95" customHeight="1">
      <c r="C3325" s="89"/>
      <c r="D3325" s="89"/>
    </row>
    <row r="3326" spans="3:4" ht="12.95" customHeight="1">
      <c r="C3326" s="89"/>
      <c r="D3326" s="89"/>
    </row>
    <row r="3327" spans="3:4" ht="12.95" customHeight="1">
      <c r="C3327" s="89"/>
      <c r="D3327" s="89"/>
    </row>
    <row r="3328" spans="3:4" ht="12.95" customHeight="1">
      <c r="C3328" s="89"/>
      <c r="D3328" s="89"/>
    </row>
    <row r="3329" spans="3:4" ht="12.95" customHeight="1">
      <c r="C3329" s="89"/>
      <c r="D3329" s="89"/>
    </row>
    <row r="3330" spans="3:4" ht="12.95" customHeight="1">
      <c r="C3330" s="89"/>
      <c r="D3330" s="89"/>
    </row>
    <row r="3331" spans="3:4" ht="12.95" customHeight="1">
      <c r="C3331" s="89"/>
      <c r="D3331" s="89"/>
    </row>
    <row r="3332" spans="3:4" ht="12.95" customHeight="1">
      <c r="C3332" s="89"/>
      <c r="D3332" s="89"/>
    </row>
    <row r="3333" spans="3:4" ht="12.95" customHeight="1">
      <c r="C3333" s="89"/>
      <c r="D3333" s="89"/>
    </row>
    <row r="3334" spans="3:4" ht="12.95" customHeight="1">
      <c r="C3334" s="89"/>
      <c r="D3334" s="89"/>
    </row>
    <row r="3335" spans="3:4" ht="12.95" customHeight="1">
      <c r="C3335" s="89"/>
      <c r="D3335" s="89"/>
    </row>
    <row r="3336" spans="3:4" ht="12.95" customHeight="1">
      <c r="C3336" s="89"/>
      <c r="D3336" s="89"/>
    </row>
    <row r="3337" spans="3:4" ht="12.95" customHeight="1">
      <c r="C3337" s="89"/>
      <c r="D3337" s="89"/>
    </row>
    <row r="3338" spans="3:4" ht="12.95" customHeight="1">
      <c r="C3338" s="89"/>
      <c r="D3338" s="89"/>
    </row>
    <row r="3339" spans="3:4" ht="12.95" customHeight="1">
      <c r="C3339" s="89"/>
      <c r="D3339" s="89"/>
    </row>
    <row r="3340" spans="3:4" ht="12.95" customHeight="1">
      <c r="C3340" s="89"/>
      <c r="D3340" s="89"/>
    </row>
    <row r="3341" spans="3:4" ht="12.95" customHeight="1">
      <c r="C3341" s="89"/>
      <c r="D3341" s="89"/>
    </row>
    <row r="3342" spans="3:4" ht="12.95" customHeight="1">
      <c r="C3342" s="89"/>
      <c r="D3342" s="89"/>
    </row>
    <row r="3343" spans="3:4" ht="12.95" customHeight="1">
      <c r="C3343" s="89"/>
      <c r="D3343" s="89"/>
    </row>
    <row r="3344" spans="3:4" ht="12.95" customHeight="1">
      <c r="C3344" s="89"/>
      <c r="D3344" s="89"/>
    </row>
  </sheetData>
  <protectedRanges>
    <protectedRange sqref="A432:D432" name="Range1"/>
  </protectedRanges>
  <sortState xmlns:xlrd2="http://schemas.microsoft.com/office/spreadsheetml/2017/richdata2" ref="A21:U439">
    <sortCondition ref="C21:C439"/>
  </sortState>
  <phoneticPr fontId="8" type="noConversion"/>
  <hyperlinks>
    <hyperlink ref="H1149" r:id="rId1" display="http://vsolj.cetus-net.org/bulletin.html" xr:uid="{00000000-0004-0000-0000-000000000000}"/>
    <hyperlink ref="H64891" r:id="rId2" display="http://vsolj.cetus-net.org/bulletin.html" xr:uid="{00000000-0004-0000-0000-000001000000}"/>
    <hyperlink ref="H64884" r:id="rId3" display="https://www.aavso.org/ejaavso" xr:uid="{00000000-0004-0000-0000-000002000000}"/>
    <hyperlink ref="AP1035" r:id="rId4" display="http://cdsbib.u-strasbg.fr/cgi-bin/cdsbib?1990RMxAA..21..381G" xr:uid="{00000000-0004-0000-0000-000003000000}"/>
    <hyperlink ref="AP1039" r:id="rId5" display="http://cdsbib.u-strasbg.fr/cgi-bin/cdsbib?1990RMxAA..21..381G" xr:uid="{00000000-0004-0000-0000-000004000000}"/>
    <hyperlink ref="AP1038" r:id="rId6" display="http://cdsbib.u-strasbg.fr/cgi-bin/cdsbib?1990RMxAA..21..381G" xr:uid="{00000000-0004-0000-0000-000005000000}"/>
    <hyperlink ref="AP1019" r:id="rId7" display="http://cdsbib.u-strasbg.fr/cgi-bin/cdsbib?1990RMxAA..21..381G" xr:uid="{00000000-0004-0000-0000-000006000000}"/>
    <hyperlink ref="I64891" r:id="rId8" display="http://vsolj.cetus-net.org/bulletin.html" xr:uid="{00000000-0004-0000-0000-000007000000}"/>
    <hyperlink ref="AQ1175" r:id="rId9" display="http://cdsbib.u-strasbg.fr/cgi-bin/cdsbib?1990RMxAA..21..381G" xr:uid="{00000000-0004-0000-0000-000008000000}"/>
    <hyperlink ref="AQ55941" r:id="rId10" display="http://cdsbib.u-strasbg.fr/cgi-bin/cdsbib?1990RMxAA..21..381G" xr:uid="{00000000-0004-0000-0000-000009000000}"/>
    <hyperlink ref="AQ1176" r:id="rId11" display="http://cdsbib.u-strasbg.fr/cgi-bin/cdsbib?1990RMxAA..21..381G" xr:uid="{00000000-0004-0000-0000-00000A000000}"/>
    <hyperlink ref="H64888" r:id="rId12" display="https://www.aavso.org/ejaavso" xr:uid="{00000000-0004-0000-0000-00000B000000}"/>
    <hyperlink ref="H2061" r:id="rId13" display="http://vsolj.cetus-net.org/bulletin.html" xr:uid="{00000000-0004-0000-0000-00000C000000}"/>
    <hyperlink ref="AP3305" r:id="rId14" display="http://cdsbib.u-strasbg.fr/cgi-bin/cdsbib?1990RMxAA..21..381G" xr:uid="{00000000-0004-0000-0000-00000D000000}"/>
    <hyperlink ref="AP3308" r:id="rId15" display="http://cdsbib.u-strasbg.fr/cgi-bin/cdsbib?1990RMxAA..21..381G" xr:uid="{00000000-0004-0000-0000-00000E000000}"/>
    <hyperlink ref="AP3306" r:id="rId16" display="http://cdsbib.u-strasbg.fr/cgi-bin/cdsbib?1990RMxAA..21..381G" xr:uid="{00000000-0004-0000-0000-00000F000000}"/>
    <hyperlink ref="AP3290" r:id="rId17" display="http://cdsbib.u-strasbg.fr/cgi-bin/cdsbib?1990RMxAA..21..381G" xr:uid="{00000000-0004-0000-0000-000010000000}"/>
    <hyperlink ref="I2061" r:id="rId18" display="http://vsolj.cetus-net.org/bulletin.html" xr:uid="{00000000-0004-0000-0000-000011000000}"/>
    <hyperlink ref="AQ3519" r:id="rId19" display="http://cdsbib.u-strasbg.fr/cgi-bin/cdsbib?1990RMxAA..21..381G" xr:uid="{00000000-0004-0000-0000-000012000000}"/>
    <hyperlink ref="AQ225" r:id="rId20" display="http://cdsbib.u-strasbg.fr/cgi-bin/cdsbib?1990RMxAA..21..381G" xr:uid="{00000000-0004-0000-0000-000013000000}"/>
    <hyperlink ref="AQ3523" r:id="rId21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321" workbookViewId="0">
      <selection activeCell="A232" sqref="A232:D364"/>
    </sheetView>
  </sheetViews>
  <sheetFormatPr defaultRowHeight="12.75"/>
  <cols>
    <col min="1" max="1" width="19.7109375" style="6" customWidth="1"/>
    <col min="2" max="2" width="4.42578125" style="3" customWidth="1"/>
    <col min="3" max="3" width="12.7109375" style="6" customWidth="1"/>
    <col min="4" max="4" width="5.42578125" style="3" customWidth="1"/>
    <col min="5" max="5" width="14.85546875" style="3" customWidth="1"/>
    <col min="6" max="6" width="9.140625" style="3"/>
    <col min="7" max="7" width="12" style="3" customWidth="1"/>
    <col min="8" max="8" width="14.140625" style="6" customWidth="1"/>
    <col min="9" max="9" width="22.5703125" style="3" customWidth="1"/>
    <col min="10" max="10" width="25.140625" style="3" customWidth="1"/>
    <col min="11" max="11" width="15.7109375" style="3" customWidth="1"/>
    <col min="12" max="12" width="14.140625" style="3" customWidth="1"/>
    <col min="13" max="13" width="9.5703125" style="3" customWidth="1"/>
    <col min="14" max="14" width="14.140625" style="3" customWidth="1"/>
    <col min="15" max="15" width="23.42578125" style="3" customWidth="1"/>
    <col min="16" max="16" width="16.5703125" style="3" customWidth="1"/>
    <col min="17" max="17" width="41" style="3" customWidth="1"/>
    <col min="18" max="16384" width="9.140625" style="3"/>
  </cols>
  <sheetData>
    <row r="1" spans="1:16" ht="15.75">
      <c r="A1" s="11" t="s">
        <v>199</v>
      </c>
      <c r="I1" s="12" t="s">
        <v>200</v>
      </c>
      <c r="J1" s="13" t="s">
        <v>201</v>
      </c>
    </row>
    <row r="2" spans="1:16">
      <c r="I2" s="14" t="s">
        <v>202</v>
      </c>
      <c r="J2" s="15" t="s">
        <v>203</v>
      </c>
    </row>
    <row r="3" spans="1:16">
      <c r="A3" s="16" t="s">
        <v>204</v>
      </c>
      <c r="I3" s="14" t="s">
        <v>205</v>
      </c>
      <c r="J3" s="15" t="s">
        <v>105</v>
      </c>
    </row>
    <row r="4" spans="1:16">
      <c r="I4" s="14" t="s">
        <v>206</v>
      </c>
      <c r="J4" s="15" t="s">
        <v>105</v>
      </c>
    </row>
    <row r="5" spans="1:16" ht="13.5" thickBot="1">
      <c r="I5" s="17" t="s">
        <v>207</v>
      </c>
      <c r="J5" s="18" t="s">
        <v>208</v>
      </c>
    </row>
    <row r="10" spans="1:16" ht="13.5" thickBot="1"/>
    <row r="11" spans="1:16" ht="12.75" customHeight="1" thickBot="1">
      <c r="A11" s="6" t="str">
        <f t="shared" ref="A11:A74" si="0">P11</f>
        <v>IBVS 584 </v>
      </c>
      <c r="B11" s="2" t="str">
        <f t="shared" ref="B11:B74" si="1">IF(H11=INT(H11),"I","II")</f>
        <v>I</v>
      </c>
      <c r="C11" s="6">
        <f t="shared" ref="C11:C74" si="2">1*G11</f>
        <v>41154.527999999998</v>
      </c>
      <c r="D11" s="3" t="str">
        <f t="shared" ref="D11:D74" si="3">VLOOKUP(F11,I$1:J$5,2,FALSE)</f>
        <v>vis</v>
      </c>
      <c r="E11" s="19">
        <f>VLOOKUP(C11,Active!C$21:E$967,3,FALSE)</f>
        <v>562.99777283841524</v>
      </c>
      <c r="F11" s="2" t="s">
        <v>207</v>
      </c>
      <c r="G11" s="3" t="str">
        <f t="shared" ref="G11:G74" si="4">MID(I11,3,LEN(I11)-3)</f>
        <v>41154.528</v>
      </c>
      <c r="H11" s="6">
        <f t="shared" ref="H11:H74" si="5">1*K11</f>
        <v>563</v>
      </c>
      <c r="I11" s="20" t="s">
        <v>478</v>
      </c>
      <c r="J11" s="21" t="s">
        <v>479</v>
      </c>
      <c r="K11" s="20">
        <v>563</v>
      </c>
      <c r="L11" s="20" t="s">
        <v>480</v>
      </c>
      <c r="M11" s="21" t="s">
        <v>233</v>
      </c>
      <c r="N11" s="21"/>
      <c r="O11" s="22" t="s">
        <v>481</v>
      </c>
      <c r="P11" s="23" t="s">
        <v>482</v>
      </c>
    </row>
    <row r="12" spans="1:16" ht="12.75" customHeight="1" thickBot="1">
      <c r="A12" s="6" t="str">
        <f t="shared" si="0"/>
        <v>IBVS 584 </v>
      </c>
      <c r="B12" s="2" t="str">
        <f t="shared" si="1"/>
        <v>I</v>
      </c>
      <c r="C12" s="6">
        <f t="shared" si="2"/>
        <v>41157.449000000001</v>
      </c>
      <c r="D12" s="3" t="str">
        <f t="shared" si="3"/>
        <v>vis</v>
      </c>
      <c r="E12" s="19">
        <f>VLOOKUP(C12,Active!C$21:E$967,3,FALSE)</f>
        <v>567.99549811204042</v>
      </c>
      <c r="F12" s="2" t="s">
        <v>207</v>
      </c>
      <c r="G12" s="3" t="str">
        <f t="shared" si="4"/>
        <v>41157.449</v>
      </c>
      <c r="H12" s="6">
        <f t="shared" si="5"/>
        <v>568</v>
      </c>
      <c r="I12" s="20" t="s">
        <v>483</v>
      </c>
      <c r="J12" s="21" t="s">
        <v>484</v>
      </c>
      <c r="K12" s="20">
        <v>568</v>
      </c>
      <c r="L12" s="20" t="s">
        <v>209</v>
      </c>
      <c r="M12" s="21" t="s">
        <v>233</v>
      </c>
      <c r="N12" s="21"/>
      <c r="O12" s="22" t="s">
        <v>485</v>
      </c>
      <c r="P12" s="23" t="s">
        <v>482</v>
      </c>
    </row>
    <row r="13" spans="1:16" ht="12.75" customHeight="1" thickBot="1">
      <c r="A13" s="6" t="str">
        <f t="shared" si="0"/>
        <v>IBVS 584 </v>
      </c>
      <c r="B13" s="2" t="str">
        <f t="shared" si="1"/>
        <v>I</v>
      </c>
      <c r="C13" s="6">
        <f t="shared" si="2"/>
        <v>41157.449000000001</v>
      </c>
      <c r="D13" s="3" t="str">
        <f t="shared" si="3"/>
        <v>vis</v>
      </c>
      <c r="E13" s="19">
        <f>VLOOKUP(C13,Active!C$21:E$967,3,FALSE)</f>
        <v>567.99549811204042</v>
      </c>
      <c r="F13" s="2" t="s">
        <v>207</v>
      </c>
      <c r="G13" s="3" t="str">
        <f t="shared" si="4"/>
        <v>41157.449</v>
      </c>
      <c r="H13" s="6">
        <f t="shared" si="5"/>
        <v>568</v>
      </c>
      <c r="I13" s="20" t="s">
        <v>483</v>
      </c>
      <c r="J13" s="21" t="s">
        <v>484</v>
      </c>
      <c r="K13" s="20">
        <v>568</v>
      </c>
      <c r="L13" s="20" t="s">
        <v>209</v>
      </c>
      <c r="M13" s="21" t="s">
        <v>233</v>
      </c>
      <c r="N13" s="21"/>
      <c r="O13" s="22" t="s">
        <v>481</v>
      </c>
      <c r="P13" s="23" t="s">
        <v>482</v>
      </c>
    </row>
    <row r="14" spans="1:16" ht="12.75" customHeight="1" thickBot="1">
      <c r="A14" s="6" t="str">
        <f t="shared" si="0"/>
        <v> BRNO 21 </v>
      </c>
      <c r="B14" s="2" t="str">
        <f t="shared" si="1"/>
        <v>I</v>
      </c>
      <c r="C14" s="6">
        <f t="shared" si="2"/>
        <v>42956.444000000003</v>
      </c>
      <c r="D14" s="3" t="str">
        <f t="shared" si="3"/>
        <v>vis</v>
      </c>
      <c r="E14" s="19">
        <f>VLOOKUP(C14,Active!C$21:E$967,3,FALSE)</f>
        <v>3646.0108280055424</v>
      </c>
      <c r="F14" s="2" t="s">
        <v>207</v>
      </c>
      <c r="G14" s="3" t="str">
        <f t="shared" si="4"/>
        <v>42956.444</v>
      </c>
      <c r="H14" s="6">
        <f t="shared" si="5"/>
        <v>3646</v>
      </c>
      <c r="I14" s="20" t="s">
        <v>492</v>
      </c>
      <c r="J14" s="21" t="s">
        <v>493</v>
      </c>
      <c r="K14" s="20">
        <v>3646</v>
      </c>
      <c r="L14" s="20" t="s">
        <v>494</v>
      </c>
      <c r="M14" s="21" t="s">
        <v>233</v>
      </c>
      <c r="N14" s="21"/>
      <c r="O14" s="22" t="s">
        <v>495</v>
      </c>
      <c r="P14" s="22" t="s">
        <v>496</v>
      </c>
    </row>
    <row r="15" spans="1:16" ht="12.75" customHeight="1" thickBot="1">
      <c r="A15" s="6" t="str">
        <f t="shared" si="0"/>
        <v> BRNO 21 </v>
      </c>
      <c r="B15" s="2" t="str">
        <f t="shared" si="1"/>
        <v>I</v>
      </c>
      <c r="C15" s="6">
        <f t="shared" si="2"/>
        <v>42963.451000000001</v>
      </c>
      <c r="D15" s="3" t="str">
        <f t="shared" si="3"/>
        <v>vis</v>
      </c>
      <c r="E15" s="19">
        <f>VLOOKUP(C15,Active!C$21:E$967,3,FALSE)</f>
        <v>3657.9995513852946</v>
      </c>
      <c r="F15" s="2" t="s">
        <v>207</v>
      </c>
      <c r="G15" s="3" t="str">
        <f t="shared" si="4"/>
        <v>42963.451</v>
      </c>
      <c r="H15" s="6">
        <f t="shared" si="5"/>
        <v>3658</v>
      </c>
      <c r="I15" s="20" t="s">
        <v>497</v>
      </c>
      <c r="J15" s="21" t="s">
        <v>498</v>
      </c>
      <c r="K15" s="20">
        <v>3658</v>
      </c>
      <c r="L15" s="20" t="s">
        <v>377</v>
      </c>
      <c r="M15" s="21" t="s">
        <v>233</v>
      </c>
      <c r="N15" s="21"/>
      <c r="O15" s="22" t="s">
        <v>495</v>
      </c>
      <c r="P15" s="22" t="s">
        <v>496</v>
      </c>
    </row>
    <row r="16" spans="1:16" ht="12.75" customHeight="1" thickBot="1">
      <c r="A16" s="6" t="str">
        <f t="shared" si="0"/>
        <v> BRNO 23 </v>
      </c>
      <c r="B16" s="2" t="str">
        <f t="shared" si="1"/>
        <v>I</v>
      </c>
      <c r="C16" s="6">
        <f t="shared" si="2"/>
        <v>43724.440999999999</v>
      </c>
      <c r="D16" s="3" t="str">
        <f t="shared" si="3"/>
        <v>vis</v>
      </c>
      <c r="E16" s="19">
        <f>VLOOKUP(C16,Active!C$21:E$967,3,FALSE)</f>
        <v>4960.0258971481489</v>
      </c>
      <c r="F16" s="2" t="s">
        <v>207</v>
      </c>
      <c r="G16" s="3" t="str">
        <f t="shared" si="4"/>
        <v>43724.441</v>
      </c>
      <c r="H16" s="6">
        <f t="shared" si="5"/>
        <v>4960</v>
      </c>
      <c r="I16" s="20" t="s">
        <v>499</v>
      </c>
      <c r="J16" s="21" t="s">
        <v>500</v>
      </c>
      <c r="K16" s="20">
        <v>4960</v>
      </c>
      <c r="L16" s="20" t="s">
        <v>501</v>
      </c>
      <c r="M16" s="21" t="s">
        <v>233</v>
      </c>
      <c r="N16" s="21"/>
      <c r="O16" s="22" t="s">
        <v>502</v>
      </c>
      <c r="P16" s="22" t="s">
        <v>503</v>
      </c>
    </row>
    <row r="17" spans="1:16" ht="12.75" customHeight="1" thickBot="1">
      <c r="A17" s="6" t="str">
        <f t="shared" si="0"/>
        <v> BRNO 23 </v>
      </c>
      <c r="B17" s="2" t="str">
        <f t="shared" si="1"/>
        <v>I</v>
      </c>
      <c r="C17" s="6">
        <f t="shared" si="2"/>
        <v>43724.453000000001</v>
      </c>
      <c r="D17" s="3" t="str">
        <f t="shared" si="3"/>
        <v>vis</v>
      </c>
      <c r="E17" s="19">
        <f>VLOOKUP(C17,Active!C$21:E$967,3,FALSE)</f>
        <v>4960.0464287138102</v>
      </c>
      <c r="F17" s="2" t="s">
        <v>207</v>
      </c>
      <c r="G17" s="3" t="str">
        <f t="shared" si="4"/>
        <v>43724.453</v>
      </c>
      <c r="H17" s="6">
        <f t="shared" si="5"/>
        <v>4960</v>
      </c>
      <c r="I17" s="20" t="s">
        <v>504</v>
      </c>
      <c r="J17" s="21" t="s">
        <v>505</v>
      </c>
      <c r="K17" s="20">
        <v>4960</v>
      </c>
      <c r="L17" s="20" t="s">
        <v>506</v>
      </c>
      <c r="M17" s="21" t="s">
        <v>233</v>
      </c>
      <c r="N17" s="21"/>
      <c r="O17" s="22" t="s">
        <v>507</v>
      </c>
      <c r="P17" s="22" t="s">
        <v>503</v>
      </c>
    </row>
    <row r="18" spans="1:16" ht="12.75" customHeight="1" thickBot="1">
      <c r="A18" s="6" t="str">
        <f t="shared" si="0"/>
        <v> BRNO 23 </v>
      </c>
      <c r="B18" s="2" t="str">
        <f t="shared" si="1"/>
        <v>I</v>
      </c>
      <c r="C18" s="6">
        <f t="shared" si="2"/>
        <v>43724.457000000002</v>
      </c>
      <c r="D18" s="3" t="str">
        <f t="shared" si="3"/>
        <v>vis</v>
      </c>
      <c r="E18" s="19">
        <f>VLOOKUP(C18,Active!C$21:E$967,3,FALSE)</f>
        <v>4960.05327256903</v>
      </c>
      <c r="F18" s="2" t="s">
        <v>207</v>
      </c>
      <c r="G18" s="3" t="str">
        <f t="shared" si="4"/>
        <v>43724.457</v>
      </c>
      <c r="H18" s="6">
        <f t="shared" si="5"/>
        <v>4960</v>
      </c>
      <c r="I18" s="20" t="s">
        <v>508</v>
      </c>
      <c r="J18" s="21" t="s">
        <v>509</v>
      </c>
      <c r="K18" s="20">
        <v>4960</v>
      </c>
      <c r="L18" s="20" t="s">
        <v>510</v>
      </c>
      <c r="M18" s="21" t="s">
        <v>233</v>
      </c>
      <c r="N18" s="21"/>
      <c r="O18" s="22" t="s">
        <v>511</v>
      </c>
      <c r="P18" s="22" t="s">
        <v>503</v>
      </c>
    </row>
    <row r="19" spans="1:16" ht="12.75" customHeight="1" thickBot="1">
      <c r="A19" s="6" t="str">
        <f t="shared" si="0"/>
        <v> BRNO 23 </v>
      </c>
      <c r="B19" s="2" t="str">
        <f t="shared" si="1"/>
        <v>I</v>
      </c>
      <c r="C19" s="6">
        <f t="shared" si="2"/>
        <v>44077.457999999999</v>
      </c>
      <c r="D19" s="3" t="str">
        <f t="shared" si="3"/>
        <v>vis</v>
      </c>
      <c r="E19" s="19">
        <f>VLOOKUP(C19,Active!C$21:E$967,3,FALSE)</f>
        <v>5564.0252066031571</v>
      </c>
      <c r="F19" s="2" t="s">
        <v>207</v>
      </c>
      <c r="G19" s="3" t="str">
        <f t="shared" si="4"/>
        <v>44077.458</v>
      </c>
      <c r="H19" s="6">
        <f t="shared" si="5"/>
        <v>5564</v>
      </c>
      <c r="I19" s="20" t="s">
        <v>512</v>
      </c>
      <c r="J19" s="21" t="s">
        <v>513</v>
      </c>
      <c r="K19" s="20">
        <v>5564</v>
      </c>
      <c r="L19" s="20" t="s">
        <v>501</v>
      </c>
      <c r="M19" s="21" t="s">
        <v>233</v>
      </c>
      <c r="N19" s="21"/>
      <c r="O19" s="22" t="s">
        <v>514</v>
      </c>
      <c r="P19" s="22" t="s">
        <v>503</v>
      </c>
    </row>
    <row r="20" spans="1:16" ht="12.75" customHeight="1" thickBot="1">
      <c r="A20" s="6" t="str">
        <f t="shared" si="0"/>
        <v> BRNO 23 </v>
      </c>
      <c r="B20" s="2" t="str">
        <f t="shared" si="1"/>
        <v>I</v>
      </c>
      <c r="C20" s="6">
        <f t="shared" si="2"/>
        <v>44077.46</v>
      </c>
      <c r="D20" s="3" t="str">
        <f t="shared" si="3"/>
        <v>vis</v>
      </c>
      <c r="E20" s="19">
        <f>VLOOKUP(C20,Active!C$21:E$967,3,FALSE)</f>
        <v>5564.0286285307675</v>
      </c>
      <c r="F20" s="2" t="s">
        <v>207</v>
      </c>
      <c r="G20" s="3" t="str">
        <f t="shared" si="4"/>
        <v>44077.460</v>
      </c>
      <c r="H20" s="6">
        <f t="shared" si="5"/>
        <v>5564</v>
      </c>
      <c r="I20" s="20" t="s">
        <v>515</v>
      </c>
      <c r="J20" s="21" t="s">
        <v>516</v>
      </c>
      <c r="K20" s="20">
        <v>5564</v>
      </c>
      <c r="L20" s="20" t="s">
        <v>517</v>
      </c>
      <c r="M20" s="21" t="s">
        <v>233</v>
      </c>
      <c r="N20" s="21"/>
      <c r="O20" s="22" t="s">
        <v>518</v>
      </c>
      <c r="P20" s="22" t="s">
        <v>503</v>
      </c>
    </row>
    <row r="21" spans="1:16" ht="12.75" customHeight="1" thickBot="1">
      <c r="A21" s="6" t="str">
        <f t="shared" si="0"/>
        <v> BRNO 23 </v>
      </c>
      <c r="B21" s="2" t="str">
        <f t="shared" si="1"/>
        <v>I</v>
      </c>
      <c r="C21" s="6">
        <f t="shared" si="2"/>
        <v>44077.464</v>
      </c>
      <c r="D21" s="3" t="str">
        <f t="shared" si="3"/>
        <v>vis</v>
      </c>
      <c r="E21" s="19">
        <f>VLOOKUP(C21,Active!C$21:E$967,3,FALSE)</f>
        <v>5564.0354723859882</v>
      </c>
      <c r="F21" s="2" t="s">
        <v>207</v>
      </c>
      <c r="G21" s="3" t="str">
        <f t="shared" si="4"/>
        <v>44077.464</v>
      </c>
      <c r="H21" s="6">
        <f t="shared" si="5"/>
        <v>5564</v>
      </c>
      <c r="I21" s="20" t="s">
        <v>519</v>
      </c>
      <c r="J21" s="21" t="s">
        <v>520</v>
      </c>
      <c r="K21" s="20">
        <v>5564</v>
      </c>
      <c r="L21" s="20" t="s">
        <v>521</v>
      </c>
      <c r="M21" s="21" t="s">
        <v>233</v>
      </c>
      <c r="N21" s="21"/>
      <c r="O21" s="22" t="s">
        <v>522</v>
      </c>
      <c r="P21" s="22" t="s">
        <v>503</v>
      </c>
    </row>
    <row r="22" spans="1:16" ht="12.75" customHeight="1" thickBot="1">
      <c r="A22" s="6" t="str">
        <f t="shared" si="0"/>
        <v> BRNO 23 </v>
      </c>
      <c r="B22" s="2" t="str">
        <f t="shared" si="1"/>
        <v>I</v>
      </c>
      <c r="C22" s="6">
        <f t="shared" si="2"/>
        <v>44077.466999999997</v>
      </c>
      <c r="D22" s="3" t="str">
        <f t="shared" si="3"/>
        <v>vis</v>
      </c>
      <c r="E22" s="19">
        <f>VLOOKUP(C22,Active!C$21:E$967,3,FALSE)</f>
        <v>5564.0406052773969</v>
      </c>
      <c r="F22" s="2" t="s">
        <v>207</v>
      </c>
      <c r="G22" s="3" t="str">
        <f t="shared" si="4"/>
        <v>44077.467</v>
      </c>
      <c r="H22" s="6">
        <f t="shared" si="5"/>
        <v>5564</v>
      </c>
      <c r="I22" s="20" t="s">
        <v>523</v>
      </c>
      <c r="J22" s="21" t="s">
        <v>524</v>
      </c>
      <c r="K22" s="20">
        <v>5564</v>
      </c>
      <c r="L22" s="20" t="s">
        <v>525</v>
      </c>
      <c r="M22" s="21" t="s">
        <v>233</v>
      </c>
      <c r="N22" s="21"/>
      <c r="O22" s="22" t="s">
        <v>526</v>
      </c>
      <c r="P22" s="22" t="s">
        <v>503</v>
      </c>
    </row>
    <row r="23" spans="1:16" ht="12.75" customHeight="1" thickBot="1">
      <c r="A23" s="6" t="str">
        <f t="shared" si="0"/>
        <v> BRNO 23 </v>
      </c>
      <c r="B23" s="2" t="str">
        <f t="shared" si="1"/>
        <v>I</v>
      </c>
      <c r="C23" s="6">
        <f t="shared" si="2"/>
        <v>44077.472999999998</v>
      </c>
      <c r="D23" s="3" t="str">
        <f t="shared" si="3"/>
        <v>vis</v>
      </c>
      <c r="E23" s="19">
        <f>VLOOKUP(C23,Active!C$21:E$967,3,FALSE)</f>
        <v>5564.0508710602271</v>
      </c>
      <c r="F23" s="2" t="s">
        <v>207</v>
      </c>
      <c r="G23" s="3" t="str">
        <f t="shared" si="4"/>
        <v>44077.473</v>
      </c>
      <c r="H23" s="6">
        <f t="shared" si="5"/>
        <v>5564</v>
      </c>
      <c r="I23" s="20" t="s">
        <v>527</v>
      </c>
      <c r="J23" s="21" t="s">
        <v>528</v>
      </c>
      <c r="K23" s="20">
        <v>5564</v>
      </c>
      <c r="L23" s="20" t="s">
        <v>529</v>
      </c>
      <c r="M23" s="21" t="s">
        <v>233</v>
      </c>
      <c r="N23" s="21"/>
      <c r="O23" s="22" t="s">
        <v>530</v>
      </c>
      <c r="P23" s="22" t="s">
        <v>503</v>
      </c>
    </row>
    <row r="24" spans="1:16" ht="12.75" customHeight="1" thickBot="1">
      <c r="A24" s="6" t="str">
        <f t="shared" si="0"/>
        <v> BRNO 23 </v>
      </c>
      <c r="B24" s="2" t="str">
        <f t="shared" si="1"/>
        <v>I</v>
      </c>
      <c r="C24" s="6">
        <f t="shared" si="2"/>
        <v>44156.343999999997</v>
      </c>
      <c r="D24" s="3" t="str">
        <f t="shared" si="3"/>
        <v>vis</v>
      </c>
      <c r="E24" s="19">
        <f>VLOOKUP(C24,Active!C$21:E$967,3,FALSE)</f>
        <v>5698.9962973032279</v>
      </c>
      <c r="F24" s="2" t="s">
        <v>207</v>
      </c>
      <c r="G24" s="3" t="str">
        <f t="shared" si="4"/>
        <v>44156.344</v>
      </c>
      <c r="H24" s="6">
        <f t="shared" si="5"/>
        <v>5699</v>
      </c>
      <c r="I24" s="20" t="s">
        <v>531</v>
      </c>
      <c r="J24" s="21" t="s">
        <v>532</v>
      </c>
      <c r="K24" s="20">
        <v>5699</v>
      </c>
      <c r="L24" s="20" t="s">
        <v>374</v>
      </c>
      <c r="M24" s="21" t="s">
        <v>233</v>
      </c>
      <c r="N24" s="21"/>
      <c r="O24" s="22" t="s">
        <v>533</v>
      </c>
      <c r="P24" s="22" t="s">
        <v>503</v>
      </c>
    </row>
    <row r="25" spans="1:16" ht="12.75" customHeight="1" thickBot="1">
      <c r="A25" s="6" t="str">
        <f t="shared" si="0"/>
        <v> BBS 50 </v>
      </c>
      <c r="B25" s="2" t="str">
        <f t="shared" si="1"/>
        <v>I</v>
      </c>
      <c r="C25" s="6">
        <f t="shared" si="2"/>
        <v>44485.385000000002</v>
      </c>
      <c r="D25" s="3" t="str">
        <f t="shared" si="3"/>
        <v>vis</v>
      </c>
      <c r="E25" s="19">
        <f>VLOOKUP(C25,Active!C$21:E$967,3,FALSE)</f>
        <v>6261.973538575995</v>
      </c>
      <c r="F25" s="2" t="s">
        <v>207</v>
      </c>
      <c r="G25" s="3" t="str">
        <f t="shared" si="4"/>
        <v>44485.385</v>
      </c>
      <c r="H25" s="6">
        <f t="shared" si="5"/>
        <v>6262</v>
      </c>
      <c r="I25" s="20" t="s">
        <v>534</v>
      </c>
      <c r="J25" s="21" t="s">
        <v>535</v>
      </c>
      <c r="K25" s="20">
        <v>6262</v>
      </c>
      <c r="L25" s="20" t="s">
        <v>244</v>
      </c>
      <c r="M25" s="21" t="s">
        <v>233</v>
      </c>
      <c r="N25" s="21"/>
      <c r="O25" s="22" t="s">
        <v>536</v>
      </c>
      <c r="P25" s="22" t="s">
        <v>537</v>
      </c>
    </row>
    <row r="26" spans="1:16" ht="12.75" customHeight="1" thickBot="1">
      <c r="A26" s="6" t="str">
        <f t="shared" si="0"/>
        <v> BRNO 23 </v>
      </c>
      <c r="B26" s="2" t="str">
        <f t="shared" si="1"/>
        <v>I</v>
      </c>
      <c r="C26" s="6">
        <f t="shared" si="2"/>
        <v>44581.26</v>
      </c>
      <c r="D26" s="3" t="str">
        <f t="shared" si="3"/>
        <v>vis</v>
      </c>
      <c r="E26" s="19">
        <f>VLOOKUP(C26,Active!C$21:E$967,3,FALSE)</f>
        <v>6426.012193354657</v>
      </c>
      <c r="F26" s="2" t="s">
        <v>207</v>
      </c>
      <c r="G26" s="3" t="str">
        <f t="shared" si="4"/>
        <v>44581.260</v>
      </c>
      <c r="H26" s="6">
        <f t="shared" si="5"/>
        <v>6426</v>
      </c>
      <c r="I26" s="20" t="s">
        <v>538</v>
      </c>
      <c r="J26" s="21" t="s">
        <v>539</v>
      </c>
      <c r="K26" s="20">
        <v>6426</v>
      </c>
      <c r="L26" s="20" t="s">
        <v>540</v>
      </c>
      <c r="M26" s="21" t="s">
        <v>233</v>
      </c>
      <c r="N26" s="21"/>
      <c r="O26" s="22" t="s">
        <v>476</v>
      </c>
      <c r="P26" s="22" t="s">
        <v>503</v>
      </c>
    </row>
    <row r="27" spans="1:16" ht="12.75" customHeight="1" thickBot="1">
      <c r="A27" s="6" t="str">
        <f t="shared" si="0"/>
        <v> BRNO 26 </v>
      </c>
      <c r="B27" s="2" t="str">
        <f t="shared" si="1"/>
        <v>I</v>
      </c>
      <c r="C27" s="6">
        <f t="shared" si="2"/>
        <v>44783.483999999997</v>
      </c>
      <c r="D27" s="3" t="str">
        <f t="shared" si="3"/>
        <v>vis</v>
      </c>
      <c r="E27" s="19">
        <f>VLOOKUP(C27,Active!C$21:E$967,3,FALSE)</f>
        <v>6772.010137802733</v>
      </c>
      <c r="F27" s="2" t="s">
        <v>207</v>
      </c>
      <c r="G27" s="3" t="str">
        <f t="shared" si="4"/>
        <v>44783.484</v>
      </c>
      <c r="H27" s="6">
        <f t="shared" si="5"/>
        <v>6772</v>
      </c>
      <c r="I27" s="20" t="s">
        <v>541</v>
      </c>
      <c r="J27" s="21" t="s">
        <v>542</v>
      </c>
      <c r="K27" s="20">
        <v>6772</v>
      </c>
      <c r="L27" s="20" t="s">
        <v>494</v>
      </c>
      <c r="M27" s="21" t="s">
        <v>233</v>
      </c>
      <c r="N27" s="21"/>
      <c r="O27" s="22" t="s">
        <v>543</v>
      </c>
      <c r="P27" s="22" t="s">
        <v>544</v>
      </c>
    </row>
    <row r="28" spans="1:16" ht="12.75" customHeight="1" thickBot="1">
      <c r="A28" s="6" t="str">
        <f t="shared" si="0"/>
        <v> BRNO 26 </v>
      </c>
      <c r="B28" s="2" t="str">
        <f t="shared" si="1"/>
        <v>I</v>
      </c>
      <c r="C28" s="6">
        <f t="shared" si="2"/>
        <v>44783.483999999997</v>
      </c>
      <c r="D28" s="3" t="str">
        <f t="shared" si="3"/>
        <v>vis</v>
      </c>
      <c r="E28" s="19">
        <f>VLOOKUP(C28,Active!C$21:E$967,3,FALSE)</f>
        <v>6772.010137802733</v>
      </c>
      <c r="F28" s="2" t="s">
        <v>207</v>
      </c>
      <c r="G28" s="3" t="str">
        <f t="shared" si="4"/>
        <v>44783.484</v>
      </c>
      <c r="H28" s="6">
        <f t="shared" si="5"/>
        <v>6772</v>
      </c>
      <c r="I28" s="20" t="s">
        <v>541</v>
      </c>
      <c r="J28" s="21" t="s">
        <v>542</v>
      </c>
      <c r="K28" s="20">
        <v>6772</v>
      </c>
      <c r="L28" s="20" t="s">
        <v>494</v>
      </c>
      <c r="M28" s="21" t="s">
        <v>233</v>
      </c>
      <c r="N28" s="21"/>
      <c r="O28" s="22" t="s">
        <v>533</v>
      </c>
      <c r="P28" s="22" t="s">
        <v>544</v>
      </c>
    </row>
    <row r="29" spans="1:16" ht="12.75" customHeight="1" thickBot="1">
      <c r="A29" s="6" t="str">
        <f t="shared" si="0"/>
        <v> BRNO 26 </v>
      </c>
      <c r="B29" s="2" t="str">
        <f t="shared" si="1"/>
        <v>I</v>
      </c>
      <c r="C29" s="6">
        <f t="shared" si="2"/>
        <v>44783.485999999997</v>
      </c>
      <c r="D29" s="3" t="str">
        <f t="shared" si="3"/>
        <v>vis</v>
      </c>
      <c r="E29" s="19">
        <f>VLOOKUP(C29,Active!C$21:E$967,3,FALSE)</f>
        <v>6772.0135597303433</v>
      </c>
      <c r="F29" s="2" t="s">
        <v>207</v>
      </c>
      <c r="G29" s="3" t="str">
        <f t="shared" si="4"/>
        <v>44783.486</v>
      </c>
      <c r="H29" s="6">
        <f t="shared" si="5"/>
        <v>6772</v>
      </c>
      <c r="I29" s="20" t="s">
        <v>545</v>
      </c>
      <c r="J29" s="21" t="s">
        <v>546</v>
      </c>
      <c r="K29" s="20">
        <v>6772</v>
      </c>
      <c r="L29" s="20" t="s">
        <v>347</v>
      </c>
      <c r="M29" s="21" t="s">
        <v>233</v>
      </c>
      <c r="N29" s="21"/>
      <c r="O29" s="22" t="s">
        <v>547</v>
      </c>
      <c r="P29" s="22" t="s">
        <v>544</v>
      </c>
    </row>
    <row r="30" spans="1:16" ht="12.75" customHeight="1" thickBot="1">
      <c r="A30" s="6" t="str">
        <f t="shared" si="0"/>
        <v> BRNO 26 </v>
      </c>
      <c r="B30" s="2" t="str">
        <f t="shared" si="1"/>
        <v>I</v>
      </c>
      <c r="C30" s="6">
        <f t="shared" si="2"/>
        <v>44797.502999999997</v>
      </c>
      <c r="D30" s="3" t="str">
        <f t="shared" si="3"/>
        <v>vis</v>
      </c>
      <c r="E30" s="19">
        <f>VLOOKUP(C30,Active!C$21:E$967,3,FALSE)</f>
        <v>6795.9961393812682</v>
      </c>
      <c r="F30" s="2" t="s">
        <v>207</v>
      </c>
      <c r="G30" s="3" t="str">
        <f t="shared" si="4"/>
        <v>44797.503</v>
      </c>
      <c r="H30" s="6">
        <f t="shared" si="5"/>
        <v>6796</v>
      </c>
      <c r="I30" s="20" t="s">
        <v>548</v>
      </c>
      <c r="J30" s="21" t="s">
        <v>549</v>
      </c>
      <c r="K30" s="20">
        <v>6796</v>
      </c>
      <c r="L30" s="20" t="s">
        <v>374</v>
      </c>
      <c r="M30" s="21" t="s">
        <v>233</v>
      </c>
      <c r="N30" s="21"/>
      <c r="O30" s="22" t="s">
        <v>543</v>
      </c>
      <c r="P30" s="22" t="s">
        <v>544</v>
      </c>
    </row>
    <row r="31" spans="1:16" ht="12.75" customHeight="1" thickBot="1">
      <c r="A31" s="6" t="str">
        <f t="shared" si="0"/>
        <v> BRNO 26 </v>
      </c>
      <c r="B31" s="2" t="str">
        <f t="shared" si="1"/>
        <v>I</v>
      </c>
      <c r="C31" s="6">
        <f t="shared" si="2"/>
        <v>44821.489000000001</v>
      </c>
      <c r="D31" s="3" t="str">
        <f t="shared" si="3"/>
        <v>vis</v>
      </c>
      <c r="E31" s="19">
        <f>VLOOKUP(C31,Active!C$21:E$967,3,FALSE)</f>
        <v>6837.035317201573</v>
      </c>
      <c r="F31" s="2" t="s">
        <v>207</v>
      </c>
      <c r="G31" s="3" t="str">
        <f t="shared" si="4"/>
        <v>44821.489</v>
      </c>
      <c r="H31" s="6">
        <f t="shared" si="5"/>
        <v>6837</v>
      </c>
      <c r="I31" s="20" t="s">
        <v>550</v>
      </c>
      <c r="J31" s="21" t="s">
        <v>551</v>
      </c>
      <c r="K31" s="20">
        <v>6837</v>
      </c>
      <c r="L31" s="20" t="s">
        <v>521</v>
      </c>
      <c r="M31" s="21" t="s">
        <v>233</v>
      </c>
      <c r="N31" s="21"/>
      <c r="O31" s="22" t="s">
        <v>552</v>
      </c>
      <c r="P31" s="22" t="s">
        <v>544</v>
      </c>
    </row>
    <row r="32" spans="1:16" ht="12.75" customHeight="1" thickBot="1">
      <c r="A32" s="6" t="str">
        <f t="shared" si="0"/>
        <v> BRNO 26 </v>
      </c>
      <c r="B32" s="2" t="str">
        <f t="shared" si="1"/>
        <v>I</v>
      </c>
      <c r="C32" s="6">
        <f t="shared" si="2"/>
        <v>44821.493999999999</v>
      </c>
      <c r="D32" s="3" t="str">
        <f t="shared" si="3"/>
        <v>vis</v>
      </c>
      <c r="E32" s="19">
        <f>VLOOKUP(C32,Active!C$21:E$967,3,FALSE)</f>
        <v>6837.0438720205921</v>
      </c>
      <c r="F32" s="2" t="s">
        <v>207</v>
      </c>
      <c r="G32" s="3" t="str">
        <f t="shared" si="4"/>
        <v>44821.494</v>
      </c>
      <c r="H32" s="6">
        <f t="shared" si="5"/>
        <v>6837</v>
      </c>
      <c r="I32" s="20" t="s">
        <v>553</v>
      </c>
      <c r="J32" s="21" t="s">
        <v>554</v>
      </c>
      <c r="K32" s="20">
        <v>6837</v>
      </c>
      <c r="L32" s="20" t="s">
        <v>555</v>
      </c>
      <c r="M32" s="21" t="s">
        <v>233</v>
      </c>
      <c r="N32" s="21"/>
      <c r="O32" s="22" t="s">
        <v>556</v>
      </c>
      <c r="P32" s="22" t="s">
        <v>544</v>
      </c>
    </row>
    <row r="33" spans="1:16" ht="12.75" customHeight="1" thickBot="1">
      <c r="A33" s="6" t="str">
        <f t="shared" si="0"/>
        <v> BBS 56 </v>
      </c>
      <c r="B33" s="2" t="str">
        <f t="shared" si="1"/>
        <v>I</v>
      </c>
      <c r="C33" s="6">
        <f t="shared" si="2"/>
        <v>44831.419000000002</v>
      </c>
      <c r="D33" s="3" t="str">
        <f t="shared" si="3"/>
        <v>vis</v>
      </c>
      <c r="E33" s="19">
        <f>VLOOKUP(C33,Active!C$21:E$967,3,FALSE)</f>
        <v>6854.0251877825604</v>
      </c>
      <c r="F33" s="2" t="s">
        <v>207</v>
      </c>
      <c r="G33" s="3" t="str">
        <f t="shared" si="4"/>
        <v>44831.419</v>
      </c>
      <c r="H33" s="6">
        <f t="shared" si="5"/>
        <v>6854</v>
      </c>
      <c r="I33" s="20" t="s">
        <v>557</v>
      </c>
      <c r="J33" s="21" t="s">
        <v>558</v>
      </c>
      <c r="K33" s="20">
        <v>6854</v>
      </c>
      <c r="L33" s="20" t="s">
        <v>501</v>
      </c>
      <c r="M33" s="21" t="s">
        <v>233</v>
      </c>
      <c r="N33" s="21"/>
      <c r="O33" s="22" t="s">
        <v>559</v>
      </c>
      <c r="P33" s="22" t="s">
        <v>560</v>
      </c>
    </row>
    <row r="34" spans="1:16" ht="12.75" customHeight="1" thickBot="1">
      <c r="A34" s="6" t="str">
        <f t="shared" si="0"/>
        <v> BBS 56 </v>
      </c>
      <c r="B34" s="2" t="str">
        <f t="shared" si="1"/>
        <v>I</v>
      </c>
      <c r="C34" s="6">
        <f t="shared" si="2"/>
        <v>44834.328999999998</v>
      </c>
      <c r="D34" s="3" t="str">
        <f t="shared" si="3"/>
        <v>vis</v>
      </c>
      <c r="E34" s="19">
        <f>VLOOKUP(C34,Active!C$21:E$967,3,FALSE)</f>
        <v>6859.0040924543237</v>
      </c>
      <c r="F34" s="2" t="s">
        <v>207</v>
      </c>
      <c r="G34" s="3" t="str">
        <f t="shared" si="4"/>
        <v>44834.329</v>
      </c>
      <c r="H34" s="6">
        <f t="shared" si="5"/>
        <v>6859</v>
      </c>
      <c r="I34" s="20" t="s">
        <v>561</v>
      </c>
      <c r="J34" s="21" t="s">
        <v>562</v>
      </c>
      <c r="K34" s="20">
        <v>6859</v>
      </c>
      <c r="L34" s="20" t="s">
        <v>563</v>
      </c>
      <c r="M34" s="21" t="s">
        <v>233</v>
      </c>
      <c r="N34" s="21"/>
      <c r="O34" s="22" t="s">
        <v>559</v>
      </c>
      <c r="P34" s="22" t="s">
        <v>560</v>
      </c>
    </row>
    <row r="35" spans="1:16" ht="12.75" customHeight="1" thickBot="1">
      <c r="A35" s="6" t="str">
        <f t="shared" si="0"/>
        <v> BRNO 26 </v>
      </c>
      <c r="B35" s="2" t="str">
        <f t="shared" si="1"/>
        <v>I</v>
      </c>
      <c r="C35" s="6">
        <f t="shared" si="2"/>
        <v>44838.413</v>
      </c>
      <c r="D35" s="3" t="str">
        <f t="shared" si="3"/>
        <v>vis</v>
      </c>
      <c r="E35" s="19">
        <f>VLOOKUP(C35,Active!C$21:E$967,3,FALSE)</f>
        <v>6865.9916686328525</v>
      </c>
      <c r="F35" s="2" t="s">
        <v>207</v>
      </c>
      <c r="G35" s="3" t="str">
        <f t="shared" si="4"/>
        <v>44838.413</v>
      </c>
      <c r="H35" s="6">
        <f t="shared" si="5"/>
        <v>6866</v>
      </c>
      <c r="I35" s="20" t="s">
        <v>564</v>
      </c>
      <c r="J35" s="21" t="s">
        <v>565</v>
      </c>
      <c r="K35" s="20">
        <v>6866</v>
      </c>
      <c r="L35" s="20" t="s">
        <v>447</v>
      </c>
      <c r="M35" s="21" t="s">
        <v>233</v>
      </c>
      <c r="N35" s="21"/>
      <c r="O35" s="22" t="s">
        <v>566</v>
      </c>
      <c r="P35" s="22" t="s">
        <v>544</v>
      </c>
    </row>
    <row r="36" spans="1:16" ht="12.75" customHeight="1" thickBot="1">
      <c r="A36" s="6" t="str">
        <f t="shared" si="0"/>
        <v> BBS 56 </v>
      </c>
      <c r="B36" s="2" t="str">
        <f t="shared" si="1"/>
        <v>I</v>
      </c>
      <c r="C36" s="6">
        <f t="shared" si="2"/>
        <v>44838.423999999999</v>
      </c>
      <c r="D36" s="3" t="str">
        <f t="shared" si="3"/>
        <v>vis</v>
      </c>
      <c r="E36" s="19">
        <f>VLOOKUP(C36,Active!C$21:E$967,3,FALSE)</f>
        <v>6866.0104892347026</v>
      </c>
      <c r="F36" s="2" t="s">
        <v>207</v>
      </c>
      <c r="G36" s="3" t="str">
        <f t="shared" si="4"/>
        <v>44838.424</v>
      </c>
      <c r="H36" s="6">
        <f t="shared" si="5"/>
        <v>6866</v>
      </c>
      <c r="I36" s="20" t="s">
        <v>567</v>
      </c>
      <c r="J36" s="21" t="s">
        <v>568</v>
      </c>
      <c r="K36" s="20">
        <v>6866</v>
      </c>
      <c r="L36" s="20" t="s">
        <v>494</v>
      </c>
      <c r="M36" s="21" t="s">
        <v>233</v>
      </c>
      <c r="N36" s="21"/>
      <c r="O36" s="22" t="s">
        <v>559</v>
      </c>
      <c r="P36" s="22" t="s">
        <v>560</v>
      </c>
    </row>
    <row r="37" spans="1:16" ht="12.75" customHeight="1" thickBot="1">
      <c r="A37" s="6" t="str">
        <f t="shared" si="0"/>
        <v> BRNO 26 </v>
      </c>
      <c r="B37" s="2" t="str">
        <f t="shared" si="1"/>
        <v>I</v>
      </c>
      <c r="C37" s="6">
        <f t="shared" si="2"/>
        <v>44838.425000000003</v>
      </c>
      <c r="D37" s="3" t="str">
        <f t="shared" si="3"/>
        <v>vis</v>
      </c>
      <c r="E37" s="19">
        <f>VLOOKUP(C37,Active!C$21:E$967,3,FALSE)</f>
        <v>6866.0122001985137</v>
      </c>
      <c r="F37" s="2" t="s">
        <v>207</v>
      </c>
      <c r="G37" s="3" t="str">
        <f t="shared" si="4"/>
        <v>44838.425</v>
      </c>
      <c r="H37" s="6">
        <f t="shared" si="5"/>
        <v>6866</v>
      </c>
      <c r="I37" s="20" t="s">
        <v>569</v>
      </c>
      <c r="J37" s="21" t="s">
        <v>570</v>
      </c>
      <c r="K37" s="20">
        <v>6866</v>
      </c>
      <c r="L37" s="20" t="s">
        <v>540</v>
      </c>
      <c r="M37" s="21" t="s">
        <v>233</v>
      </c>
      <c r="N37" s="21"/>
      <c r="O37" s="22" t="s">
        <v>571</v>
      </c>
      <c r="P37" s="22" t="s">
        <v>544</v>
      </c>
    </row>
    <row r="38" spans="1:16" ht="12.75" customHeight="1" thickBot="1">
      <c r="A38" s="6" t="str">
        <f t="shared" si="0"/>
        <v> BRNO 26 </v>
      </c>
      <c r="B38" s="2" t="str">
        <f t="shared" si="1"/>
        <v>I</v>
      </c>
      <c r="C38" s="6">
        <f t="shared" si="2"/>
        <v>44838.425999999999</v>
      </c>
      <c r="D38" s="3" t="str">
        <f t="shared" si="3"/>
        <v>vis</v>
      </c>
      <c r="E38" s="19">
        <f>VLOOKUP(C38,Active!C$21:E$967,3,FALSE)</f>
        <v>6866.013911162313</v>
      </c>
      <c r="F38" s="2" t="s">
        <v>207</v>
      </c>
      <c r="G38" s="3" t="str">
        <f t="shared" si="4"/>
        <v>44838.426</v>
      </c>
      <c r="H38" s="6">
        <f t="shared" si="5"/>
        <v>6866</v>
      </c>
      <c r="I38" s="20" t="s">
        <v>572</v>
      </c>
      <c r="J38" s="21" t="s">
        <v>573</v>
      </c>
      <c r="K38" s="20">
        <v>6866</v>
      </c>
      <c r="L38" s="20" t="s">
        <v>347</v>
      </c>
      <c r="M38" s="21" t="s">
        <v>233</v>
      </c>
      <c r="N38" s="21"/>
      <c r="O38" s="22" t="s">
        <v>574</v>
      </c>
      <c r="P38" s="22" t="s">
        <v>544</v>
      </c>
    </row>
    <row r="39" spans="1:16" ht="12.75" customHeight="1" thickBot="1">
      <c r="A39" s="6" t="str">
        <f t="shared" si="0"/>
        <v> BRNO 26 </v>
      </c>
      <c r="B39" s="2" t="str">
        <f t="shared" si="1"/>
        <v>I</v>
      </c>
      <c r="C39" s="6">
        <f t="shared" si="2"/>
        <v>44852.445</v>
      </c>
      <c r="D39" s="3" t="str">
        <f t="shared" si="3"/>
        <v>vis</v>
      </c>
      <c r="E39" s="19">
        <f>VLOOKUP(C39,Active!C$21:E$967,3,FALSE)</f>
        <v>6889.9999127408482</v>
      </c>
      <c r="F39" s="2" t="s">
        <v>207</v>
      </c>
      <c r="G39" s="3" t="str">
        <f t="shared" si="4"/>
        <v>44852.445</v>
      </c>
      <c r="H39" s="6">
        <f t="shared" si="5"/>
        <v>6890</v>
      </c>
      <c r="I39" s="20" t="s">
        <v>575</v>
      </c>
      <c r="J39" s="21" t="s">
        <v>576</v>
      </c>
      <c r="K39" s="20">
        <v>6890</v>
      </c>
      <c r="L39" s="20" t="s">
        <v>377</v>
      </c>
      <c r="M39" s="21" t="s">
        <v>233</v>
      </c>
      <c r="N39" s="21"/>
      <c r="O39" s="22" t="s">
        <v>543</v>
      </c>
      <c r="P39" s="22" t="s">
        <v>544</v>
      </c>
    </row>
    <row r="40" spans="1:16" ht="12.75" customHeight="1" thickBot="1">
      <c r="A40" s="6" t="str">
        <f t="shared" si="0"/>
        <v> BRNO 26 </v>
      </c>
      <c r="B40" s="2" t="str">
        <f t="shared" si="1"/>
        <v>I</v>
      </c>
      <c r="C40" s="6">
        <f t="shared" si="2"/>
        <v>44852.457000000002</v>
      </c>
      <c r="D40" s="3" t="str">
        <f t="shared" si="3"/>
        <v>vis</v>
      </c>
      <c r="E40" s="19">
        <f>VLOOKUP(C40,Active!C$21:E$967,3,FALSE)</f>
        <v>6890.0204443065095</v>
      </c>
      <c r="F40" s="2" t="s">
        <v>207</v>
      </c>
      <c r="G40" s="3" t="str">
        <f t="shared" si="4"/>
        <v>44852.457</v>
      </c>
      <c r="H40" s="6">
        <f t="shared" si="5"/>
        <v>6890</v>
      </c>
      <c r="I40" s="20" t="s">
        <v>577</v>
      </c>
      <c r="J40" s="21" t="s">
        <v>578</v>
      </c>
      <c r="K40" s="20">
        <v>6890</v>
      </c>
      <c r="L40" s="20" t="s">
        <v>579</v>
      </c>
      <c r="M40" s="21" t="s">
        <v>233</v>
      </c>
      <c r="N40" s="21"/>
      <c r="O40" s="22" t="s">
        <v>502</v>
      </c>
      <c r="P40" s="22" t="s">
        <v>544</v>
      </c>
    </row>
    <row r="41" spans="1:16" ht="12.75" customHeight="1" thickBot="1">
      <c r="A41" s="6" t="str">
        <f t="shared" si="0"/>
        <v> BRNO 26 </v>
      </c>
      <c r="B41" s="2" t="str">
        <f t="shared" si="1"/>
        <v>I</v>
      </c>
      <c r="C41" s="6">
        <f t="shared" si="2"/>
        <v>44852.46</v>
      </c>
      <c r="D41" s="3" t="str">
        <f t="shared" si="3"/>
        <v>vis</v>
      </c>
      <c r="E41" s="19">
        <f>VLOOKUP(C41,Active!C$21:E$967,3,FALSE)</f>
        <v>6890.0255771979182</v>
      </c>
      <c r="F41" s="2" t="s">
        <v>207</v>
      </c>
      <c r="G41" s="3" t="str">
        <f t="shared" si="4"/>
        <v>44852.460</v>
      </c>
      <c r="H41" s="6">
        <f t="shared" si="5"/>
        <v>6890</v>
      </c>
      <c r="I41" s="20" t="s">
        <v>580</v>
      </c>
      <c r="J41" s="21" t="s">
        <v>581</v>
      </c>
      <c r="K41" s="20">
        <v>6890</v>
      </c>
      <c r="L41" s="20" t="s">
        <v>501</v>
      </c>
      <c r="M41" s="21" t="s">
        <v>233</v>
      </c>
      <c r="N41" s="21"/>
      <c r="O41" s="22" t="s">
        <v>556</v>
      </c>
      <c r="P41" s="22" t="s">
        <v>544</v>
      </c>
    </row>
    <row r="42" spans="1:16" ht="12.75" customHeight="1" thickBot="1">
      <c r="A42" s="6" t="str">
        <f t="shared" si="0"/>
        <v> BBS 58 </v>
      </c>
      <c r="B42" s="2" t="str">
        <f t="shared" si="1"/>
        <v>I</v>
      </c>
      <c r="C42" s="6">
        <f t="shared" si="2"/>
        <v>44958.248</v>
      </c>
      <c r="D42" s="3" t="str">
        <f t="shared" si="3"/>
        <v>vis</v>
      </c>
      <c r="E42" s="19">
        <f>VLOOKUP(C42,Active!C$21:E$967,3,FALSE)</f>
        <v>7071.0250161728873</v>
      </c>
      <c r="F42" s="2" t="s">
        <v>207</v>
      </c>
      <c r="G42" s="3" t="str">
        <f t="shared" si="4"/>
        <v>44958.248</v>
      </c>
      <c r="H42" s="6">
        <f t="shared" si="5"/>
        <v>7071</v>
      </c>
      <c r="I42" s="20" t="s">
        <v>582</v>
      </c>
      <c r="J42" s="21" t="s">
        <v>583</v>
      </c>
      <c r="K42" s="20">
        <v>7071</v>
      </c>
      <c r="L42" s="20" t="s">
        <v>501</v>
      </c>
      <c r="M42" s="21" t="s">
        <v>233</v>
      </c>
      <c r="N42" s="21"/>
      <c r="O42" s="22" t="s">
        <v>559</v>
      </c>
      <c r="P42" s="22" t="s">
        <v>584</v>
      </c>
    </row>
    <row r="43" spans="1:16" ht="12.75" customHeight="1" thickBot="1">
      <c r="A43" s="6" t="str">
        <f t="shared" si="0"/>
        <v> BBS 59 </v>
      </c>
      <c r="B43" s="2" t="str">
        <f t="shared" si="1"/>
        <v>I</v>
      </c>
      <c r="C43" s="6">
        <f t="shared" si="2"/>
        <v>45050.591999999997</v>
      </c>
      <c r="D43" s="3" t="str">
        <f t="shared" si="3"/>
        <v>vis</v>
      </c>
      <c r="E43" s="19">
        <f>VLOOKUP(C43,Active!C$21:E$967,3,FALSE)</f>
        <v>7229.0222577570366</v>
      </c>
      <c r="F43" s="2" t="s">
        <v>207</v>
      </c>
      <c r="G43" s="3" t="str">
        <f t="shared" si="4"/>
        <v>45050.592</v>
      </c>
      <c r="H43" s="6">
        <f t="shared" si="5"/>
        <v>7229</v>
      </c>
      <c r="I43" s="20" t="s">
        <v>585</v>
      </c>
      <c r="J43" s="21" t="s">
        <v>586</v>
      </c>
      <c r="K43" s="20">
        <v>7229</v>
      </c>
      <c r="L43" s="20" t="s">
        <v>219</v>
      </c>
      <c r="M43" s="21" t="s">
        <v>233</v>
      </c>
      <c r="N43" s="21"/>
      <c r="O43" s="22" t="s">
        <v>559</v>
      </c>
      <c r="P43" s="22" t="s">
        <v>587</v>
      </c>
    </row>
    <row r="44" spans="1:16" ht="12.75" customHeight="1" thickBot="1">
      <c r="A44" s="6" t="str">
        <f t="shared" si="0"/>
        <v> BBS 60 </v>
      </c>
      <c r="B44" s="2" t="str">
        <f t="shared" si="1"/>
        <v>I</v>
      </c>
      <c r="C44" s="6">
        <f t="shared" si="2"/>
        <v>45064.612999999998</v>
      </c>
      <c r="D44" s="3" t="str">
        <f t="shared" si="3"/>
        <v>vis</v>
      </c>
      <c r="E44" s="19">
        <f>VLOOKUP(C44,Active!C$21:E$967,3,FALSE)</f>
        <v>7253.0116812631823</v>
      </c>
      <c r="F44" s="2" t="s">
        <v>207</v>
      </c>
      <c r="G44" s="3" t="str">
        <f t="shared" si="4"/>
        <v>45064.613</v>
      </c>
      <c r="H44" s="6">
        <f t="shared" si="5"/>
        <v>7253</v>
      </c>
      <c r="I44" s="20" t="s">
        <v>588</v>
      </c>
      <c r="J44" s="21" t="s">
        <v>589</v>
      </c>
      <c r="K44" s="20">
        <v>7253</v>
      </c>
      <c r="L44" s="20" t="s">
        <v>540</v>
      </c>
      <c r="M44" s="21" t="s">
        <v>233</v>
      </c>
      <c r="N44" s="21"/>
      <c r="O44" s="22" t="s">
        <v>559</v>
      </c>
      <c r="P44" s="22" t="s">
        <v>590</v>
      </c>
    </row>
    <row r="45" spans="1:16" ht="12.75" customHeight="1" thickBot="1">
      <c r="A45" s="6" t="str">
        <f t="shared" si="0"/>
        <v> BRNO 26 </v>
      </c>
      <c r="B45" s="2" t="str">
        <f t="shared" si="1"/>
        <v>I</v>
      </c>
      <c r="C45" s="6">
        <f t="shared" si="2"/>
        <v>45160.466</v>
      </c>
      <c r="D45" s="3" t="str">
        <f t="shared" si="3"/>
        <v>vis</v>
      </c>
      <c r="E45" s="19">
        <f>VLOOKUP(C45,Active!C$21:E$967,3,FALSE)</f>
        <v>7417.0126948381449</v>
      </c>
      <c r="F45" s="2" t="s">
        <v>207</v>
      </c>
      <c r="G45" s="3" t="str">
        <f t="shared" si="4"/>
        <v>45160.466</v>
      </c>
      <c r="H45" s="6">
        <f t="shared" si="5"/>
        <v>7417</v>
      </c>
      <c r="I45" s="20" t="s">
        <v>591</v>
      </c>
      <c r="J45" s="21" t="s">
        <v>592</v>
      </c>
      <c r="K45" s="20">
        <v>7417</v>
      </c>
      <c r="L45" s="20" t="s">
        <v>540</v>
      </c>
      <c r="M45" s="21" t="s">
        <v>233</v>
      </c>
      <c r="N45" s="21"/>
      <c r="O45" s="22" t="s">
        <v>552</v>
      </c>
      <c r="P45" s="22" t="s">
        <v>544</v>
      </c>
    </row>
    <row r="46" spans="1:16" ht="12.75" customHeight="1" thickBot="1">
      <c r="A46" s="6" t="str">
        <f t="shared" si="0"/>
        <v> BRNO 26 </v>
      </c>
      <c r="B46" s="2" t="str">
        <f t="shared" si="1"/>
        <v>I</v>
      </c>
      <c r="C46" s="6">
        <f t="shared" si="2"/>
        <v>45160.472999999998</v>
      </c>
      <c r="D46" s="3" t="str">
        <f t="shared" si="3"/>
        <v>vis</v>
      </c>
      <c r="E46" s="19">
        <f>VLOOKUP(C46,Active!C$21:E$967,3,FALSE)</f>
        <v>7417.0246715847743</v>
      </c>
      <c r="F46" s="2" t="s">
        <v>207</v>
      </c>
      <c r="G46" s="3" t="str">
        <f t="shared" si="4"/>
        <v>45160.473</v>
      </c>
      <c r="H46" s="6">
        <f t="shared" si="5"/>
        <v>7417</v>
      </c>
      <c r="I46" s="20" t="s">
        <v>593</v>
      </c>
      <c r="J46" s="21" t="s">
        <v>594</v>
      </c>
      <c r="K46" s="20">
        <v>7417</v>
      </c>
      <c r="L46" s="20" t="s">
        <v>595</v>
      </c>
      <c r="M46" s="21" t="s">
        <v>233</v>
      </c>
      <c r="N46" s="21"/>
      <c r="O46" s="22" t="s">
        <v>556</v>
      </c>
      <c r="P46" s="22" t="s">
        <v>544</v>
      </c>
    </row>
    <row r="47" spans="1:16" ht="12.75" customHeight="1" thickBot="1">
      <c r="A47" s="6" t="str">
        <f t="shared" si="0"/>
        <v> BRNO 26 </v>
      </c>
      <c r="B47" s="2" t="str">
        <f t="shared" si="1"/>
        <v>I</v>
      </c>
      <c r="C47" s="6">
        <f t="shared" si="2"/>
        <v>45198.462</v>
      </c>
      <c r="D47" s="3" t="str">
        <f t="shared" si="3"/>
        <v>vis</v>
      </c>
      <c r="E47" s="19">
        <f>VLOOKUP(C47,Active!C$21:E$967,3,FALSE)</f>
        <v>7482.0224755627332</v>
      </c>
      <c r="F47" s="2" t="s">
        <v>207</v>
      </c>
      <c r="G47" s="3" t="str">
        <f t="shared" si="4"/>
        <v>45198.462</v>
      </c>
      <c r="H47" s="6">
        <f t="shared" si="5"/>
        <v>7482</v>
      </c>
      <c r="I47" s="20" t="s">
        <v>596</v>
      </c>
      <c r="J47" s="21" t="s">
        <v>597</v>
      </c>
      <c r="K47" s="20">
        <v>7482</v>
      </c>
      <c r="L47" s="20" t="s">
        <v>219</v>
      </c>
      <c r="M47" s="21" t="s">
        <v>233</v>
      </c>
      <c r="N47" s="21"/>
      <c r="O47" s="22" t="s">
        <v>574</v>
      </c>
      <c r="P47" s="22" t="s">
        <v>544</v>
      </c>
    </row>
    <row r="48" spans="1:16" ht="12.75" customHeight="1" thickBot="1">
      <c r="A48" s="6" t="str">
        <f t="shared" si="0"/>
        <v> BRNO 26 </v>
      </c>
      <c r="B48" s="2" t="str">
        <f t="shared" si="1"/>
        <v>I</v>
      </c>
      <c r="C48" s="6">
        <f t="shared" si="2"/>
        <v>45198.463000000003</v>
      </c>
      <c r="D48" s="3" t="str">
        <f t="shared" si="3"/>
        <v>vis</v>
      </c>
      <c r="E48" s="19">
        <f>VLOOKUP(C48,Active!C$21:E$967,3,FALSE)</f>
        <v>7482.0241865265452</v>
      </c>
      <c r="F48" s="2" t="s">
        <v>207</v>
      </c>
      <c r="G48" s="3" t="str">
        <f t="shared" si="4"/>
        <v>45198.463</v>
      </c>
      <c r="H48" s="6">
        <f t="shared" si="5"/>
        <v>7482</v>
      </c>
      <c r="I48" s="20" t="s">
        <v>598</v>
      </c>
      <c r="J48" s="21" t="s">
        <v>599</v>
      </c>
      <c r="K48" s="20">
        <v>7482</v>
      </c>
      <c r="L48" s="20" t="s">
        <v>595</v>
      </c>
      <c r="M48" s="21" t="s">
        <v>233</v>
      </c>
      <c r="N48" s="21"/>
      <c r="O48" s="22" t="s">
        <v>571</v>
      </c>
      <c r="P48" s="22" t="s">
        <v>544</v>
      </c>
    </row>
    <row r="49" spans="1:16" ht="12.75" customHeight="1" thickBot="1">
      <c r="A49" s="6" t="str">
        <f t="shared" si="0"/>
        <v> BRNO 26 </v>
      </c>
      <c r="B49" s="2" t="str">
        <f t="shared" si="1"/>
        <v>I</v>
      </c>
      <c r="C49" s="6">
        <f t="shared" si="2"/>
        <v>45198.468999999997</v>
      </c>
      <c r="D49" s="3" t="str">
        <f t="shared" si="3"/>
        <v>vis</v>
      </c>
      <c r="E49" s="19">
        <f>VLOOKUP(C49,Active!C$21:E$967,3,FALSE)</f>
        <v>7482.0344523093627</v>
      </c>
      <c r="F49" s="2" t="s">
        <v>207</v>
      </c>
      <c r="G49" s="3" t="str">
        <f t="shared" si="4"/>
        <v>45198.469</v>
      </c>
      <c r="H49" s="6">
        <f t="shared" si="5"/>
        <v>7482</v>
      </c>
      <c r="I49" s="20" t="s">
        <v>600</v>
      </c>
      <c r="J49" s="21" t="s">
        <v>601</v>
      </c>
      <c r="K49" s="20">
        <v>7482</v>
      </c>
      <c r="L49" s="20" t="s">
        <v>602</v>
      </c>
      <c r="M49" s="21" t="s">
        <v>233</v>
      </c>
      <c r="N49" s="21"/>
      <c r="O49" s="22" t="s">
        <v>547</v>
      </c>
      <c r="P49" s="22" t="s">
        <v>544</v>
      </c>
    </row>
    <row r="50" spans="1:16" ht="12.75" customHeight="1" thickBot="1">
      <c r="A50" s="6" t="str">
        <f t="shared" si="0"/>
        <v> BRNO 26 </v>
      </c>
      <c r="B50" s="2" t="str">
        <f t="shared" si="1"/>
        <v>I</v>
      </c>
      <c r="C50" s="6">
        <f t="shared" si="2"/>
        <v>45198.47</v>
      </c>
      <c r="D50" s="3" t="str">
        <f t="shared" si="3"/>
        <v>vis</v>
      </c>
      <c r="E50" s="19">
        <f>VLOOKUP(C50,Active!C$21:E$967,3,FALSE)</f>
        <v>7482.0361632731747</v>
      </c>
      <c r="F50" s="2" t="s">
        <v>207</v>
      </c>
      <c r="G50" s="3" t="str">
        <f t="shared" si="4"/>
        <v>45198.470</v>
      </c>
      <c r="H50" s="6">
        <f t="shared" si="5"/>
        <v>7482</v>
      </c>
      <c r="I50" s="20" t="s">
        <v>603</v>
      </c>
      <c r="J50" s="21" t="s">
        <v>604</v>
      </c>
      <c r="K50" s="20">
        <v>7482</v>
      </c>
      <c r="L50" s="20" t="s">
        <v>521</v>
      </c>
      <c r="M50" s="21" t="s">
        <v>233</v>
      </c>
      <c r="N50" s="21"/>
      <c r="O50" s="22" t="s">
        <v>605</v>
      </c>
      <c r="P50" s="22" t="s">
        <v>544</v>
      </c>
    </row>
    <row r="51" spans="1:16" ht="12.75" customHeight="1" thickBot="1">
      <c r="A51" s="6" t="str">
        <f t="shared" si="0"/>
        <v> VSSC 60.20 </v>
      </c>
      <c r="B51" s="2" t="str">
        <f t="shared" si="1"/>
        <v>I</v>
      </c>
      <c r="C51" s="6">
        <f t="shared" si="2"/>
        <v>45198.472000000002</v>
      </c>
      <c r="D51" s="3" t="str">
        <f t="shared" si="3"/>
        <v>vis</v>
      </c>
      <c r="E51" s="19">
        <f>VLOOKUP(C51,Active!C$21:E$967,3,FALSE)</f>
        <v>7482.0395852007841</v>
      </c>
      <c r="F51" s="2" t="s">
        <v>207</v>
      </c>
      <c r="G51" s="3" t="str">
        <f t="shared" si="4"/>
        <v>45198.472</v>
      </c>
      <c r="H51" s="6">
        <f t="shared" si="5"/>
        <v>7482</v>
      </c>
      <c r="I51" s="20" t="s">
        <v>606</v>
      </c>
      <c r="J51" s="21" t="s">
        <v>607</v>
      </c>
      <c r="K51" s="20">
        <v>7482</v>
      </c>
      <c r="L51" s="20" t="s">
        <v>608</v>
      </c>
      <c r="M51" s="21" t="s">
        <v>233</v>
      </c>
      <c r="N51" s="21"/>
      <c r="O51" s="22" t="s">
        <v>609</v>
      </c>
      <c r="P51" s="22" t="s">
        <v>610</v>
      </c>
    </row>
    <row r="52" spans="1:16" ht="12.75" customHeight="1" thickBot="1">
      <c r="A52" s="6" t="str">
        <f t="shared" si="0"/>
        <v> VSSC 60.20 </v>
      </c>
      <c r="B52" s="2" t="str">
        <f t="shared" si="1"/>
        <v>I</v>
      </c>
      <c r="C52" s="6">
        <f t="shared" si="2"/>
        <v>45208.400999999998</v>
      </c>
      <c r="D52" s="3" t="str">
        <f t="shared" si="3"/>
        <v>vis</v>
      </c>
      <c r="E52" s="19">
        <f>VLOOKUP(C52,Active!C$21:E$967,3,FALSE)</f>
        <v>7499.0277448179604</v>
      </c>
      <c r="F52" s="2" t="s">
        <v>207</v>
      </c>
      <c r="G52" s="3" t="str">
        <f t="shared" si="4"/>
        <v>45208.401</v>
      </c>
      <c r="H52" s="6">
        <f t="shared" si="5"/>
        <v>7499</v>
      </c>
      <c r="I52" s="20" t="s">
        <v>611</v>
      </c>
      <c r="J52" s="21" t="s">
        <v>612</v>
      </c>
      <c r="K52" s="20">
        <v>7499</v>
      </c>
      <c r="L52" s="20" t="s">
        <v>613</v>
      </c>
      <c r="M52" s="21" t="s">
        <v>233</v>
      </c>
      <c r="N52" s="21"/>
      <c r="O52" s="22" t="s">
        <v>609</v>
      </c>
      <c r="P52" s="22" t="s">
        <v>610</v>
      </c>
    </row>
    <row r="53" spans="1:16" ht="12.75" customHeight="1" thickBot="1">
      <c r="A53" s="6" t="str">
        <f t="shared" si="0"/>
        <v> BBS 62 </v>
      </c>
      <c r="B53" s="2" t="str">
        <f t="shared" si="1"/>
        <v>I</v>
      </c>
      <c r="C53" s="6">
        <f t="shared" si="2"/>
        <v>45212.489000000001</v>
      </c>
      <c r="D53" s="3" t="str">
        <f t="shared" si="3"/>
        <v>vis</v>
      </c>
      <c r="E53" s="19">
        <f>VLOOKUP(C53,Active!C$21:E$967,3,FALSE)</f>
        <v>7506.0221648517099</v>
      </c>
      <c r="F53" s="2" t="s">
        <v>207</v>
      </c>
      <c r="G53" s="3" t="str">
        <f t="shared" si="4"/>
        <v>45212.489</v>
      </c>
      <c r="H53" s="6">
        <f t="shared" si="5"/>
        <v>7506</v>
      </c>
      <c r="I53" s="20" t="s">
        <v>614</v>
      </c>
      <c r="J53" s="21" t="s">
        <v>615</v>
      </c>
      <c r="K53" s="20">
        <v>7506</v>
      </c>
      <c r="L53" s="20" t="s">
        <v>219</v>
      </c>
      <c r="M53" s="21" t="s">
        <v>233</v>
      </c>
      <c r="N53" s="21"/>
      <c r="O53" s="22" t="s">
        <v>559</v>
      </c>
      <c r="P53" s="22" t="s">
        <v>616</v>
      </c>
    </row>
    <row r="54" spans="1:16" ht="12.75" customHeight="1" thickBot="1">
      <c r="A54" s="6" t="str">
        <f t="shared" si="0"/>
        <v> BBS 62 </v>
      </c>
      <c r="B54" s="2" t="str">
        <f t="shared" si="1"/>
        <v>I</v>
      </c>
      <c r="C54" s="6">
        <f t="shared" si="2"/>
        <v>45222.425999999999</v>
      </c>
      <c r="D54" s="3" t="str">
        <f t="shared" si="3"/>
        <v>vis</v>
      </c>
      <c r="E54" s="19">
        <f>VLOOKUP(C54,Active!C$21:E$967,3,FALSE)</f>
        <v>7523.0240121793267</v>
      </c>
      <c r="F54" s="2" t="s">
        <v>207</v>
      </c>
      <c r="G54" s="3" t="str">
        <f t="shared" si="4"/>
        <v>45222.426</v>
      </c>
      <c r="H54" s="6">
        <f t="shared" si="5"/>
        <v>7523</v>
      </c>
      <c r="I54" s="20" t="s">
        <v>617</v>
      </c>
      <c r="J54" s="21" t="s">
        <v>618</v>
      </c>
      <c r="K54" s="20">
        <v>7523</v>
      </c>
      <c r="L54" s="20" t="s">
        <v>595</v>
      </c>
      <c r="M54" s="21" t="s">
        <v>233</v>
      </c>
      <c r="N54" s="21"/>
      <c r="O54" s="22" t="s">
        <v>559</v>
      </c>
      <c r="P54" s="22" t="s">
        <v>616</v>
      </c>
    </row>
    <row r="55" spans="1:16" ht="12.75" customHeight="1" thickBot="1">
      <c r="A55" s="6" t="str">
        <f t="shared" si="0"/>
        <v> BBS 62 </v>
      </c>
      <c r="B55" s="2" t="str">
        <f t="shared" si="1"/>
        <v>I</v>
      </c>
      <c r="C55" s="6">
        <f t="shared" si="2"/>
        <v>45229.421000000002</v>
      </c>
      <c r="D55" s="3" t="str">
        <f t="shared" si="3"/>
        <v>vis</v>
      </c>
      <c r="E55" s="19">
        <f>VLOOKUP(C55,Active!C$21:E$967,3,FALSE)</f>
        <v>7534.9922039934299</v>
      </c>
      <c r="F55" s="2" t="s">
        <v>207</v>
      </c>
      <c r="G55" s="3" t="str">
        <f t="shared" si="4"/>
        <v>45229.421</v>
      </c>
      <c r="H55" s="6">
        <f t="shared" si="5"/>
        <v>7535</v>
      </c>
      <c r="I55" s="20" t="s">
        <v>619</v>
      </c>
      <c r="J55" s="21" t="s">
        <v>620</v>
      </c>
      <c r="K55" s="20">
        <v>7535</v>
      </c>
      <c r="L55" s="20" t="s">
        <v>447</v>
      </c>
      <c r="M55" s="21" t="s">
        <v>233</v>
      </c>
      <c r="N55" s="21"/>
      <c r="O55" s="22" t="s">
        <v>559</v>
      </c>
      <c r="P55" s="22" t="s">
        <v>616</v>
      </c>
    </row>
    <row r="56" spans="1:16" ht="12.75" customHeight="1" thickBot="1">
      <c r="A56" s="6" t="str">
        <f t="shared" si="0"/>
        <v> BBS 62 </v>
      </c>
      <c r="B56" s="2" t="str">
        <f t="shared" si="1"/>
        <v>I</v>
      </c>
      <c r="C56" s="6">
        <f t="shared" si="2"/>
        <v>45232.364000000001</v>
      </c>
      <c r="D56" s="3" t="str">
        <f t="shared" si="3"/>
        <v>vis</v>
      </c>
      <c r="E56" s="19">
        <f>VLOOKUP(C56,Active!C$21:E$967,3,FALSE)</f>
        <v>7540.0275704707547</v>
      </c>
      <c r="F56" s="2" t="s">
        <v>207</v>
      </c>
      <c r="G56" s="3" t="str">
        <f t="shared" si="4"/>
        <v>45232.364</v>
      </c>
      <c r="H56" s="6">
        <f t="shared" si="5"/>
        <v>7540</v>
      </c>
      <c r="I56" s="20" t="s">
        <v>621</v>
      </c>
      <c r="J56" s="21" t="s">
        <v>622</v>
      </c>
      <c r="K56" s="20">
        <v>7540</v>
      </c>
      <c r="L56" s="20" t="s">
        <v>613</v>
      </c>
      <c r="M56" s="21" t="s">
        <v>233</v>
      </c>
      <c r="N56" s="21"/>
      <c r="O56" s="22" t="s">
        <v>623</v>
      </c>
      <c r="P56" s="22" t="s">
        <v>616</v>
      </c>
    </row>
    <row r="57" spans="1:16" ht="12.75" customHeight="1" thickBot="1">
      <c r="A57" s="6" t="str">
        <f t="shared" si="0"/>
        <v> BBS 62 </v>
      </c>
      <c r="B57" s="2" t="str">
        <f t="shared" si="1"/>
        <v>I</v>
      </c>
      <c r="C57" s="6">
        <f t="shared" si="2"/>
        <v>45242.296999999999</v>
      </c>
      <c r="D57" s="3" t="str">
        <f t="shared" si="3"/>
        <v>vis</v>
      </c>
      <c r="E57" s="19">
        <f>VLOOKUP(C57,Active!C$21:E$967,3,FALSE)</f>
        <v>7557.0225739431507</v>
      </c>
      <c r="F57" s="2" t="s">
        <v>207</v>
      </c>
      <c r="G57" s="3" t="str">
        <f t="shared" si="4"/>
        <v>45242.297</v>
      </c>
      <c r="H57" s="6">
        <f t="shared" si="5"/>
        <v>7557</v>
      </c>
      <c r="I57" s="20" t="s">
        <v>624</v>
      </c>
      <c r="J57" s="21" t="s">
        <v>625</v>
      </c>
      <c r="K57" s="20">
        <v>7557</v>
      </c>
      <c r="L57" s="20" t="s">
        <v>219</v>
      </c>
      <c r="M57" s="21" t="s">
        <v>233</v>
      </c>
      <c r="N57" s="21"/>
      <c r="O57" s="22" t="s">
        <v>559</v>
      </c>
      <c r="P57" s="22" t="s">
        <v>616</v>
      </c>
    </row>
    <row r="58" spans="1:16" ht="12.75" customHeight="1" thickBot="1">
      <c r="A58" s="6" t="str">
        <f t="shared" si="0"/>
        <v> BBS 63 </v>
      </c>
      <c r="B58" s="2" t="str">
        <f t="shared" si="1"/>
        <v>I</v>
      </c>
      <c r="C58" s="6">
        <f t="shared" si="2"/>
        <v>45263.338000000003</v>
      </c>
      <c r="D58" s="3" t="str">
        <f t="shared" si="3"/>
        <v>vis</v>
      </c>
      <c r="E58" s="19">
        <f>VLOOKUP(C58,Active!C$21:E$967,3,FALSE)</f>
        <v>7593.0229633585213</v>
      </c>
      <c r="F58" s="2" t="s">
        <v>207</v>
      </c>
      <c r="G58" s="3" t="str">
        <f t="shared" si="4"/>
        <v>45263.338</v>
      </c>
      <c r="H58" s="6">
        <f t="shared" si="5"/>
        <v>7593</v>
      </c>
      <c r="I58" s="20" t="s">
        <v>626</v>
      </c>
      <c r="J58" s="21" t="s">
        <v>627</v>
      </c>
      <c r="K58" s="20">
        <v>7593</v>
      </c>
      <c r="L58" s="20" t="s">
        <v>219</v>
      </c>
      <c r="M58" s="21" t="s">
        <v>233</v>
      </c>
      <c r="N58" s="21"/>
      <c r="O58" s="22" t="s">
        <v>623</v>
      </c>
      <c r="P58" s="22" t="s">
        <v>628</v>
      </c>
    </row>
    <row r="59" spans="1:16" ht="12.75" customHeight="1" thickBot="1">
      <c r="A59" s="6" t="str">
        <f t="shared" si="0"/>
        <v> BBS 67 </v>
      </c>
      <c r="B59" s="2" t="str">
        <f t="shared" si="1"/>
        <v>I</v>
      </c>
      <c r="C59" s="6">
        <f t="shared" si="2"/>
        <v>45520.497000000003</v>
      </c>
      <c r="D59" s="3" t="str">
        <f t="shared" si="3"/>
        <v>vis</v>
      </c>
      <c r="E59" s="19">
        <f>VLOOKUP(C59,Active!C$21:E$967,3,FALSE)</f>
        <v>8033.0127044195469</v>
      </c>
      <c r="F59" s="2" t="s">
        <v>207</v>
      </c>
      <c r="G59" s="3" t="str">
        <f t="shared" si="4"/>
        <v>45520.497</v>
      </c>
      <c r="H59" s="6">
        <f t="shared" si="5"/>
        <v>8033</v>
      </c>
      <c r="I59" s="20" t="s">
        <v>629</v>
      </c>
      <c r="J59" s="21" t="s">
        <v>630</v>
      </c>
      <c r="K59" s="20">
        <v>8033</v>
      </c>
      <c r="L59" s="20" t="s">
        <v>540</v>
      </c>
      <c r="M59" s="21" t="s">
        <v>233</v>
      </c>
      <c r="N59" s="21"/>
      <c r="O59" s="22" t="s">
        <v>559</v>
      </c>
      <c r="P59" s="22" t="s">
        <v>631</v>
      </c>
    </row>
    <row r="60" spans="1:16" ht="12.75" customHeight="1" thickBot="1">
      <c r="A60" s="6" t="str">
        <f t="shared" si="0"/>
        <v>BAVM 38 </v>
      </c>
      <c r="B60" s="2" t="str">
        <f t="shared" si="1"/>
        <v>I</v>
      </c>
      <c r="C60" s="6">
        <f t="shared" si="2"/>
        <v>45534.531000000003</v>
      </c>
      <c r="D60" s="3" t="str">
        <f t="shared" si="3"/>
        <v>vis</v>
      </c>
      <c r="E60" s="19">
        <f>VLOOKUP(C60,Active!C$21:E$967,3,FALSE)</f>
        <v>8057.0243704551531</v>
      </c>
      <c r="F60" s="2" t="s">
        <v>207</v>
      </c>
      <c r="G60" s="3" t="str">
        <f t="shared" si="4"/>
        <v>45534.531</v>
      </c>
      <c r="H60" s="6">
        <f t="shared" si="5"/>
        <v>8057</v>
      </c>
      <c r="I60" s="20" t="s">
        <v>632</v>
      </c>
      <c r="J60" s="21" t="s">
        <v>633</v>
      </c>
      <c r="K60" s="20">
        <v>8057</v>
      </c>
      <c r="L60" s="20" t="s">
        <v>595</v>
      </c>
      <c r="M60" s="21" t="s">
        <v>210</v>
      </c>
      <c r="N60" s="21"/>
      <c r="O60" s="22" t="s">
        <v>634</v>
      </c>
      <c r="P60" s="23" t="s">
        <v>635</v>
      </c>
    </row>
    <row r="61" spans="1:16" ht="12.75" customHeight="1" thickBot="1">
      <c r="A61" s="6" t="str">
        <f t="shared" si="0"/>
        <v>BAVM 38 </v>
      </c>
      <c r="B61" s="2" t="str">
        <f t="shared" si="1"/>
        <v>I</v>
      </c>
      <c r="C61" s="6">
        <f t="shared" si="2"/>
        <v>45561.417000000001</v>
      </c>
      <c r="D61" s="3" t="str">
        <f t="shared" si="3"/>
        <v>vis</v>
      </c>
      <c r="E61" s="19">
        <f>VLOOKUP(C61,Active!C$21:E$967,3,FALSE)</f>
        <v>8103.0253433091693</v>
      </c>
      <c r="F61" s="2" t="s">
        <v>207</v>
      </c>
      <c r="G61" s="3" t="str">
        <f t="shared" si="4"/>
        <v>45561.417</v>
      </c>
      <c r="H61" s="6">
        <f t="shared" si="5"/>
        <v>8103</v>
      </c>
      <c r="I61" s="20" t="s">
        <v>636</v>
      </c>
      <c r="J61" s="21" t="s">
        <v>637</v>
      </c>
      <c r="K61" s="20">
        <v>8103</v>
      </c>
      <c r="L61" s="20" t="s">
        <v>501</v>
      </c>
      <c r="M61" s="21" t="s">
        <v>233</v>
      </c>
      <c r="N61" s="21"/>
      <c r="O61" s="22" t="s">
        <v>638</v>
      </c>
      <c r="P61" s="23" t="s">
        <v>635</v>
      </c>
    </row>
    <row r="62" spans="1:16" ht="12.75" customHeight="1" thickBot="1">
      <c r="A62" s="6" t="str">
        <f t="shared" si="0"/>
        <v> BRNO 26 </v>
      </c>
      <c r="B62" s="2" t="str">
        <f t="shared" si="1"/>
        <v>I</v>
      </c>
      <c r="C62" s="6">
        <f t="shared" si="2"/>
        <v>45561.423000000003</v>
      </c>
      <c r="D62" s="3" t="str">
        <f t="shared" si="3"/>
        <v>vis</v>
      </c>
      <c r="E62" s="19">
        <f>VLOOKUP(C62,Active!C$21:E$967,3,FALSE)</f>
        <v>8103.0356090920004</v>
      </c>
      <c r="F62" s="2" t="s">
        <v>207</v>
      </c>
      <c r="G62" s="3" t="str">
        <f t="shared" si="4"/>
        <v>45561.423</v>
      </c>
      <c r="H62" s="6">
        <f t="shared" si="5"/>
        <v>8103</v>
      </c>
      <c r="I62" s="20" t="s">
        <v>639</v>
      </c>
      <c r="J62" s="21" t="s">
        <v>640</v>
      </c>
      <c r="K62" s="20">
        <v>8103</v>
      </c>
      <c r="L62" s="20" t="s">
        <v>521</v>
      </c>
      <c r="M62" s="21" t="s">
        <v>233</v>
      </c>
      <c r="N62" s="21"/>
      <c r="O62" s="22" t="s">
        <v>556</v>
      </c>
      <c r="P62" s="22" t="s">
        <v>544</v>
      </c>
    </row>
    <row r="63" spans="1:16" ht="12.75" customHeight="1" thickBot="1">
      <c r="A63" s="6" t="str">
        <f t="shared" si="0"/>
        <v>BAVM 38 </v>
      </c>
      <c r="B63" s="2" t="str">
        <f t="shared" si="1"/>
        <v>I</v>
      </c>
      <c r="C63" s="6">
        <f t="shared" si="2"/>
        <v>45565.51</v>
      </c>
      <c r="D63" s="3" t="str">
        <f t="shared" si="3"/>
        <v>vis</v>
      </c>
      <c r="E63" s="19">
        <f>VLOOKUP(C63,Active!C$21:E$967,3,FALSE)</f>
        <v>8110.0283181619379</v>
      </c>
      <c r="F63" s="2" t="s">
        <v>207</v>
      </c>
      <c r="G63" s="3" t="str">
        <f t="shared" si="4"/>
        <v>45565.510</v>
      </c>
      <c r="H63" s="6">
        <f t="shared" si="5"/>
        <v>8110</v>
      </c>
      <c r="I63" s="20" t="s">
        <v>641</v>
      </c>
      <c r="J63" s="21" t="s">
        <v>642</v>
      </c>
      <c r="K63" s="20">
        <v>8110</v>
      </c>
      <c r="L63" s="20" t="s">
        <v>517</v>
      </c>
      <c r="M63" s="21" t="s">
        <v>233</v>
      </c>
      <c r="N63" s="21"/>
      <c r="O63" s="22" t="s">
        <v>634</v>
      </c>
      <c r="P63" s="23" t="s">
        <v>635</v>
      </c>
    </row>
    <row r="64" spans="1:16" ht="12.75" customHeight="1" thickBot="1">
      <c r="A64" s="6" t="str">
        <f t="shared" si="0"/>
        <v> BRNO 26 </v>
      </c>
      <c r="B64" s="2" t="str">
        <f t="shared" si="1"/>
        <v>I</v>
      </c>
      <c r="C64" s="6">
        <f t="shared" si="2"/>
        <v>45568.440999999999</v>
      </c>
      <c r="D64" s="3" t="str">
        <f t="shared" si="3"/>
        <v>vis</v>
      </c>
      <c r="E64" s="19">
        <f>VLOOKUP(C64,Active!C$21:E$967,3,FALSE)</f>
        <v>8115.0431530736023</v>
      </c>
      <c r="F64" s="2" t="s">
        <v>207</v>
      </c>
      <c r="G64" s="3" t="str">
        <f t="shared" si="4"/>
        <v>45568.441</v>
      </c>
      <c r="H64" s="6">
        <f t="shared" si="5"/>
        <v>8115</v>
      </c>
      <c r="I64" s="20" t="s">
        <v>643</v>
      </c>
      <c r="J64" s="21" t="s">
        <v>644</v>
      </c>
      <c r="K64" s="20">
        <v>8115</v>
      </c>
      <c r="L64" s="20" t="s">
        <v>645</v>
      </c>
      <c r="M64" s="21" t="s">
        <v>233</v>
      </c>
      <c r="N64" s="21"/>
      <c r="O64" s="22" t="s">
        <v>646</v>
      </c>
      <c r="P64" s="22" t="s">
        <v>544</v>
      </c>
    </row>
    <row r="65" spans="1:16" ht="12.75" customHeight="1" thickBot="1">
      <c r="A65" s="6" t="str">
        <f t="shared" si="0"/>
        <v> BBS 68 </v>
      </c>
      <c r="B65" s="2" t="str">
        <f t="shared" si="1"/>
        <v>I</v>
      </c>
      <c r="C65" s="6">
        <f t="shared" si="2"/>
        <v>45578.366999999998</v>
      </c>
      <c r="D65" s="3" t="str">
        <f t="shared" si="3"/>
        <v>vis</v>
      </c>
      <c r="E65" s="19">
        <f>VLOOKUP(C65,Active!C$21:E$967,3,FALSE)</f>
        <v>8132.0261797993689</v>
      </c>
      <c r="F65" s="2" t="s">
        <v>207</v>
      </c>
      <c r="G65" s="3" t="str">
        <f t="shared" si="4"/>
        <v>45578.367</v>
      </c>
      <c r="H65" s="6">
        <f t="shared" si="5"/>
        <v>8132</v>
      </c>
      <c r="I65" s="20" t="s">
        <v>647</v>
      </c>
      <c r="J65" s="21" t="s">
        <v>648</v>
      </c>
      <c r="K65" s="20">
        <v>8132</v>
      </c>
      <c r="L65" s="20" t="s">
        <v>501</v>
      </c>
      <c r="M65" s="21" t="s">
        <v>233</v>
      </c>
      <c r="N65" s="21"/>
      <c r="O65" s="22" t="s">
        <v>649</v>
      </c>
      <c r="P65" s="22" t="s">
        <v>650</v>
      </c>
    </row>
    <row r="66" spans="1:16" ht="12.75" customHeight="1" thickBot="1">
      <c r="A66" s="6" t="str">
        <f t="shared" si="0"/>
        <v> BBS 69 </v>
      </c>
      <c r="B66" s="2" t="str">
        <f t="shared" si="1"/>
        <v>I</v>
      </c>
      <c r="C66" s="6">
        <f t="shared" si="2"/>
        <v>45609.347000000002</v>
      </c>
      <c r="D66" s="3" t="str">
        <f t="shared" si="3"/>
        <v>vis</v>
      </c>
      <c r="E66" s="19">
        <f>VLOOKUP(C66,Active!C$21:E$967,3,FALSE)</f>
        <v>8185.0318384699658</v>
      </c>
      <c r="F66" s="2" t="s">
        <v>207</v>
      </c>
      <c r="G66" s="3" t="str">
        <f t="shared" si="4"/>
        <v>45609.347</v>
      </c>
      <c r="H66" s="6">
        <f t="shared" si="5"/>
        <v>8185</v>
      </c>
      <c r="I66" s="20" t="s">
        <v>651</v>
      </c>
      <c r="J66" s="21" t="s">
        <v>652</v>
      </c>
      <c r="K66" s="20">
        <v>8185</v>
      </c>
      <c r="L66" s="20" t="s">
        <v>653</v>
      </c>
      <c r="M66" s="21" t="s">
        <v>233</v>
      </c>
      <c r="N66" s="21"/>
      <c r="O66" s="22" t="s">
        <v>654</v>
      </c>
      <c r="P66" s="22" t="s">
        <v>655</v>
      </c>
    </row>
    <row r="67" spans="1:16" ht="12.75" customHeight="1" thickBot="1">
      <c r="A67" s="6" t="str">
        <f t="shared" si="0"/>
        <v> BBS 69 </v>
      </c>
      <c r="B67" s="2" t="str">
        <f t="shared" si="1"/>
        <v>I</v>
      </c>
      <c r="C67" s="6">
        <f t="shared" si="2"/>
        <v>45613.438999999998</v>
      </c>
      <c r="D67" s="3" t="str">
        <f t="shared" si="3"/>
        <v>vis</v>
      </c>
      <c r="E67" s="19">
        <f>VLOOKUP(C67,Active!C$21:E$967,3,FALSE)</f>
        <v>8192.0331023589224</v>
      </c>
      <c r="F67" s="2" t="s">
        <v>207</v>
      </c>
      <c r="G67" s="3" t="str">
        <f t="shared" si="4"/>
        <v>45613.439</v>
      </c>
      <c r="H67" s="6">
        <f t="shared" si="5"/>
        <v>8192</v>
      </c>
      <c r="I67" s="20" t="s">
        <v>656</v>
      </c>
      <c r="J67" s="21" t="s">
        <v>657</v>
      </c>
      <c r="K67" s="20">
        <v>8192</v>
      </c>
      <c r="L67" s="20" t="s">
        <v>653</v>
      </c>
      <c r="M67" s="21" t="s">
        <v>233</v>
      </c>
      <c r="N67" s="21"/>
      <c r="O67" s="22" t="s">
        <v>654</v>
      </c>
      <c r="P67" s="22" t="s">
        <v>655</v>
      </c>
    </row>
    <row r="68" spans="1:16" ht="12.75" customHeight="1" thickBot="1">
      <c r="A68" s="6" t="str">
        <f t="shared" si="0"/>
        <v> BBS 69 </v>
      </c>
      <c r="B68" s="2" t="str">
        <f t="shared" si="1"/>
        <v>I</v>
      </c>
      <c r="C68" s="6">
        <f t="shared" si="2"/>
        <v>45623.368999999999</v>
      </c>
      <c r="D68" s="3" t="str">
        <f t="shared" si="3"/>
        <v>vis</v>
      </c>
      <c r="E68" s="19">
        <f>VLOOKUP(C68,Active!C$21:E$967,3,FALSE)</f>
        <v>8209.0229729399107</v>
      </c>
      <c r="F68" s="2" t="s">
        <v>207</v>
      </c>
      <c r="G68" s="3" t="str">
        <f t="shared" si="4"/>
        <v>45623.369</v>
      </c>
      <c r="H68" s="6">
        <f t="shared" si="5"/>
        <v>8209</v>
      </c>
      <c r="I68" s="20" t="s">
        <v>658</v>
      </c>
      <c r="J68" s="21" t="s">
        <v>659</v>
      </c>
      <c r="K68" s="20">
        <v>8209</v>
      </c>
      <c r="L68" s="20" t="s">
        <v>219</v>
      </c>
      <c r="M68" s="21" t="s">
        <v>233</v>
      </c>
      <c r="N68" s="21"/>
      <c r="O68" s="22" t="s">
        <v>623</v>
      </c>
      <c r="P68" s="22" t="s">
        <v>655</v>
      </c>
    </row>
    <row r="69" spans="1:16" ht="12.75" customHeight="1" thickBot="1">
      <c r="A69" s="6" t="str">
        <f t="shared" si="0"/>
        <v> BRNO 26 </v>
      </c>
      <c r="B69" s="2" t="str">
        <f t="shared" si="1"/>
        <v>I</v>
      </c>
      <c r="C69" s="6">
        <f t="shared" si="2"/>
        <v>45671.292999999998</v>
      </c>
      <c r="D69" s="3" t="str">
        <f t="shared" si="3"/>
        <v>vis</v>
      </c>
      <c r="E69" s="19">
        <f>VLOOKUP(C69,Active!C$21:E$967,3,FALSE)</f>
        <v>8291.0192023178752</v>
      </c>
      <c r="F69" s="2" t="s">
        <v>207</v>
      </c>
      <c r="G69" s="3" t="str">
        <f t="shared" si="4"/>
        <v>45671.293</v>
      </c>
      <c r="H69" s="6">
        <f t="shared" si="5"/>
        <v>8291</v>
      </c>
      <c r="I69" s="20" t="s">
        <v>660</v>
      </c>
      <c r="J69" s="21" t="s">
        <v>661</v>
      </c>
      <c r="K69" s="20">
        <v>8291</v>
      </c>
      <c r="L69" s="20" t="s">
        <v>662</v>
      </c>
      <c r="M69" s="21" t="s">
        <v>233</v>
      </c>
      <c r="N69" s="21"/>
      <c r="O69" s="22" t="s">
        <v>476</v>
      </c>
      <c r="P69" s="22" t="s">
        <v>544</v>
      </c>
    </row>
    <row r="70" spans="1:16" ht="12.75" customHeight="1" thickBot="1">
      <c r="A70" s="6" t="str">
        <f t="shared" si="0"/>
        <v> VSSC 60.20 </v>
      </c>
      <c r="B70" s="2" t="str">
        <f t="shared" si="1"/>
        <v>I</v>
      </c>
      <c r="C70" s="6">
        <f t="shared" si="2"/>
        <v>45671.303999999996</v>
      </c>
      <c r="D70" s="3" t="str">
        <f t="shared" si="3"/>
        <v>vis</v>
      </c>
      <c r="E70" s="19">
        <f>VLOOKUP(C70,Active!C$21:E$967,3,FALSE)</f>
        <v>8291.0380229197253</v>
      </c>
      <c r="F70" s="2" t="s">
        <v>207</v>
      </c>
      <c r="G70" s="3" t="str">
        <f t="shared" si="4"/>
        <v>45671.304</v>
      </c>
      <c r="H70" s="6">
        <f t="shared" si="5"/>
        <v>8291</v>
      </c>
      <c r="I70" s="20" t="s">
        <v>663</v>
      </c>
      <c r="J70" s="21" t="s">
        <v>664</v>
      </c>
      <c r="K70" s="20">
        <v>8291</v>
      </c>
      <c r="L70" s="20" t="s">
        <v>665</v>
      </c>
      <c r="M70" s="21" t="s">
        <v>233</v>
      </c>
      <c r="N70" s="21"/>
      <c r="O70" s="22" t="s">
        <v>609</v>
      </c>
      <c r="P70" s="22" t="s">
        <v>610</v>
      </c>
    </row>
    <row r="71" spans="1:16" ht="12.75" customHeight="1" thickBot="1">
      <c r="A71" s="6" t="str">
        <f t="shared" si="0"/>
        <v> BBS 70 </v>
      </c>
      <c r="B71" s="2" t="str">
        <f t="shared" si="1"/>
        <v>I</v>
      </c>
      <c r="C71" s="6">
        <f t="shared" si="2"/>
        <v>45702.277000000002</v>
      </c>
      <c r="D71" s="3" t="str">
        <f t="shared" si="3"/>
        <v>vis</v>
      </c>
      <c r="E71" s="19">
        <f>VLOOKUP(C71,Active!C$21:E$967,3,FALSE)</f>
        <v>8344.0317048436937</v>
      </c>
      <c r="F71" s="2" t="s">
        <v>207</v>
      </c>
      <c r="G71" s="3" t="str">
        <f t="shared" si="4"/>
        <v>45702.277</v>
      </c>
      <c r="H71" s="6">
        <f t="shared" si="5"/>
        <v>8344</v>
      </c>
      <c r="I71" s="20" t="s">
        <v>666</v>
      </c>
      <c r="J71" s="21" t="s">
        <v>667</v>
      </c>
      <c r="K71" s="20">
        <v>8344</v>
      </c>
      <c r="L71" s="20" t="s">
        <v>653</v>
      </c>
      <c r="M71" s="21" t="s">
        <v>233</v>
      </c>
      <c r="N71" s="21"/>
      <c r="O71" s="22" t="s">
        <v>654</v>
      </c>
      <c r="P71" s="22" t="s">
        <v>668</v>
      </c>
    </row>
    <row r="72" spans="1:16" ht="12.75" customHeight="1" thickBot="1">
      <c r="A72" s="6" t="str">
        <f t="shared" si="0"/>
        <v> BBS 72 </v>
      </c>
      <c r="B72" s="2" t="str">
        <f t="shared" si="1"/>
        <v>I</v>
      </c>
      <c r="C72" s="6">
        <f t="shared" si="2"/>
        <v>45818.584000000003</v>
      </c>
      <c r="D72" s="3" t="str">
        <f t="shared" si="3"/>
        <v>vis</v>
      </c>
      <c r="E72" s="19">
        <f>VLOOKUP(C72,Active!C$21:E$967,3,FALSE)</f>
        <v>8543.0287720806373</v>
      </c>
      <c r="F72" s="2" t="s">
        <v>207</v>
      </c>
      <c r="G72" s="3" t="str">
        <f t="shared" si="4"/>
        <v>45818.584</v>
      </c>
      <c r="H72" s="6">
        <f t="shared" si="5"/>
        <v>8543</v>
      </c>
      <c r="I72" s="20" t="s">
        <v>669</v>
      </c>
      <c r="J72" s="21" t="s">
        <v>670</v>
      </c>
      <c r="K72" s="20">
        <v>8543</v>
      </c>
      <c r="L72" s="20" t="s">
        <v>517</v>
      </c>
      <c r="M72" s="21" t="s">
        <v>233</v>
      </c>
      <c r="N72" s="21"/>
      <c r="O72" s="22" t="s">
        <v>654</v>
      </c>
      <c r="P72" s="22" t="s">
        <v>671</v>
      </c>
    </row>
    <row r="73" spans="1:16" ht="12.75" customHeight="1" thickBot="1">
      <c r="A73" s="6" t="str">
        <f t="shared" si="0"/>
        <v> BBS 72 </v>
      </c>
      <c r="B73" s="2" t="str">
        <f t="shared" si="1"/>
        <v>I</v>
      </c>
      <c r="C73" s="6">
        <f t="shared" si="2"/>
        <v>45821.504000000001</v>
      </c>
      <c r="D73" s="3" t="str">
        <f t="shared" si="3"/>
        <v>vis</v>
      </c>
      <c r="E73" s="19">
        <f>VLOOKUP(C73,Active!C$21:E$967,3,FALSE)</f>
        <v>8548.0247863904497</v>
      </c>
      <c r="F73" s="2" t="s">
        <v>207</v>
      </c>
      <c r="G73" s="3" t="str">
        <f t="shared" si="4"/>
        <v>45821.504</v>
      </c>
      <c r="H73" s="6">
        <f t="shared" si="5"/>
        <v>8548</v>
      </c>
      <c r="I73" s="20" t="s">
        <v>672</v>
      </c>
      <c r="J73" s="21" t="s">
        <v>673</v>
      </c>
      <c r="K73" s="20">
        <v>8548</v>
      </c>
      <c r="L73" s="20" t="s">
        <v>595</v>
      </c>
      <c r="M73" s="21" t="s">
        <v>233</v>
      </c>
      <c r="N73" s="21"/>
      <c r="O73" s="22" t="s">
        <v>654</v>
      </c>
      <c r="P73" s="22" t="s">
        <v>671</v>
      </c>
    </row>
    <row r="74" spans="1:16" ht="12.75" customHeight="1" thickBot="1">
      <c r="A74" s="6" t="str">
        <f t="shared" si="0"/>
        <v> BBS 72 </v>
      </c>
      <c r="B74" s="2" t="str">
        <f t="shared" si="1"/>
        <v>I</v>
      </c>
      <c r="C74" s="6">
        <f t="shared" si="2"/>
        <v>45869.436999999998</v>
      </c>
      <c r="D74" s="3" t="str">
        <f t="shared" si="3"/>
        <v>vis</v>
      </c>
      <c r="E74" s="19">
        <f>VLOOKUP(C74,Active!C$21:E$967,3,FALSE)</f>
        <v>8630.0364144426549</v>
      </c>
      <c r="F74" s="2" t="s">
        <v>207</v>
      </c>
      <c r="G74" s="3" t="str">
        <f t="shared" si="4"/>
        <v>45869.437</v>
      </c>
      <c r="H74" s="6">
        <f t="shared" si="5"/>
        <v>8630</v>
      </c>
      <c r="I74" s="20" t="s">
        <v>674</v>
      </c>
      <c r="J74" s="21" t="s">
        <v>675</v>
      </c>
      <c r="K74" s="20">
        <v>8630</v>
      </c>
      <c r="L74" s="20" t="s">
        <v>521</v>
      </c>
      <c r="M74" s="21" t="s">
        <v>233</v>
      </c>
      <c r="N74" s="21"/>
      <c r="O74" s="22" t="s">
        <v>559</v>
      </c>
      <c r="P74" s="22" t="s">
        <v>671</v>
      </c>
    </row>
    <row r="75" spans="1:16" ht="12.75" customHeight="1" thickBot="1">
      <c r="A75" s="6" t="str">
        <f t="shared" ref="A75:A138" si="6">P75</f>
        <v> BBS 74 </v>
      </c>
      <c r="B75" s="2" t="str">
        <f t="shared" ref="B75:B138" si="7">IF(H75=INT(H75),"I","II")</f>
        <v>I</v>
      </c>
      <c r="C75" s="6">
        <f t="shared" ref="C75:C138" si="8">1*G75</f>
        <v>45904.502</v>
      </c>
      <c r="D75" s="3" t="str">
        <f t="shared" ref="D75:D138" si="9">VLOOKUP(F75,I$1:J$5,2,FALSE)</f>
        <v>vis</v>
      </c>
      <c r="E75" s="19">
        <f>VLOOKUP(C75,Active!C$21:E$967,3,FALSE)</f>
        <v>8690.0313602555798</v>
      </c>
      <c r="F75" s="2" t="s">
        <v>207</v>
      </c>
      <c r="G75" s="3" t="str">
        <f t="shared" ref="G75:G138" si="10">MID(I75,3,LEN(I75)-3)</f>
        <v>45904.502</v>
      </c>
      <c r="H75" s="6">
        <f t="shared" ref="H75:H138" si="11">1*K75</f>
        <v>8690</v>
      </c>
      <c r="I75" s="20" t="s">
        <v>676</v>
      </c>
      <c r="J75" s="21" t="s">
        <v>677</v>
      </c>
      <c r="K75" s="20">
        <v>8690</v>
      </c>
      <c r="L75" s="20" t="s">
        <v>678</v>
      </c>
      <c r="M75" s="21" t="s">
        <v>233</v>
      </c>
      <c r="N75" s="21"/>
      <c r="O75" s="22" t="s">
        <v>649</v>
      </c>
      <c r="P75" s="22" t="s">
        <v>679</v>
      </c>
    </row>
    <row r="76" spans="1:16" ht="12.75" customHeight="1" thickBot="1">
      <c r="A76" s="6" t="str">
        <f t="shared" si="6"/>
        <v> VSSC 61.17 </v>
      </c>
      <c r="B76" s="2" t="str">
        <f t="shared" si="7"/>
        <v>I</v>
      </c>
      <c r="C76" s="6">
        <f t="shared" si="8"/>
        <v>45925.546000000002</v>
      </c>
      <c r="D76" s="3" t="str">
        <f t="shared" si="9"/>
        <v>vis</v>
      </c>
      <c r="E76" s="19">
        <f>VLOOKUP(C76,Active!C$21:E$967,3,FALSE)</f>
        <v>8726.0368825623591</v>
      </c>
      <c r="F76" s="2" t="s">
        <v>207</v>
      </c>
      <c r="G76" s="3" t="str">
        <f t="shared" si="10"/>
        <v>45925.546</v>
      </c>
      <c r="H76" s="6">
        <f t="shared" si="11"/>
        <v>8726</v>
      </c>
      <c r="I76" s="20" t="s">
        <v>680</v>
      </c>
      <c r="J76" s="21" t="s">
        <v>681</v>
      </c>
      <c r="K76" s="20">
        <v>8726</v>
      </c>
      <c r="L76" s="20" t="s">
        <v>665</v>
      </c>
      <c r="M76" s="21" t="s">
        <v>233</v>
      </c>
      <c r="N76" s="21"/>
      <c r="O76" s="22" t="s">
        <v>609</v>
      </c>
      <c r="P76" s="22" t="s">
        <v>682</v>
      </c>
    </row>
    <row r="77" spans="1:16" ht="12.75" customHeight="1" thickBot="1">
      <c r="A77" s="6" t="str">
        <f t="shared" si="6"/>
        <v> VSSC 61.17 </v>
      </c>
      <c r="B77" s="2" t="str">
        <f t="shared" si="7"/>
        <v>I</v>
      </c>
      <c r="C77" s="6">
        <f t="shared" si="8"/>
        <v>45976.394</v>
      </c>
      <c r="D77" s="3" t="str">
        <f t="shared" si="9"/>
        <v>vis</v>
      </c>
      <c r="E77" s="19">
        <f>VLOOKUP(C77,Active!C$21:E$967,3,FALSE)</f>
        <v>8813.0359701053585</v>
      </c>
      <c r="F77" s="2" t="s">
        <v>207</v>
      </c>
      <c r="G77" s="3" t="str">
        <f t="shared" si="10"/>
        <v>45976.394</v>
      </c>
      <c r="H77" s="6">
        <f t="shared" si="11"/>
        <v>8813</v>
      </c>
      <c r="I77" s="20" t="s">
        <v>683</v>
      </c>
      <c r="J77" s="21" t="s">
        <v>684</v>
      </c>
      <c r="K77" s="20">
        <v>8813</v>
      </c>
      <c r="L77" s="20" t="s">
        <v>521</v>
      </c>
      <c r="M77" s="21" t="s">
        <v>233</v>
      </c>
      <c r="N77" s="21"/>
      <c r="O77" s="22" t="s">
        <v>609</v>
      </c>
      <c r="P77" s="22" t="s">
        <v>682</v>
      </c>
    </row>
    <row r="78" spans="1:16" ht="12.75" customHeight="1" thickBot="1">
      <c r="A78" s="6" t="str">
        <f t="shared" si="6"/>
        <v> BBS 74 </v>
      </c>
      <c r="B78" s="2" t="str">
        <f t="shared" si="7"/>
        <v>I</v>
      </c>
      <c r="C78" s="6">
        <f t="shared" si="8"/>
        <v>46003.29</v>
      </c>
      <c r="D78" s="3" t="str">
        <f t="shared" si="9"/>
        <v>vis</v>
      </c>
      <c r="E78" s="19">
        <f>VLOOKUP(C78,Active!C$21:E$967,3,FALSE)</f>
        <v>8859.0540525974266</v>
      </c>
      <c r="F78" s="2" t="s">
        <v>207</v>
      </c>
      <c r="G78" s="3" t="str">
        <f t="shared" si="10"/>
        <v>46003.290</v>
      </c>
      <c r="H78" s="6">
        <f t="shared" si="11"/>
        <v>8859</v>
      </c>
      <c r="I78" s="20" t="s">
        <v>685</v>
      </c>
      <c r="J78" s="21" t="s">
        <v>686</v>
      </c>
      <c r="K78" s="20">
        <v>8859</v>
      </c>
      <c r="L78" s="20" t="s">
        <v>687</v>
      </c>
      <c r="M78" s="21" t="s">
        <v>233</v>
      </c>
      <c r="N78" s="21"/>
      <c r="O78" s="22" t="s">
        <v>623</v>
      </c>
      <c r="P78" s="22" t="s">
        <v>679</v>
      </c>
    </row>
    <row r="79" spans="1:16" ht="12.75" customHeight="1" thickBot="1">
      <c r="A79" s="6" t="str">
        <f t="shared" si="6"/>
        <v> VSSC 64.22 </v>
      </c>
      <c r="B79" s="2" t="str">
        <f t="shared" si="7"/>
        <v>I</v>
      </c>
      <c r="C79" s="6">
        <f t="shared" si="8"/>
        <v>46219.53</v>
      </c>
      <c r="D79" s="3" t="str">
        <f t="shared" si="9"/>
        <v>vis</v>
      </c>
      <c r="E79" s="19">
        <f>VLOOKUP(C79,Active!C$21:E$967,3,FALSE)</f>
        <v>9229.0328657326299</v>
      </c>
      <c r="F79" s="2" t="s">
        <v>207</v>
      </c>
      <c r="G79" s="3" t="str">
        <f t="shared" si="10"/>
        <v>46219.530</v>
      </c>
      <c r="H79" s="6">
        <f t="shared" si="11"/>
        <v>9229</v>
      </c>
      <c r="I79" s="20" t="s">
        <v>688</v>
      </c>
      <c r="J79" s="21" t="s">
        <v>689</v>
      </c>
      <c r="K79" s="20">
        <v>9229</v>
      </c>
      <c r="L79" s="20" t="s">
        <v>653</v>
      </c>
      <c r="M79" s="21" t="s">
        <v>233</v>
      </c>
      <c r="N79" s="21"/>
      <c r="O79" s="22" t="s">
        <v>609</v>
      </c>
      <c r="P79" s="22" t="s">
        <v>690</v>
      </c>
    </row>
    <row r="80" spans="1:16" ht="12.75" customHeight="1" thickBot="1">
      <c r="A80" s="6" t="str">
        <f t="shared" si="6"/>
        <v> BBS 77 </v>
      </c>
      <c r="B80" s="2" t="str">
        <f t="shared" si="7"/>
        <v>I</v>
      </c>
      <c r="C80" s="6">
        <f t="shared" si="8"/>
        <v>46270.39</v>
      </c>
      <c r="D80" s="3" t="str">
        <f t="shared" si="9"/>
        <v>vis</v>
      </c>
      <c r="E80" s="19">
        <f>VLOOKUP(C80,Active!C$21:E$967,3,FALSE)</f>
        <v>9316.0524848412897</v>
      </c>
      <c r="F80" s="2" t="s">
        <v>207</v>
      </c>
      <c r="G80" s="3" t="str">
        <f t="shared" si="10"/>
        <v>46270.390</v>
      </c>
      <c r="H80" s="6">
        <f t="shared" si="11"/>
        <v>9316</v>
      </c>
      <c r="I80" s="20" t="s">
        <v>691</v>
      </c>
      <c r="J80" s="21" t="s">
        <v>692</v>
      </c>
      <c r="K80" s="20">
        <v>9316</v>
      </c>
      <c r="L80" s="20" t="s">
        <v>510</v>
      </c>
      <c r="M80" s="21" t="s">
        <v>233</v>
      </c>
      <c r="N80" s="21"/>
      <c r="O80" s="22" t="s">
        <v>623</v>
      </c>
      <c r="P80" s="22" t="s">
        <v>693</v>
      </c>
    </row>
    <row r="81" spans="1:16" ht="12.75" customHeight="1" thickBot="1">
      <c r="A81" s="6" t="str">
        <f t="shared" si="6"/>
        <v> BRNO 27 </v>
      </c>
      <c r="B81" s="2" t="str">
        <f t="shared" si="7"/>
        <v>I</v>
      </c>
      <c r="C81" s="6">
        <f t="shared" si="8"/>
        <v>46291.42</v>
      </c>
      <c r="D81" s="3" t="str">
        <f t="shared" si="9"/>
        <v>vis</v>
      </c>
      <c r="E81" s="19">
        <f>VLOOKUP(C81,Active!C$21:E$967,3,FALSE)</f>
        <v>9352.0340536547974</v>
      </c>
      <c r="F81" s="2" t="s">
        <v>207</v>
      </c>
      <c r="G81" s="3" t="str">
        <f t="shared" si="10"/>
        <v>46291.420</v>
      </c>
      <c r="H81" s="6">
        <f t="shared" si="11"/>
        <v>9352</v>
      </c>
      <c r="I81" s="20" t="s">
        <v>694</v>
      </c>
      <c r="J81" s="21" t="s">
        <v>695</v>
      </c>
      <c r="K81" s="20">
        <v>9352</v>
      </c>
      <c r="L81" s="20" t="s">
        <v>602</v>
      </c>
      <c r="M81" s="21" t="s">
        <v>233</v>
      </c>
      <c r="N81" s="21"/>
      <c r="O81" s="22" t="s">
        <v>495</v>
      </c>
      <c r="P81" s="22" t="s">
        <v>696</v>
      </c>
    </row>
    <row r="82" spans="1:16" ht="12.75" customHeight="1" thickBot="1">
      <c r="A82" s="6" t="str">
        <f t="shared" si="6"/>
        <v> BBS 78 </v>
      </c>
      <c r="B82" s="2" t="str">
        <f t="shared" si="7"/>
        <v>I</v>
      </c>
      <c r="C82" s="6">
        <f t="shared" si="8"/>
        <v>46291.42</v>
      </c>
      <c r="D82" s="3" t="str">
        <f t="shared" si="9"/>
        <v>vis</v>
      </c>
      <c r="E82" s="19">
        <f>VLOOKUP(C82,Active!C$21:E$967,3,FALSE)</f>
        <v>9352.0340536547974</v>
      </c>
      <c r="F82" s="2" t="s">
        <v>207</v>
      </c>
      <c r="G82" s="3" t="str">
        <f t="shared" si="10"/>
        <v>46291.420</v>
      </c>
      <c r="H82" s="6">
        <f t="shared" si="11"/>
        <v>9352</v>
      </c>
      <c r="I82" s="20" t="s">
        <v>694</v>
      </c>
      <c r="J82" s="21" t="s">
        <v>695</v>
      </c>
      <c r="K82" s="20">
        <v>9352</v>
      </c>
      <c r="L82" s="20" t="s">
        <v>602</v>
      </c>
      <c r="M82" s="21" t="s">
        <v>233</v>
      </c>
      <c r="N82" s="21"/>
      <c r="O82" s="22" t="s">
        <v>623</v>
      </c>
      <c r="P82" s="22" t="s">
        <v>697</v>
      </c>
    </row>
    <row r="83" spans="1:16" ht="12.75" customHeight="1" thickBot="1">
      <c r="A83" s="6" t="str">
        <f t="shared" si="6"/>
        <v> BRNO 27 </v>
      </c>
      <c r="B83" s="2" t="str">
        <f t="shared" si="7"/>
        <v>I</v>
      </c>
      <c r="C83" s="6">
        <f t="shared" si="8"/>
        <v>46322.387000000002</v>
      </c>
      <c r="D83" s="3" t="str">
        <f t="shared" si="9"/>
        <v>vis</v>
      </c>
      <c r="E83" s="19">
        <f>VLOOKUP(C83,Active!C$21:E$967,3,FALSE)</f>
        <v>9405.0174697959355</v>
      </c>
      <c r="F83" s="2" t="s">
        <v>207</v>
      </c>
      <c r="G83" s="3" t="str">
        <f t="shared" si="10"/>
        <v>46322.387</v>
      </c>
      <c r="H83" s="6">
        <f t="shared" si="11"/>
        <v>9405</v>
      </c>
      <c r="I83" s="20" t="s">
        <v>698</v>
      </c>
      <c r="J83" s="21" t="s">
        <v>699</v>
      </c>
      <c r="K83" s="20">
        <v>9405</v>
      </c>
      <c r="L83" s="20" t="s">
        <v>700</v>
      </c>
      <c r="M83" s="21" t="s">
        <v>233</v>
      </c>
      <c r="N83" s="21"/>
      <c r="O83" s="22" t="s">
        <v>701</v>
      </c>
      <c r="P83" s="22" t="s">
        <v>696</v>
      </c>
    </row>
    <row r="84" spans="1:16" ht="12.75" customHeight="1" thickBot="1">
      <c r="A84" s="6" t="str">
        <f t="shared" si="6"/>
        <v> BRNO 27 </v>
      </c>
      <c r="B84" s="2" t="str">
        <f t="shared" si="7"/>
        <v>I</v>
      </c>
      <c r="C84" s="6">
        <f t="shared" si="8"/>
        <v>46322.394</v>
      </c>
      <c r="D84" s="3" t="str">
        <f t="shared" si="9"/>
        <v>vis</v>
      </c>
      <c r="E84" s="19">
        <f>VLOOKUP(C84,Active!C$21:E$967,3,FALSE)</f>
        <v>9405.029446542565</v>
      </c>
      <c r="F84" s="2" t="s">
        <v>207</v>
      </c>
      <c r="G84" s="3" t="str">
        <f t="shared" si="10"/>
        <v>46322.394</v>
      </c>
      <c r="H84" s="6">
        <f t="shared" si="11"/>
        <v>9405</v>
      </c>
      <c r="I84" s="20" t="s">
        <v>702</v>
      </c>
      <c r="J84" s="21" t="s">
        <v>703</v>
      </c>
      <c r="K84" s="20">
        <v>9405</v>
      </c>
      <c r="L84" s="20" t="s">
        <v>517</v>
      </c>
      <c r="M84" s="21" t="s">
        <v>233</v>
      </c>
      <c r="N84" s="21"/>
      <c r="O84" s="22" t="s">
        <v>704</v>
      </c>
      <c r="P84" s="22" t="s">
        <v>696</v>
      </c>
    </row>
    <row r="85" spans="1:16" ht="12.75" customHeight="1" thickBot="1">
      <c r="A85" s="6" t="str">
        <f t="shared" si="6"/>
        <v> BRNO 27 </v>
      </c>
      <c r="B85" s="2" t="str">
        <f t="shared" si="7"/>
        <v>I</v>
      </c>
      <c r="C85" s="6">
        <f t="shared" si="8"/>
        <v>46322.394999999997</v>
      </c>
      <c r="D85" s="3" t="str">
        <f t="shared" si="9"/>
        <v>vis</v>
      </c>
      <c r="E85" s="19">
        <f>VLOOKUP(C85,Active!C$21:E$967,3,FALSE)</f>
        <v>9405.0311575063643</v>
      </c>
      <c r="F85" s="2" t="s">
        <v>207</v>
      </c>
      <c r="G85" s="3" t="str">
        <f t="shared" si="10"/>
        <v>46322.395</v>
      </c>
      <c r="H85" s="6">
        <f t="shared" si="11"/>
        <v>9405</v>
      </c>
      <c r="I85" s="20" t="s">
        <v>705</v>
      </c>
      <c r="J85" s="21" t="s">
        <v>706</v>
      </c>
      <c r="K85" s="20">
        <v>9405</v>
      </c>
      <c r="L85" s="20" t="s">
        <v>678</v>
      </c>
      <c r="M85" s="21" t="s">
        <v>233</v>
      </c>
      <c r="N85" s="21"/>
      <c r="O85" s="22" t="s">
        <v>495</v>
      </c>
      <c r="P85" s="22" t="s">
        <v>696</v>
      </c>
    </row>
    <row r="86" spans="1:16" ht="12.75" customHeight="1" thickBot="1">
      <c r="A86" s="6" t="str">
        <f t="shared" si="6"/>
        <v> BBS 78 </v>
      </c>
      <c r="B86" s="2" t="str">
        <f t="shared" si="7"/>
        <v>I</v>
      </c>
      <c r="C86" s="6">
        <f t="shared" si="8"/>
        <v>46332.34</v>
      </c>
      <c r="D86" s="3" t="str">
        <f t="shared" si="9"/>
        <v>vis</v>
      </c>
      <c r="E86" s="19">
        <f>VLOOKUP(C86,Active!C$21:E$967,3,FALSE)</f>
        <v>9422.0466925444198</v>
      </c>
      <c r="F86" s="2" t="s">
        <v>207</v>
      </c>
      <c r="G86" s="3" t="str">
        <f t="shared" si="10"/>
        <v>46332.340</v>
      </c>
      <c r="H86" s="6">
        <f t="shared" si="11"/>
        <v>9422</v>
      </c>
      <c r="I86" s="20" t="s">
        <v>707</v>
      </c>
      <c r="J86" s="21" t="s">
        <v>708</v>
      </c>
      <c r="K86" s="20">
        <v>9422</v>
      </c>
      <c r="L86" s="20" t="s">
        <v>506</v>
      </c>
      <c r="M86" s="21" t="s">
        <v>233</v>
      </c>
      <c r="N86" s="21"/>
      <c r="O86" s="22" t="s">
        <v>623</v>
      </c>
      <c r="P86" s="22" t="s">
        <v>697</v>
      </c>
    </row>
    <row r="87" spans="1:16" ht="12.75" customHeight="1" thickBot="1">
      <c r="A87" s="6" t="str">
        <f t="shared" si="6"/>
        <v> BBS 78 </v>
      </c>
      <c r="B87" s="2" t="str">
        <f t="shared" si="7"/>
        <v>I</v>
      </c>
      <c r="C87" s="6">
        <f t="shared" si="8"/>
        <v>46356.303999999996</v>
      </c>
      <c r="D87" s="3" t="str">
        <f t="shared" si="9"/>
        <v>vis</v>
      </c>
      <c r="E87" s="19">
        <f>VLOOKUP(C87,Active!C$21:E$967,3,FALSE)</f>
        <v>9463.0482291610133</v>
      </c>
      <c r="F87" s="2" t="s">
        <v>207</v>
      </c>
      <c r="G87" s="3" t="str">
        <f t="shared" si="10"/>
        <v>46356.304</v>
      </c>
      <c r="H87" s="6">
        <f t="shared" si="11"/>
        <v>9463</v>
      </c>
      <c r="I87" s="20" t="s">
        <v>709</v>
      </c>
      <c r="J87" s="21" t="s">
        <v>710</v>
      </c>
      <c r="K87" s="20">
        <v>9463</v>
      </c>
      <c r="L87" s="20" t="s">
        <v>711</v>
      </c>
      <c r="M87" s="21" t="s">
        <v>233</v>
      </c>
      <c r="N87" s="21"/>
      <c r="O87" s="22" t="s">
        <v>623</v>
      </c>
      <c r="P87" s="22" t="s">
        <v>697</v>
      </c>
    </row>
    <row r="88" spans="1:16" ht="12.75" customHeight="1" thickBot="1">
      <c r="A88" s="6" t="str">
        <f t="shared" si="6"/>
        <v> BBS 78 </v>
      </c>
      <c r="B88" s="2" t="str">
        <f t="shared" si="7"/>
        <v>I</v>
      </c>
      <c r="C88" s="6">
        <f t="shared" si="8"/>
        <v>46360.396000000001</v>
      </c>
      <c r="D88" s="3" t="str">
        <f t="shared" si="9"/>
        <v>vis</v>
      </c>
      <c r="E88" s="19">
        <f>VLOOKUP(C88,Active!C$21:E$967,3,FALSE)</f>
        <v>9470.0494930499826</v>
      </c>
      <c r="F88" s="2" t="s">
        <v>207</v>
      </c>
      <c r="G88" s="3" t="str">
        <f t="shared" si="10"/>
        <v>46360.396</v>
      </c>
      <c r="H88" s="6">
        <f t="shared" si="11"/>
        <v>9470</v>
      </c>
      <c r="I88" s="20" t="s">
        <v>712</v>
      </c>
      <c r="J88" s="21" t="s">
        <v>713</v>
      </c>
      <c r="K88" s="20">
        <v>9470</v>
      </c>
      <c r="L88" s="20" t="s">
        <v>714</v>
      </c>
      <c r="M88" s="21" t="s">
        <v>233</v>
      </c>
      <c r="N88" s="21"/>
      <c r="O88" s="22" t="s">
        <v>623</v>
      </c>
      <c r="P88" s="22" t="s">
        <v>697</v>
      </c>
    </row>
    <row r="89" spans="1:16" ht="12.75" customHeight="1" thickBot="1">
      <c r="A89" s="6" t="str">
        <f t="shared" si="6"/>
        <v> VSSC 64.22 </v>
      </c>
      <c r="B89" s="2" t="str">
        <f t="shared" si="7"/>
        <v>I</v>
      </c>
      <c r="C89" s="6">
        <f t="shared" si="8"/>
        <v>46387.275999999998</v>
      </c>
      <c r="D89" s="3" t="str">
        <f t="shared" si="9"/>
        <v>vis</v>
      </c>
      <c r="E89" s="19">
        <f>VLOOKUP(C89,Active!C$21:E$967,3,FALSE)</f>
        <v>9516.0402001211696</v>
      </c>
      <c r="F89" s="2" t="s">
        <v>207</v>
      </c>
      <c r="G89" s="3" t="str">
        <f t="shared" si="10"/>
        <v>46387.276</v>
      </c>
      <c r="H89" s="6">
        <f t="shared" si="11"/>
        <v>9516</v>
      </c>
      <c r="I89" s="20" t="s">
        <v>715</v>
      </c>
      <c r="J89" s="21" t="s">
        <v>716</v>
      </c>
      <c r="K89" s="20">
        <v>9516</v>
      </c>
      <c r="L89" s="20" t="s">
        <v>608</v>
      </c>
      <c r="M89" s="21" t="s">
        <v>233</v>
      </c>
      <c r="N89" s="21"/>
      <c r="O89" s="22" t="s">
        <v>609</v>
      </c>
      <c r="P89" s="22" t="s">
        <v>690</v>
      </c>
    </row>
    <row r="90" spans="1:16" ht="12.75" customHeight="1" thickBot="1">
      <c r="A90" s="6" t="str">
        <f t="shared" si="6"/>
        <v> VSSC 67.8 </v>
      </c>
      <c r="B90" s="2" t="str">
        <f t="shared" si="7"/>
        <v>I</v>
      </c>
      <c r="C90" s="6">
        <f t="shared" si="8"/>
        <v>46641.523999999998</v>
      </c>
      <c r="D90" s="3" t="str">
        <f t="shared" si="9"/>
        <v>vis</v>
      </c>
      <c r="E90" s="19">
        <f>VLOOKUP(C90,Active!C$21:E$967,3,FALSE)</f>
        <v>9951.0493255466208</v>
      </c>
      <c r="F90" s="2" t="s">
        <v>207</v>
      </c>
      <c r="G90" s="3" t="str">
        <f t="shared" si="10"/>
        <v>46641.524</v>
      </c>
      <c r="H90" s="6">
        <f t="shared" si="11"/>
        <v>9951</v>
      </c>
      <c r="I90" s="20" t="s">
        <v>717</v>
      </c>
      <c r="J90" s="21" t="s">
        <v>718</v>
      </c>
      <c r="K90" s="20">
        <v>9951</v>
      </c>
      <c r="L90" s="20" t="s">
        <v>714</v>
      </c>
      <c r="M90" s="21" t="s">
        <v>233</v>
      </c>
      <c r="N90" s="21"/>
      <c r="O90" s="22" t="s">
        <v>609</v>
      </c>
      <c r="P90" s="22" t="s">
        <v>719</v>
      </c>
    </row>
    <row r="91" spans="1:16" ht="12.75" customHeight="1" thickBot="1">
      <c r="A91" s="6" t="str">
        <f t="shared" si="6"/>
        <v> VSSC 67.8 </v>
      </c>
      <c r="B91" s="2" t="str">
        <f t="shared" si="7"/>
        <v>I</v>
      </c>
      <c r="C91" s="6">
        <f t="shared" si="8"/>
        <v>46651.453999999998</v>
      </c>
      <c r="D91" s="3" t="str">
        <f t="shared" si="9"/>
        <v>vis</v>
      </c>
      <c r="E91" s="19">
        <f>VLOOKUP(C91,Active!C$21:E$967,3,FALSE)</f>
        <v>9968.0391961276091</v>
      </c>
      <c r="F91" s="2" t="s">
        <v>207</v>
      </c>
      <c r="G91" s="3" t="str">
        <f t="shared" si="10"/>
        <v>46651.454</v>
      </c>
      <c r="H91" s="6">
        <f t="shared" si="11"/>
        <v>9968</v>
      </c>
      <c r="I91" s="20" t="s">
        <v>720</v>
      </c>
      <c r="J91" s="21" t="s">
        <v>721</v>
      </c>
      <c r="K91" s="20">
        <v>9968</v>
      </c>
      <c r="L91" s="20" t="s">
        <v>608</v>
      </c>
      <c r="M91" s="21" t="s">
        <v>233</v>
      </c>
      <c r="N91" s="21"/>
      <c r="O91" s="22" t="s">
        <v>609</v>
      </c>
      <c r="P91" s="22" t="s">
        <v>719</v>
      </c>
    </row>
    <row r="92" spans="1:16" ht="13.5" thickBot="1">
      <c r="A92" s="6" t="str">
        <f t="shared" si="6"/>
        <v> BBS 81 </v>
      </c>
      <c r="B92" s="2" t="str">
        <f t="shared" si="7"/>
        <v>I</v>
      </c>
      <c r="C92" s="6">
        <f t="shared" si="8"/>
        <v>46706.404000000002</v>
      </c>
      <c r="D92" s="3" t="str">
        <f t="shared" si="9"/>
        <v>vis</v>
      </c>
      <c r="E92" s="19">
        <f>VLOOKUP(C92,Active!C$21:E$967,3,FALSE)</f>
        <v>10062.056657197629</v>
      </c>
      <c r="F92" s="2" t="s">
        <v>207</v>
      </c>
      <c r="G92" s="3" t="str">
        <f t="shared" si="10"/>
        <v>46706.404</v>
      </c>
      <c r="H92" s="6">
        <f t="shared" si="11"/>
        <v>10062</v>
      </c>
      <c r="I92" s="20" t="s">
        <v>722</v>
      </c>
      <c r="J92" s="21" t="s">
        <v>723</v>
      </c>
      <c r="K92" s="20">
        <v>10062</v>
      </c>
      <c r="L92" s="20" t="s">
        <v>724</v>
      </c>
      <c r="M92" s="21" t="s">
        <v>233</v>
      </c>
      <c r="N92" s="21"/>
      <c r="O92" s="22" t="s">
        <v>623</v>
      </c>
      <c r="P92" s="22" t="s">
        <v>725</v>
      </c>
    </row>
    <row r="93" spans="1:16" ht="13.5" thickBot="1">
      <c r="A93" s="6" t="str">
        <f t="shared" si="6"/>
        <v> BBS 84 </v>
      </c>
      <c r="B93" s="2" t="str">
        <f t="shared" si="7"/>
        <v>I</v>
      </c>
      <c r="C93" s="6">
        <f t="shared" si="8"/>
        <v>46976.417999999998</v>
      </c>
      <c r="D93" s="3" t="str">
        <f t="shared" si="9"/>
        <v>vis</v>
      </c>
      <c r="E93" s="19">
        <f>VLOOKUP(C93,Active!C$21:E$967,3,FALSE)</f>
        <v>10524.040837968476</v>
      </c>
      <c r="F93" s="2" t="s">
        <v>207</v>
      </c>
      <c r="G93" s="3" t="str">
        <f t="shared" si="10"/>
        <v>46976.418</v>
      </c>
      <c r="H93" s="6">
        <f t="shared" si="11"/>
        <v>10524</v>
      </c>
      <c r="I93" s="20" t="s">
        <v>726</v>
      </c>
      <c r="J93" s="21" t="s">
        <v>727</v>
      </c>
      <c r="K93" s="20">
        <v>10524</v>
      </c>
      <c r="L93" s="20" t="s">
        <v>525</v>
      </c>
      <c r="M93" s="21" t="s">
        <v>233</v>
      </c>
      <c r="N93" s="21"/>
      <c r="O93" s="22" t="s">
        <v>623</v>
      </c>
      <c r="P93" s="22" t="s">
        <v>728</v>
      </c>
    </row>
    <row r="94" spans="1:16" ht="13.5" thickBot="1">
      <c r="A94" s="6" t="str">
        <f t="shared" si="6"/>
        <v> BBS 86 </v>
      </c>
      <c r="B94" s="2" t="str">
        <f t="shared" si="7"/>
        <v>I</v>
      </c>
      <c r="C94" s="6">
        <f t="shared" si="8"/>
        <v>47000.39</v>
      </c>
      <c r="D94" s="3" t="str">
        <f t="shared" si="9"/>
        <v>vis</v>
      </c>
      <c r="E94" s="19">
        <f>VLOOKUP(C94,Active!C$21:E$967,3,FALSE)</f>
        <v>10565.056062295509</v>
      </c>
      <c r="F94" s="2" t="s">
        <v>207</v>
      </c>
      <c r="G94" s="3" t="str">
        <f t="shared" si="10"/>
        <v>47000.390</v>
      </c>
      <c r="H94" s="6">
        <f t="shared" si="11"/>
        <v>10565</v>
      </c>
      <c r="I94" s="20" t="s">
        <v>729</v>
      </c>
      <c r="J94" s="21" t="s">
        <v>730</v>
      </c>
      <c r="K94" s="20">
        <v>10565</v>
      </c>
      <c r="L94" s="20" t="s">
        <v>724</v>
      </c>
      <c r="M94" s="21" t="s">
        <v>233</v>
      </c>
      <c r="N94" s="21"/>
      <c r="O94" s="22" t="s">
        <v>731</v>
      </c>
      <c r="P94" s="22" t="s">
        <v>732</v>
      </c>
    </row>
    <row r="95" spans="1:16" ht="13.5" thickBot="1">
      <c r="A95" s="6" t="str">
        <f t="shared" si="6"/>
        <v> BBS 85 </v>
      </c>
      <c r="B95" s="2" t="str">
        <f t="shared" si="7"/>
        <v>I</v>
      </c>
      <c r="C95" s="6">
        <f t="shared" si="8"/>
        <v>47028.440999999999</v>
      </c>
      <c r="D95" s="3" t="str">
        <f t="shared" si="9"/>
        <v>vis</v>
      </c>
      <c r="E95" s="19">
        <f>VLOOKUP(C95,Active!C$21:E$967,3,FALSE)</f>
        <v>10613.050307982041</v>
      </c>
      <c r="F95" s="2" t="s">
        <v>207</v>
      </c>
      <c r="G95" s="3" t="str">
        <f t="shared" si="10"/>
        <v>47028.441</v>
      </c>
      <c r="H95" s="6">
        <f t="shared" si="11"/>
        <v>10613</v>
      </c>
      <c r="I95" s="20" t="s">
        <v>733</v>
      </c>
      <c r="J95" s="21" t="s">
        <v>734</v>
      </c>
      <c r="K95" s="20">
        <v>10613</v>
      </c>
      <c r="L95" s="20" t="s">
        <v>714</v>
      </c>
      <c r="M95" s="21" t="s">
        <v>233</v>
      </c>
      <c r="N95" s="21"/>
      <c r="O95" s="22" t="s">
        <v>623</v>
      </c>
      <c r="P95" s="22" t="s">
        <v>735</v>
      </c>
    </row>
    <row r="96" spans="1:16" ht="13.5" thickBot="1">
      <c r="A96" s="6" t="str">
        <f t="shared" si="6"/>
        <v> BBS 86 </v>
      </c>
      <c r="B96" s="2" t="str">
        <f t="shared" si="7"/>
        <v>I</v>
      </c>
      <c r="C96" s="6">
        <f t="shared" si="8"/>
        <v>47069.345000000001</v>
      </c>
      <c r="D96" s="3" t="str">
        <f t="shared" si="9"/>
        <v>vis</v>
      </c>
      <c r="E96" s="19">
        <f>VLOOKUP(C96,Active!C$21:E$967,3,FALSE)</f>
        <v>10683.035571450795</v>
      </c>
      <c r="F96" s="2" t="s">
        <v>207</v>
      </c>
      <c r="G96" s="3" t="str">
        <f t="shared" si="10"/>
        <v>47069.345</v>
      </c>
      <c r="H96" s="6">
        <f t="shared" si="11"/>
        <v>10683</v>
      </c>
      <c r="I96" s="20" t="s">
        <v>736</v>
      </c>
      <c r="J96" s="21" t="s">
        <v>737</v>
      </c>
      <c r="K96" s="20">
        <v>10683</v>
      </c>
      <c r="L96" s="20" t="s">
        <v>521</v>
      </c>
      <c r="M96" s="21" t="s">
        <v>233</v>
      </c>
      <c r="N96" s="21"/>
      <c r="O96" s="22" t="s">
        <v>623</v>
      </c>
      <c r="P96" s="22" t="s">
        <v>732</v>
      </c>
    </row>
    <row r="97" spans="1:16" ht="13.5" thickBot="1">
      <c r="A97" s="6" t="str">
        <f t="shared" si="6"/>
        <v> BBS 86 </v>
      </c>
      <c r="B97" s="2" t="str">
        <f t="shared" si="7"/>
        <v>I</v>
      </c>
      <c r="C97" s="6">
        <f t="shared" si="8"/>
        <v>47083.387999999999</v>
      </c>
      <c r="D97" s="3" t="str">
        <f t="shared" si="9"/>
        <v>vis</v>
      </c>
      <c r="E97" s="19">
        <f>VLOOKUP(C97,Active!C$21:E$967,3,FALSE)</f>
        <v>10707.062636160639</v>
      </c>
      <c r="F97" s="2" t="s">
        <v>207</v>
      </c>
      <c r="G97" s="3" t="str">
        <f t="shared" si="10"/>
        <v>47083.388</v>
      </c>
      <c r="H97" s="6">
        <f t="shared" si="11"/>
        <v>10707</v>
      </c>
      <c r="I97" s="20" t="s">
        <v>738</v>
      </c>
      <c r="J97" s="21" t="s">
        <v>739</v>
      </c>
      <c r="K97" s="20">
        <v>10707</v>
      </c>
      <c r="L97" s="20" t="s">
        <v>740</v>
      </c>
      <c r="M97" s="21" t="s">
        <v>233</v>
      </c>
      <c r="N97" s="21"/>
      <c r="O97" s="22" t="s">
        <v>731</v>
      </c>
      <c r="P97" s="22" t="s">
        <v>732</v>
      </c>
    </row>
    <row r="98" spans="1:16" ht="13.5" thickBot="1">
      <c r="A98" s="6" t="str">
        <f t="shared" si="6"/>
        <v> BBS 86 </v>
      </c>
      <c r="B98" s="2" t="str">
        <f t="shared" si="7"/>
        <v>I</v>
      </c>
      <c r="C98" s="6">
        <f t="shared" si="8"/>
        <v>47117.275999999998</v>
      </c>
      <c r="D98" s="3" t="str">
        <f t="shared" si="9"/>
        <v>vis</v>
      </c>
      <c r="E98" s="19">
        <f>VLOOKUP(C98,Active!C$21:E$967,3,FALSE)</f>
        <v>10765.043777575389</v>
      </c>
      <c r="F98" s="2" t="s">
        <v>207</v>
      </c>
      <c r="G98" s="3" t="str">
        <f t="shared" si="10"/>
        <v>47117.276</v>
      </c>
      <c r="H98" s="6">
        <f t="shared" si="11"/>
        <v>10765</v>
      </c>
      <c r="I98" s="20" t="s">
        <v>741</v>
      </c>
      <c r="J98" s="21" t="s">
        <v>742</v>
      </c>
      <c r="K98" s="20">
        <v>10765</v>
      </c>
      <c r="L98" s="20" t="s">
        <v>555</v>
      </c>
      <c r="M98" s="21" t="s">
        <v>233</v>
      </c>
      <c r="N98" s="21"/>
      <c r="O98" s="22" t="s">
        <v>623</v>
      </c>
      <c r="P98" s="22" t="s">
        <v>732</v>
      </c>
    </row>
    <row r="99" spans="1:16" ht="13.5" thickBot="1">
      <c r="A99" s="6" t="str">
        <f t="shared" si="6"/>
        <v> BBS 86 </v>
      </c>
      <c r="B99" s="2" t="str">
        <f t="shared" si="7"/>
        <v>I</v>
      </c>
      <c r="C99" s="6">
        <f t="shared" si="8"/>
        <v>47141.243000000002</v>
      </c>
      <c r="D99" s="3" t="str">
        <f t="shared" si="9"/>
        <v>vis</v>
      </c>
      <c r="E99" s="19">
        <f>VLOOKUP(C99,Active!C$21:E$967,3,FALSE)</f>
        <v>10806.050447083404</v>
      </c>
      <c r="F99" s="2" t="s">
        <v>207</v>
      </c>
      <c r="G99" s="3" t="str">
        <f t="shared" si="10"/>
        <v>47141.243</v>
      </c>
      <c r="H99" s="6">
        <f t="shared" si="11"/>
        <v>10806</v>
      </c>
      <c r="I99" s="20" t="s">
        <v>743</v>
      </c>
      <c r="J99" s="21" t="s">
        <v>744</v>
      </c>
      <c r="K99" s="20">
        <v>10806</v>
      </c>
      <c r="L99" s="20" t="s">
        <v>714</v>
      </c>
      <c r="M99" s="21" t="s">
        <v>233</v>
      </c>
      <c r="N99" s="21"/>
      <c r="O99" s="22" t="s">
        <v>623</v>
      </c>
      <c r="P99" s="22" t="s">
        <v>732</v>
      </c>
    </row>
    <row r="100" spans="1:16" ht="13.5" thickBot="1">
      <c r="A100" s="6" t="str">
        <f t="shared" si="6"/>
        <v> BRNO 30 </v>
      </c>
      <c r="B100" s="2" t="str">
        <f t="shared" si="7"/>
        <v>I</v>
      </c>
      <c r="C100" s="6">
        <f t="shared" si="8"/>
        <v>47295.536</v>
      </c>
      <c r="D100" s="3" t="str">
        <f t="shared" si="9"/>
        <v>vis</v>
      </c>
      <c r="E100" s="19">
        <f>VLOOKUP(C100,Active!C$21:E$967,3,FALSE)</f>
        <v>11070.040185406884</v>
      </c>
      <c r="F100" s="2" t="s">
        <v>207</v>
      </c>
      <c r="G100" s="3" t="str">
        <f t="shared" si="10"/>
        <v>47295.536</v>
      </c>
      <c r="H100" s="6">
        <f t="shared" si="11"/>
        <v>11070</v>
      </c>
      <c r="I100" s="20" t="s">
        <v>745</v>
      </c>
      <c r="J100" s="21" t="s">
        <v>746</v>
      </c>
      <c r="K100" s="20">
        <v>11070</v>
      </c>
      <c r="L100" s="20" t="s">
        <v>608</v>
      </c>
      <c r="M100" s="21" t="s">
        <v>233</v>
      </c>
      <c r="N100" s="21"/>
      <c r="O100" s="22" t="s">
        <v>747</v>
      </c>
      <c r="P100" s="22" t="s">
        <v>748</v>
      </c>
    </row>
    <row r="101" spans="1:16" ht="13.5" thickBot="1">
      <c r="A101" s="6" t="str">
        <f t="shared" si="6"/>
        <v> BRNO 30 </v>
      </c>
      <c r="B101" s="2" t="str">
        <f t="shared" si="7"/>
        <v>I</v>
      </c>
      <c r="C101" s="6">
        <f t="shared" si="8"/>
        <v>47295.542999999998</v>
      </c>
      <c r="D101" s="3" t="str">
        <f t="shared" si="9"/>
        <v>vis</v>
      </c>
      <c r="E101" s="19">
        <f>VLOOKUP(C101,Active!C$21:E$967,3,FALSE)</f>
        <v>11070.052162153514</v>
      </c>
      <c r="F101" s="2" t="s">
        <v>207</v>
      </c>
      <c r="G101" s="3" t="str">
        <f t="shared" si="10"/>
        <v>47295.543</v>
      </c>
      <c r="H101" s="6">
        <f t="shared" si="11"/>
        <v>11070</v>
      </c>
      <c r="I101" s="20" t="s">
        <v>749</v>
      </c>
      <c r="J101" s="21" t="s">
        <v>750</v>
      </c>
      <c r="K101" s="20">
        <v>11070</v>
      </c>
      <c r="L101" s="20" t="s">
        <v>529</v>
      </c>
      <c r="M101" s="21" t="s">
        <v>233</v>
      </c>
      <c r="N101" s="21"/>
      <c r="O101" s="22" t="s">
        <v>751</v>
      </c>
      <c r="P101" s="22" t="s">
        <v>748</v>
      </c>
    </row>
    <row r="102" spans="1:16" ht="13.5" thickBot="1">
      <c r="A102" s="6" t="str">
        <f t="shared" si="6"/>
        <v> BBS 88 </v>
      </c>
      <c r="B102" s="2" t="str">
        <f t="shared" si="7"/>
        <v>I</v>
      </c>
      <c r="C102" s="6">
        <f t="shared" si="8"/>
        <v>47323.563999999998</v>
      </c>
      <c r="D102" s="3" t="str">
        <f t="shared" si="9"/>
        <v>vis</v>
      </c>
      <c r="E102" s="19">
        <f>VLOOKUP(C102,Active!C$21:E$967,3,FALSE)</f>
        <v>11117.995078925906</v>
      </c>
      <c r="F102" s="2" t="s">
        <v>207</v>
      </c>
      <c r="G102" s="3" t="str">
        <f t="shared" si="10"/>
        <v>47323.564</v>
      </c>
      <c r="H102" s="6">
        <f t="shared" si="11"/>
        <v>11118</v>
      </c>
      <c r="I102" s="20" t="s">
        <v>752</v>
      </c>
      <c r="J102" s="21" t="s">
        <v>753</v>
      </c>
      <c r="K102" s="20">
        <v>11118</v>
      </c>
      <c r="L102" s="20" t="s">
        <v>209</v>
      </c>
      <c r="M102" s="21" t="s">
        <v>233</v>
      </c>
      <c r="N102" s="21"/>
      <c r="O102" s="22" t="s">
        <v>559</v>
      </c>
      <c r="P102" s="22" t="s">
        <v>754</v>
      </c>
    </row>
    <row r="103" spans="1:16" ht="13.5" thickBot="1">
      <c r="A103" s="6" t="str">
        <f t="shared" si="6"/>
        <v> BBS 88 </v>
      </c>
      <c r="B103" s="2" t="str">
        <f t="shared" si="7"/>
        <v>I</v>
      </c>
      <c r="C103" s="6">
        <f t="shared" si="8"/>
        <v>47326.52</v>
      </c>
      <c r="D103" s="3" t="str">
        <f t="shared" si="9"/>
        <v>vis</v>
      </c>
      <c r="E103" s="19">
        <f>VLOOKUP(C103,Active!C$21:E$967,3,FALSE)</f>
        <v>11123.05268793269</v>
      </c>
      <c r="F103" s="2" t="s">
        <v>207</v>
      </c>
      <c r="G103" s="3" t="str">
        <f t="shared" si="10"/>
        <v>47326.520</v>
      </c>
      <c r="H103" s="6">
        <f t="shared" si="11"/>
        <v>11123</v>
      </c>
      <c r="I103" s="20" t="s">
        <v>755</v>
      </c>
      <c r="J103" s="21" t="s">
        <v>756</v>
      </c>
      <c r="K103" s="20">
        <v>11123</v>
      </c>
      <c r="L103" s="20" t="s">
        <v>510</v>
      </c>
      <c r="M103" s="21" t="s">
        <v>233</v>
      </c>
      <c r="N103" s="21"/>
      <c r="O103" s="22" t="s">
        <v>623</v>
      </c>
      <c r="P103" s="22" t="s">
        <v>754</v>
      </c>
    </row>
    <row r="104" spans="1:16" ht="13.5" thickBot="1">
      <c r="A104" s="6" t="str">
        <f t="shared" si="6"/>
        <v> BBS 89 </v>
      </c>
      <c r="B104" s="2" t="str">
        <f t="shared" si="7"/>
        <v>I</v>
      </c>
      <c r="C104" s="6">
        <f t="shared" si="8"/>
        <v>47350.482000000004</v>
      </c>
      <c r="D104" s="3" t="str">
        <f t="shared" si="9"/>
        <v>vis</v>
      </c>
      <c r="E104" s="19">
        <f>VLOOKUP(C104,Active!C$21:E$967,3,FALSE)</f>
        <v>11164.050802621685</v>
      </c>
      <c r="F104" s="2" t="s">
        <v>207</v>
      </c>
      <c r="G104" s="3" t="str">
        <f t="shared" si="10"/>
        <v>47350.482</v>
      </c>
      <c r="H104" s="6">
        <f t="shared" si="11"/>
        <v>11164</v>
      </c>
      <c r="I104" s="20" t="s">
        <v>757</v>
      </c>
      <c r="J104" s="21" t="s">
        <v>758</v>
      </c>
      <c r="K104" s="20">
        <v>11164</v>
      </c>
      <c r="L104" s="20" t="s">
        <v>529</v>
      </c>
      <c r="M104" s="21" t="s">
        <v>233</v>
      </c>
      <c r="N104" s="21"/>
      <c r="O104" s="22" t="s">
        <v>731</v>
      </c>
      <c r="P104" s="22" t="s">
        <v>759</v>
      </c>
    </row>
    <row r="105" spans="1:16" ht="13.5" thickBot="1">
      <c r="A105" s="6" t="str">
        <f t="shared" si="6"/>
        <v> BBS 89 </v>
      </c>
      <c r="B105" s="2" t="str">
        <f t="shared" si="7"/>
        <v>I</v>
      </c>
      <c r="C105" s="6">
        <f t="shared" si="8"/>
        <v>47353.404999999999</v>
      </c>
      <c r="D105" s="3" t="str">
        <f t="shared" si="9"/>
        <v>vis</v>
      </c>
      <c r="E105" s="19">
        <f>VLOOKUP(C105,Active!C$21:E$967,3,FALSE)</f>
        <v>11169.051949822908</v>
      </c>
      <c r="F105" s="2" t="s">
        <v>207</v>
      </c>
      <c r="G105" s="3" t="str">
        <f t="shared" si="10"/>
        <v>47353.405</v>
      </c>
      <c r="H105" s="6">
        <f t="shared" si="11"/>
        <v>11169</v>
      </c>
      <c r="I105" s="20" t="s">
        <v>760</v>
      </c>
      <c r="J105" s="21" t="s">
        <v>761</v>
      </c>
      <c r="K105" s="20">
        <v>11169</v>
      </c>
      <c r="L105" s="20" t="s">
        <v>529</v>
      </c>
      <c r="M105" s="21" t="s">
        <v>233</v>
      </c>
      <c r="N105" s="21"/>
      <c r="O105" s="22" t="s">
        <v>623</v>
      </c>
      <c r="P105" s="22" t="s">
        <v>759</v>
      </c>
    </row>
    <row r="106" spans="1:16" ht="13.5" thickBot="1">
      <c r="A106" s="6" t="str">
        <f t="shared" si="6"/>
        <v> BBS 89 </v>
      </c>
      <c r="B106" s="2" t="str">
        <f t="shared" si="7"/>
        <v>I</v>
      </c>
      <c r="C106" s="6">
        <f t="shared" si="8"/>
        <v>47360.432000000001</v>
      </c>
      <c r="D106" s="3" t="str">
        <f t="shared" si="9"/>
        <v>vis</v>
      </c>
      <c r="E106" s="19">
        <f>VLOOKUP(C106,Active!C$21:E$967,3,FALSE)</f>
        <v>11181.07489247876</v>
      </c>
      <c r="F106" s="2" t="s">
        <v>207</v>
      </c>
      <c r="G106" s="3" t="str">
        <f t="shared" si="10"/>
        <v>47360.432</v>
      </c>
      <c r="H106" s="6">
        <f t="shared" si="11"/>
        <v>11181</v>
      </c>
      <c r="I106" s="20" t="s">
        <v>762</v>
      </c>
      <c r="J106" s="21" t="s">
        <v>763</v>
      </c>
      <c r="K106" s="20">
        <v>11181</v>
      </c>
      <c r="L106" s="20" t="s">
        <v>764</v>
      </c>
      <c r="M106" s="21" t="s">
        <v>233</v>
      </c>
      <c r="N106" s="21"/>
      <c r="O106" s="22" t="s">
        <v>731</v>
      </c>
      <c r="P106" s="22" t="s">
        <v>759</v>
      </c>
    </row>
    <row r="107" spans="1:16" ht="13.5" thickBot="1">
      <c r="A107" s="6" t="str">
        <f t="shared" si="6"/>
        <v> BBS 89 </v>
      </c>
      <c r="B107" s="2" t="str">
        <f t="shared" si="7"/>
        <v>I</v>
      </c>
      <c r="C107" s="6">
        <f t="shared" si="8"/>
        <v>47364.504000000001</v>
      </c>
      <c r="D107" s="3" t="str">
        <f t="shared" si="9"/>
        <v>vis</v>
      </c>
      <c r="E107" s="19">
        <f>VLOOKUP(C107,Active!C$21:E$967,3,FALSE)</f>
        <v>11188.04193709163</v>
      </c>
      <c r="F107" s="2" t="s">
        <v>207</v>
      </c>
      <c r="G107" s="3" t="str">
        <f t="shared" si="10"/>
        <v>47364.504</v>
      </c>
      <c r="H107" s="6">
        <f t="shared" si="11"/>
        <v>11188</v>
      </c>
      <c r="I107" s="20" t="s">
        <v>765</v>
      </c>
      <c r="J107" s="21" t="s">
        <v>766</v>
      </c>
      <c r="K107" s="20">
        <v>11188</v>
      </c>
      <c r="L107" s="20" t="s">
        <v>645</v>
      </c>
      <c r="M107" s="21" t="s">
        <v>233</v>
      </c>
      <c r="N107" s="21"/>
      <c r="O107" s="22" t="s">
        <v>731</v>
      </c>
      <c r="P107" s="22" t="s">
        <v>759</v>
      </c>
    </row>
    <row r="108" spans="1:16" ht="13.5" thickBot="1">
      <c r="A108" s="6" t="str">
        <f t="shared" si="6"/>
        <v> BRNO 30 </v>
      </c>
      <c r="B108" s="2" t="str">
        <f t="shared" si="7"/>
        <v>I</v>
      </c>
      <c r="C108" s="6">
        <f t="shared" si="8"/>
        <v>47381.455000000002</v>
      </c>
      <c r="D108" s="3" t="str">
        <f t="shared" si="9"/>
        <v>vis</v>
      </c>
      <c r="E108" s="19">
        <f>VLOOKUP(C108,Active!C$21:E$967,3,FALSE)</f>
        <v>11217.04448454564</v>
      </c>
      <c r="F108" s="2" t="s">
        <v>207</v>
      </c>
      <c r="G108" s="3" t="str">
        <f t="shared" si="10"/>
        <v>47381.455</v>
      </c>
      <c r="H108" s="6">
        <f t="shared" si="11"/>
        <v>11217</v>
      </c>
      <c r="I108" s="20" t="s">
        <v>767</v>
      </c>
      <c r="J108" s="21" t="s">
        <v>768</v>
      </c>
      <c r="K108" s="20">
        <v>11217</v>
      </c>
      <c r="L108" s="20" t="s">
        <v>555</v>
      </c>
      <c r="M108" s="21" t="s">
        <v>233</v>
      </c>
      <c r="N108" s="21"/>
      <c r="O108" s="22" t="s">
        <v>769</v>
      </c>
      <c r="P108" s="22" t="s">
        <v>748</v>
      </c>
    </row>
    <row r="109" spans="1:16" ht="13.5" thickBot="1">
      <c r="A109" s="6" t="str">
        <f t="shared" si="6"/>
        <v> BBS 89 </v>
      </c>
      <c r="B109" s="2" t="str">
        <f t="shared" si="7"/>
        <v>I</v>
      </c>
      <c r="C109" s="6">
        <f t="shared" si="8"/>
        <v>47381.464</v>
      </c>
      <c r="D109" s="3" t="str">
        <f t="shared" si="9"/>
        <v>vis</v>
      </c>
      <c r="E109" s="19">
        <f>VLOOKUP(C109,Active!C$21:E$967,3,FALSE)</f>
        <v>11217.059883219879</v>
      </c>
      <c r="F109" s="2" t="s">
        <v>207</v>
      </c>
      <c r="G109" s="3" t="str">
        <f t="shared" si="10"/>
        <v>47381.464</v>
      </c>
      <c r="H109" s="6">
        <f t="shared" si="11"/>
        <v>11217</v>
      </c>
      <c r="I109" s="20" t="s">
        <v>770</v>
      </c>
      <c r="J109" s="21" t="s">
        <v>771</v>
      </c>
      <c r="K109" s="20">
        <v>11217</v>
      </c>
      <c r="L109" s="20" t="s">
        <v>772</v>
      </c>
      <c r="M109" s="21" t="s">
        <v>233</v>
      </c>
      <c r="N109" s="21"/>
      <c r="O109" s="22" t="s">
        <v>623</v>
      </c>
      <c r="P109" s="22" t="s">
        <v>759</v>
      </c>
    </row>
    <row r="110" spans="1:16" ht="13.5" thickBot="1">
      <c r="A110" s="6" t="str">
        <f t="shared" si="6"/>
        <v> BRNO 30 </v>
      </c>
      <c r="B110" s="2" t="str">
        <f t="shared" si="7"/>
        <v>I</v>
      </c>
      <c r="C110" s="6">
        <f t="shared" si="8"/>
        <v>47391.396999999997</v>
      </c>
      <c r="D110" s="3" t="str">
        <f t="shared" si="9"/>
        <v>vis</v>
      </c>
      <c r="E110" s="19">
        <f>VLOOKUP(C110,Active!C$21:E$967,3,FALSE)</f>
        <v>11234.054886692276</v>
      </c>
      <c r="F110" s="2" t="s">
        <v>207</v>
      </c>
      <c r="G110" s="3" t="str">
        <f t="shared" si="10"/>
        <v>47391.397</v>
      </c>
      <c r="H110" s="6">
        <f t="shared" si="11"/>
        <v>11234</v>
      </c>
      <c r="I110" s="20" t="s">
        <v>773</v>
      </c>
      <c r="J110" s="21" t="s">
        <v>774</v>
      </c>
      <c r="K110" s="20">
        <v>11234</v>
      </c>
      <c r="L110" s="20" t="s">
        <v>687</v>
      </c>
      <c r="M110" s="21" t="s">
        <v>233</v>
      </c>
      <c r="N110" s="21"/>
      <c r="O110" s="22" t="s">
        <v>769</v>
      </c>
      <c r="P110" s="22" t="s">
        <v>748</v>
      </c>
    </row>
    <row r="111" spans="1:16" ht="13.5" thickBot="1">
      <c r="A111" s="6" t="str">
        <f t="shared" si="6"/>
        <v> BBS 89 </v>
      </c>
      <c r="B111" s="2" t="str">
        <f t="shared" si="7"/>
        <v>I</v>
      </c>
      <c r="C111" s="6">
        <f t="shared" si="8"/>
        <v>47391.400999999998</v>
      </c>
      <c r="D111" s="3" t="str">
        <f t="shared" si="9"/>
        <v>vis</v>
      </c>
      <c r="E111" s="19">
        <f>VLOOKUP(C111,Active!C$21:E$967,3,FALSE)</f>
        <v>11234.061730547495</v>
      </c>
      <c r="F111" s="2" t="s">
        <v>207</v>
      </c>
      <c r="G111" s="3" t="str">
        <f t="shared" si="10"/>
        <v>47391.401</v>
      </c>
      <c r="H111" s="6">
        <f t="shared" si="11"/>
        <v>11234</v>
      </c>
      <c r="I111" s="20" t="s">
        <v>775</v>
      </c>
      <c r="J111" s="21" t="s">
        <v>776</v>
      </c>
      <c r="K111" s="20">
        <v>11234</v>
      </c>
      <c r="L111" s="20" t="s">
        <v>777</v>
      </c>
      <c r="M111" s="21" t="s">
        <v>233</v>
      </c>
      <c r="N111" s="21"/>
      <c r="O111" s="22" t="s">
        <v>623</v>
      </c>
      <c r="P111" s="22" t="s">
        <v>759</v>
      </c>
    </row>
    <row r="112" spans="1:16" ht="13.5" thickBot="1">
      <c r="A112" s="6" t="str">
        <f t="shared" si="6"/>
        <v> BBS 89 </v>
      </c>
      <c r="B112" s="2" t="str">
        <f t="shared" si="7"/>
        <v>I</v>
      </c>
      <c r="C112" s="6">
        <f t="shared" si="8"/>
        <v>47412.44</v>
      </c>
      <c r="D112" s="3" t="str">
        <f t="shared" si="9"/>
        <v>vis</v>
      </c>
      <c r="E112" s="19">
        <f>VLOOKUP(C112,Active!C$21:E$967,3,FALSE)</f>
        <v>11270.058698035256</v>
      </c>
      <c r="F112" s="2" t="s">
        <v>207</v>
      </c>
      <c r="G112" s="3" t="str">
        <f t="shared" si="10"/>
        <v>47412.440</v>
      </c>
      <c r="H112" s="6">
        <f t="shared" si="11"/>
        <v>11270</v>
      </c>
      <c r="I112" s="20" t="s">
        <v>778</v>
      </c>
      <c r="J112" s="21" t="s">
        <v>779</v>
      </c>
      <c r="K112" s="20">
        <v>11270</v>
      </c>
      <c r="L112" s="20" t="s">
        <v>780</v>
      </c>
      <c r="M112" s="21" t="s">
        <v>233</v>
      </c>
      <c r="N112" s="21"/>
      <c r="O112" s="22" t="s">
        <v>623</v>
      </c>
      <c r="P112" s="22" t="s">
        <v>759</v>
      </c>
    </row>
    <row r="113" spans="1:16" ht="13.5" thickBot="1">
      <c r="A113" s="6" t="str">
        <f t="shared" si="6"/>
        <v> BBS 90 </v>
      </c>
      <c r="B113" s="2" t="str">
        <f t="shared" si="7"/>
        <v>I</v>
      </c>
      <c r="C113" s="6">
        <f t="shared" si="8"/>
        <v>47460.343000000001</v>
      </c>
      <c r="D113" s="3" t="str">
        <f t="shared" si="9"/>
        <v>vis</v>
      </c>
      <c r="E113" s="19">
        <f>VLOOKUP(C113,Active!C$21:E$967,3,FALSE)</f>
        <v>11352.018997173322</v>
      </c>
      <c r="F113" s="2" t="s">
        <v>207</v>
      </c>
      <c r="G113" s="3" t="str">
        <f t="shared" si="10"/>
        <v>47460.343</v>
      </c>
      <c r="H113" s="6">
        <f t="shared" si="11"/>
        <v>11352</v>
      </c>
      <c r="I113" s="20" t="s">
        <v>785</v>
      </c>
      <c r="J113" s="21" t="s">
        <v>786</v>
      </c>
      <c r="K113" s="20">
        <v>11352</v>
      </c>
      <c r="L113" s="20" t="s">
        <v>662</v>
      </c>
      <c r="M113" s="21" t="s">
        <v>233</v>
      </c>
      <c r="N113" s="21"/>
      <c r="O113" s="22" t="s">
        <v>559</v>
      </c>
      <c r="P113" s="22" t="s">
        <v>784</v>
      </c>
    </row>
    <row r="114" spans="1:16" ht="13.5" thickBot="1">
      <c r="A114" s="6" t="str">
        <f t="shared" si="6"/>
        <v> BBS 92 </v>
      </c>
      <c r="B114" s="2" t="str">
        <f t="shared" si="7"/>
        <v>I</v>
      </c>
      <c r="C114" s="6">
        <f t="shared" si="8"/>
        <v>47662.552000000003</v>
      </c>
      <c r="D114" s="3" t="str">
        <f t="shared" si="9"/>
        <v>vis</v>
      </c>
      <c r="E114" s="19">
        <f>VLOOKUP(C114,Active!C$21:E$967,3,FALSE)</f>
        <v>11697.991277164339</v>
      </c>
      <c r="F114" s="2" t="s">
        <v>207</v>
      </c>
      <c r="G114" s="3" t="str">
        <f t="shared" si="10"/>
        <v>47662.552</v>
      </c>
      <c r="H114" s="6">
        <f t="shared" si="11"/>
        <v>11698</v>
      </c>
      <c r="I114" s="20" t="s">
        <v>789</v>
      </c>
      <c r="J114" s="21" t="s">
        <v>790</v>
      </c>
      <c r="K114" s="20">
        <v>11698</v>
      </c>
      <c r="L114" s="20" t="s">
        <v>447</v>
      </c>
      <c r="M114" s="21" t="s">
        <v>233</v>
      </c>
      <c r="N114" s="21"/>
      <c r="O114" s="22" t="s">
        <v>559</v>
      </c>
      <c r="P114" s="22" t="s">
        <v>791</v>
      </c>
    </row>
    <row r="115" spans="1:16" ht="13.5" thickBot="1">
      <c r="A115" s="6" t="str">
        <f t="shared" si="6"/>
        <v> BBS 92 </v>
      </c>
      <c r="B115" s="2" t="str">
        <f t="shared" si="7"/>
        <v>I</v>
      </c>
      <c r="C115" s="6">
        <f t="shared" si="8"/>
        <v>47713.442000000003</v>
      </c>
      <c r="D115" s="3" t="str">
        <f t="shared" si="9"/>
        <v>vis</v>
      </c>
      <c r="E115" s="19">
        <f>VLOOKUP(C115,Active!C$21:E$967,3,FALSE)</f>
        <v>11785.062225187139</v>
      </c>
      <c r="F115" s="2" t="s">
        <v>207</v>
      </c>
      <c r="G115" s="3" t="str">
        <f t="shared" si="10"/>
        <v>47713.442</v>
      </c>
      <c r="H115" s="6">
        <f t="shared" si="11"/>
        <v>11785</v>
      </c>
      <c r="I115" s="20" t="s">
        <v>792</v>
      </c>
      <c r="J115" s="21" t="s">
        <v>793</v>
      </c>
      <c r="K115" s="20">
        <v>11785</v>
      </c>
      <c r="L115" s="20" t="s">
        <v>777</v>
      </c>
      <c r="M115" s="21" t="s">
        <v>233</v>
      </c>
      <c r="N115" s="21"/>
      <c r="O115" s="22" t="s">
        <v>623</v>
      </c>
      <c r="P115" s="22" t="s">
        <v>791</v>
      </c>
    </row>
    <row r="116" spans="1:16" ht="13.5" thickBot="1">
      <c r="A116" s="6" t="str">
        <f t="shared" si="6"/>
        <v> BBS 92 </v>
      </c>
      <c r="B116" s="2" t="str">
        <f t="shared" si="7"/>
        <v>I</v>
      </c>
      <c r="C116" s="6">
        <f t="shared" si="8"/>
        <v>47727.463000000003</v>
      </c>
      <c r="D116" s="3" t="str">
        <f t="shared" si="9"/>
        <v>vis</v>
      </c>
      <c r="E116" s="19">
        <f>VLOOKUP(C116,Active!C$21:E$967,3,FALSE)</f>
        <v>11809.051648693287</v>
      </c>
      <c r="F116" s="2" t="s">
        <v>207</v>
      </c>
      <c r="G116" s="3" t="str">
        <f t="shared" si="10"/>
        <v>47727.463</v>
      </c>
      <c r="H116" s="6">
        <f t="shared" si="11"/>
        <v>11809</v>
      </c>
      <c r="I116" s="20" t="s">
        <v>794</v>
      </c>
      <c r="J116" s="21" t="s">
        <v>795</v>
      </c>
      <c r="K116" s="20">
        <v>11809</v>
      </c>
      <c r="L116" s="20" t="s">
        <v>529</v>
      </c>
      <c r="M116" s="21" t="s">
        <v>233</v>
      </c>
      <c r="N116" s="21"/>
      <c r="O116" s="22" t="s">
        <v>623</v>
      </c>
      <c r="P116" s="22" t="s">
        <v>791</v>
      </c>
    </row>
    <row r="117" spans="1:16" ht="13.5" thickBot="1">
      <c r="A117" s="6" t="str">
        <f t="shared" si="6"/>
        <v> BBS 92 </v>
      </c>
      <c r="B117" s="2" t="str">
        <f t="shared" si="7"/>
        <v>I</v>
      </c>
      <c r="C117" s="6">
        <f t="shared" si="8"/>
        <v>47754.349000000002</v>
      </c>
      <c r="D117" s="3" t="str">
        <f t="shared" si="9"/>
        <v>vis</v>
      </c>
      <c r="E117" s="19">
        <f>VLOOKUP(C117,Active!C$21:E$967,3,FALSE)</f>
        <v>11855.052621547302</v>
      </c>
      <c r="F117" s="2" t="s">
        <v>207</v>
      </c>
      <c r="G117" s="3" t="str">
        <f t="shared" si="10"/>
        <v>47754.349</v>
      </c>
      <c r="H117" s="6">
        <f t="shared" si="11"/>
        <v>11855</v>
      </c>
      <c r="I117" s="20" t="s">
        <v>796</v>
      </c>
      <c r="J117" s="21" t="s">
        <v>797</v>
      </c>
      <c r="K117" s="20">
        <v>11855</v>
      </c>
      <c r="L117" s="20" t="s">
        <v>510</v>
      </c>
      <c r="M117" s="21" t="s">
        <v>233</v>
      </c>
      <c r="N117" s="21"/>
      <c r="O117" s="22" t="s">
        <v>623</v>
      </c>
      <c r="P117" s="22" t="s">
        <v>791</v>
      </c>
    </row>
    <row r="118" spans="1:16" ht="13.5" thickBot="1">
      <c r="A118" s="6" t="str">
        <f t="shared" si="6"/>
        <v> BBS 92 </v>
      </c>
      <c r="B118" s="2" t="str">
        <f t="shared" si="7"/>
        <v>I</v>
      </c>
      <c r="C118" s="6">
        <f t="shared" si="8"/>
        <v>47782.402000000002</v>
      </c>
      <c r="D118" s="3" t="str">
        <f t="shared" si="9"/>
        <v>vis</v>
      </c>
      <c r="E118" s="19">
        <f>VLOOKUP(C118,Active!C$21:E$967,3,FALSE)</f>
        <v>11903.050289161443</v>
      </c>
      <c r="F118" s="2" t="s">
        <v>207</v>
      </c>
      <c r="G118" s="3" t="str">
        <f t="shared" si="10"/>
        <v>47782.402</v>
      </c>
      <c r="H118" s="6">
        <f t="shared" si="11"/>
        <v>11903</v>
      </c>
      <c r="I118" s="20" t="s">
        <v>803</v>
      </c>
      <c r="J118" s="21" t="s">
        <v>804</v>
      </c>
      <c r="K118" s="20">
        <v>11903</v>
      </c>
      <c r="L118" s="20" t="s">
        <v>714</v>
      </c>
      <c r="M118" s="21" t="s">
        <v>233</v>
      </c>
      <c r="N118" s="21"/>
      <c r="O118" s="22" t="s">
        <v>623</v>
      </c>
      <c r="P118" s="22" t="s">
        <v>791</v>
      </c>
    </row>
    <row r="119" spans="1:16" ht="13.5" thickBot="1">
      <c r="A119" s="6" t="str">
        <f t="shared" si="6"/>
        <v> BBS 93 </v>
      </c>
      <c r="B119" s="2" t="str">
        <f t="shared" si="7"/>
        <v>I</v>
      </c>
      <c r="C119" s="6">
        <f t="shared" si="8"/>
        <v>47803.445</v>
      </c>
      <c r="D119" s="3" t="str">
        <f t="shared" si="9"/>
        <v>vis</v>
      </c>
      <c r="E119" s="19">
        <f>VLOOKUP(C119,Active!C$21:E$967,3,FALSE)</f>
        <v>11939.054100504412</v>
      </c>
      <c r="F119" s="2" t="s">
        <v>207</v>
      </c>
      <c r="G119" s="3" t="str">
        <f t="shared" si="10"/>
        <v>47803.445</v>
      </c>
      <c r="H119" s="6">
        <f t="shared" si="11"/>
        <v>11939</v>
      </c>
      <c r="I119" s="20" t="s">
        <v>805</v>
      </c>
      <c r="J119" s="21" t="s">
        <v>806</v>
      </c>
      <c r="K119" s="20">
        <v>11939</v>
      </c>
      <c r="L119" s="20" t="s">
        <v>687</v>
      </c>
      <c r="M119" s="21" t="s">
        <v>233</v>
      </c>
      <c r="N119" s="21"/>
      <c r="O119" s="22" t="s">
        <v>623</v>
      </c>
      <c r="P119" s="22" t="s">
        <v>807</v>
      </c>
    </row>
    <row r="120" spans="1:16" ht="13.5" thickBot="1">
      <c r="A120" s="6" t="str">
        <f t="shared" si="6"/>
        <v> BBS 93 </v>
      </c>
      <c r="B120" s="2" t="str">
        <f t="shared" si="7"/>
        <v>I</v>
      </c>
      <c r="C120" s="6">
        <f t="shared" si="8"/>
        <v>47847.273000000001</v>
      </c>
      <c r="D120" s="3" t="str">
        <f t="shared" si="9"/>
        <v>vis</v>
      </c>
      <c r="E120" s="19">
        <f>VLOOKUP(C120,Active!C$21:E$967,3,FALSE)</f>
        <v>12014.0422221382</v>
      </c>
      <c r="F120" s="2" t="s">
        <v>207</v>
      </c>
      <c r="G120" s="3" t="str">
        <f t="shared" si="10"/>
        <v>47847.273</v>
      </c>
      <c r="H120" s="6">
        <f t="shared" si="11"/>
        <v>12014</v>
      </c>
      <c r="I120" s="20" t="s">
        <v>808</v>
      </c>
      <c r="J120" s="21" t="s">
        <v>809</v>
      </c>
      <c r="K120" s="20">
        <v>12014</v>
      </c>
      <c r="L120" s="20" t="s">
        <v>645</v>
      </c>
      <c r="M120" s="21" t="s">
        <v>233</v>
      </c>
      <c r="N120" s="21"/>
      <c r="O120" s="22" t="s">
        <v>559</v>
      </c>
      <c r="P120" s="22" t="s">
        <v>807</v>
      </c>
    </row>
    <row r="121" spans="1:16" ht="13.5" thickBot="1">
      <c r="A121" s="6" t="str">
        <f t="shared" si="6"/>
        <v> BBS 93 </v>
      </c>
      <c r="B121" s="2" t="str">
        <f t="shared" si="7"/>
        <v>I</v>
      </c>
      <c r="C121" s="6">
        <f t="shared" si="8"/>
        <v>47857.224999999999</v>
      </c>
      <c r="D121" s="3" t="str">
        <f t="shared" si="9"/>
        <v>vis</v>
      </c>
      <c r="E121" s="19">
        <f>VLOOKUP(C121,Active!C$21:E$967,3,FALSE)</f>
        <v>12031.069733922886</v>
      </c>
      <c r="F121" s="2" t="s">
        <v>207</v>
      </c>
      <c r="G121" s="3" t="str">
        <f t="shared" si="10"/>
        <v>47857.225</v>
      </c>
      <c r="H121" s="6">
        <f t="shared" si="11"/>
        <v>12031</v>
      </c>
      <c r="I121" s="20" t="s">
        <v>810</v>
      </c>
      <c r="J121" s="21" t="s">
        <v>811</v>
      </c>
      <c r="K121" s="20">
        <v>12031</v>
      </c>
      <c r="L121" s="20" t="s">
        <v>812</v>
      </c>
      <c r="M121" s="21" t="s">
        <v>233</v>
      </c>
      <c r="N121" s="21"/>
      <c r="O121" s="22" t="s">
        <v>623</v>
      </c>
      <c r="P121" s="22" t="s">
        <v>807</v>
      </c>
    </row>
    <row r="122" spans="1:16" ht="13.5" thickBot="1">
      <c r="A122" s="6" t="str">
        <f t="shared" si="6"/>
        <v> BBS 94 </v>
      </c>
      <c r="B122" s="2" t="str">
        <f t="shared" si="7"/>
        <v>I</v>
      </c>
      <c r="C122" s="6">
        <f t="shared" si="8"/>
        <v>47895.213000000003</v>
      </c>
      <c r="D122" s="3" t="str">
        <f t="shared" si="9"/>
        <v>vis</v>
      </c>
      <c r="E122" s="19">
        <f>VLOOKUP(C122,Active!C$21:E$967,3,FALSE)</f>
        <v>12096.065826937047</v>
      </c>
      <c r="F122" s="2" t="s">
        <v>207</v>
      </c>
      <c r="G122" s="3" t="str">
        <f t="shared" si="10"/>
        <v>47895.213</v>
      </c>
      <c r="H122" s="6">
        <f t="shared" si="11"/>
        <v>12096</v>
      </c>
      <c r="I122" s="20" t="s">
        <v>813</v>
      </c>
      <c r="J122" s="21" t="s">
        <v>814</v>
      </c>
      <c r="K122" s="20">
        <v>12096</v>
      </c>
      <c r="L122" s="20" t="s">
        <v>815</v>
      </c>
      <c r="M122" s="21" t="s">
        <v>233</v>
      </c>
      <c r="N122" s="21"/>
      <c r="O122" s="22" t="s">
        <v>623</v>
      </c>
      <c r="P122" s="22" t="s">
        <v>816</v>
      </c>
    </row>
    <row r="123" spans="1:16" ht="13.5" thickBot="1">
      <c r="A123" s="6" t="str">
        <f t="shared" si="6"/>
        <v>IBVS 3615 </v>
      </c>
      <c r="B123" s="2" t="str">
        <f t="shared" si="7"/>
        <v>I</v>
      </c>
      <c r="C123" s="6">
        <f t="shared" si="8"/>
        <v>48073.4709</v>
      </c>
      <c r="D123" s="3" t="str">
        <f t="shared" si="9"/>
        <v>vis</v>
      </c>
      <c r="E123" s="19">
        <f>VLOOKUP(C123,Active!C$21:E$967,3,FALSE)</f>
        <v>12401.058641744543</v>
      </c>
      <c r="F123" s="2" t="s">
        <v>207</v>
      </c>
      <c r="G123" s="3" t="str">
        <f t="shared" si="10"/>
        <v>48073.4709</v>
      </c>
      <c r="H123" s="6">
        <f t="shared" si="11"/>
        <v>12401</v>
      </c>
      <c r="I123" s="20" t="s">
        <v>817</v>
      </c>
      <c r="J123" s="21" t="s">
        <v>818</v>
      </c>
      <c r="K123" s="20">
        <v>12401</v>
      </c>
      <c r="L123" s="20" t="s">
        <v>819</v>
      </c>
      <c r="M123" s="21" t="s">
        <v>820</v>
      </c>
      <c r="N123" s="21" t="s">
        <v>821</v>
      </c>
      <c r="O123" s="22" t="s">
        <v>822</v>
      </c>
      <c r="P123" s="23" t="s">
        <v>823</v>
      </c>
    </row>
    <row r="124" spans="1:16" ht="13.5" thickBot="1">
      <c r="A124" s="6" t="str">
        <f t="shared" si="6"/>
        <v> BBS 96 </v>
      </c>
      <c r="B124" s="2" t="str">
        <f t="shared" si="7"/>
        <v>I</v>
      </c>
      <c r="C124" s="6">
        <f t="shared" si="8"/>
        <v>48083.402000000002</v>
      </c>
      <c r="D124" s="3" t="str">
        <f t="shared" si="9"/>
        <v>vis</v>
      </c>
      <c r="E124" s="19">
        <f>VLOOKUP(C124,Active!C$21:E$967,3,FALSE)</f>
        <v>12418.050394385718</v>
      </c>
      <c r="F124" s="2" t="s">
        <v>207</v>
      </c>
      <c r="G124" s="3" t="str">
        <f t="shared" si="10"/>
        <v>48083.402</v>
      </c>
      <c r="H124" s="6">
        <f t="shared" si="11"/>
        <v>12418</v>
      </c>
      <c r="I124" s="20" t="s">
        <v>824</v>
      </c>
      <c r="J124" s="21" t="s">
        <v>825</v>
      </c>
      <c r="K124" s="20">
        <v>12418</v>
      </c>
      <c r="L124" s="20" t="s">
        <v>714</v>
      </c>
      <c r="M124" s="21" t="s">
        <v>233</v>
      </c>
      <c r="N124" s="21"/>
      <c r="O124" s="22" t="s">
        <v>623</v>
      </c>
      <c r="P124" s="22" t="s">
        <v>826</v>
      </c>
    </row>
    <row r="125" spans="1:16" ht="13.5" thickBot="1">
      <c r="A125" s="6" t="str">
        <f t="shared" si="6"/>
        <v> BRNO 31 </v>
      </c>
      <c r="B125" s="2" t="str">
        <f t="shared" si="7"/>
        <v>I</v>
      </c>
      <c r="C125" s="6">
        <f t="shared" si="8"/>
        <v>48101.527000000002</v>
      </c>
      <c r="D125" s="3" t="str">
        <f t="shared" si="9"/>
        <v>vis</v>
      </c>
      <c r="E125" s="19">
        <f>VLOOKUP(C125,Active!C$21:E$967,3,FALSE)</f>
        <v>12449.061613346481</v>
      </c>
      <c r="F125" s="2" t="s">
        <v>207</v>
      </c>
      <c r="G125" s="3" t="str">
        <f t="shared" si="10"/>
        <v>48101.527</v>
      </c>
      <c r="H125" s="6">
        <f t="shared" si="11"/>
        <v>12449</v>
      </c>
      <c r="I125" s="20" t="s">
        <v>827</v>
      </c>
      <c r="J125" s="21" t="s">
        <v>828</v>
      </c>
      <c r="K125" s="20">
        <v>12449</v>
      </c>
      <c r="L125" s="20" t="s">
        <v>777</v>
      </c>
      <c r="M125" s="21" t="s">
        <v>233</v>
      </c>
      <c r="N125" s="21"/>
      <c r="O125" s="22" t="s">
        <v>829</v>
      </c>
      <c r="P125" s="22" t="s">
        <v>830</v>
      </c>
    </row>
    <row r="126" spans="1:16" ht="13.5" thickBot="1">
      <c r="A126" s="6" t="str">
        <f t="shared" si="6"/>
        <v> BBS 96 </v>
      </c>
      <c r="B126" s="2" t="str">
        <f t="shared" si="7"/>
        <v>I</v>
      </c>
      <c r="C126" s="6">
        <f t="shared" si="8"/>
        <v>48107.373</v>
      </c>
      <c r="D126" s="3" t="str">
        <f t="shared" si="9"/>
        <v>vis</v>
      </c>
      <c r="E126" s="19">
        <f>VLOOKUP(C126,Active!C$21:E$967,3,FALSE)</f>
        <v>12459.06390774894</v>
      </c>
      <c r="F126" s="2" t="s">
        <v>207</v>
      </c>
      <c r="G126" s="3" t="str">
        <f t="shared" si="10"/>
        <v>48107.373</v>
      </c>
      <c r="H126" s="6">
        <f t="shared" si="11"/>
        <v>12459</v>
      </c>
      <c r="I126" s="20" t="s">
        <v>831</v>
      </c>
      <c r="J126" s="21" t="s">
        <v>832</v>
      </c>
      <c r="K126" s="20">
        <v>12459</v>
      </c>
      <c r="L126" s="20" t="s">
        <v>740</v>
      </c>
      <c r="M126" s="21" t="s">
        <v>233</v>
      </c>
      <c r="N126" s="21"/>
      <c r="O126" s="22" t="s">
        <v>623</v>
      </c>
      <c r="P126" s="22" t="s">
        <v>826</v>
      </c>
    </row>
    <row r="127" spans="1:16" ht="13.5" thickBot="1">
      <c r="A127" s="6" t="str">
        <f t="shared" si="6"/>
        <v> BBS 96 </v>
      </c>
      <c r="B127" s="2" t="str">
        <f t="shared" si="7"/>
        <v>I</v>
      </c>
      <c r="C127" s="6">
        <f t="shared" si="8"/>
        <v>48114.383000000002</v>
      </c>
      <c r="D127" s="3" t="str">
        <f t="shared" si="9"/>
        <v>vis</v>
      </c>
      <c r="E127" s="19">
        <f>VLOOKUP(C127,Active!C$21:E$967,3,FALSE)</f>
        <v>12471.057764020114</v>
      </c>
      <c r="F127" s="2" t="s">
        <v>207</v>
      </c>
      <c r="G127" s="3" t="str">
        <f t="shared" si="10"/>
        <v>48114.383</v>
      </c>
      <c r="H127" s="6">
        <f t="shared" si="11"/>
        <v>12471</v>
      </c>
      <c r="I127" s="20" t="s">
        <v>833</v>
      </c>
      <c r="J127" s="21" t="s">
        <v>834</v>
      </c>
      <c r="K127" s="20">
        <v>12471</v>
      </c>
      <c r="L127" s="20" t="s">
        <v>780</v>
      </c>
      <c r="M127" s="21" t="s">
        <v>233</v>
      </c>
      <c r="N127" s="21"/>
      <c r="O127" s="22" t="s">
        <v>623</v>
      </c>
      <c r="P127" s="22" t="s">
        <v>826</v>
      </c>
    </row>
    <row r="128" spans="1:16" ht="13.5" thickBot="1">
      <c r="A128" s="6" t="str">
        <f t="shared" si="6"/>
        <v> BRNO 31 </v>
      </c>
      <c r="B128" s="2" t="str">
        <f t="shared" si="7"/>
        <v>I</v>
      </c>
      <c r="C128" s="6">
        <f t="shared" si="8"/>
        <v>48115.555</v>
      </c>
      <c r="D128" s="3" t="str">
        <f t="shared" si="9"/>
        <v>vis</v>
      </c>
      <c r="E128" s="19">
        <f>VLOOKUP(C128,Active!C$21:E$967,3,FALSE)</f>
        <v>12473.063013599258</v>
      </c>
      <c r="F128" s="2" t="s">
        <v>207</v>
      </c>
      <c r="G128" s="3" t="str">
        <f t="shared" si="10"/>
        <v>48115.555</v>
      </c>
      <c r="H128" s="6">
        <f t="shared" si="11"/>
        <v>12473</v>
      </c>
      <c r="I128" s="20" t="s">
        <v>835</v>
      </c>
      <c r="J128" s="21" t="s">
        <v>836</v>
      </c>
      <c r="K128" s="20">
        <v>12473</v>
      </c>
      <c r="L128" s="20" t="s">
        <v>740</v>
      </c>
      <c r="M128" s="21" t="s">
        <v>233</v>
      </c>
      <c r="N128" s="21"/>
      <c r="O128" s="22" t="s">
        <v>747</v>
      </c>
      <c r="P128" s="22" t="s">
        <v>830</v>
      </c>
    </row>
    <row r="129" spans="1:16" ht="13.5" thickBot="1">
      <c r="A129" s="6" t="str">
        <f t="shared" si="6"/>
        <v> BRNO 31 </v>
      </c>
      <c r="B129" s="2" t="str">
        <f t="shared" si="7"/>
        <v>I</v>
      </c>
      <c r="C129" s="6">
        <f t="shared" si="8"/>
        <v>48118.474000000002</v>
      </c>
      <c r="D129" s="3" t="str">
        <f t="shared" si="9"/>
        <v>vis</v>
      </c>
      <c r="E129" s="19">
        <f>VLOOKUP(C129,Active!C$21:E$967,3,FALSE)</f>
        <v>12478.057316945273</v>
      </c>
      <c r="F129" s="2" t="s">
        <v>207</v>
      </c>
      <c r="G129" s="3" t="str">
        <f t="shared" si="10"/>
        <v>48118.474</v>
      </c>
      <c r="H129" s="6">
        <f t="shared" si="11"/>
        <v>12478</v>
      </c>
      <c r="I129" s="20" t="s">
        <v>837</v>
      </c>
      <c r="J129" s="21" t="s">
        <v>838</v>
      </c>
      <c r="K129" s="20">
        <v>12478</v>
      </c>
      <c r="L129" s="20" t="s">
        <v>724</v>
      </c>
      <c r="M129" s="21" t="s">
        <v>233</v>
      </c>
      <c r="N129" s="21"/>
      <c r="O129" s="22" t="s">
        <v>839</v>
      </c>
      <c r="P129" s="22" t="s">
        <v>830</v>
      </c>
    </row>
    <row r="130" spans="1:16" ht="13.5" thickBot="1">
      <c r="A130" s="6" t="str">
        <f t="shared" si="6"/>
        <v> BBS 99 </v>
      </c>
      <c r="B130" s="2" t="str">
        <f t="shared" si="7"/>
        <v>I</v>
      </c>
      <c r="C130" s="6">
        <f t="shared" si="8"/>
        <v>48173.415000000001</v>
      </c>
      <c r="D130" s="3" t="str">
        <f t="shared" si="9"/>
        <v>vis</v>
      </c>
      <c r="E130" s="19">
        <f>VLOOKUP(C130,Active!C$21:E$967,3,FALSE)</f>
        <v>12572.059379341041</v>
      </c>
      <c r="F130" s="2" t="s">
        <v>207</v>
      </c>
      <c r="G130" s="3" t="str">
        <f t="shared" si="10"/>
        <v>48173.415</v>
      </c>
      <c r="H130" s="6">
        <f t="shared" si="11"/>
        <v>12572</v>
      </c>
      <c r="I130" s="20" t="s">
        <v>840</v>
      </c>
      <c r="J130" s="21" t="s">
        <v>841</v>
      </c>
      <c r="K130" s="20">
        <v>12572</v>
      </c>
      <c r="L130" s="20" t="s">
        <v>772</v>
      </c>
      <c r="M130" s="21" t="s">
        <v>233</v>
      </c>
      <c r="N130" s="21"/>
      <c r="O130" s="22" t="s">
        <v>654</v>
      </c>
      <c r="P130" s="22" t="s">
        <v>842</v>
      </c>
    </row>
    <row r="131" spans="1:16" ht="13.5" thickBot="1">
      <c r="A131" s="6" t="str">
        <f t="shared" si="6"/>
        <v> BBS 96 </v>
      </c>
      <c r="B131" s="2" t="str">
        <f t="shared" si="7"/>
        <v>I</v>
      </c>
      <c r="C131" s="6">
        <f t="shared" si="8"/>
        <v>48176.322</v>
      </c>
      <c r="D131" s="3" t="str">
        <f t="shared" si="9"/>
        <v>vis</v>
      </c>
      <c r="E131" s="19">
        <f>VLOOKUP(C131,Active!C$21:E$967,3,FALSE)</f>
        <v>12577.033151121394</v>
      </c>
      <c r="F131" s="2" t="s">
        <v>207</v>
      </c>
      <c r="G131" s="3" t="str">
        <f t="shared" si="10"/>
        <v>48176.322</v>
      </c>
      <c r="H131" s="6">
        <f t="shared" si="11"/>
        <v>12577</v>
      </c>
      <c r="I131" s="20" t="s">
        <v>843</v>
      </c>
      <c r="J131" s="21" t="s">
        <v>844</v>
      </c>
      <c r="K131" s="20">
        <v>12577</v>
      </c>
      <c r="L131" s="20" t="s">
        <v>653</v>
      </c>
      <c r="M131" s="21" t="s">
        <v>233</v>
      </c>
      <c r="N131" s="21"/>
      <c r="O131" s="22" t="s">
        <v>559</v>
      </c>
      <c r="P131" s="22" t="s">
        <v>826</v>
      </c>
    </row>
    <row r="132" spans="1:16" ht="13.5" thickBot="1">
      <c r="A132" s="6" t="str">
        <f t="shared" si="6"/>
        <v> BBS 96 </v>
      </c>
      <c r="B132" s="2" t="str">
        <f t="shared" si="7"/>
        <v>I</v>
      </c>
      <c r="C132" s="6">
        <f t="shared" si="8"/>
        <v>48176.347999999998</v>
      </c>
      <c r="D132" s="3" t="str">
        <f t="shared" si="9"/>
        <v>vis</v>
      </c>
      <c r="E132" s="19">
        <f>VLOOKUP(C132,Active!C$21:E$967,3,FALSE)</f>
        <v>12577.077636180315</v>
      </c>
      <c r="F132" s="2" t="s">
        <v>207</v>
      </c>
      <c r="G132" s="3" t="str">
        <f t="shared" si="10"/>
        <v>48176.348</v>
      </c>
      <c r="H132" s="6">
        <f t="shared" si="11"/>
        <v>12577</v>
      </c>
      <c r="I132" s="20" t="s">
        <v>845</v>
      </c>
      <c r="J132" s="21" t="s">
        <v>846</v>
      </c>
      <c r="K132" s="20">
        <v>12577</v>
      </c>
      <c r="L132" s="20" t="s">
        <v>847</v>
      </c>
      <c r="M132" s="21" t="s">
        <v>233</v>
      </c>
      <c r="N132" s="21"/>
      <c r="O132" s="22" t="s">
        <v>623</v>
      </c>
      <c r="P132" s="22" t="s">
        <v>826</v>
      </c>
    </row>
    <row r="133" spans="1:16" ht="13.5" thickBot="1">
      <c r="A133" s="6" t="str">
        <f t="shared" si="6"/>
        <v> BBS 98 </v>
      </c>
      <c r="B133" s="2" t="str">
        <f t="shared" si="7"/>
        <v>I</v>
      </c>
      <c r="C133" s="6">
        <f t="shared" si="8"/>
        <v>48405.442000000003</v>
      </c>
      <c r="D133" s="3" t="str">
        <f t="shared" si="9"/>
        <v>vis</v>
      </c>
      <c r="E133" s="19">
        <f>VLOOKUP(C133,Active!C$21:E$967,3,FALSE)</f>
        <v>12969.04917806155</v>
      </c>
      <c r="F133" s="2" t="s">
        <v>207</v>
      </c>
      <c r="G133" s="3" t="str">
        <f t="shared" si="10"/>
        <v>48405.442</v>
      </c>
      <c r="H133" s="6">
        <f t="shared" si="11"/>
        <v>12969</v>
      </c>
      <c r="I133" s="20" t="s">
        <v>848</v>
      </c>
      <c r="J133" s="21" t="s">
        <v>849</v>
      </c>
      <c r="K133" s="20">
        <v>12969</v>
      </c>
      <c r="L133" s="20" t="s">
        <v>714</v>
      </c>
      <c r="M133" s="21" t="s">
        <v>233</v>
      </c>
      <c r="N133" s="21"/>
      <c r="O133" s="22" t="s">
        <v>623</v>
      </c>
      <c r="P133" s="22" t="s">
        <v>850</v>
      </c>
    </row>
    <row r="134" spans="1:16" ht="13.5" thickBot="1">
      <c r="A134" s="6" t="str">
        <f t="shared" si="6"/>
        <v> BBS 98 </v>
      </c>
      <c r="B134" s="2" t="str">
        <f t="shared" si="7"/>
        <v>I</v>
      </c>
      <c r="C134" s="6">
        <f t="shared" si="8"/>
        <v>48429.411999999997</v>
      </c>
      <c r="D134" s="3" t="str">
        <f t="shared" si="9"/>
        <v>vis</v>
      </c>
      <c r="E134" s="19">
        <f>VLOOKUP(C134,Active!C$21:E$967,3,FALSE)</f>
        <v>13010.060980460961</v>
      </c>
      <c r="F134" s="2" t="s">
        <v>207</v>
      </c>
      <c r="G134" s="3" t="str">
        <f t="shared" si="10"/>
        <v>48429.412</v>
      </c>
      <c r="H134" s="6">
        <f t="shared" si="11"/>
        <v>13010</v>
      </c>
      <c r="I134" s="20" t="s">
        <v>851</v>
      </c>
      <c r="J134" s="21" t="s">
        <v>852</v>
      </c>
      <c r="K134" s="20">
        <v>13010</v>
      </c>
      <c r="L134" s="20" t="s">
        <v>777</v>
      </c>
      <c r="M134" s="21" t="s">
        <v>233</v>
      </c>
      <c r="N134" s="21"/>
      <c r="O134" s="22" t="s">
        <v>623</v>
      </c>
      <c r="P134" s="22" t="s">
        <v>850</v>
      </c>
    </row>
    <row r="135" spans="1:16" ht="13.5" thickBot="1">
      <c r="A135" s="6" t="str">
        <f t="shared" si="6"/>
        <v> BBS 98 </v>
      </c>
      <c r="B135" s="2" t="str">
        <f t="shared" si="7"/>
        <v>I</v>
      </c>
      <c r="C135" s="6">
        <f t="shared" si="8"/>
        <v>48453.373</v>
      </c>
      <c r="D135" s="3" t="str">
        <f t="shared" si="9"/>
        <v>vis</v>
      </c>
      <c r="E135" s="19">
        <f>VLOOKUP(C135,Active!C$21:E$967,3,FALSE)</f>
        <v>13051.057384186146</v>
      </c>
      <c r="F135" s="2" t="s">
        <v>207</v>
      </c>
      <c r="G135" s="3" t="str">
        <f t="shared" si="10"/>
        <v>48453.373</v>
      </c>
      <c r="H135" s="6">
        <f t="shared" si="11"/>
        <v>13051</v>
      </c>
      <c r="I135" s="20" t="s">
        <v>853</v>
      </c>
      <c r="J135" s="21" t="s">
        <v>854</v>
      </c>
      <c r="K135" s="20">
        <v>13051</v>
      </c>
      <c r="L135" s="20" t="s">
        <v>780</v>
      </c>
      <c r="M135" s="21" t="s">
        <v>233</v>
      </c>
      <c r="N135" s="21"/>
      <c r="O135" s="22" t="s">
        <v>623</v>
      </c>
      <c r="P135" s="22" t="s">
        <v>850</v>
      </c>
    </row>
    <row r="136" spans="1:16" ht="13.5" thickBot="1">
      <c r="A136" s="6" t="str">
        <f t="shared" si="6"/>
        <v> BBS 98 </v>
      </c>
      <c r="B136" s="2" t="str">
        <f t="shared" si="7"/>
        <v>I</v>
      </c>
      <c r="C136" s="6">
        <f t="shared" si="8"/>
        <v>48467.404000000002</v>
      </c>
      <c r="D136" s="3" t="str">
        <f t="shared" si="9"/>
        <v>vis</v>
      </c>
      <c r="E136" s="19">
        <f>VLOOKUP(C136,Active!C$21:E$967,3,FALSE)</f>
        <v>13075.063917330343</v>
      </c>
      <c r="F136" s="2" t="s">
        <v>207</v>
      </c>
      <c r="G136" s="3" t="str">
        <f t="shared" si="10"/>
        <v>48467.404</v>
      </c>
      <c r="H136" s="6">
        <f t="shared" si="11"/>
        <v>13075</v>
      </c>
      <c r="I136" s="20" t="s">
        <v>855</v>
      </c>
      <c r="J136" s="21" t="s">
        <v>856</v>
      </c>
      <c r="K136" s="20">
        <v>13075</v>
      </c>
      <c r="L136" s="20" t="s">
        <v>740</v>
      </c>
      <c r="M136" s="21" t="s">
        <v>233</v>
      </c>
      <c r="N136" s="21"/>
      <c r="O136" s="22" t="s">
        <v>623</v>
      </c>
      <c r="P136" s="22" t="s">
        <v>850</v>
      </c>
    </row>
    <row r="137" spans="1:16" ht="13.5" thickBot="1">
      <c r="A137" s="6" t="str">
        <f t="shared" si="6"/>
        <v> BBS 98 </v>
      </c>
      <c r="B137" s="2" t="str">
        <f t="shared" si="7"/>
        <v>I</v>
      </c>
      <c r="C137" s="6">
        <f t="shared" si="8"/>
        <v>48474.408000000003</v>
      </c>
      <c r="D137" s="3" t="str">
        <f t="shared" si="9"/>
        <v>vis</v>
      </c>
      <c r="E137" s="19">
        <f>VLOOKUP(C137,Active!C$21:E$967,3,FALSE)</f>
        <v>13087.047507818685</v>
      </c>
      <c r="F137" s="2" t="s">
        <v>207</v>
      </c>
      <c r="G137" s="3" t="str">
        <f t="shared" si="10"/>
        <v>48474.408</v>
      </c>
      <c r="H137" s="6">
        <f t="shared" si="11"/>
        <v>13087</v>
      </c>
      <c r="I137" s="20" t="s">
        <v>857</v>
      </c>
      <c r="J137" s="21" t="s">
        <v>858</v>
      </c>
      <c r="K137" s="20">
        <v>13087</v>
      </c>
      <c r="L137" s="20" t="s">
        <v>711</v>
      </c>
      <c r="M137" s="21" t="s">
        <v>233</v>
      </c>
      <c r="N137" s="21"/>
      <c r="O137" s="22" t="s">
        <v>623</v>
      </c>
      <c r="P137" s="22" t="s">
        <v>850</v>
      </c>
    </row>
    <row r="138" spans="1:16" ht="13.5" thickBot="1">
      <c r="A138" s="6" t="str">
        <f t="shared" si="6"/>
        <v> BBS 98 </v>
      </c>
      <c r="B138" s="2" t="str">
        <f t="shared" si="7"/>
        <v>I</v>
      </c>
      <c r="C138" s="6">
        <f t="shared" si="8"/>
        <v>48488.442999999999</v>
      </c>
      <c r="D138" s="3" t="str">
        <f t="shared" si="9"/>
        <v>vis</v>
      </c>
      <c r="E138" s="19">
        <f>VLOOKUP(C138,Active!C$21:E$967,3,FALSE)</f>
        <v>13111.060884818089</v>
      </c>
      <c r="F138" s="2" t="s">
        <v>207</v>
      </c>
      <c r="G138" s="3" t="str">
        <f t="shared" si="10"/>
        <v>48488.443</v>
      </c>
      <c r="H138" s="6">
        <f t="shared" si="11"/>
        <v>13111</v>
      </c>
      <c r="I138" s="20" t="s">
        <v>859</v>
      </c>
      <c r="J138" s="21" t="s">
        <v>860</v>
      </c>
      <c r="K138" s="20">
        <v>13111</v>
      </c>
      <c r="L138" s="20" t="s">
        <v>777</v>
      </c>
      <c r="M138" s="21" t="s">
        <v>233</v>
      </c>
      <c r="N138" s="21"/>
      <c r="O138" s="22" t="s">
        <v>623</v>
      </c>
      <c r="P138" s="22" t="s">
        <v>850</v>
      </c>
    </row>
    <row r="139" spans="1:16" ht="13.5" thickBot="1">
      <c r="A139" s="6" t="str">
        <f t="shared" ref="A139:A202" si="12">P139</f>
        <v> BBS 99 </v>
      </c>
      <c r="B139" s="2" t="str">
        <f t="shared" ref="B139:B202" si="13">IF(H139=INT(H139),"I","II")</f>
        <v>I</v>
      </c>
      <c r="C139" s="6">
        <f t="shared" ref="C139:C202" si="14">1*G139</f>
        <v>48533.445</v>
      </c>
      <c r="D139" s="3" t="str">
        <f t="shared" ref="D139:D202" si="15">VLOOKUP(F139,I$1:J$5,2,FALSE)</f>
        <v>vis</v>
      </c>
      <c r="E139" s="19">
        <f>VLOOKUP(C139,Active!C$21:E$967,3,FALSE)</f>
        <v>13188.057677958632</v>
      </c>
      <c r="F139" s="2" t="s">
        <v>207</v>
      </c>
      <c r="G139" s="3" t="str">
        <f t="shared" ref="G139:G202" si="16">MID(I139,3,LEN(I139)-3)</f>
        <v>48533.445</v>
      </c>
      <c r="H139" s="6">
        <f t="shared" ref="H139:H202" si="17">1*K139</f>
        <v>13188</v>
      </c>
      <c r="I139" s="20" t="s">
        <v>861</v>
      </c>
      <c r="J139" s="21" t="s">
        <v>862</v>
      </c>
      <c r="K139" s="20">
        <v>13188</v>
      </c>
      <c r="L139" s="20" t="s">
        <v>780</v>
      </c>
      <c r="M139" s="21" t="s">
        <v>233</v>
      </c>
      <c r="N139" s="21"/>
      <c r="O139" s="22" t="s">
        <v>623</v>
      </c>
      <c r="P139" s="22" t="s">
        <v>842</v>
      </c>
    </row>
    <row r="140" spans="1:16" ht="13.5" thickBot="1">
      <c r="A140" s="6" t="str">
        <f t="shared" si="12"/>
        <v> BBS 99 </v>
      </c>
      <c r="B140" s="2" t="str">
        <f t="shared" si="13"/>
        <v>I</v>
      </c>
      <c r="C140" s="6">
        <f t="shared" si="14"/>
        <v>48546.298999999999</v>
      </c>
      <c r="D140" s="3" t="str">
        <f t="shared" si="15"/>
        <v>vis</v>
      </c>
      <c r="E140" s="19">
        <f>VLOOKUP(C140,Active!C$21:E$967,3,FALSE)</f>
        <v>13210.050406704653</v>
      </c>
      <c r="F140" s="2" t="s">
        <v>207</v>
      </c>
      <c r="G140" s="3" t="str">
        <f t="shared" si="16"/>
        <v>48546.299</v>
      </c>
      <c r="H140" s="6">
        <f t="shared" si="17"/>
        <v>13210</v>
      </c>
      <c r="I140" s="20" t="s">
        <v>863</v>
      </c>
      <c r="J140" s="21" t="s">
        <v>864</v>
      </c>
      <c r="K140" s="20">
        <v>13210</v>
      </c>
      <c r="L140" s="20" t="s">
        <v>714</v>
      </c>
      <c r="M140" s="21" t="s">
        <v>233</v>
      </c>
      <c r="N140" s="21"/>
      <c r="O140" s="22" t="s">
        <v>623</v>
      </c>
      <c r="P140" s="22" t="s">
        <v>842</v>
      </c>
    </row>
    <row r="141" spans="1:16" ht="13.5" thickBot="1">
      <c r="A141" s="6" t="str">
        <f t="shared" si="12"/>
        <v> BBS 100 </v>
      </c>
      <c r="B141" s="2" t="str">
        <f t="shared" si="13"/>
        <v>I</v>
      </c>
      <c r="C141" s="6">
        <f t="shared" si="14"/>
        <v>48598.324000000001</v>
      </c>
      <c r="D141" s="3" t="str">
        <f t="shared" si="15"/>
        <v>vis</v>
      </c>
      <c r="E141" s="19">
        <f>VLOOKUP(C141,Active!C$21:E$967,3,FALSE)</f>
        <v>13299.063298645828</v>
      </c>
      <c r="F141" s="2" t="s">
        <v>207</v>
      </c>
      <c r="G141" s="3" t="str">
        <f t="shared" si="16"/>
        <v>48598.324</v>
      </c>
      <c r="H141" s="6">
        <f t="shared" si="17"/>
        <v>13299</v>
      </c>
      <c r="I141" s="20" t="s">
        <v>865</v>
      </c>
      <c r="J141" s="21" t="s">
        <v>866</v>
      </c>
      <c r="K141" s="20">
        <v>13299</v>
      </c>
      <c r="L141" s="20" t="s">
        <v>740</v>
      </c>
      <c r="M141" s="21" t="s">
        <v>233</v>
      </c>
      <c r="N141" s="21"/>
      <c r="O141" s="22" t="s">
        <v>623</v>
      </c>
      <c r="P141" s="22" t="s">
        <v>867</v>
      </c>
    </row>
    <row r="142" spans="1:16" ht="13.5" thickBot="1">
      <c r="A142" s="6" t="str">
        <f t="shared" si="12"/>
        <v> BBS 101 </v>
      </c>
      <c r="B142" s="2" t="str">
        <f t="shared" si="13"/>
        <v>I</v>
      </c>
      <c r="C142" s="6">
        <f t="shared" si="14"/>
        <v>48721.627</v>
      </c>
      <c r="D142" s="3" t="str">
        <f t="shared" si="15"/>
        <v>vis</v>
      </c>
      <c r="E142" s="19">
        <f>VLOOKUP(C142,Active!C$21:E$967,3,FALSE)</f>
        <v>13510.030268660674</v>
      </c>
      <c r="F142" s="2" t="s">
        <v>207</v>
      </c>
      <c r="G142" s="3" t="str">
        <f t="shared" si="16"/>
        <v>48721.627</v>
      </c>
      <c r="H142" s="6">
        <f t="shared" si="17"/>
        <v>13510</v>
      </c>
      <c r="I142" s="20" t="s">
        <v>868</v>
      </c>
      <c r="J142" s="21" t="s">
        <v>869</v>
      </c>
      <c r="K142" s="20">
        <v>13510</v>
      </c>
      <c r="L142" s="20" t="s">
        <v>678</v>
      </c>
      <c r="M142" s="21" t="s">
        <v>233</v>
      </c>
      <c r="N142" s="21"/>
      <c r="O142" s="22" t="s">
        <v>559</v>
      </c>
      <c r="P142" s="22" t="s">
        <v>870</v>
      </c>
    </row>
    <row r="143" spans="1:16" ht="13.5" thickBot="1">
      <c r="A143" s="6" t="str">
        <f t="shared" si="12"/>
        <v> BBS 101 </v>
      </c>
      <c r="B143" s="2" t="str">
        <f t="shared" si="13"/>
        <v>I</v>
      </c>
      <c r="C143" s="6">
        <f t="shared" si="14"/>
        <v>48768.398999999998</v>
      </c>
      <c r="D143" s="3" t="str">
        <f t="shared" si="15"/>
        <v>vis</v>
      </c>
      <c r="E143" s="19">
        <f>VLOOKUP(C143,Active!C$21:E$967,3,FALSE)</f>
        <v>13590.055467735585</v>
      </c>
      <c r="F143" s="2" t="s">
        <v>207</v>
      </c>
      <c r="G143" s="3" t="str">
        <f t="shared" si="16"/>
        <v>48768.399</v>
      </c>
      <c r="H143" s="6">
        <f t="shared" si="17"/>
        <v>13590</v>
      </c>
      <c r="I143" s="20" t="s">
        <v>871</v>
      </c>
      <c r="J143" s="21" t="s">
        <v>872</v>
      </c>
      <c r="K143" s="20">
        <v>13590</v>
      </c>
      <c r="L143" s="20" t="s">
        <v>687</v>
      </c>
      <c r="M143" s="21" t="s">
        <v>233</v>
      </c>
      <c r="N143" s="21"/>
      <c r="O143" s="22" t="s">
        <v>623</v>
      </c>
      <c r="P143" s="22" t="s">
        <v>870</v>
      </c>
    </row>
    <row r="144" spans="1:16" ht="13.5" thickBot="1">
      <c r="A144" s="6" t="str">
        <f t="shared" si="12"/>
        <v> BBS 101 </v>
      </c>
      <c r="B144" s="2" t="str">
        <f t="shared" si="13"/>
        <v>I</v>
      </c>
      <c r="C144" s="6">
        <f t="shared" si="14"/>
        <v>48789.445</v>
      </c>
      <c r="D144" s="3" t="str">
        <f t="shared" si="15"/>
        <v>vis</v>
      </c>
      <c r="E144" s="19">
        <f>VLOOKUP(C144,Active!C$21:E$967,3,FALSE)</f>
        <v>13626.064411969974</v>
      </c>
      <c r="F144" s="2" t="s">
        <v>207</v>
      </c>
      <c r="G144" s="3" t="str">
        <f t="shared" si="16"/>
        <v>48789.445</v>
      </c>
      <c r="H144" s="6">
        <f t="shared" si="17"/>
        <v>13626</v>
      </c>
      <c r="I144" s="20" t="s">
        <v>873</v>
      </c>
      <c r="J144" s="21" t="s">
        <v>874</v>
      </c>
      <c r="K144" s="20">
        <v>13626</v>
      </c>
      <c r="L144" s="20" t="s">
        <v>815</v>
      </c>
      <c r="M144" s="21" t="s">
        <v>233</v>
      </c>
      <c r="N144" s="21"/>
      <c r="O144" s="22" t="s">
        <v>623</v>
      </c>
      <c r="P144" s="22" t="s">
        <v>870</v>
      </c>
    </row>
    <row r="145" spans="1:16" ht="13.5" thickBot="1">
      <c r="A145" s="6" t="str">
        <f t="shared" si="12"/>
        <v> BBS 101 </v>
      </c>
      <c r="B145" s="2" t="str">
        <f t="shared" si="13"/>
        <v>I</v>
      </c>
      <c r="C145" s="6">
        <f t="shared" si="14"/>
        <v>48803.468000000001</v>
      </c>
      <c r="D145" s="3" t="str">
        <f t="shared" si="15"/>
        <v>vis</v>
      </c>
      <c r="E145" s="19">
        <f>VLOOKUP(C145,Active!C$21:E$967,3,FALSE)</f>
        <v>13650.057257403729</v>
      </c>
      <c r="F145" s="2" t="s">
        <v>207</v>
      </c>
      <c r="G145" s="3" t="str">
        <f t="shared" si="16"/>
        <v>48803.468</v>
      </c>
      <c r="H145" s="6">
        <f t="shared" si="17"/>
        <v>13650</v>
      </c>
      <c r="I145" s="20" t="s">
        <v>875</v>
      </c>
      <c r="J145" s="21" t="s">
        <v>876</v>
      </c>
      <c r="K145" s="20">
        <v>13650</v>
      </c>
      <c r="L145" s="20" t="s">
        <v>724</v>
      </c>
      <c r="M145" s="21" t="s">
        <v>233</v>
      </c>
      <c r="N145" s="21"/>
      <c r="O145" s="22" t="s">
        <v>623</v>
      </c>
      <c r="P145" s="22" t="s">
        <v>870</v>
      </c>
    </row>
    <row r="146" spans="1:16" ht="13.5" thickBot="1">
      <c r="A146" s="6" t="str">
        <f t="shared" si="12"/>
        <v> BBS 101 </v>
      </c>
      <c r="B146" s="2" t="str">
        <f t="shared" si="13"/>
        <v>I</v>
      </c>
      <c r="C146" s="6">
        <f t="shared" si="14"/>
        <v>48820.42</v>
      </c>
      <c r="D146" s="3" t="str">
        <f t="shared" si="15"/>
        <v>vis</v>
      </c>
      <c r="E146" s="19">
        <f>VLOOKUP(C146,Active!C$21:E$967,3,FALSE)</f>
        <v>13679.061515821539</v>
      </c>
      <c r="F146" s="2" t="s">
        <v>207</v>
      </c>
      <c r="G146" s="3" t="str">
        <f t="shared" si="16"/>
        <v>48820.420</v>
      </c>
      <c r="H146" s="6">
        <f t="shared" si="17"/>
        <v>13679</v>
      </c>
      <c r="I146" s="20" t="s">
        <v>877</v>
      </c>
      <c r="J146" s="21" t="s">
        <v>878</v>
      </c>
      <c r="K146" s="20">
        <v>13679</v>
      </c>
      <c r="L146" s="20" t="s">
        <v>777</v>
      </c>
      <c r="M146" s="21" t="s">
        <v>233</v>
      </c>
      <c r="N146" s="21"/>
      <c r="O146" s="22" t="s">
        <v>623</v>
      </c>
      <c r="P146" s="22" t="s">
        <v>870</v>
      </c>
    </row>
    <row r="147" spans="1:16" ht="13.5" thickBot="1">
      <c r="A147" s="6" t="str">
        <f t="shared" si="12"/>
        <v> BBS 102 </v>
      </c>
      <c r="B147" s="2" t="str">
        <f t="shared" si="13"/>
        <v>I</v>
      </c>
      <c r="C147" s="6">
        <f t="shared" si="14"/>
        <v>48837.38</v>
      </c>
      <c r="D147" s="3" t="str">
        <f t="shared" si="15"/>
        <v>vis</v>
      </c>
      <c r="E147" s="19">
        <f>VLOOKUP(C147,Active!C$21:E$967,3,FALSE)</f>
        <v>13708.079461949788</v>
      </c>
      <c r="F147" s="2" t="s">
        <v>207</v>
      </c>
      <c r="G147" s="3" t="str">
        <f t="shared" si="16"/>
        <v>48837.380</v>
      </c>
      <c r="H147" s="6">
        <f t="shared" si="17"/>
        <v>13708</v>
      </c>
      <c r="I147" s="20" t="s">
        <v>879</v>
      </c>
      <c r="J147" s="21" t="s">
        <v>880</v>
      </c>
      <c r="K147" s="20">
        <v>13708</v>
      </c>
      <c r="L147" s="20" t="s">
        <v>881</v>
      </c>
      <c r="M147" s="21" t="s">
        <v>233</v>
      </c>
      <c r="N147" s="21"/>
      <c r="O147" s="22" t="s">
        <v>623</v>
      </c>
      <c r="P147" s="22" t="s">
        <v>882</v>
      </c>
    </row>
    <row r="148" spans="1:16" ht="13.5" thickBot="1">
      <c r="A148" s="6" t="str">
        <f t="shared" si="12"/>
        <v> BRNO 31 </v>
      </c>
      <c r="B148" s="2" t="str">
        <f t="shared" si="13"/>
        <v>I</v>
      </c>
      <c r="C148" s="6">
        <f t="shared" si="14"/>
        <v>48865.423999999999</v>
      </c>
      <c r="D148" s="3" t="str">
        <f t="shared" si="15"/>
        <v>vis</v>
      </c>
      <c r="E148" s="19">
        <f>VLOOKUP(C148,Active!C$21:E$967,3,FALSE)</f>
        <v>13756.061730889691</v>
      </c>
      <c r="F148" s="2" t="s">
        <v>207</v>
      </c>
      <c r="G148" s="3" t="str">
        <f t="shared" si="16"/>
        <v>48865.424</v>
      </c>
      <c r="H148" s="6">
        <f t="shared" si="17"/>
        <v>13756</v>
      </c>
      <c r="I148" s="20" t="s">
        <v>885</v>
      </c>
      <c r="J148" s="21" t="s">
        <v>886</v>
      </c>
      <c r="K148" s="20">
        <v>13756</v>
      </c>
      <c r="L148" s="20" t="s">
        <v>777</v>
      </c>
      <c r="M148" s="21" t="s">
        <v>233</v>
      </c>
      <c r="N148" s="21"/>
      <c r="O148" s="22" t="s">
        <v>829</v>
      </c>
      <c r="P148" s="22" t="s">
        <v>830</v>
      </c>
    </row>
    <row r="149" spans="1:16" ht="13.5" thickBot="1">
      <c r="A149" s="6" t="str">
        <f t="shared" si="12"/>
        <v> BRNO 31 </v>
      </c>
      <c r="B149" s="2" t="str">
        <f t="shared" si="13"/>
        <v>I</v>
      </c>
      <c r="C149" s="6">
        <f t="shared" si="14"/>
        <v>48865.425999999999</v>
      </c>
      <c r="D149" s="3" t="str">
        <f t="shared" si="15"/>
        <v>vis</v>
      </c>
      <c r="E149" s="19">
        <f>VLOOKUP(C149,Active!C$21:E$967,3,FALSE)</f>
        <v>13756.0651528173</v>
      </c>
      <c r="F149" s="2" t="s">
        <v>207</v>
      </c>
      <c r="G149" s="3" t="str">
        <f t="shared" si="16"/>
        <v>48865.426</v>
      </c>
      <c r="H149" s="6">
        <f t="shared" si="17"/>
        <v>13756</v>
      </c>
      <c r="I149" s="20" t="s">
        <v>887</v>
      </c>
      <c r="J149" s="21" t="s">
        <v>888</v>
      </c>
      <c r="K149" s="20">
        <v>13756</v>
      </c>
      <c r="L149" s="20" t="s">
        <v>815</v>
      </c>
      <c r="M149" s="21" t="s">
        <v>233</v>
      </c>
      <c r="N149" s="21"/>
      <c r="O149" s="22" t="s">
        <v>889</v>
      </c>
      <c r="P149" s="22" t="s">
        <v>830</v>
      </c>
    </row>
    <row r="150" spans="1:16" ht="13.5" thickBot="1">
      <c r="A150" s="6" t="str">
        <f t="shared" si="12"/>
        <v> BBS 102 </v>
      </c>
      <c r="B150" s="2" t="str">
        <f t="shared" si="13"/>
        <v>I</v>
      </c>
      <c r="C150" s="6">
        <f t="shared" si="14"/>
        <v>48868.339</v>
      </c>
      <c r="D150" s="3" t="str">
        <f t="shared" si="15"/>
        <v>vis</v>
      </c>
      <c r="E150" s="19">
        <f>VLOOKUP(C150,Active!C$21:E$967,3,FALSE)</f>
        <v>13761.049190380485</v>
      </c>
      <c r="F150" s="2" t="s">
        <v>207</v>
      </c>
      <c r="G150" s="3" t="str">
        <f t="shared" si="16"/>
        <v>48868.339</v>
      </c>
      <c r="H150" s="6">
        <f t="shared" si="17"/>
        <v>13761</v>
      </c>
      <c r="I150" s="20" t="s">
        <v>890</v>
      </c>
      <c r="J150" s="21" t="s">
        <v>891</v>
      </c>
      <c r="K150" s="20">
        <v>13761</v>
      </c>
      <c r="L150" s="20" t="s">
        <v>714</v>
      </c>
      <c r="M150" s="21" t="s">
        <v>233</v>
      </c>
      <c r="N150" s="21"/>
      <c r="O150" s="22" t="s">
        <v>623</v>
      </c>
      <c r="P150" s="22" t="s">
        <v>882</v>
      </c>
    </row>
    <row r="151" spans="1:16" ht="13.5" thickBot="1">
      <c r="A151" s="6" t="str">
        <f t="shared" si="12"/>
        <v> BBS 102 </v>
      </c>
      <c r="B151" s="2" t="str">
        <f t="shared" si="13"/>
        <v>I</v>
      </c>
      <c r="C151" s="6">
        <f t="shared" si="14"/>
        <v>48886.457000000002</v>
      </c>
      <c r="D151" s="3" t="str">
        <f t="shared" si="15"/>
        <v>vis</v>
      </c>
      <c r="E151" s="19">
        <f>VLOOKUP(C151,Active!C$21:E$967,3,FALSE)</f>
        <v>13792.04843259462</v>
      </c>
      <c r="F151" s="2" t="s">
        <v>207</v>
      </c>
      <c r="G151" s="3" t="str">
        <f t="shared" si="16"/>
        <v>48886.457</v>
      </c>
      <c r="H151" s="6">
        <f t="shared" si="17"/>
        <v>13792</v>
      </c>
      <c r="I151" s="20" t="s">
        <v>892</v>
      </c>
      <c r="J151" s="21" t="s">
        <v>893</v>
      </c>
      <c r="K151" s="20">
        <v>13792</v>
      </c>
      <c r="L151" s="20" t="s">
        <v>711</v>
      </c>
      <c r="M151" s="21" t="s">
        <v>233</v>
      </c>
      <c r="N151" s="21"/>
      <c r="O151" s="22" t="s">
        <v>559</v>
      </c>
      <c r="P151" s="22" t="s">
        <v>882</v>
      </c>
    </row>
    <row r="152" spans="1:16" ht="13.5" thickBot="1">
      <c r="A152" s="6" t="str">
        <f t="shared" si="12"/>
        <v> BBS 104 </v>
      </c>
      <c r="B152" s="2" t="str">
        <f t="shared" si="13"/>
        <v>I</v>
      </c>
      <c r="C152" s="6">
        <f t="shared" si="14"/>
        <v>49098.625</v>
      </c>
      <c r="D152" s="3" t="str">
        <f t="shared" si="15"/>
        <v>vis</v>
      </c>
      <c r="E152" s="19">
        <f>VLOOKUP(C152,Active!C$21:E$967,3,FALSE)</f>
        <v>14155.060201116954</v>
      </c>
      <c r="F152" s="2" t="s">
        <v>207</v>
      </c>
      <c r="G152" s="3" t="str">
        <f t="shared" si="16"/>
        <v>49098.625</v>
      </c>
      <c r="H152" s="6">
        <f t="shared" si="17"/>
        <v>14155</v>
      </c>
      <c r="I152" s="20" t="s">
        <v>894</v>
      </c>
      <c r="J152" s="21" t="s">
        <v>895</v>
      </c>
      <c r="K152" s="20">
        <v>14155</v>
      </c>
      <c r="L152" s="20" t="s">
        <v>772</v>
      </c>
      <c r="M152" s="21" t="s">
        <v>233</v>
      </c>
      <c r="N152" s="21"/>
      <c r="O152" s="22" t="s">
        <v>559</v>
      </c>
      <c r="P152" s="22" t="s">
        <v>896</v>
      </c>
    </row>
    <row r="153" spans="1:16" ht="13.5" thickBot="1">
      <c r="A153" s="6" t="str">
        <f t="shared" si="12"/>
        <v> BBS 104 </v>
      </c>
      <c r="B153" s="2" t="str">
        <f t="shared" si="13"/>
        <v>I</v>
      </c>
      <c r="C153" s="6">
        <f t="shared" si="14"/>
        <v>49163.504999999997</v>
      </c>
      <c r="D153" s="3" t="str">
        <f t="shared" si="15"/>
        <v>vis</v>
      </c>
      <c r="E153" s="19">
        <f>VLOOKUP(C153,Active!C$21:E$967,3,FALSE)</f>
        <v>14266.067532767949</v>
      </c>
      <c r="F153" s="2" t="s">
        <v>207</v>
      </c>
      <c r="G153" s="3" t="str">
        <f t="shared" si="16"/>
        <v>49163.505</v>
      </c>
      <c r="H153" s="6">
        <f t="shared" si="17"/>
        <v>14266</v>
      </c>
      <c r="I153" s="20" t="s">
        <v>897</v>
      </c>
      <c r="J153" s="21" t="s">
        <v>898</v>
      </c>
      <c r="K153" s="20">
        <v>14266</v>
      </c>
      <c r="L153" s="20" t="s">
        <v>899</v>
      </c>
      <c r="M153" s="21" t="s">
        <v>233</v>
      </c>
      <c r="N153" s="21"/>
      <c r="O153" s="22" t="s">
        <v>623</v>
      </c>
      <c r="P153" s="22" t="s">
        <v>896</v>
      </c>
    </row>
    <row r="154" spans="1:16" ht="13.5" thickBot="1">
      <c r="A154" s="6" t="str">
        <f t="shared" si="12"/>
        <v>IBVS 4309 </v>
      </c>
      <c r="B154" s="2" t="str">
        <f t="shared" si="13"/>
        <v>II</v>
      </c>
      <c r="C154" s="6">
        <f t="shared" si="14"/>
        <v>49164.38</v>
      </c>
      <c r="D154" s="3" t="str">
        <f t="shared" si="15"/>
        <v>vis</v>
      </c>
      <c r="E154" s="19">
        <f>VLOOKUP(C154,Active!C$21:E$967,3,FALSE)</f>
        <v>14267.56462609709</v>
      </c>
      <c r="F154" s="2" t="s">
        <v>207</v>
      </c>
      <c r="G154" s="3" t="str">
        <f t="shared" si="16"/>
        <v>49164.3800</v>
      </c>
      <c r="H154" s="6">
        <f t="shared" si="17"/>
        <v>14267.5</v>
      </c>
      <c r="I154" s="20" t="s">
        <v>904</v>
      </c>
      <c r="J154" s="21" t="s">
        <v>905</v>
      </c>
      <c r="K154" s="20">
        <v>14267.5</v>
      </c>
      <c r="L154" s="20" t="s">
        <v>906</v>
      </c>
      <c r="M154" s="21" t="s">
        <v>820</v>
      </c>
      <c r="N154" s="21" t="s">
        <v>821</v>
      </c>
      <c r="O154" s="22" t="s">
        <v>902</v>
      </c>
      <c r="P154" s="23" t="s">
        <v>903</v>
      </c>
    </row>
    <row r="155" spans="1:16" ht="13.5" thickBot="1">
      <c r="A155" s="6" t="str">
        <f t="shared" si="12"/>
        <v> BBS 104 </v>
      </c>
      <c r="B155" s="2" t="str">
        <f t="shared" si="13"/>
        <v>I</v>
      </c>
      <c r="C155" s="6">
        <f t="shared" si="14"/>
        <v>49166.427000000003</v>
      </c>
      <c r="D155" s="3" t="str">
        <f t="shared" si="15"/>
        <v>vis</v>
      </c>
      <c r="E155" s="19">
        <f>VLOOKUP(C155,Active!C$21:E$967,3,FALSE)</f>
        <v>14271.066969005386</v>
      </c>
      <c r="F155" s="2" t="s">
        <v>207</v>
      </c>
      <c r="G155" s="3" t="str">
        <f t="shared" si="16"/>
        <v>49166.427</v>
      </c>
      <c r="H155" s="6">
        <f t="shared" si="17"/>
        <v>14271</v>
      </c>
      <c r="I155" s="20" t="s">
        <v>907</v>
      </c>
      <c r="J155" s="21" t="s">
        <v>908</v>
      </c>
      <c r="K155" s="20">
        <v>14271</v>
      </c>
      <c r="L155" s="20" t="s">
        <v>899</v>
      </c>
      <c r="M155" s="21" t="s">
        <v>233</v>
      </c>
      <c r="N155" s="21"/>
      <c r="O155" s="22" t="s">
        <v>623</v>
      </c>
      <c r="P155" s="22" t="s">
        <v>896</v>
      </c>
    </row>
    <row r="156" spans="1:16" ht="13.5" thickBot="1">
      <c r="A156" s="6" t="str">
        <f t="shared" si="12"/>
        <v>IBVS 4309 </v>
      </c>
      <c r="B156" s="2" t="str">
        <f t="shared" si="13"/>
        <v>II</v>
      </c>
      <c r="C156" s="6">
        <f t="shared" si="14"/>
        <v>49168.468500000003</v>
      </c>
      <c r="D156" s="3" t="str">
        <f t="shared" si="15"/>
        <v>vis</v>
      </c>
      <c r="E156" s="19">
        <f>VLOOKUP(C156,Active!C$21:E$967,3,FALSE)</f>
        <v>14274.559901612745</v>
      </c>
      <c r="F156" s="2" t="s">
        <v>207</v>
      </c>
      <c r="G156" s="3" t="str">
        <f t="shared" si="16"/>
        <v>49168.4685</v>
      </c>
      <c r="H156" s="6">
        <f t="shared" si="17"/>
        <v>14274.5</v>
      </c>
      <c r="I156" s="20" t="s">
        <v>909</v>
      </c>
      <c r="J156" s="21" t="s">
        <v>910</v>
      </c>
      <c r="K156" s="20">
        <v>14274.5</v>
      </c>
      <c r="L156" s="20" t="s">
        <v>911</v>
      </c>
      <c r="M156" s="21" t="s">
        <v>820</v>
      </c>
      <c r="N156" s="21" t="s">
        <v>821</v>
      </c>
      <c r="O156" s="22" t="s">
        <v>902</v>
      </c>
      <c r="P156" s="23" t="s">
        <v>903</v>
      </c>
    </row>
    <row r="157" spans="1:16" ht="13.5" thickBot="1">
      <c r="A157" s="6" t="str">
        <f t="shared" si="12"/>
        <v>IBVS 4309 </v>
      </c>
      <c r="B157" s="2" t="str">
        <f t="shared" si="13"/>
        <v>I</v>
      </c>
      <c r="C157" s="6">
        <f t="shared" si="14"/>
        <v>49169.345699999998</v>
      </c>
      <c r="D157" s="3" t="str">
        <f t="shared" si="15"/>
        <v>vis</v>
      </c>
      <c r="E157" s="19">
        <f>VLOOKUP(C157,Active!C$21:E$967,3,FALSE)</f>
        <v>14276.060759062248</v>
      </c>
      <c r="F157" s="2" t="s">
        <v>207</v>
      </c>
      <c r="G157" s="3" t="str">
        <f t="shared" si="16"/>
        <v>49169.3457</v>
      </c>
      <c r="H157" s="6">
        <f t="shared" si="17"/>
        <v>14276</v>
      </c>
      <c r="I157" s="20" t="s">
        <v>912</v>
      </c>
      <c r="J157" s="21" t="s">
        <v>913</v>
      </c>
      <c r="K157" s="20">
        <v>14276</v>
      </c>
      <c r="L157" s="20" t="s">
        <v>914</v>
      </c>
      <c r="M157" s="21" t="s">
        <v>820</v>
      </c>
      <c r="N157" s="21" t="s">
        <v>821</v>
      </c>
      <c r="O157" s="22" t="s">
        <v>902</v>
      </c>
      <c r="P157" s="23" t="s">
        <v>903</v>
      </c>
    </row>
    <row r="158" spans="1:16" ht="13.5" thickBot="1">
      <c r="A158" s="6" t="str">
        <f t="shared" si="12"/>
        <v> BRNO 31 </v>
      </c>
      <c r="B158" s="2" t="str">
        <f t="shared" si="13"/>
        <v>I</v>
      </c>
      <c r="C158" s="6">
        <f t="shared" si="14"/>
        <v>49170.508000000002</v>
      </c>
      <c r="D158" s="3" t="str">
        <f t="shared" si="15"/>
        <v>vis</v>
      </c>
      <c r="E158" s="19">
        <f>VLOOKUP(C158,Active!C$21:E$967,3,FALSE)</f>
        <v>14278.049412292494</v>
      </c>
      <c r="F158" s="2" t="s">
        <v>207</v>
      </c>
      <c r="G158" s="3" t="str">
        <f t="shared" si="16"/>
        <v>49170.508</v>
      </c>
      <c r="H158" s="6">
        <f t="shared" si="17"/>
        <v>14278</v>
      </c>
      <c r="I158" s="20" t="s">
        <v>915</v>
      </c>
      <c r="J158" s="21" t="s">
        <v>916</v>
      </c>
      <c r="K158" s="20">
        <v>14278</v>
      </c>
      <c r="L158" s="20" t="s">
        <v>714</v>
      </c>
      <c r="M158" s="21" t="s">
        <v>233</v>
      </c>
      <c r="N158" s="21"/>
      <c r="O158" s="22" t="s">
        <v>917</v>
      </c>
      <c r="P158" s="22" t="s">
        <v>830</v>
      </c>
    </row>
    <row r="159" spans="1:16" ht="13.5" thickBot="1">
      <c r="A159" s="6" t="str">
        <f t="shared" si="12"/>
        <v> BRNO 31 </v>
      </c>
      <c r="B159" s="2" t="str">
        <f t="shared" si="13"/>
        <v>I</v>
      </c>
      <c r="C159" s="6">
        <f t="shared" si="14"/>
        <v>49170.51</v>
      </c>
      <c r="D159" s="3" t="str">
        <f t="shared" si="15"/>
        <v>vis</v>
      </c>
      <c r="E159" s="19">
        <f>VLOOKUP(C159,Active!C$21:E$967,3,FALSE)</f>
        <v>14278.052834220103</v>
      </c>
      <c r="F159" s="2" t="s">
        <v>207</v>
      </c>
      <c r="G159" s="3" t="str">
        <f t="shared" si="16"/>
        <v>49170.510</v>
      </c>
      <c r="H159" s="6">
        <f t="shared" si="17"/>
        <v>14278</v>
      </c>
      <c r="I159" s="20" t="s">
        <v>918</v>
      </c>
      <c r="J159" s="21" t="s">
        <v>919</v>
      </c>
      <c r="K159" s="20">
        <v>14278</v>
      </c>
      <c r="L159" s="20" t="s">
        <v>510</v>
      </c>
      <c r="M159" s="21" t="s">
        <v>233</v>
      </c>
      <c r="N159" s="21"/>
      <c r="O159" s="22" t="s">
        <v>920</v>
      </c>
      <c r="P159" s="22" t="s">
        <v>830</v>
      </c>
    </row>
    <row r="160" spans="1:16" ht="13.5" thickBot="1">
      <c r="A160" s="6" t="str">
        <f t="shared" si="12"/>
        <v> BRNO 31 </v>
      </c>
      <c r="B160" s="2" t="str">
        <f t="shared" si="13"/>
        <v>I</v>
      </c>
      <c r="C160" s="6">
        <f t="shared" si="14"/>
        <v>49170.512999999999</v>
      </c>
      <c r="D160" s="3" t="str">
        <f t="shared" si="15"/>
        <v>vis</v>
      </c>
      <c r="E160" s="19">
        <f>VLOOKUP(C160,Active!C$21:E$967,3,FALSE)</f>
        <v>14278.057967111512</v>
      </c>
      <c r="F160" s="2" t="s">
        <v>207</v>
      </c>
      <c r="G160" s="3" t="str">
        <f t="shared" si="16"/>
        <v>49170.513</v>
      </c>
      <c r="H160" s="6">
        <f t="shared" si="17"/>
        <v>14278</v>
      </c>
      <c r="I160" s="20" t="s">
        <v>921</v>
      </c>
      <c r="J160" s="21" t="s">
        <v>922</v>
      </c>
      <c r="K160" s="20">
        <v>14278</v>
      </c>
      <c r="L160" s="20" t="s">
        <v>780</v>
      </c>
      <c r="M160" s="21" t="s">
        <v>233</v>
      </c>
      <c r="N160" s="21"/>
      <c r="O160" s="22" t="s">
        <v>923</v>
      </c>
      <c r="P160" s="22" t="s">
        <v>830</v>
      </c>
    </row>
    <row r="161" spans="1:16" ht="13.5" thickBot="1">
      <c r="A161" s="6" t="str">
        <f t="shared" si="12"/>
        <v> BRNO 31 </v>
      </c>
      <c r="B161" s="2" t="str">
        <f t="shared" si="13"/>
        <v>I</v>
      </c>
      <c r="C161" s="6">
        <f t="shared" si="14"/>
        <v>49170.517</v>
      </c>
      <c r="D161" s="3" t="str">
        <f t="shared" si="15"/>
        <v>vis</v>
      </c>
      <c r="E161" s="19">
        <f>VLOOKUP(C161,Active!C$21:E$967,3,FALSE)</f>
        <v>14278.064810966733</v>
      </c>
      <c r="F161" s="2" t="s">
        <v>207</v>
      </c>
      <c r="G161" s="3" t="str">
        <f t="shared" si="16"/>
        <v>49170.517</v>
      </c>
      <c r="H161" s="6">
        <f t="shared" si="17"/>
        <v>14278</v>
      </c>
      <c r="I161" s="20" t="s">
        <v>924</v>
      </c>
      <c r="J161" s="21" t="s">
        <v>925</v>
      </c>
      <c r="K161" s="20">
        <v>14278</v>
      </c>
      <c r="L161" s="20" t="s">
        <v>815</v>
      </c>
      <c r="M161" s="21" t="s">
        <v>233</v>
      </c>
      <c r="N161" s="21"/>
      <c r="O161" s="22" t="s">
        <v>747</v>
      </c>
      <c r="P161" s="22" t="s">
        <v>830</v>
      </c>
    </row>
    <row r="162" spans="1:16" ht="13.5" thickBot="1">
      <c r="A162" s="6" t="str">
        <f t="shared" si="12"/>
        <v> BBS 105 </v>
      </c>
      <c r="B162" s="2" t="str">
        <f t="shared" si="13"/>
        <v>I</v>
      </c>
      <c r="C162" s="6">
        <f t="shared" si="14"/>
        <v>49211.432999999997</v>
      </c>
      <c r="D162" s="3" t="str">
        <f t="shared" si="15"/>
        <v>vis</v>
      </c>
      <c r="E162" s="19">
        <f>VLOOKUP(C162,Active!C$21:E$967,3,FALSE)</f>
        <v>14348.070606001136</v>
      </c>
      <c r="F162" s="2" t="s">
        <v>207</v>
      </c>
      <c r="G162" s="3" t="str">
        <f t="shared" si="16"/>
        <v>49211.433</v>
      </c>
      <c r="H162" s="6">
        <f t="shared" si="17"/>
        <v>14348</v>
      </c>
      <c r="I162" s="20" t="s">
        <v>926</v>
      </c>
      <c r="J162" s="21" t="s">
        <v>927</v>
      </c>
      <c r="K162" s="20">
        <v>14348</v>
      </c>
      <c r="L162" s="20" t="s">
        <v>812</v>
      </c>
      <c r="M162" s="21" t="s">
        <v>233</v>
      </c>
      <c r="N162" s="21"/>
      <c r="O162" s="22" t="s">
        <v>623</v>
      </c>
      <c r="P162" s="22" t="s">
        <v>928</v>
      </c>
    </row>
    <row r="163" spans="1:16" ht="13.5" thickBot="1">
      <c r="A163" s="6" t="str">
        <f t="shared" si="12"/>
        <v> BBS 105 </v>
      </c>
      <c r="B163" s="2" t="str">
        <f t="shared" si="13"/>
        <v>I</v>
      </c>
      <c r="C163" s="6">
        <f t="shared" si="14"/>
        <v>49249.415000000001</v>
      </c>
      <c r="D163" s="3" t="str">
        <f t="shared" si="15"/>
        <v>vis</v>
      </c>
      <c r="E163" s="19">
        <f>VLOOKUP(C163,Active!C$21:E$967,3,FALSE)</f>
        <v>14413.056433232465</v>
      </c>
      <c r="F163" s="2" t="s">
        <v>207</v>
      </c>
      <c r="G163" s="3" t="str">
        <f t="shared" si="16"/>
        <v>49249.415</v>
      </c>
      <c r="H163" s="6">
        <f t="shared" si="17"/>
        <v>14413</v>
      </c>
      <c r="I163" s="20" t="s">
        <v>929</v>
      </c>
      <c r="J163" s="21" t="s">
        <v>930</v>
      </c>
      <c r="K163" s="20">
        <v>14413</v>
      </c>
      <c r="L163" s="20" t="s">
        <v>724</v>
      </c>
      <c r="M163" s="21" t="s">
        <v>233</v>
      </c>
      <c r="N163" s="21"/>
      <c r="O163" s="22" t="s">
        <v>623</v>
      </c>
      <c r="P163" s="22" t="s">
        <v>928</v>
      </c>
    </row>
    <row r="164" spans="1:16" ht="13.5" thickBot="1">
      <c r="A164" s="6" t="str">
        <f t="shared" si="12"/>
        <v> BBS 105 </v>
      </c>
      <c r="B164" s="2" t="str">
        <f t="shared" si="13"/>
        <v>I</v>
      </c>
      <c r="C164" s="6">
        <f t="shared" si="14"/>
        <v>49321.305999999997</v>
      </c>
      <c r="D164" s="3" t="str">
        <f t="shared" si="15"/>
        <v>vis</v>
      </c>
      <c r="E164" s="19">
        <f>VLOOKUP(C164,Active!C$21:E$967,3,FALSE)</f>
        <v>14536.059332118433</v>
      </c>
      <c r="F164" s="2" t="s">
        <v>207</v>
      </c>
      <c r="G164" s="3" t="str">
        <f t="shared" si="16"/>
        <v>49321.306</v>
      </c>
      <c r="H164" s="6">
        <f t="shared" si="17"/>
        <v>14536</v>
      </c>
      <c r="I164" s="20" t="s">
        <v>931</v>
      </c>
      <c r="J164" s="21" t="s">
        <v>932</v>
      </c>
      <c r="K164" s="20">
        <v>14536</v>
      </c>
      <c r="L164" s="20" t="s">
        <v>772</v>
      </c>
      <c r="M164" s="21" t="s">
        <v>233</v>
      </c>
      <c r="N164" s="21"/>
      <c r="O164" s="22" t="s">
        <v>559</v>
      </c>
      <c r="P164" s="22" t="s">
        <v>928</v>
      </c>
    </row>
    <row r="165" spans="1:16" ht="13.5" thickBot="1">
      <c r="A165" s="6" t="str">
        <f t="shared" si="12"/>
        <v>IBVS 4309 </v>
      </c>
      <c r="B165" s="2" t="str">
        <f t="shared" si="13"/>
        <v>II</v>
      </c>
      <c r="C165" s="6">
        <f t="shared" si="14"/>
        <v>49490.508300000001</v>
      </c>
      <c r="D165" s="3" t="str">
        <f t="shared" si="15"/>
        <v>vis</v>
      </c>
      <c r="E165" s="19">
        <f>VLOOKUP(C165,Active!C$21:E$967,3,FALSE)</f>
        <v>14825.558343095812</v>
      </c>
      <c r="F165" s="2" t="s">
        <v>207</v>
      </c>
      <c r="G165" s="3" t="str">
        <f t="shared" si="16"/>
        <v>49490.5083</v>
      </c>
      <c r="H165" s="6">
        <f t="shared" si="17"/>
        <v>14825.5</v>
      </c>
      <c r="I165" s="20" t="s">
        <v>933</v>
      </c>
      <c r="J165" s="21" t="s">
        <v>934</v>
      </c>
      <c r="K165" s="20">
        <v>14825.5</v>
      </c>
      <c r="L165" s="20" t="s">
        <v>935</v>
      </c>
      <c r="M165" s="21" t="s">
        <v>820</v>
      </c>
      <c r="N165" s="21" t="s">
        <v>821</v>
      </c>
      <c r="O165" s="22" t="s">
        <v>902</v>
      </c>
      <c r="P165" s="23" t="s">
        <v>903</v>
      </c>
    </row>
    <row r="166" spans="1:16" ht="13.5" thickBot="1">
      <c r="A166" s="6" t="str">
        <f t="shared" si="12"/>
        <v>IBVS 4309 </v>
      </c>
      <c r="B166" s="2" t="str">
        <f t="shared" si="13"/>
        <v>I</v>
      </c>
      <c r="C166" s="6">
        <f t="shared" si="14"/>
        <v>49529.377800000002</v>
      </c>
      <c r="D166" s="3" t="str">
        <f t="shared" si="15"/>
        <v>vis</v>
      </c>
      <c r="E166" s="19">
        <f>VLOOKUP(C166,Active!C$21:E$967,3,FALSE)</f>
        <v>14892.062650703838</v>
      </c>
      <c r="F166" s="2" t="s">
        <v>207</v>
      </c>
      <c r="G166" s="3" t="str">
        <f t="shared" si="16"/>
        <v>49529.3778</v>
      </c>
      <c r="H166" s="6">
        <f t="shared" si="17"/>
        <v>14892</v>
      </c>
      <c r="I166" s="20" t="s">
        <v>936</v>
      </c>
      <c r="J166" s="21" t="s">
        <v>937</v>
      </c>
      <c r="K166" s="20">
        <v>14892</v>
      </c>
      <c r="L166" s="20" t="s">
        <v>938</v>
      </c>
      <c r="M166" s="21" t="s">
        <v>820</v>
      </c>
      <c r="N166" s="21" t="s">
        <v>821</v>
      </c>
      <c r="O166" s="22" t="s">
        <v>902</v>
      </c>
      <c r="P166" s="23" t="s">
        <v>903</v>
      </c>
    </row>
    <row r="167" spans="1:16" ht="13.5" thickBot="1">
      <c r="A167" s="6" t="str">
        <f t="shared" si="12"/>
        <v>IBVS 4309 </v>
      </c>
      <c r="B167" s="2" t="str">
        <f t="shared" si="13"/>
        <v>I</v>
      </c>
      <c r="C167" s="6">
        <f t="shared" si="14"/>
        <v>49530.546600000001</v>
      </c>
      <c r="D167" s="3" t="str">
        <f t="shared" si="15"/>
        <v>vis</v>
      </c>
      <c r="E167" s="19">
        <f>VLOOKUP(C167,Active!C$21:E$967,3,FALSE)</f>
        <v>14894.062425198807</v>
      </c>
      <c r="F167" s="2" t="s">
        <v>207</v>
      </c>
      <c r="G167" s="3" t="str">
        <f t="shared" si="16"/>
        <v>49530.5466</v>
      </c>
      <c r="H167" s="6">
        <f t="shared" si="17"/>
        <v>14894</v>
      </c>
      <c r="I167" s="20" t="s">
        <v>939</v>
      </c>
      <c r="J167" s="21" t="s">
        <v>940</v>
      </c>
      <c r="K167" s="20">
        <v>14894</v>
      </c>
      <c r="L167" s="20" t="s">
        <v>941</v>
      </c>
      <c r="M167" s="21" t="s">
        <v>820</v>
      </c>
      <c r="N167" s="21" t="s">
        <v>821</v>
      </c>
      <c r="O167" s="22" t="s">
        <v>902</v>
      </c>
      <c r="P167" s="23" t="s">
        <v>903</v>
      </c>
    </row>
    <row r="168" spans="1:16" ht="13.5" thickBot="1">
      <c r="A168" s="6" t="str">
        <f t="shared" si="12"/>
        <v> BRNO 31 </v>
      </c>
      <c r="B168" s="2" t="str">
        <f t="shared" si="13"/>
        <v>I</v>
      </c>
      <c r="C168" s="6">
        <f t="shared" si="14"/>
        <v>49547.482000000004</v>
      </c>
      <c r="D168" s="3" t="str">
        <f t="shared" si="15"/>
        <v>vis</v>
      </c>
      <c r="E168" s="19">
        <f>VLOOKUP(C168,Active!C$21:E$967,3,FALSE)</f>
        <v>14923.038281617466</v>
      </c>
      <c r="F168" s="2" t="s">
        <v>207</v>
      </c>
      <c r="G168" s="3" t="str">
        <f t="shared" si="16"/>
        <v>49547.482</v>
      </c>
      <c r="H168" s="6">
        <f t="shared" si="17"/>
        <v>14923</v>
      </c>
      <c r="I168" s="20" t="s">
        <v>942</v>
      </c>
      <c r="J168" s="21" t="s">
        <v>943</v>
      </c>
      <c r="K168" s="20">
        <v>14923</v>
      </c>
      <c r="L168" s="20" t="s">
        <v>665</v>
      </c>
      <c r="M168" s="21" t="s">
        <v>233</v>
      </c>
      <c r="N168" s="21"/>
      <c r="O168" s="22" t="s">
        <v>944</v>
      </c>
      <c r="P168" s="22" t="s">
        <v>830</v>
      </c>
    </row>
    <row r="169" spans="1:16" ht="13.5" thickBot="1">
      <c r="A169" s="6" t="str">
        <f t="shared" si="12"/>
        <v> BRNO 31 </v>
      </c>
      <c r="B169" s="2" t="str">
        <f t="shared" si="13"/>
        <v>I</v>
      </c>
      <c r="C169" s="6">
        <f t="shared" si="14"/>
        <v>49547.499000000003</v>
      </c>
      <c r="D169" s="3" t="str">
        <f t="shared" si="15"/>
        <v>vis</v>
      </c>
      <c r="E169" s="19">
        <f>VLOOKUP(C169,Active!C$21:E$967,3,FALSE)</f>
        <v>14923.067368002145</v>
      </c>
      <c r="F169" s="2" t="s">
        <v>207</v>
      </c>
      <c r="G169" s="3" t="str">
        <f t="shared" si="16"/>
        <v>49547.499</v>
      </c>
      <c r="H169" s="6">
        <f t="shared" si="17"/>
        <v>14923</v>
      </c>
      <c r="I169" s="20" t="s">
        <v>945</v>
      </c>
      <c r="J169" s="21" t="s">
        <v>946</v>
      </c>
      <c r="K169" s="20">
        <v>14923</v>
      </c>
      <c r="L169" s="20" t="s">
        <v>899</v>
      </c>
      <c r="M169" s="21" t="s">
        <v>233</v>
      </c>
      <c r="N169" s="21"/>
      <c r="O169" s="22" t="s">
        <v>947</v>
      </c>
      <c r="P169" s="22" t="s">
        <v>830</v>
      </c>
    </row>
    <row r="170" spans="1:16" ht="13.5" thickBot="1">
      <c r="A170" s="6" t="str">
        <f t="shared" si="12"/>
        <v> BBS 107 </v>
      </c>
      <c r="B170" s="2" t="str">
        <f t="shared" si="13"/>
        <v>I</v>
      </c>
      <c r="C170" s="6">
        <f t="shared" si="14"/>
        <v>49550.421999999999</v>
      </c>
      <c r="D170" s="3" t="str">
        <f t="shared" si="15"/>
        <v>vis</v>
      </c>
      <c r="E170" s="19">
        <f>VLOOKUP(C170,Active!C$21:E$967,3,FALSE)</f>
        <v>14928.068515203367</v>
      </c>
      <c r="F170" s="2" t="s">
        <v>207</v>
      </c>
      <c r="G170" s="3" t="str">
        <f t="shared" si="16"/>
        <v>49550.422</v>
      </c>
      <c r="H170" s="6">
        <f t="shared" si="17"/>
        <v>14928</v>
      </c>
      <c r="I170" s="20" t="s">
        <v>948</v>
      </c>
      <c r="J170" s="21" t="s">
        <v>949</v>
      </c>
      <c r="K170" s="20">
        <v>14928</v>
      </c>
      <c r="L170" s="20" t="s">
        <v>950</v>
      </c>
      <c r="M170" s="21" t="s">
        <v>233</v>
      </c>
      <c r="N170" s="21"/>
      <c r="O170" s="22" t="s">
        <v>623</v>
      </c>
      <c r="P170" s="22" t="s">
        <v>951</v>
      </c>
    </row>
    <row r="171" spans="1:16" ht="13.5" thickBot="1">
      <c r="A171" s="6" t="str">
        <f t="shared" si="12"/>
        <v> BBS 107 </v>
      </c>
      <c r="B171" s="2" t="str">
        <f t="shared" si="13"/>
        <v>I</v>
      </c>
      <c r="C171" s="6">
        <f t="shared" si="14"/>
        <v>49564.455000000002</v>
      </c>
      <c r="D171" s="3" t="str">
        <f t="shared" si="15"/>
        <v>vis</v>
      </c>
      <c r="E171" s="19">
        <f>VLOOKUP(C171,Active!C$21:E$967,3,FALSE)</f>
        <v>14952.078470275175</v>
      </c>
      <c r="F171" s="2" t="s">
        <v>207</v>
      </c>
      <c r="G171" s="3" t="str">
        <f t="shared" si="16"/>
        <v>49564.455</v>
      </c>
      <c r="H171" s="6">
        <f t="shared" si="17"/>
        <v>14952</v>
      </c>
      <c r="I171" s="20" t="s">
        <v>952</v>
      </c>
      <c r="J171" s="21" t="s">
        <v>953</v>
      </c>
      <c r="K171" s="20">
        <v>14952</v>
      </c>
      <c r="L171" s="20" t="s">
        <v>881</v>
      </c>
      <c r="M171" s="21" t="s">
        <v>233</v>
      </c>
      <c r="N171" s="21"/>
      <c r="O171" s="22" t="s">
        <v>623</v>
      </c>
      <c r="P171" s="22" t="s">
        <v>951</v>
      </c>
    </row>
    <row r="172" spans="1:16" ht="13.5" thickBot="1">
      <c r="A172" s="6" t="str">
        <f t="shared" si="12"/>
        <v> BRNO 31 </v>
      </c>
      <c r="B172" s="2" t="str">
        <f t="shared" si="13"/>
        <v>I</v>
      </c>
      <c r="C172" s="6">
        <f t="shared" si="14"/>
        <v>49571.46</v>
      </c>
      <c r="D172" s="3" t="str">
        <f t="shared" si="15"/>
        <v>vis</v>
      </c>
      <c r="E172" s="19">
        <f>VLOOKUP(C172,Active!C$21:E$967,3,FALSE)</f>
        <v>14964.063771727317</v>
      </c>
      <c r="F172" s="2" t="s">
        <v>207</v>
      </c>
      <c r="G172" s="3" t="str">
        <f t="shared" si="16"/>
        <v>49571.460</v>
      </c>
      <c r="H172" s="6">
        <f t="shared" si="17"/>
        <v>14964</v>
      </c>
      <c r="I172" s="20" t="s">
        <v>954</v>
      </c>
      <c r="J172" s="21" t="s">
        <v>955</v>
      </c>
      <c r="K172" s="20">
        <v>14964</v>
      </c>
      <c r="L172" s="20" t="s">
        <v>740</v>
      </c>
      <c r="M172" s="21" t="s">
        <v>233</v>
      </c>
      <c r="N172" s="21"/>
      <c r="O172" s="22" t="s">
        <v>947</v>
      </c>
      <c r="P172" s="22" t="s">
        <v>830</v>
      </c>
    </row>
    <row r="173" spans="1:16" ht="13.5" thickBot="1">
      <c r="A173" s="6" t="str">
        <f t="shared" si="12"/>
        <v> BRNO 31 </v>
      </c>
      <c r="B173" s="2" t="str">
        <f t="shared" si="13"/>
        <v>I</v>
      </c>
      <c r="C173" s="6">
        <f t="shared" si="14"/>
        <v>49571.464</v>
      </c>
      <c r="D173" s="3" t="str">
        <f t="shared" si="15"/>
        <v>vis</v>
      </c>
      <c r="E173" s="19">
        <f>VLOOKUP(C173,Active!C$21:E$967,3,FALSE)</f>
        <v>14964.070615582537</v>
      </c>
      <c r="F173" s="2" t="s">
        <v>207</v>
      </c>
      <c r="G173" s="3" t="str">
        <f t="shared" si="16"/>
        <v>49571.464</v>
      </c>
      <c r="H173" s="6">
        <f t="shared" si="17"/>
        <v>14964</v>
      </c>
      <c r="I173" s="20" t="s">
        <v>956</v>
      </c>
      <c r="J173" s="21" t="s">
        <v>957</v>
      </c>
      <c r="K173" s="20">
        <v>14964</v>
      </c>
      <c r="L173" s="20" t="s">
        <v>812</v>
      </c>
      <c r="M173" s="21" t="s">
        <v>233</v>
      </c>
      <c r="N173" s="21"/>
      <c r="O173" s="22" t="s">
        <v>701</v>
      </c>
      <c r="P173" s="22" t="s">
        <v>830</v>
      </c>
    </row>
    <row r="174" spans="1:16" ht="13.5" thickBot="1">
      <c r="A174" s="6" t="str">
        <f t="shared" si="12"/>
        <v> BRNO 31 </v>
      </c>
      <c r="B174" s="2" t="str">
        <f t="shared" si="13"/>
        <v>I</v>
      </c>
      <c r="C174" s="6">
        <f t="shared" si="14"/>
        <v>49571.466</v>
      </c>
      <c r="D174" s="3" t="str">
        <f t="shared" si="15"/>
        <v>vis</v>
      </c>
      <c r="E174" s="19">
        <f>VLOOKUP(C174,Active!C$21:E$967,3,FALSE)</f>
        <v>14964.074037510147</v>
      </c>
      <c r="F174" s="2" t="s">
        <v>207</v>
      </c>
      <c r="G174" s="3" t="str">
        <f t="shared" si="16"/>
        <v>49571.466</v>
      </c>
      <c r="H174" s="6">
        <f t="shared" si="17"/>
        <v>14964</v>
      </c>
      <c r="I174" s="20" t="s">
        <v>958</v>
      </c>
      <c r="J174" s="21" t="s">
        <v>959</v>
      </c>
      <c r="K174" s="20">
        <v>14964</v>
      </c>
      <c r="L174" s="20" t="s">
        <v>960</v>
      </c>
      <c r="M174" s="21" t="s">
        <v>233</v>
      </c>
      <c r="N174" s="21"/>
      <c r="O174" s="22" t="s">
        <v>920</v>
      </c>
      <c r="P174" s="22" t="s">
        <v>830</v>
      </c>
    </row>
    <row r="175" spans="1:16" ht="13.5" thickBot="1">
      <c r="A175" s="6" t="str">
        <f t="shared" si="12"/>
        <v> BRNO 31 </v>
      </c>
      <c r="B175" s="2" t="str">
        <f t="shared" si="13"/>
        <v>I</v>
      </c>
      <c r="C175" s="6">
        <f t="shared" si="14"/>
        <v>49571.466999999997</v>
      </c>
      <c r="D175" s="3" t="str">
        <f t="shared" si="15"/>
        <v>vis</v>
      </c>
      <c r="E175" s="19">
        <f>VLOOKUP(C175,Active!C$21:E$967,3,FALSE)</f>
        <v>14964.075748473946</v>
      </c>
      <c r="F175" s="2" t="s">
        <v>207</v>
      </c>
      <c r="G175" s="3" t="str">
        <f t="shared" si="16"/>
        <v>49571.467</v>
      </c>
      <c r="H175" s="6">
        <f t="shared" si="17"/>
        <v>14964</v>
      </c>
      <c r="I175" s="20" t="s">
        <v>961</v>
      </c>
      <c r="J175" s="21" t="s">
        <v>962</v>
      </c>
      <c r="K175" s="20">
        <v>14964</v>
      </c>
      <c r="L175" s="20" t="s">
        <v>764</v>
      </c>
      <c r="M175" s="21" t="s">
        <v>233</v>
      </c>
      <c r="N175" s="21"/>
      <c r="O175" s="22" t="s">
        <v>923</v>
      </c>
      <c r="P175" s="22" t="s">
        <v>830</v>
      </c>
    </row>
    <row r="176" spans="1:16" ht="13.5" thickBot="1">
      <c r="A176" s="6" t="str">
        <f t="shared" si="12"/>
        <v> BBS 107 </v>
      </c>
      <c r="B176" s="2" t="str">
        <f t="shared" si="13"/>
        <v>I</v>
      </c>
      <c r="C176" s="6">
        <f t="shared" si="14"/>
        <v>49581.396000000001</v>
      </c>
      <c r="D176" s="3" t="str">
        <f t="shared" si="15"/>
        <v>vis</v>
      </c>
      <c r="E176" s="19">
        <f>VLOOKUP(C176,Active!C$21:E$967,3,FALSE)</f>
        <v>14981.063908091135</v>
      </c>
      <c r="F176" s="2" t="s">
        <v>207</v>
      </c>
      <c r="G176" s="3" t="str">
        <f t="shared" si="16"/>
        <v>49581.396</v>
      </c>
      <c r="H176" s="6">
        <f t="shared" si="17"/>
        <v>14981</v>
      </c>
      <c r="I176" s="20" t="s">
        <v>963</v>
      </c>
      <c r="J176" s="21" t="s">
        <v>964</v>
      </c>
      <c r="K176" s="20">
        <v>14981</v>
      </c>
      <c r="L176" s="20" t="s">
        <v>740</v>
      </c>
      <c r="M176" s="21" t="s">
        <v>233</v>
      </c>
      <c r="N176" s="21"/>
      <c r="O176" s="22" t="s">
        <v>623</v>
      </c>
      <c r="P176" s="22" t="s">
        <v>951</v>
      </c>
    </row>
    <row r="177" spans="1:16" ht="13.5" thickBot="1">
      <c r="A177" s="6" t="str">
        <f t="shared" si="12"/>
        <v> BBS 108 </v>
      </c>
      <c r="B177" s="2" t="str">
        <f t="shared" si="13"/>
        <v>I</v>
      </c>
      <c r="C177" s="6">
        <f t="shared" si="14"/>
        <v>49650.366999999998</v>
      </c>
      <c r="D177" s="3" t="str">
        <f t="shared" si="15"/>
        <v>vis</v>
      </c>
      <c r="E177" s="19">
        <f>VLOOKUP(C177,Active!C$21:E$967,3,FALSE)</f>
        <v>15099.070792667288</v>
      </c>
      <c r="F177" s="2" t="s">
        <v>207</v>
      </c>
      <c r="G177" s="3" t="str">
        <f t="shared" si="16"/>
        <v>49650.367</v>
      </c>
      <c r="H177" s="6">
        <f t="shared" si="17"/>
        <v>15099</v>
      </c>
      <c r="I177" s="20" t="s">
        <v>965</v>
      </c>
      <c r="J177" s="21" t="s">
        <v>966</v>
      </c>
      <c r="K177" s="20">
        <v>15099</v>
      </c>
      <c r="L177" s="20" t="s">
        <v>812</v>
      </c>
      <c r="M177" s="21" t="s">
        <v>233</v>
      </c>
      <c r="N177" s="21"/>
      <c r="O177" s="22" t="s">
        <v>559</v>
      </c>
      <c r="P177" s="22" t="s">
        <v>967</v>
      </c>
    </row>
    <row r="178" spans="1:16" ht="13.5" thickBot="1">
      <c r="A178" s="6" t="str">
        <f t="shared" si="12"/>
        <v> BBS 109 </v>
      </c>
      <c r="B178" s="2" t="str">
        <f t="shared" si="13"/>
        <v>I</v>
      </c>
      <c r="C178" s="6">
        <f t="shared" si="14"/>
        <v>49896.423000000003</v>
      </c>
      <c r="D178" s="3" t="str">
        <f t="shared" si="15"/>
        <v>vis</v>
      </c>
      <c r="E178" s="19">
        <f>VLOOKUP(C178,Active!C$21:E$967,3,FALSE)</f>
        <v>15520.063702604384</v>
      </c>
      <c r="F178" s="2" t="s">
        <v>207</v>
      </c>
      <c r="G178" s="3" t="str">
        <f t="shared" si="16"/>
        <v>49896.423</v>
      </c>
      <c r="H178" s="6">
        <f t="shared" si="17"/>
        <v>15520</v>
      </c>
      <c r="I178" s="20" t="s">
        <v>968</v>
      </c>
      <c r="J178" s="21" t="s">
        <v>969</v>
      </c>
      <c r="K178" s="20">
        <v>15520</v>
      </c>
      <c r="L178" s="20" t="s">
        <v>740</v>
      </c>
      <c r="M178" s="21" t="s">
        <v>233</v>
      </c>
      <c r="N178" s="21"/>
      <c r="O178" s="22" t="s">
        <v>623</v>
      </c>
      <c r="P178" s="22" t="s">
        <v>970</v>
      </c>
    </row>
    <row r="179" spans="1:16" ht="13.5" thickBot="1">
      <c r="A179" s="6" t="str">
        <f t="shared" si="12"/>
        <v> BBS 109 </v>
      </c>
      <c r="B179" s="2" t="str">
        <f t="shared" si="13"/>
        <v>I</v>
      </c>
      <c r="C179" s="6">
        <f t="shared" si="14"/>
        <v>49907.531999999999</v>
      </c>
      <c r="D179" s="3" t="str">
        <f t="shared" si="15"/>
        <v>vis</v>
      </c>
      <c r="E179" s="19">
        <f>VLOOKUP(C179,Active!C$21:E$967,3,FALSE)</f>
        <v>15539.070799511144</v>
      </c>
      <c r="F179" s="2" t="s">
        <v>207</v>
      </c>
      <c r="G179" s="3" t="str">
        <f t="shared" si="16"/>
        <v>49907.532</v>
      </c>
      <c r="H179" s="6">
        <f t="shared" si="17"/>
        <v>15539</v>
      </c>
      <c r="I179" s="20" t="s">
        <v>971</v>
      </c>
      <c r="J179" s="21" t="s">
        <v>972</v>
      </c>
      <c r="K179" s="20">
        <v>15539</v>
      </c>
      <c r="L179" s="20" t="s">
        <v>812</v>
      </c>
      <c r="M179" s="21" t="s">
        <v>233</v>
      </c>
      <c r="N179" s="21"/>
      <c r="O179" s="22" t="s">
        <v>559</v>
      </c>
      <c r="P179" s="22" t="s">
        <v>970</v>
      </c>
    </row>
    <row r="180" spans="1:16" ht="13.5" thickBot="1">
      <c r="A180" s="6" t="str">
        <f t="shared" si="12"/>
        <v>IBVS 4941 </v>
      </c>
      <c r="B180" s="2" t="str">
        <f t="shared" si="13"/>
        <v>I</v>
      </c>
      <c r="C180" s="6">
        <f t="shared" si="14"/>
        <v>49917.472000000002</v>
      </c>
      <c r="D180" s="3" t="str">
        <f t="shared" si="15"/>
        <v>vis</v>
      </c>
      <c r="E180" s="19">
        <f>VLOOKUP(C180,Active!C$21:E$967,3,FALSE)</f>
        <v>15556.077779730183</v>
      </c>
      <c r="F180" s="2" t="s">
        <v>207</v>
      </c>
      <c r="G180" s="3" t="str">
        <f t="shared" si="16"/>
        <v>49917.4720</v>
      </c>
      <c r="H180" s="6">
        <f t="shared" si="17"/>
        <v>15556</v>
      </c>
      <c r="I180" s="20" t="s">
        <v>973</v>
      </c>
      <c r="J180" s="21" t="s">
        <v>974</v>
      </c>
      <c r="K180" s="20">
        <v>15556</v>
      </c>
      <c r="L180" s="20" t="s">
        <v>975</v>
      </c>
      <c r="M180" s="21" t="s">
        <v>820</v>
      </c>
      <c r="N180" s="21" t="s">
        <v>821</v>
      </c>
      <c r="O180" s="22" t="s">
        <v>976</v>
      </c>
      <c r="P180" s="23" t="s">
        <v>977</v>
      </c>
    </row>
    <row r="181" spans="1:16" ht="13.5" thickBot="1">
      <c r="A181" s="6" t="str">
        <f t="shared" si="12"/>
        <v> BBS 110 </v>
      </c>
      <c r="B181" s="2" t="str">
        <f t="shared" si="13"/>
        <v>I</v>
      </c>
      <c r="C181" s="6">
        <f t="shared" si="14"/>
        <v>49917.472000000002</v>
      </c>
      <c r="D181" s="3" t="str">
        <f t="shared" si="15"/>
        <v>vis</v>
      </c>
      <c r="E181" s="19">
        <f>VLOOKUP(C181,Active!C$21:E$967,3,FALSE)</f>
        <v>15556.077779730183</v>
      </c>
      <c r="F181" s="2" t="s">
        <v>207</v>
      </c>
      <c r="G181" s="3" t="str">
        <f t="shared" si="16"/>
        <v>49917.472</v>
      </c>
      <c r="H181" s="6">
        <f t="shared" si="17"/>
        <v>15556</v>
      </c>
      <c r="I181" s="20" t="s">
        <v>978</v>
      </c>
      <c r="J181" s="21" t="s">
        <v>974</v>
      </c>
      <c r="K181" s="20">
        <v>15556</v>
      </c>
      <c r="L181" s="20" t="s">
        <v>847</v>
      </c>
      <c r="M181" s="21" t="s">
        <v>233</v>
      </c>
      <c r="N181" s="21"/>
      <c r="O181" s="22" t="s">
        <v>623</v>
      </c>
      <c r="P181" s="22" t="s">
        <v>979</v>
      </c>
    </row>
    <row r="182" spans="1:16" ht="13.5" thickBot="1">
      <c r="A182" s="6" t="str">
        <f t="shared" si="12"/>
        <v> BBS 110 </v>
      </c>
      <c r="B182" s="2" t="str">
        <f t="shared" si="13"/>
        <v>I</v>
      </c>
      <c r="C182" s="6">
        <f t="shared" si="14"/>
        <v>49934.421999999999</v>
      </c>
      <c r="D182" s="3" t="str">
        <f t="shared" si="15"/>
        <v>vis</v>
      </c>
      <c r="E182" s="19">
        <f>VLOOKUP(C182,Active!C$21:E$967,3,FALSE)</f>
        <v>15585.078616220382</v>
      </c>
      <c r="F182" s="2" t="s">
        <v>207</v>
      </c>
      <c r="G182" s="3" t="str">
        <f t="shared" si="16"/>
        <v>49934.422</v>
      </c>
      <c r="H182" s="6">
        <f t="shared" si="17"/>
        <v>15585</v>
      </c>
      <c r="I182" s="20" t="s">
        <v>989</v>
      </c>
      <c r="J182" s="21" t="s">
        <v>990</v>
      </c>
      <c r="K182" s="20">
        <v>15585</v>
      </c>
      <c r="L182" s="20" t="s">
        <v>881</v>
      </c>
      <c r="M182" s="21" t="s">
        <v>233</v>
      </c>
      <c r="N182" s="21"/>
      <c r="O182" s="22" t="s">
        <v>623</v>
      </c>
      <c r="P182" s="22" t="s">
        <v>979</v>
      </c>
    </row>
    <row r="183" spans="1:16" ht="13.5" thickBot="1">
      <c r="A183" s="6" t="str">
        <f t="shared" si="12"/>
        <v> BBS 110 </v>
      </c>
      <c r="B183" s="2" t="str">
        <f t="shared" si="13"/>
        <v>I</v>
      </c>
      <c r="C183" s="6">
        <f t="shared" si="14"/>
        <v>49934.432000000001</v>
      </c>
      <c r="D183" s="3" t="str">
        <f t="shared" si="15"/>
        <v>vis</v>
      </c>
      <c r="E183" s="19">
        <f>VLOOKUP(C183,Active!C$21:E$967,3,FALSE)</f>
        <v>15585.095725858433</v>
      </c>
      <c r="F183" s="2" t="s">
        <v>207</v>
      </c>
      <c r="G183" s="3" t="str">
        <f t="shared" si="16"/>
        <v>49934.432</v>
      </c>
      <c r="H183" s="6">
        <f t="shared" si="17"/>
        <v>15585</v>
      </c>
      <c r="I183" s="20" t="s">
        <v>991</v>
      </c>
      <c r="J183" s="21" t="s">
        <v>992</v>
      </c>
      <c r="K183" s="20">
        <v>15585</v>
      </c>
      <c r="L183" s="20" t="s">
        <v>993</v>
      </c>
      <c r="M183" s="21" t="s">
        <v>233</v>
      </c>
      <c r="N183" s="21"/>
      <c r="O183" s="22" t="s">
        <v>654</v>
      </c>
      <c r="P183" s="22" t="s">
        <v>979</v>
      </c>
    </row>
    <row r="184" spans="1:16" ht="13.5" thickBot="1">
      <c r="A184" s="6" t="str">
        <f t="shared" si="12"/>
        <v>IBVS 4941 </v>
      </c>
      <c r="B184" s="2" t="str">
        <f t="shared" si="13"/>
        <v>I</v>
      </c>
      <c r="C184" s="6">
        <f t="shared" si="14"/>
        <v>49938.510300000002</v>
      </c>
      <c r="D184" s="3" t="str">
        <f t="shared" si="15"/>
        <v>vis</v>
      </c>
      <c r="E184" s="19">
        <f>VLOOKUP(C184,Active!C$21:E$967,3,FALSE)</f>
        <v>15592.073549543273</v>
      </c>
      <c r="F184" s="2" t="s">
        <v>207</v>
      </c>
      <c r="G184" s="3" t="str">
        <f t="shared" si="16"/>
        <v>49938.5103</v>
      </c>
      <c r="H184" s="6">
        <f t="shared" si="17"/>
        <v>15592</v>
      </c>
      <c r="I184" s="20" t="s">
        <v>994</v>
      </c>
      <c r="J184" s="21" t="s">
        <v>995</v>
      </c>
      <c r="K184" s="20">
        <v>15592</v>
      </c>
      <c r="L184" s="20" t="s">
        <v>996</v>
      </c>
      <c r="M184" s="21" t="s">
        <v>820</v>
      </c>
      <c r="N184" s="21" t="s">
        <v>821</v>
      </c>
      <c r="O184" s="22" t="s">
        <v>976</v>
      </c>
      <c r="P184" s="23" t="s">
        <v>977</v>
      </c>
    </row>
    <row r="185" spans="1:16" ht="13.5" thickBot="1">
      <c r="A185" s="6" t="str">
        <f t="shared" si="12"/>
        <v> BBS 110 </v>
      </c>
      <c r="B185" s="2" t="str">
        <f t="shared" si="13"/>
        <v>I</v>
      </c>
      <c r="C185" s="6">
        <f t="shared" si="14"/>
        <v>49993.457999999999</v>
      </c>
      <c r="D185" s="3" t="str">
        <f t="shared" si="15"/>
        <v>vis</v>
      </c>
      <c r="E185" s="19">
        <f>VLOOKUP(C185,Active!C$21:E$967,3,FALSE)</f>
        <v>15686.08707539653</v>
      </c>
      <c r="F185" s="2" t="s">
        <v>207</v>
      </c>
      <c r="G185" s="3" t="str">
        <f t="shared" si="16"/>
        <v>49993.458</v>
      </c>
      <c r="H185" s="6">
        <f t="shared" si="17"/>
        <v>15686</v>
      </c>
      <c r="I185" s="20" t="s">
        <v>997</v>
      </c>
      <c r="J185" s="21" t="s">
        <v>998</v>
      </c>
      <c r="K185" s="20">
        <v>15686</v>
      </c>
      <c r="L185" s="20" t="s">
        <v>999</v>
      </c>
      <c r="M185" s="21" t="s">
        <v>233</v>
      </c>
      <c r="N185" s="21"/>
      <c r="O185" s="22" t="s">
        <v>623</v>
      </c>
      <c r="P185" s="22" t="s">
        <v>979</v>
      </c>
    </row>
    <row r="186" spans="1:16" ht="13.5" thickBot="1">
      <c r="A186" s="6" t="str">
        <f t="shared" si="12"/>
        <v> BBS 110 </v>
      </c>
      <c r="B186" s="2" t="str">
        <f t="shared" si="13"/>
        <v>I</v>
      </c>
      <c r="C186" s="6">
        <f t="shared" si="14"/>
        <v>50006.309000000001</v>
      </c>
      <c r="D186" s="3" t="str">
        <f t="shared" si="15"/>
        <v>vis</v>
      </c>
      <c r="E186" s="19">
        <f>VLOOKUP(C186,Active!C$21:E$967,3,FALSE)</f>
        <v>15708.074671251143</v>
      </c>
      <c r="F186" s="2" t="s">
        <v>207</v>
      </c>
      <c r="G186" s="3" t="str">
        <f t="shared" si="16"/>
        <v>50006.309</v>
      </c>
      <c r="H186" s="6">
        <f t="shared" si="17"/>
        <v>15708</v>
      </c>
      <c r="I186" s="20" t="s">
        <v>1000</v>
      </c>
      <c r="J186" s="21" t="s">
        <v>1001</v>
      </c>
      <c r="K186" s="20">
        <v>15708</v>
      </c>
      <c r="L186" s="20" t="s">
        <v>764</v>
      </c>
      <c r="M186" s="21" t="s">
        <v>233</v>
      </c>
      <c r="N186" s="21"/>
      <c r="O186" s="22" t="s">
        <v>559</v>
      </c>
      <c r="P186" s="22" t="s">
        <v>979</v>
      </c>
    </row>
    <row r="187" spans="1:16" ht="13.5" thickBot="1">
      <c r="A187" s="6" t="str">
        <f t="shared" si="12"/>
        <v> BBS 111 </v>
      </c>
      <c r="B187" s="2" t="str">
        <f t="shared" si="13"/>
        <v>I</v>
      </c>
      <c r="C187" s="6">
        <f t="shared" si="14"/>
        <v>50068.264999999999</v>
      </c>
      <c r="D187" s="3" t="str">
        <f t="shared" si="15"/>
        <v>vis</v>
      </c>
      <c r="E187" s="19">
        <f>VLOOKUP(C187,Active!C$21:E$967,3,FALSE)</f>
        <v>15814.079144737103</v>
      </c>
      <c r="F187" s="2" t="s">
        <v>207</v>
      </c>
      <c r="G187" s="3" t="str">
        <f t="shared" si="16"/>
        <v>50068.265</v>
      </c>
      <c r="H187" s="6">
        <f t="shared" si="17"/>
        <v>15814</v>
      </c>
      <c r="I187" s="20" t="s">
        <v>1002</v>
      </c>
      <c r="J187" s="21" t="s">
        <v>1003</v>
      </c>
      <c r="K187" s="20">
        <v>15814</v>
      </c>
      <c r="L187" s="20" t="s">
        <v>881</v>
      </c>
      <c r="M187" s="21" t="s">
        <v>233</v>
      </c>
      <c r="N187" s="21"/>
      <c r="O187" s="22" t="s">
        <v>559</v>
      </c>
      <c r="P187" s="22" t="s">
        <v>1004</v>
      </c>
    </row>
    <row r="188" spans="1:16" ht="13.5" thickBot="1">
      <c r="A188" s="6" t="str">
        <f t="shared" si="12"/>
        <v> BBS 112 </v>
      </c>
      <c r="B188" s="2" t="str">
        <f t="shared" si="13"/>
        <v>I</v>
      </c>
      <c r="C188" s="6">
        <f t="shared" si="14"/>
        <v>50287.445</v>
      </c>
      <c r="D188" s="3" t="str">
        <f t="shared" si="15"/>
        <v>vis</v>
      </c>
      <c r="E188" s="19">
        <f>VLOOKUP(C188,Active!C$21:E$967,3,FALSE)</f>
        <v>16189.088191458221</v>
      </c>
      <c r="F188" s="2" t="s">
        <v>207</v>
      </c>
      <c r="G188" s="3" t="str">
        <f t="shared" si="16"/>
        <v>50287.445</v>
      </c>
      <c r="H188" s="6">
        <f t="shared" si="17"/>
        <v>16189</v>
      </c>
      <c r="I188" s="20" t="s">
        <v>1005</v>
      </c>
      <c r="J188" s="21" t="s">
        <v>1006</v>
      </c>
      <c r="K188" s="20">
        <v>16189</v>
      </c>
      <c r="L188" s="20" t="s">
        <v>1007</v>
      </c>
      <c r="M188" s="21" t="s">
        <v>233</v>
      </c>
      <c r="N188" s="21"/>
      <c r="O188" s="22" t="s">
        <v>623</v>
      </c>
      <c r="P188" s="22" t="s">
        <v>1008</v>
      </c>
    </row>
    <row r="189" spans="1:16" ht="13.5" thickBot="1">
      <c r="A189" s="6" t="str">
        <f t="shared" si="12"/>
        <v> BBS 113 </v>
      </c>
      <c r="B189" s="2" t="str">
        <f t="shared" si="13"/>
        <v>I</v>
      </c>
      <c r="C189" s="6">
        <f t="shared" si="14"/>
        <v>50297.38</v>
      </c>
      <c r="D189" s="3" t="str">
        <f t="shared" si="15"/>
        <v>vis</v>
      </c>
      <c r="E189" s="19">
        <f>VLOOKUP(C189,Active!C$21:E$967,3,FALSE)</f>
        <v>16206.086616858227</v>
      </c>
      <c r="F189" s="2" t="s">
        <v>207</v>
      </c>
      <c r="G189" s="3" t="str">
        <f t="shared" si="16"/>
        <v>50297.380</v>
      </c>
      <c r="H189" s="6">
        <f t="shared" si="17"/>
        <v>16206</v>
      </c>
      <c r="I189" s="20" t="s">
        <v>1009</v>
      </c>
      <c r="J189" s="21" t="s">
        <v>1010</v>
      </c>
      <c r="K189" s="20">
        <v>16206</v>
      </c>
      <c r="L189" s="20" t="s">
        <v>999</v>
      </c>
      <c r="M189" s="21" t="s">
        <v>233</v>
      </c>
      <c r="N189" s="21"/>
      <c r="O189" s="22" t="s">
        <v>559</v>
      </c>
      <c r="P189" s="22" t="s">
        <v>1011</v>
      </c>
    </row>
    <row r="190" spans="1:16" ht="13.5" thickBot="1">
      <c r="A190" s="6" t="str">
        <f t="shared" si="12"/>
        <v> BBS 113 </v>
      </c>
      <c r="B190" s="2" t="str">
        <f t="shared" si="13"/>
        <v>I</v>
      </c>
      <c r="C190" s="6">
        <f t="shared" si="14"/>
        <v>50335.366000000002</v>
      </c>
      <c r="D190" s="3" t="str">
        <f t="shared" si="15"/>
        <v>vis</v>
      </c>
      <c r="E190" s="19">
        <f>VLOOKUP(C190,Active!C$21:E$967,3,FALSE)</f>
        <v>16271.079287944778</v>
      </c>
      <c r="F190" s="2" t="s">
        <v>207</v>
      </c>
      <c r="G190" s="3" t="str">
        <f t="shared" si="16"/>
        <v>50335.366</v>
      </c>
      <c r="H190" s="6">
        <f t="shared" si="17"/>
        <v>16271</v>
      </c>
      <c r="I190" s="20" t="s">
        <v>1018</v>
      </c>
      <c r="J190" s="21" t="s">
        <v>1019</v>
      </c>
      <c r="K190" s="20">
        <v>16271</v>
      </c>
      <c r="L190" s="20" t="s">
        <v>881</v>
      </c>
      <c r="M190" s="21" t="s">
        <v>233</v>
      </c>
      <c r="N190" s="21"/>
      <c r="O190" s="22" t="s">
        <v>623</v>
      </c>
      <c r="P190" s="22" t="s">
        <v>1011</v>
      </c>
    </row>
    <row r="191" spans="1:16" ht="13.5" thickBot="1">
      <c r="A191" s="6" t="str">
        <f t="shared" si="12"/>
        <v> BBS 113 </v>
      </c>
      <c r="B191" s="2" t="str">
        <f t="shared" si="13"/>
        <v>I</v>
      </c>
      <c r="C191" s="6">
        <f t="shared" si="14"/>
        <v>50370.421999999999</v>
      </c>
      <c r="D191" s="3" t="str">
        <f t="shared" si="15"/>
        <v>vis</v>
      </c>
      <c r="E191" s="19">
        <f>VLOOKUP(C191,Active!C$21:E$967,3,FALSE)</f>
        <v>16331.05883508345</v>
      </c>
      <c r="F191" s="2" t="s">
        <v>207</v>
      </c>
      <c r="G191" s="3" t="str">
        <f t="shared" si="16"/>
        <v>50370.422</v>
      </c>
      <c r="H191" s="6">
        <f t="shared" si="17"/>
        <v>16331</v>
      </c>
      <c r="I191" s="20" t="s">
        <v>1020</v>
      </c>
      <c r="J191" s="21" t="s">
        <v>1021</v>
      </c>
      <c r="K191" s="20">
        <v>16331</v>
      </c>
      <c r="L191" s="20" t="s">
        <v>780</v>
      </c>
      <c r="M191" s="21" t="s">
        <v>233</v>
      </c>
      <c r="N191" s="21"/>
      <c r="O191" s="22" t="s">
        <v>623</v>
      </c>
      <c r="P191" s="22" t="s">
        <v>1011</v>
      </c>
    </row>
    <row r="192" spans="1:16" ht="13.5" thickBot="1">
      <c r="A192" s="6" t="str">
        <f t="shared" si="12"/>
        <v> BBS 113 </v>
      </c>
      <c r="B192" s="2" t="str">
        <f t="shared" si="13"/>
        <v>I</v>
      </c>
      <c r="C192" s="6">
        <f t="shared" si="14"/>
        <v>50380.366000000002</v>
      </c>
      <c r="D192" s="3" t="str">
        <f t="shared" si="15"/>
        <v>vis</v>
      </c>
      <c r="E192" s="19">
        <f>VLOOKUP(C192,Active!C$21:E$967,3,FALSE)</f>
        <v>16348.072659157709</v>
      </c>
      <c r="F192" s="2" t="s">
        <v>207</v>
      </c>
      <c r="G192" s="3" t="str">
        <f t="shared" si="16"/>
        <v>50380.366</v>
      </c>
      <c r="H192" s="6">
        <f t="shared" si="17"/>
        <v>16348</v>
      </c>
      <c r="I192" s="20" t="s">
        <v>1022</v>
      </c>
      <c r="J192" s="21" t="s">
        <v>1023</v>
      </c>
      <c r="K192" s="20">
        <v>16348</v>
      </c>
      <c r="L192" s="20" t="s">
        <v>1024</v>
      </c>
      <c r="M192" s="21" t="s">
        <v>233</v>
      </c>
      <c r="N192" s="21"/>
      <c r="O192" s="22" t="s">
        <v>623</v>
      </c>
      <c r="P192" s="22" t="s">
        <v>1011</v>
      </c>
    </row>
    <row r="193" spans="1:16" ht="13.5" thickBot="1">
      <c r="A193" s="6" t="str">
        <f t="shared" si="12"/>
        <v> BBS 114 </v>
      </c>
      <c r="B193" s="2" t="str">
        <f t="shared" si="13"/>
        <v>I</v>
      </c>
      <c r="C193" s="6">
        <f t="shared" si="14"/>
        <v>50390.305999999997</v>
      </c>
      <c r="D193" s="3" t="str">
        <f t="shared" si="15"/>
        <v>vis</v>
      </c>
      <c r="E193" s="19">
        <f>VLOOKUP(C193,Active!C$21:E$967,3,FALSE)</f>
        <v>16365.079639376734</v>
      </c>
      <c r="F193" s="2" t="s">
        <v>207</v>
      </c>
      <c r="G193" s="3" t="str">
        <f t="shared" si="16"/>
        <v>50390.306</v>
      </c>
      <c r="H193" s="6">
        <f t="shared" si="17"/>
        <v>16365</v>
      </c>
      <c r="I193" s="20" t="s">
        <v>1025</v>
      </c>
      <c r="J193" s="21" t="s">
        <v>1026</v>
      </c>
      <c r="K193" s="20">
        <v>16365</v>
      </c>
      <c r="L193" s="20" t="s">
        <v>783</v>
      </c>
      <c r="M193" s="21" t="s">
        <v>233</v>
      </c>
      <c r="N193" s="21"/>
      <c r="O193" s="22" t="s">
        <v>623</v>
      </c>
      <c r="P193" s="22" t="s">
        <v>1027</v>
      </c>
    </row>
    <row r="194" spans="1:16" ht="13.5" thickBot="1">
      <c r="A194" s="6" t="str">
        <f t="shared" si="12"/>
        <v> BBS 115 </v>
      </c>
      <c r="B194" s="2" t="str">
        <f t="shared" si="13"/>
        <v>I</v>
      </c>
      <c r="C194" s="6">
        <f t="shared" si="14"/>
        <v>50551.620999999999</v>
      </c>
      <c r="D194" s="3" t="str">
        <f t="shared" si="15"/>
        <v>vis</v>
      </c>
      <c r="E194" s="19">
        <f>VLOOKUP(C194,Active!C$21:E$967,3,FALSE)</f>
        <v>16641.083765537049</v>
      </c>
      <c r="F194" s="2" t="s">
        <v>207</v>
      </c>
      <c r="G194" s="3" t="str">
        <f t="shared" si="16"/>
        <v>50551.621</v>
      </c>
      <c r="H194" s="6">
        <f t="shared" si="17"/>
        <v>16641</v>
      </c>
      <c r="I194" s="20" t="s">
        <v>1028</v>
      </c>
      <c r="J194" s="21" t="s">
        <v>1029</v>
      </c>
      <c r="K194" s="20">
        <v>16641</v>
      </c>
      <c r="L194" s="20" t="s">
        <v>1030</v>
      </c>
      <c r="M194" s="21" t="s">
        <v>233</v>
      </c>
      <c r="N194" s="21"/>
      <c r="O194" s="22" t="s">
        <v>559</v>
      </c>
      <c r="P194" s="22" t="s">
        <v>1031</v>
      </c>
    </row>
    <row r="195" spans="1:16" ht="13.5" thickBot="1">
      <c r="A195" s="6" t="str">
        <f t="shared" si="12"/>
        <v> BBS 115 </v>
      </c>
      <c r="B195" s="2" t="str">
        <f t="shared" si="13"/>
        <v>I</v>
      </c>
      <c r="C195" s="6">
        <f t="shared" si="14"/>
        <v>50671.436999999998</v>
      </c>
      <c r="D195" s="3" t="str">
        <f t="shared" si="15"/>
        <v>vis</v>
      </c>
      <c r="E195" s="19">
        <f>VLOOKUP(C195,Active!C$21:E$967,3,FALSE)</f>
        <v>16846.084604764794</v>
      </c>
      <c r="F195" s="2" t="s">
        <v>207</v>
      </c>
      <c r="G195" s="3" t="str">
        <f t="shared" si="16"/>
        <v>50671.437</v>
      </c>
      <c r="H195" s="6">
        <f t="shared" si="17"/>
        <v>16846</v>
      </c>
      <c r="I195" s="20" t="s">
        <v>1032</v>
      </c>
      <c r="J195" s="21" t="s">
        <v>1033</v>
      </c>
      <c r="K195" s="20">
        <v>16846</v>
      </c>
      <c r="L195" s="20" t="s">
        <v>1030</v>
      </c>
      <c r="M195" s="21" t="s">
        <v>233</v>
      </c>
      <c r="N195" s="21"/>
      <c r="O195" s="22" t="s">
        <v>623</v>
      </c>
      <c r="P195" s="22" t="s">
        <v>1031</v>
      </c>
    </row>
    <row r="196" spans="1:16" ht="13.5" thickBot="1">
      <c r="A196" s="6" t="str">
        <f t="shared" si="12"/>
        <v> BBS 116 </v>
      </c>
      <c r="B196" s="2" t="str">
        <f t="shared" si="13"/>
        <v>I</v>
      </c>
      <c r="C196" s="6">
        <f t="shared" si="14"/>
        <v>50671.451000000001</v>
      </c>
      <c r="D196" s="3" t="str">
        <f t="shared" si="15"/>
        <v>vis</v>
      </c>
      <c r="E196" s="19">
        <f>VLOOKUP(C196,Active!C$21:E$967,3,FALSE)</f>
        <v>16846.108558258067</v>
      </c>
      <c r="F196" s="2" t="s">
        <v>207</v>
      </c>
      <c r="G196" s="3" t="str">
        <f t="shared" si="16"/>
        <v>50671.451</v>
      </c>
      <c r="H196" s="6">
        <f t="shared" si="17"/>
        <v>16846</v>
      </c>
      <c r="I196" s="20" t="s">
        <v>1034</v>
      </c>
      <c r="J196" s="21" t="s">
        <v>1035</v>
      </c>
      <c r="K196" s="20">
        <v>16846</v>
      </c>
      <c r="L196" s="20" t="s">
        <v>1036</v>
      </c>
      <c r="M196" s="21" t="s">
        <v>233</v>
      </c>
      <c r="N196" s="21"/>
      <c r="O196" s="22" t="s">
        <v>654</v>
      </c>
      <c r="P196" s="22" t="s">
        <v>1037</v>
      </c>
    </row>
    <row r="197" spans="1:16" ht="13.5" thickBot="1">
      <c r="A197" s="6" t="str">
        <f t="shared" si="12"/>
        <v> BBS 115 </v>
      </c>
      <c r="B197" s="2" t="str">
        <f t="shared" si="13"/>
        <v>I</v>
      </c>
      <c r="C197" s="6">
        <f t="shared" si="14"/>
        <v>50688.385999999999</v>
      </c>
      <c r="D197" s="3" t="str">
        <f t="shared" si="15"/>
        <v>vis</v>
      </c>
      <c r="E197" s="19">
        <f>VLOOKUP(C197,Active!C$21:E$967,3,FALSE)</f>
        <v>16875.083730291193</v>
      </c>
      <c r="F197" s="2" t="s">
        <v>207</v>
      </c>
      <c r="G197" s="3" t="str">
        <f t="shared" si="16"/>
        <v>50688.386</v>
      </c>
      <c r="H197" s="6">
        <f t="shared" si="17"/>
        <v>16875</v>
      </c>
      <c r="I197" s="20" t="s">
        <v>1038</v>
      </c>
      <c r="J197" s="21" t="s">
        <v>1039</v>
      </c>
      <c r="K197" s="20">
        <v>16875</v>
      </c>
      <c r="L197" s="20" t="s">
        <v>1030</v>
      </c>
      <c r="M197" s="21" t="s">
        <v>233</v>
      </c>
      <c r="N197" s="21"/>
      <c r="O197" s="22" t="s">
        <v>623</v>
      </c>
      <c r="P197" s="22" t="s">
        <v>1031</v>
      </c>
    </row>
    <row r="198" spans="1:16" ht="13.5" thickBot="1">
      <c r="A198" s="6" t="str">
        <f t="shared" si="12"/>
        <v> BBS 116 </v>
      </c>
      <c r="B198" s="2" t="str">
        <f t="shared" si="13"/>
        <v>I</v>
      </c>
      <c r="C198" s="6">
        <f t="shared" si="14"/>
        <v>50716.444000000003</v>
      </c>
      <c r="D198" s="3" t="str">
        <f t="shared" si="15"/>
        <v>vis</v>
      </c>
      <c r="E198" s="19">
        <f>VLOOKUP(C198,Active!C$21:E$967,3,FALSE)</f>
        <v>16923.089952724367</v>
      </c>
      <c r="F198" s="2" t="s">
        <v>207</v>
      </c>
      <c r="G198" s="3" t="str">
        <f t="shared" si="16"/>
        <v>50716.444</v>
      </c>
      <c r="H198" s="6">
        <f t="shared" si="17"/>
        <v>16923</v>
      </c>
      <c r="I198" s="20" t="s">
        <v>1040</v>
      </c>
      <c r="J198" s="21" t="s">
        <v>1041</v>
      </c>
      <c r="K198" s="20">
        <v>16923</v>
      </c>
      <c r="L198" s="20" t="s">
        <v>1042</v>
      </c>
      <c r="M198" s="21" t="s">
        <v>233</v>
      </c>
      <c r="N198" s="21"/>
      <c r="O198" s="22" t="s">
        <v>623</v>
      </c>
      <c r="P198" s="22" t="s">
        <v>1037</v>
      </c>
    </row>
    <row r="199" spans="1:16" ht="13.5" thickBot="1">
      <c r="A199" s="6" t="str">
        <f t="shared" si="12"/>
        <v> BBS 116 </v>
      </c>
      <c r="B199" s="2" t="str">
        <f t="shared" si="13"/>
        <v>I</v>
      </c>
      <c r="C199" s="6">
        <f t="shared" si="14"/>
        <v>50750.347999999998</v>
      </c>
      <c r="D199" s="3" t="str">
        <f t="shared" si="15"/>
        <v>vis</v>
      </c>
      <c r="E199" s="19">
        <f>VLOOKUP(C199,Active!C$21:E$967,3,FALSE)</f>
        <v>16981.098469559987</v>
      </c>
      <c r="F199" s="2" t="s">
        <v>207</v>
      </c>
      <c r="G199" s="3" t="str">
        <f t="shared" si="16"/>
        <v>50750.348</v>
      </c>
      <c r="H199" s="6">
        <f t="shared" si="17"/>
        <v>16981</v>
      </c>
      <c r="I199" s="20" t="s">
        <v>1043</v>
      </c>
      <c r="J199" s="21" t="s">
        <v>1044</v>
      </c>
      <c r="K199" s="20">
        <v>16981</v>
      </c>
      <c r="L199" s="20" t="s">
        <v>1045</v>
      </c>
      <c r="M199" s="21" t="s">
        <v>233</v>
      </c>
      <c r="N199" s="21"/>
      <c r="O199" s="22" t="s">
        <v>623</v>
      </c>
      <c r="P199" s="22" t="s">
        <v>1037</v>
      </c>
    </row>
    <row r="200" spans="1:16" ht="13.5" thickBot="1">
      <c r="A200" s="6" t="str">
        <f t="shared" si="12"/>
        <v> BBS 116 </v>
      </c>
      <c r="B200" s="2" t="str">
        <f t="shared" si="13"/>
        <v>I</v>
      </c>
      <c r="C200" s="6">
        <f t="shared" si="14"/>
        <v>50767.281000000003</v>
      </c>
      <c r="D200" s="3" t="str">
        <f t="shared" si="15"/>
        <v>vis</v>
      </c>
      <c r="E200" s="19">
        <f>VLOOKUP(C200,Active!C$21:E$967,3,FALSE)</f>
        <v>17010.070219665518</v>
      </c>
      <c r="F200" s="2" t="s">
        <v>207</v>
      </c>
      <c r="G200" s="3" t="str">
        <f t="shared" si="16"/>
        <v>50767.281</v>
      </c>
      <c r="H200" s="6">
        <f t="shared" si="17"/>
        <v>17010</v>
      </c>
      <c r="I200" s="20" t="s">
        <v>1046</v>
      </c>
      <c r="J200" s="21" t="s">
        <v>1047</v>
      </c>
      <c r="K200" s="20">
        <v>17010</v>
      </c>
      <c r="L200" s="20" t="s">
        <v>812</v>
      </c>
      <c r="M200" s="21" t="s">
        <v>233</v>
      </c>
      <c r="N200" s="21"/>
      <c r="O200" s="22" t="s">
        <v>559</v>
      </c>
      <c r="P200" s="22" t="s">
        <v>1037</v>
      </c>
    </row>
    <row r="201" spans="1:16" ht="13.5" thickBot="1">
      <c r="A201" s="6" t="str">
        <f t="shared" si="12"/>
        <v> BBS 116 </v>
      </c>
      <c r="B201" s="2" t="str">
        <f t="shared" si="13"/>
        <v>I</v>
      </c>
      <c r="C201" s="6">
        <f t="shared" si="14"/>
        <v>50774.313000000002</v>
      </c>
      <c r="D201" s="3" t="str">
        <f t="shared" si="15"/>
        <v>vis</v>
      </c>
      <c r="E201" s="19">
        <f>VLOOKUP(C201,Active!C$21:E$967,3,FALSE)</f>
        <v>17022.101717140391</v>
      </c>
      <c r="F201" s="2" t="s">
        <v>207</v>
      </c>
      <c r="G201" s="3" t="str">
        <f t="shared" si="16"/>
        <v>50774.313</v>
      </c>
      <c r="H201" s="6">
        <f t="shared" si="17"/>
        <v>17022</v>
      </c>
      <c r="I201" s="20" t="s">
        <v>1048</v>
      </c>
      <c r="J201" s="21" t="s">
        <v>1049</v>
      </c>
      <c r="K201" s="20">
        <v>17022</v>
      </c>
      <c r="L201" s="20" t="s">
        <v>1050</v>
      </c>
      <c r="M201" s="21" t="s">
        <v>233</v>
      </c>
      <c r="N201" s="21"/>
      <c r="O201" s="22" t="s">
        <v>623</v>
      </c>
      <c r="P201" s="22" t="s">
        <v>1037</v>
      </c>
    </row>
    <row r="202" spans="1:16" ht="13.5" thickBot="1">
      <c r="A202" s="6" t="str">
        <f t="shared" si="12"/>
        <v> BBS 116 </v>
      </c>
      <c r="B202" s="2" t="str">
        <f t="shared" si="13"/>
        <v>I</v>
      </c>
      <c r="C202" s="6">
        <f t="shared" si="14"/>
        <v>50812.286</v>
      </c>
      <c r="D202" s="3" t="str">
        <f t="shared" si="15"/>
        <v>vis</v>
      </c>
      <c r="E202" s="19">
        <f>VLOOKUP(C202,Active!C$21:E$967,3,FALSE)</f>
        <v>17087.072145697468</v>
      </c>
      <c r="F202" s="2" t="s">
        <v>207</v>
      </c>
      <c r="G202" s="3" t="str">
        <f t="shared" si="16"/>
        <v>50812.286</v>
      </c>
      <c r="H202" s="6">
        <f t="shared" si="17"/>
        <v>17087</v>
      </c>
      <c r="I202" s="20" t="s">
        <v>1051</v>
      </c>
      <c r="J202" s="21" t="s">
        <v>1052</v>
      </c>
      <c r="K202" s="20">
        <v>17087</v>
      </c>
      <c r="L202" s="20" t="s">
        <v>1024</v>
      </c>
      <c r="M202" s="21" t="s">
        <v>233</v>
      </c>
      <c r="N202" s="21"/>
      <c r="O202" s="22" t="s">
        <v>623</v>
      </c>
      <c r="P202" s="22" t="s">
        <v>1037</v>
      </c>
    </row>
    <row r="203" spans="1:16" ht="13.5" thickBot="1">
      <c r="A203" s="6" t="str">
        <f t="shared" ref="A203:A266" si="18">P203</f>
        <v> BBS 118 </v>
      </c>
      <c r="B203" s="2" t="str">
        <f t="shared" ref="B203:B266" si="19">IF(H203=INT(H203),"I","II")</f>
        <v>I</v>
      </c>
      <c r="C203" s="6">
        <f t="shared" ref="C203:C266" si="20">1*G203</f>
        <v>51007.498</v>
      </c>
      <c r="D203" s="3" t="str">
        <f t="shared" ref="D203:D266" si="21">VLOOKUP(F203,I$1:J$5,2,FALSE)</f>
        <v>vis</v>
      </c>
      <c r="E203" s="19">
        <f>VLOOKUP(C203,Active!C$21:E$967,3,FALSE)</f>
        <v>17421.072811946771</v>
      </c>
      <c r="F203" s="2" t="s">
        <v>207</v>
      </c>
      <c r="G203" s="3" t="str">
        <f t="shared" ref="G203:G266" si="22">MID(I203,3,LEN(I203)-3)</f>
        <v>51007.498</v>
      </c>
      <c r="H203" s="6">
        <f t="shared" ref="H203:H266" si="23">1*K203</f>
        <v>17421</v>
      </c>
      <c r="I203" s="20" t="s">
        <v>1053</v>
      </c>
      <c r="J203" s="21" t="s">
        <v>1054</v>
      </c>
      <c r="K203" s="20">
        <v>17421</v>
      </c>
      <c r="L203" s="20" t="s">
        <v>960</v>
      </c>
      <c r="M203" s="21" t="s">
        <v>233</v>
      </c>
      <c r="N203" s="21"/>
      <c r="O203" s="22" t="s">
        <v>559</v>
      </c>
      <c r="P203" s="22" t="s">
        <v>1055</v>
      </c>
    </row>
    <row r="204" spans="1:16" ht="13.5" thickBot="1">
      <c r="A204" s="6" t="str">
        <f t="shared" si="18"/>
        <v> BBS 119 </v>
      </c>
      <c r="B204" s="2" t="str">
        <f t="shared" si="19"/>
        <v>I</v>
      </c>
      <c r="C204" s="6">
        <f t="shared" si="20"/>
        <v>51120.305999999997</v>
      </c>
      <c r="D204" s="3" t="str">
        <f t="shared" si="21"/>
        <v>vis</v>
      </c>
      <c r="E204" s="19">
        <f>VLOOKUP(C204,Active!C$21:E$967,3,FALSE)</f>
        <v>17614.083216830953</v>
      </c>
      <c r="F204" s="2" t="s">
        <v>207</v>
      </c>
      <c r="G204" s="3" t="str">
        <f t="shared" si="22"/>
        <v>51120.306</v>
      </c>
      <c r="H204" s="6">
        <f t="shared" si="23"/>
        <v>17614</v>
      </c>
      <c r="I204" s="20" t="s">
        <v>1060</v>
      </c>
      <c r="J204" s="21" t="s">
        <v>1061</v>
      </c>
      <c r="K204" s="20">
        <v>17614</v>
      </c>
      <c r="L204" s="20" t="s">
        <v>1030</v>
      </c>
      <c r="M204" s="21" t="s">
        <v>233</v>
      </c>
      <c r="N204" s="21"/>
      <c r="O204" s="22" t="s">
        <v>559</v>
      </c>
      <c r="P204" s="22" t="s">
        <v>1062</v>
      </c>
    </row>
    <row r="205" spans="1:16" ht="13.5" thickBot="1">
      <c r="A205" s="6" t="str">
        <f t="shared" si="18"/>
        <v> BBS 119 </v>
      </c>
      <c r="B205" s="2" t="str">
        <f t="shared" si="19"/>
        <v>I</v>
      </c>
      <c r="C205" s="6">
        <f t="shared" si="20"/>
        <v>51196.288</v>
      </c>
      <c r="D205" s="3" t="str">
        <f t="shared" si="21"/>
        <v>vis</v>
      </c>
      <c r="E205" s="19">
        <f>VLOOKUP(C205,Active!C$21:E$967,3,FALSE)</f>
        <v>17744.085668642092</v>
      </c>
      <c r="F205" s="2" t="s">
        <v>207</v>
      </c>
      <c r="G205" s="3" t="str">
        <f t="shared" si="22"/>
        <v>51196.288</v>
      </c>
      <c r="H205" s="6">
        <f t="shared" si="23"/>
        <v>17744</v>
      </c>
      <c r="I205" s="20" t="s">
        <v>1063</v>
      </c>
      <c r="J205" s="21" t="s">
        <v>1064</v>
      </c>
      <c r="K205" s="20">
        <v>17744</v>
      </c>
      <c r="L205" s="20" t="s">
        <v>1065</v>
      </c>
      <c r="M205" s="21" t="s">
        <v>233</v>
      </c>
      <c r="N205" s="21"/>
      <c r="O205" s="22" t="s">
        <v>654</v>
      </c>
      <c r="P205" s="22" t="s">
        <v>1062</v>
      </c>
    </row>
    <row r="206" spans="1:16" ht="13.5" thickBot="1">
      <c r="A206" s="6" t="str">
        <f t="shared" si="18"/>
        <v> BBS 120 </v>
      </c>
      <c r="B206" s="2" t="str">
        <f t="shared" si="19"/>
        <v>I</v>
      </c>
      <c r="C206" s="6">
        <f t="shared" si="20"/>
        <v>51274.601999999999</v>
      </c>
      <c r="D206" s="3" t="str">
        <f t="shared" si="21"/>
        <v>vis</v>
      </c>
      <c r="E206" s="19">
        <f>VLOOKUP(C206,Active!C$21:E$967,3,FALSE)</f>
        <v>17878.078088045855</v>
      </c>
      <c r="F206" s="2" t="s">
        <v>207</v>
      </c>
      <c r="G206" s="3" t="str">
        <f t="shared" si="22"/>
        <v>51274.602</v>
      </c>
      <c r="H206" s="6">
        <f t="shared" si="23"/>
        <v>17878</v>
      </c>
      <c r="I206" s="20" t="s">
        <v>1066</v>
      </c>
      <c r="J206" s="21" t="s">
        <v>1067</v>
      </c>
      <c r="K206" s="20">
        <v>17878</v>
      </c>
      <c r="L206" s="20" t="s">
        <v>881</v>
      </c>
      <c r="M206" s="21" t="s">
        <v>233</v>
      </c>
      <c r="N206" s="21"/>
      <c r="O206" s="22" t="s">
        <v>559</v>
      </c>
      <c r="P206" s="22" t="s">
        <v>1068</v>
      </c>
    </row>
    <row r="207" spans="1:16" ht="13.5" thickBot="1">
      <c r="A207" s="6" t="str">
        <f t="shared" si="18"/>
        <v>IBVS 5220 </v>
      </c>
      <c r="B207" s="2" t="str">
        <f t="shared" si="19"/>
        <v>I</v>
      </c>
      <c r="C207" s="6">
        <f t="shared" si="20"/>
        <v>52134.367299999998</v>
      </c>
      <c r="D207" s="3" t="str">
        <f t="shared" si="21"/>
        <v>vis</v>
      </c>
      <c r="E207" s="19">
        <f>VLOOKUP(C207,Active!C$21:E$967,3,FALSE)</f>
        <v>19349.10539691024</v>
      </c>
      <c r="F207" s="2" t="s">
        <v>207</v>
      </c>
      <c r="G207" s="3" t="str">
        <f t="shared" si="22"/>
        <v>52134.3673</v>
      </c>
      <c r="H207" s="6">
        <f t="shared" si="23"/>
        <v>19349</v>
      </c>
      <c r="I207" s="20" t="s">
        <v>1093</v>
      </c>
      <c r="J207" s="21" t="s">
        <v>1094</v>
      </c>
      <c r="K207" s="20">
        <v>19349</v>
      </c>
      <c r="L207" s="20" t="s">
        <v>1095</v>
      </c>
      <c r="M207" s="21" t="s">
        <v>820</v>
      </c>
      <c r="N207" s="21" t="s">
        <v>821</v>
      </c>
      <c r="O207" s="22" t="s">
        <v>1096</v>
      </c>
      <c r="P207" s="23" t="s">
        <v>1097</v>
      </c>
    </row>
    <row r="208" spans="1:16" ht="13.5" thickBot="1">
      <c r="A208" s="6" t="str">
        <f t="shared" si="18"/>
        <v> JAAVSO 41;122 </v>
      </c>
      <c r="B208" s="2" t="str">
        <f t="shared" si="19"/>
        <v>I</v>
      </c>
      <c r="C208" s="6">
        <f t="shared" si="20"/>
        <v>52495.558700000001</v>
      </c>
      <c r="D208" s="3" t="str">
        <f t="shared" si="21"/>
        <v>vis</v>
      </c>
      <c r="E208" s="19">
        <f>VLOOKUP(C208,Active!C$21:E$967,3,FALSE)</f>
        <v>19967.090808890651</v>
      </c>
      <c r="F208" s="2" t="s">
        <v>207</v>
      </c>
      <c r="G208" s="3" t="str">
        <f t="shared" si="22"/>
        <v>52495.5587</v>
      </c>
      <c r="H208" s="6">
        <f t="shared" si="23"/>
        <v>19967</v>
      </c>
      <c r="I208" s="20" t="s">
        <v>1105</v>
      </c>
      <c r="J208" s="21" t="s">
        <v>1106</v>
      </c>
      <c r="K208" s="20">
        <v>19967</v>
      </c>
      <c r="L208" s="20" t="s">
        <v>1107</v>
      </c>
      <c r="M208" s="21" t="s">
        <v>1108</v>
      </c>
      <c r="N208" s="21" t="s">
        <v>233</v>
      </c>
      <c r="O208" s="22" t="s">
        <v>1109</v>
      </c>
      <c r="P208" s="22" t="s">
        <v>1110</v>
      </c>
    </row>
    <row r="209" spans="1:16" ht="13.5" thickBot="1">
      <c r="A209" s="6" t="str">
        <f t="shared" si="18"/>
        <v>BAVM 158 </v>
      </c>
      <c r="B209" s="2" t="str">
        <f t="shared" si="19"/>
        <v>I</v>
      </c>
      <c r="C209" s="6">
        <f t="shared" si="20"/>
        <v>52546.4087</v>
      </c>
      <c r="D209" s="3" t="str">
        <f t="shared" si="21"/>
        <v>vis</v>
      </c>
      <c r="E209" s="19">
        <f>VLOOKUP(C209,Active!C$21:E$967,3,FALSE)</f>
        <v>20054.093318361261</v>
      </c>
      <c r="F209" s="2" t="s">
        <v>207</v>
      </c>
      <c r="G209" s="3" t="str">
        <f t="shared" si="22"/>
        <v>52546.4087</v>
      </c>
      <c r="H209" s="6">
        <f t="shared" si="23"/>
        <v>20054</v>
      </c>
      <c r="I209" s="20" t="s">
        <v>1111</v>
      </c>
      <c r="J209" s="21" t="s">
        <v>1112</v>
      </c>
      <c r="K209" s="20">
        <v>20054</v>
      </c>
      <c r="L209" s="20" t="s">
        <v>1113</v>
      </c>
      <c r="M209" s="21" t="s">
        <v>820</v>
      </c>
      <c r="N209" s="21" t="s">
        <v>1114</v>
      </c>
      <c r="O209" s="22" t="s">
        <v>1115</v>
      </c>
      <c r="P209" s="23" t="s">
        <v>1116</v>
      </c>
    </row>
    <row r="210" spans="1:16" ht="13.5" thickBot="1">
      <c r="A210" s="6" t="str">
        <f t="shared" si="18"/>
        <v> BBS 129 </v>
      </c>
      <c r="B210" s="2" t="str">
        <f t="shared" si="19"/>
        <v>I</v>
      </c>
      <c r="C210" s="6">
        <f t="shared" si="20"/>
        <v>52587.317999999999</v>
      </c>
      <c r="D210" s="3" t="str">
        <f t="shared" si="21"/>
        <v>vis</v>
      </c>
      <c r="E210" s="19">
        <f>VLOOKUP(C210,Active!C$21:E$967,3,FALSE)</f>
        <v>20124.087649938177</v>
      </c>
      <c r="F210" s="2" t="s">
        <v>207</v>
      </c>
      <c r="G210" s="3" t="str">
        <f t="shared" si="22"/>
        <v>52587.318</v>
      </c>
      <c r="H210" s="6">
        <f t="shared" si="23"/>
        <v>20124</v>
      </c>
      <c r="I210" s="20" t="s">
        <v>1117</v>
      </c>
      <c r="J210" s="21" t="s">
        <v>1118</v>
      </c>
      <c r="K210" s="20">
        <v>20124</v>
      </c>
      <c r="L210" s="20" t="s">
        <v>999</v>
      </c>
      <c r="M210" s="21" t="s">
        <v>233</v>
      </c>
      <c r="N210" s="21"/>
      <c r="O210" s="22" t="s">
        <v>559</v>
      </c>
      <c r="P210" s="22" t="s">
        <v>1119</v>
      </c>
    </row>
    <row r="211" spans="1:16" ht="13.5" thickBot="1">
      <c r="A211" s="6" t="str">
        <f t="shared" si="18"/>
        <v> BBS 130 </v>
      </c>
      <c r="B211" s="2" t="str">
        <f t="shared" si="19"/>
        <v>I</v>
      </c>
      <c r="C211" s="6">
        <f t="shared" si="20"/>
        <v>52844.485999999997</v>
      </c>
      <c r="D211" s="3" t="str">
        <f t="shared" si="21"/>
        <v>vis</v>
      </c>
      <c r="E211" s="19">
        <f>VLOOKUP(C211,Active!C$21:E$967,3,FALSE)</f>
        <v>20564.092789673443</v>
      </c>
      <c r="F211" s="2" t="s">
        <v>207</v>
      </c>
      <c r="G211" s="3" t="str">
        <f t="shared" si="22"/>
        <v>52844.486</v>
      </c>
      <c r="H211" s="6">
        <f t="shared" si="23"/>
        <v>20564</v>
      </c>
      <c r="I211" s="20" t="s">
        <v>1120</v>
      </c>
      <c r="J211" s="21" t="s">
        <v>1121</v>
      </c>
      <c r="K211" s="20">
        <v>20564</v>
      </c>
      <c r="L211" s="20" t="s">
        <v>1103</v>
      </c>
      <c r="M211" s="21" t="s">
        <v>233</v>
      </c>
      <c r="N211" s="21"/>
      <c r="O211" s="22" t="s">
        <v>559</v>
      </c>
      <c r="P211" s="22" t="s">
        <v>1122</v>
      </c>
    </row>
    <row r="212" spans="1:16" ht="13.5" thickBot="1">
      <c r="A212" s="6" t="str">
        <f t="shared" si="18"/>
        <v>OEJV 0074 </v>
      </c>
      <c r="B212" s="2" t="str">
        <f t="shared" si="19"/>
        <v>I</v>
      </c>
      <c r="C212" s="6">
        <f t="shared" si="20"/>
        <v>52902.349040000001</v>
      </c>
      <c r="D212" s="3" t="str">
        <f t="shared" si="21"/>
        <v>vis</v>
      </c>
      <c r="E212" s="19">
        <f>VLOOKUP(C212,Active!C$21:E$967,3,FALSE)</f>
        <v>20663.094356745198</v>
      </c>
      <c r="F212" s="2" t="s">
        <v>207</v>
      </c>
      <c r="G212" s="3" t="str">
        <f t="shared" si="22"/>
        <v>52902.34904</v>
      </c>
      <c r="H212" s="6">
        <f t="shared" si="23"/>
        <v>20663</v>
      </c>
      <c r="I212" s="20" t="s">
        <v>1128</v>
      </c>
      <c r="J212" s="21" t="s">
        <v>1129</v>
      </c>
      <c r="K212" s="20">
        <v>20663</v>
      </c>
      <c r="L212" s="20" t="s">
        <v>1130</v>
      </c>
      <c r="M212" s="21" t="s">
        <v>1108</v>
      </c>
      <c r="N212" s="21" t="s">
        <v>1114</v>
      </c>
      <c r="O212" s="22" t="s">
        <v>1131</v>
      </c>
      <c r="P212" s="23" t="s">
        <v>1132</v>
      </c>
    </row>
    <row r="213" spans="1:16" ht="26.25" thickBot="1">
      <c r="A213" s="6" t="str">
        <f t="shared" si="18"/>
        <v>IBVS 5809 </v>
      </c>
      <c r="B213" s="2" t="str">
        <f t="shared" si="19"/>
        <v>I</v>
      </c>
      <c r="C213" s="6">
        <f t="shared" si="20"/>
        <v>53040.280599999998</v>
      </c>
      <c r="D213" s="3" t="str">
        <f t="shared" si="21"/>
        <v>vis</v>
      </c>
      <c r="E213" s="19">
        <f>VLOOKUP(C213,Active!C$21:E$967,3,FALSE)</f>
        <v>20899.090263435388</v>
      </c>
      <c r="F213" s="2" t="s">
        <v>207</v>
      </c>
      <c r="G213" s="3" t="str">
        <f t="shared" si="22"/>
        <v>53040.2806</v>
      </c>
      <c r="H213" s="6">
        <f t="shared" si="23"/>
        <v>20899</v>
      </c>
      <c r="I213" s="20" t="s">
        <v>1133</v>
      </c>
      <c r="J213" s="21" t="s">
        <v>1134</v>
      </c>
      <c r="K213" s="20">
        <v>20899</v>
      </c>
      <c r="L213" s="20" t="s">
        <v>1135</v>
      </c>
      <c r="M213" s="21" t="s">
        <v>1108</v>
      </c>
      <c r="N213" s="21" t="s">
        <v>207</v>
      </c>
      <c r="O213" s="22" t="s">
        <v>1136</v>
      </c>
      <c r="P213" s="23" t="s">
        <v>1137</v>
      </c>
    </row>
    <row r="214" spans="1:16" ht="13.5" thickBot="1">
      <c r="A214" s="6" t="str">
        <f t="shared" si="18"/>
        <v>OEJV 0074 </v>
      </c>
      <c r="B214" s="2" t="str">
        <f t="shared" si="19"/>
        <v>I</v>
      </c>
      <c r="C214" s="6">
        <f t="shared" si="20"/>
        <v>53193.413379999998</v>
      </c>
      <c r="D214" s="3" t="str">
        <f t="shared" si="21"/>
        <v>vis</v>
      </c>
      <c r="E214" s="19">
        <f>VLOOKUP(C214,Active!C$21:E$967,3,FALSE)</f>
        <v>21161.094907333343</v>
      </c>
      <c r="F214" s="2" t="s">
        <v>207</v>
      </c>
      <c r="G214" s="3" t="str">
        <f t="shared" si="22"/>
        <v>53193.41338</v>
      </c>
      <c r="H214" s="6">
        <f t="shared" si="23"/>
        <v>21161</v>
      </c>
      <c r="I214" s="20" t="s">
        <v>1142</v>
      </c>
      <c r="J214" s="21" t="s">
        <v>1143</v>
      </c>
      <c r="K214" s="20">
        <v>21161</v>
      </c>
      <c r="L214" s="20" t="s">
        <v>1144</v>
      </c>
      <c r="M214" s="21" t="s">
        <v>1108</v>
      </c>
      <c r="N214" s="21" t="s">
        <v>1145</v>
      </c>
      <c r="O214" s="22" t="s">
        <v>1131</v>
      </c>
      <c r="P214" s="23" t="s">
        <v>1132</v>
      </c>
    </row>
    <row r="215" spans="1:16" ht="26.25" thickBot="1">
      <c r="A215" s="6" t="str">
        <f t="shared" si="18"/>
        <v>IBVS 5809 </v>
      </c>
      <c r="B215" s="2" t="str">
        <f t="shared" si="19"/>
        <v>I</v>
      </c>
      <c r="C215" s="6">
        <f t="shared" si="20"/>
        <v>53202.765500000001</v>
      </c>
      <c r="D215" s="3" t="str">
        <f t="shared" si="21"/>
        <v>vis</v>
      </c>
      <c r="E215" s="19">
        <f>VLOOKUP(C215,Active!C$21:E$967,3,FALSE)</f>
        <v>21177.096046150858</v>
      </c>
      <c r="F215" s="2" t="s">
        <v>207</v>
      </c>
      <c r="G215" s="3" t="str">
        <f t="shared" si="22"/>
        <v>53202.7655</v>
      </c>
      <c r="H215" s="6">
        <f t="shared" si="23"/>
        <v>21177</v>
      </c>
      <c r="I215" s="20" t="s">
        <v>1146</v>
      </c>
      <c r="J215" s="21" t="s">
        <v>1147</v>
      </c>
      <c r="K215" s="20">
        <v>21177</v>
      </c>
      <c r="L215" s="20" t="s">
        <v>1148</v>
      </c>
      <c r="M215" s="21" t="s">
        <v>1108</v>
      </c>
      <c r="N215" s="21" t="s">
        <v>207</v>
      </c>
      <c r="O215" s="22" t="s">
        <v>1136</v>
      </c>
      <c r="P215" s="23" t="s">
        <v>1137</v>
      </c>
    </row>
    <row r="216" spans="1:16" ht="26.25" thickBot="1">
      <c r="A216" s="6" t="str">
        <f t="shared" si="18"/>
        <v>IBVS 5809 </v>
      </c>
      <c r="B216" s="2" t="str">
        <f t="shared" si="19"/>
        <v>I</v>
      </c>
      <c r="C216" s="6">
        <f t="shared" si="20"/>
        <v>53206.272799999999</v>
      </c>
      <c r="D216" s="3" t="str">
        <f t="shared" si="21"/>
        <v>vis</v>
      </c>
      <c r="E216" s="19">
        <f>VLOOKUP(C216,Active!C$21:E$967,3,FALSE)</f>
        <v>21183.096909503191</v>
      </c>
      <c r="F216" s="2" t="s">
        <v>207</v>
      </c>
      <c r="G216" s="3" t="str">
        <f t="shared" si="22"/>
        <v>53206.2728</v>
      </c>
      <c r="H216" s="6">
        <f t="shared" si="23"/>
        <v>21183</v>
      </c>
      <c r="I216" s="20" t="s">
        <v>1149</v>
      </c>
      <c r="J216" s="21" t="s">
        <v>1150</v>
      </c>
      <c r="K216" s="20">
        <v>21183</v>
      </c>
      <c r="L216" s="20" t="s">
        <v>1151</v>
      </c>
      <c r="M216" s="21" t="s">
        <v>1108</v>
      </c>
      <c r="N216" s="21" t="s">
        <v>207</v>
      </c>
      <c r="O216" s="22" t="s">
        <v>1136</v>
      </c>
      <c r="P216" s="23" t="s">
        <v>1137</v>
      </c>
    </row>
    <row r="217" spans="1:16" ht="13.5" thickBot="1">
      <c r="A217" s="6" t="str">
        <f t="shared" si="18"/>
        <v>OEJV 0074 </v>
      </c>
      <c r="B217" s="2" t="str">
        <f t="shared" si="19"/>
        <v>I</v>
      </c>
      <c r="C217" s="6">
        <f t="shared" si="20"/>
        <v>53224.390059999998</v>
      </c>
      <c r="D217" s="3" t="str">
        <f t="shared" si="21"/>
        <v>vis</v>
      </c>
      <c r="E217" s="19">
        <f>VLOOKUP(C217,Active!C$21:E$967,3,FALSE)</f>
        <v>21214.094885604103</v>
      </c>
      <c r="F217" s="2" t="s">
        <v>207</v>
      </c>
      <c r="G217" s="3" t="str">
        <f t="shared" si="22"/>
        <v>53224.39006</v>
      </c>
      <c r="H217" s="6">
        <f t="shared" si="23"/>
        <v>21214</v>
      </c>
      <c r="I217" s="20" t="s">
        <v>1156</v>
      </c>
      <c r="J217" s="21" t="s">
        <v>1157</v>
      </c>
      <c r="K217" s="20">
        <v>21214</v>
      </c>
      <c r="L217" s="20" t="s">
        <v>1158</v>
      </c>
      <c r="M217" s="21" t="s">
        <v>1108</v>
      </c>
      <c r="N217" s="21" t="s">
        <v>1145</v>
      </c>
      <c r="O217" s="22" t="s">
        <v>1131</v>
      </c>
      <c r="P217" s="23" t="s">
        <v>1132</v>
      </c>
    </row>
    <row r="218" spans="1:16" ht="13.5" thickBot="1">
      <c r="A218" s="6" t="str">
        <f t="shared" si="18"/>
        <v>OEJV 0074 </v>
      </c>
      <c r="B218" s="2" t="str">
        <f t="shared" si="19"/>
        <v>I</v>
      </c>
      <c r="C218" s="6">
        <f t="shared" si="20"/>
        <v>53224.393530000001</v>
      </c>
      <c r="D218" s="3" t="str">
        <f t="shared" si="21"/>
        <v>vis</v>
      </c>
      <c r="E218" s="19">
        <f>VLOOKUP(C218,Active!C$21:E$967,3,FALSE)</f>
        <v>21214.100822648514</v>
      </c>
      <c r="F218" s="2" t="s">
        <v>207</v>
      </c>
      <c r="G218" s="3" t="str">
        <f t="shared" si="22"/>
        <v>53224.39353</v>
      </c>
      <c r="H218" s="6">
        <f t="shared" si="23"/>
        <v>21214</v>
      </c>
      <c r="I218" s="20" t="s">
        <v>1159</v>
      </c>
      <c r="J218" s="21" t="s">
        <v>1160</v>
      </c>
      <c r="K218" s="20">
        <v>21214</v>
      </c>
      <c r="L218" s="20" t="s">
        <v>1161</v>
      </c>
      <c r="M218" s="21" t="s">
        <v>1108</v>
      </c>
      <c r="N218" s="21" t="s">
        <v>207</v>
      </c>
      <c r="O218" s="22" t="s">
        <v>1131</v>
      </c>
      <c r="P218" s="23" t="s">
        <v>1132</v>
      </c>
    </row>
    <row r="219" spans="1:16" ht="13.5" thickBot="1">
      <c r="A219" s="6" t="str">
        <f t="shared" si="18"/>
        <v>BAVM 173 </v>
      </c>
      <c r="B219" s="2" t="str">
        <f t="shared" si="19"/>
        <v>I</v>
      </c>
      <c r="C219" s="6">
        <f t="shared" si="20"/>
        <v>53259.459799999997</v>
      </c>
      <c r="D219" s="3" t="str">
        <f t="shared" si="21"/>
        <v>vis</v>
      </c>
      <c r="E219" s="19">
        <f>VLOOKUP(C219,Active!C$21:E$967,3,FALSE)</f>
        <v>21274.097941385458</v>
      </c>
      <c r="F219" s="2" t="s">
        <v>207</v>
      </c>
      <c r="G219" s="3" t="str">
        <f t="shared" si="22"/>
        <v>53259.4598</v>
      </c>
      <c r="H219" s="6">
        <f t="shared" si="23"/>
        <v>21274</v>
      </c>
      <c r="I219" s="20" t="s">
        <v>1162</v>
      </c>
      <c r="J219" s="21" t="s">
        <v>1163</v>
      </c>
      <c r="K219" s="20">
        <v>21274</v>
      </c>
      <c r="L219" s="20" t="s">
        <v>1164</v>
      </c>
      <c r="M219" s="21" t="s">
        <v>820</v>
      </c>
      <c r="N219" s="21" t="s">
        <v>1114</v>
      </c>
      <c r="O219" s="22" t="s">
        <v>1165</v>
      </c>
      <c r="P219" s="23" t="s">
        <v>1166</v>
      </c>
    </row>
    <row r="220" spans="1:16" ht="13.5" thickBot="1">
      <c r="A220" s="6" t="str">
        <f t="shared" si="18"/>
        <v>OEJV 0074 </v>
      </c>
      <c r="B220" s="2" t="str">
        <f t="shared" si="19"/>
        <v>I</v>
      </c>
      <c r="C220" s="6">
        <f t="shared" si="20"/>
        <v>53546.433640000003</v>
      </c>
      <c r="D220" s="3" t="str">
        <f t="shared" si="21"/>
        <v>vis</v>
      </c>
      <c r="E220" s="19">
        <f>VLOOKUP(C220,Active!C$21:E$967,3,FALSE)</f>
        <v>21765.099794530364</v>
      </c>
      <c r="F220" s="2" t="s">
        <v>207</v>
      </c>
      <c r="G220" s="3" t="str">
        <f t="shared" si="22"/>
        <v>53546.43364</v>
      </c>
      <c r="H220" s="6">
        <f t="shared" si="23"/>
        <v>21765</v>
      </c>
      <c r="I220" s="20" t="s">
        <v>1167</v>
      </c>
      <c r="J220" s="21" t="s">
        <v>1168</v>
      </c>
      <c r="K220" s="20">
        <v>21765</v>
      </c>
      <c r="L220" s="20" t="s">
        <v>1169</v>
      </c>
      <c r="M220" s="21" t="s">
        <v>1108</v>
      </c>
      <c r="N220" s="21" t="s">
        <v>1145</v>
      </c>
      <c r="O220" s="22" t="s">
        <v>1131</v>
      </c>
      <c r="P220" s="23" t="s">
        <v>1132</v>
      </c>
    </row>
    <row r="221" spans="1:16" ht="13.5" thickBot="1">
      <c r="A221" s="6" t="str">
        <f t="shared" si="18"/>
        <v>BAVM 178 </v>
      </c>
      <c r="B221" s="2" t="str">
        <f t="shared" si="19"/>
        <v>I</v>
      </c>
      <c r="C221" s="6">
        <f t="shared" si="20"/>
        <v>53612.478000000003</v>
      </c>
      <c r="D221" s="3" t="str">
        <f t="shared" si="21"/>
        <v>vis</v>
      </c>
      <c r="E221" s="19">
        <f>VLOOKUP(C221,Active!C$21:E$967,3,FALSE)</f>
        <v>21878.099303997042</v>
      </c>
      <c r="F221" s="2" t="s">
        <v>207</v>
      </c>
      <c r="G221" s="3" t="str">
        <f t="shared" si="22"/>
        <v>53612.4780</v>
      </c>
      <c r="H221" s="6">
        <f t="shared" si="23"/>
        <v>21878</v>
      </c>
      <c r="I221" s="20" t="s">
        <v>1173</v>
      </c>
      <c r="J221" s="21" t="s">
        <v>1174</v>
      </c>
      <c r="K221" s="20">
        <v>21878</v>
      </c>
      <c r="L221" s="20" t="s">
        <v>1175</v>
      </c>
      <c r="M221" s="21" t="s">
        <v>1108</v>
      </c>
      <c r="N221" s="21" t="s">
        <v>1176</v>
      </c>
      <c r="O221" s="22" t="s">
        <v>1177</v>
      </c>
      <c r="P221" s="23" t="s">
        <v>1178</v>
      </c>
    </row>
    <row r="222" spans="1:16" ht="13.5" thickBot="1">
      <c r="A222" s="6" t="str">
        <f t="shared" si="18"/>
        <v>BAVM 186 </v>
      </c>
      <c r="B222" s="2" t="str">
        <f t="shared" si="19"/>
        <v>I</v>
      </c>
      <c r="C222" s="6">
        <f t="shared" si="20"/>
        <v>53920.491900000001</v>
      </c>
      <c r="D222" s="3" t="str">
        <f t="shared" si="21"/>
        <v>vis</v>
      </c>
      <c r="E222" s="19">
        <f>VLOOKUP(C222,Active!C$21:E$967,3,FALSE)</f>
        <v>22405.099938251322</v>
      </c>
      <c r="F222" s="2" t="s">
        <v>207</v>
      </c>
      <c r="G222" s="3" t="str">
        <f t="shared" si="22"/>
        <v>53920.4919</v>
      </c>
      <c r="H222" s="6">
        <f t="shared" si="23"/>
        <v>22405</v>
      </c>
      <c r="I222" s="20" t="s">
        <v>1185</v>
      </c>
      <c r="J222" s="21" t="s">
        <v>1186</v>
      </c>
      <c r="K222" s="20" t="s">
        <v>1187</v>
      </c>
      <c r="L222" s="20" t="s">
        <v>1188</v>
      </c>
      <c r="M222" s="21" t="s">
        <v>1108</v>
      </c>
      <c r="N222" s="21" t="s">
        <v>1176</v>
      </c>
      <c r="O222" s="22" t="s">
        <v>1189</v>
      </c>
      <c r="P222" s="23" t="s">
        <v>1190</v>
      </c>
    </row>
    <row r="223" spans="1:16" ht="13.5" thickBot="1">
      <c r="A223" s="6" t="str">
        <f t="shared" si="18"/>
        <v>IBVS 5746 </v>
      </c>
      <c r="B223" s="2" t="str">
        <f t="shared" si="19"/>
        <v>I</v>
      </c>
      <c r="C223" s="6">
        <f t="shared" si="20"/>
        <v>53985.367899999997</v>
      </c>
      <c r="D223" s="3" t="str">
        <f t="shared" si="21"/>
        <v>vis</v>
      </c>
      <c r="E223" s="19">
        <f>VLOOKUP(C223,Active!C$21:E$967,3,FALSE)</f>
        <v>22516.100426047095</v>
      </c>
      <c r="F223" s="2" t="s">
        <v>207</v>
      </c>
      <c r="G223" s="3" t="str">
        <f t="shared" si="22"/>
        <v>53985.3679</v>
      </c>
      <c r="H223" s="6">
        <f t="shared" si="23"/>
        <v>22516</v>
      </c>
      <c r="I223" s="20" t="s">
        <v>1191</v>
      </c>
      <c r="J223" s="21" t="s">
        <v>1192</v>
      </c>
      <c r="K223" s="20" t="s">
        <v>1193</v>
      </c>
      <c r="L223" s="20" t="s">
        <v>1182</v>
      </c>
      <c r="M223" s="21" t="s">
        <v>820</v>
      </c>
      <c r="N223" s="21" t="s">
        <v>821</v>
      </c>
      <c r="O223" s="22" t="s">
        <v>1194</v>
      </c>
      <c r="P223" s="23" t="s">
        <v>1195</v>
      </c>
    </row>
    <row r="224" spans="1:16" ht="13.5" thickBot="1">
      <c r="A224" s="6" t="str">
        <f t="shared" si="18"/>
        <v>BAVM 186 </v>
      </c>
      <c r="B224" s="2" t="str">
        <f t="shared" si="19"/>
        <v>I</v>
      </c>
      <c r="C224" s="6">
        <f t="shared" si="20"/>
        <v>54003.486700000001</v>
      </c>
      <c r="D224" s="3" t="str">
        <f t="shared" si="21"/>
        <v>vis</v>
      </c>
      <c r="E224" s="19">
        <f>VLOOKUP(C224,Active!C$21:E$967,3,FALSE)</f>
        <v>22547.101037032277</v>
      </c>
      <c r="F224" s="2" t="s">
        <v>207</v>
      </c>
      <c r="G224" s="3" t="str">
        <f t="shared" si="22"/>
        <v>54003.4867</v>
      </c>
      <c r="H224" s="6">
        <f t="shared" si="23"/>
        <v>22547</v>
      </c>
      <c r="I224" s="20" t="s">
        <v>1196</v>
      </c>
      <c r="J224" s="21" t="s">
        <v>1197</v>
      </c>
      <c r="K224" s="20" t="s">
        <v>1198</v>
      </c>
      <c r="L224" s="20" t="s">
        <v>1199</v>
      </c>
      <c r="M224" s="21" t="s">
        <v>1108</v>
      </c>
      <c r="N224" s="21" t="s">
        <v>1176</v>
      </c>
      <c r="O224" s="22" t="s">
        <v>1189</v>
      </c>
      <c r="P224" s="23" t="s">
        <v>1190</v>
      </c>
    </row>
    <row r="225" spans="1:16" ht="13.5" thickBot="1">
      <c r="A225" s="6" t="str">
        <f t="shared" si="18"/>
        <v>BAVM 201 </v>
      </c>
      <c r="B225" s="2" t="str">
        <f t="shared" si="19"/>
        <v>I</v>
      </c>
      <c r="C225" s="6">
        <f t="shared" si="20"/>
        <v>54455.281499999997</v>
      </c>
      <c r="D225" s="3" t="str">
        <f t="shared" si="21"/>
        <v>vis</v>
      </c>
      <c r="E225" s="19">
        <f>VLOOKUP(C225,Active!C$21:E$967,3,FALSE)</f>
        <v>23320.105586998317</v>
      </c>
      <c r="F225" s="2" t="s">
        <v>207</v>
      </c>
      <c r="G225" s="3" t="str">
        <f t="shared" si="22"/>
        <v>54455.2815</v>
      </c>
      <c r="H225" s="6">
        <f t="shared" si="23"/>
        <v>23320</v>
      </c>
      <c r="I225" s="20" t="s">
        <v>1212</v>
      </c>
      <c r="J225" s="21" t="s">
        <v>1213</v>
      </c>
      <c r="K225" s="20" t="s">
        <v>1214</v>
      </c>
      <c r="L225" s="20" t="s">
        <v>1215</v>
      </c>
      <c r="M225" s="21" t="s">
        <v>1108</v>
      </c>
      <c r="N225" s="21" t="s">
        <v>1114</v>
      </c>
      <c r="O225" s="22" t="s">
        <v>1216</v>
      </c>
      <c r="P225" s="23" t="s">
        <v>1217</v>
      </c>
    </row>
    <row r="226" spans="1:16" ht="13.5" thickBot="1">
      <c r="A226" s="6" t="str">
        <f t="shared" si="18"/>
        <v>IBVS 5924 </v>
      </c>
      <c r="B226" s="2" t="str">
        <f t="shared" si="19"/>
        <v>I</v>
      </c>
      <c r="C226" s="6">
        <f t="shared" si="20"/>
        <v>55079.492400000003</v>
      </c>
      <c r="D226" s="3" t="str">
        <f t="shared" si="21"/>
        <v>vis</v>
      </c>
      <c r="E226" s="19">
        <f>VLOOKUP(C226,Active!C$21:E$967,3,FALSE)</f>
        <v>24388.107843417391</v>
      </c>
      <c r="F226" s="2" t="s">
        <v>207</v>
      </c>
      <c r="G226" s="3" t="str">
        <f t="shared" si="22"/>
        <v>55079.4924</v>
      </c>
      <c r="H226" s="6">
        <f t="shared" si="23"/>
        <v>24388</v>
      </c>
      <c r="I226" s="20" t="s">
        <v>1236</v>
      </c>
      <c r="J226" s="21" t="s">
        <v>1237</v>
      </c>
      <c r="K226" s="20" t="s">
        <v>1238</v>
      </c>
      <c r="L226" s="20" t="s">
        <v>1239</v>
      </c>
      <c r="M226" s="21" t="s">
        <v>1108</v>
      </c>
      <c r="N226" s="21" t="s">
        <v>200</v>
      </c>
      <c r="O226" s="22" t="s">
        <v>1240</v>
      </c>
      <c r="P226" s="23" t="s">
        <v>1241</v>
      </c>
    </row>
    <row r="227" spans="1:16" ht="13.5" thickBot="1">
      <c r="A227" s="6" t="str">
        <f t="shared" si="18"/>
        <v>BAVM 228 </v>
      </c>
      <c r="B227" s="2" t="str">
        <f t="shared" si="19"/>
        <v>I</v>
      </c>
      <c r="C227" s="6">
        <f t="shared" si="20"/>
        <v>55833.455600000001</v>
      </c>
      <c r="D227" s="3" t="str">
        <f t="shared" si="21"/>
        <v>vis</v>
      </c>
      <c r="E227" s="19">
        <f>VLOOKUP(C227,Active!C$21:E$967,3,FALSE)</f>
        <v>25678.111588717158</v>
      </c>
      <c r="F227" s="2" t="s">
        <v>207</v>
      </c>
      <c r="G227" s="3" t="str">
        <f t="shared" si="22"/>
        <v>55833.4556</v>
      </c>
      <c r="H227" s="6">
        <f t="shared" si="23"/>
        <v>25678</v>
      </c>
      <c r="I227" s="20" t="s">
        <v>1258</v>
      </c>
      <c r="J227" s="21" t="s">
        <v>1259</v>
      </c>
      <c r="K227" s="20" t="s">
        <v>1260</v>
      </c>
      <c r="L227" s="20" t="s">
        <v>1261</v>
      </c>
      <c r="M227" s="21" t="s">
        <v>1108</v>
      </c>
      <c r="N227" s="21" t="s">
        <v>1114</v>
      </c>
      <c r="O227" s="22" t="s">
        <v>1222</v>
      </c>
      <c r="P227" s="23" t="s">
        <v>1262</v>
      </c>
    </row>
    <row r="228" spans="1:16" ht="13.5" thickBot="1">
      <c r="A228" s="6" t="str">
        <f t="shared" si="18"/>
        <v>BAVM 232 </v>
      </c>
      <c r="B228" s="2" t="str">
        <f t="shared" si="19"/>
        <v>I</v>
      </c>
      <c r="C228" s="6">
        <f t="shared" si="20"/>
        <v>56521.372799999997</v>
      </c>
      <c r="D228" s="3" t="str">
        <f t="shared" si="21"/>
        <v>vis</v>
      </c>
      <c r="E228" s="19">
        <f>VLOOKUP(C228,Active!C$21:E$967,3,FALSE)</f>
        <v>26855.113018569602</v>
      </c>
      <c r="F228" s="2" t="s">
        <v>207</v>
      </c>
      <c r="G228" s="3" t="str">
        <f t="shared" si="22"/>
        <v>56521.3728</v>
      </c>
      <c r="H228" s="6">
        <f t="shared" si="23"/>
        <v>26855</v>
      </c>
      <c r="I228" s="20" t="s">
        <v>1268</v>
      </c>
      <c r="J228" s="21" t="s">
        <v>1269</v>
      </c>
      <c r="K228" s="20" t="s">
        <v>1270</v>
      </c>
      <c r="L228" s="20" t="s">
        <v>1271</v>
      </c>
      <c r="M228" s="21" t="s">
        <v>1108</v>
      </c>
      <c r="N228" s="21" t="s">
        <v>1114</v>
      </c>
      <c r="O228" s="22" t="s">
        <v>1115</v>
      </c>
      <c r="P228" s="23" t="s">
        <v>1272</v>
      </c>
    </row>
    <row r="229" spans="1:16" ht="13.5" thickBot="1">
      <c r="A229" s="6" t="str">
        <f t="shared" si="18"/>
        <v>BAVM 238 </v>
      </c>
      <c r="B229" s="2" t="str">
        <f t="shared" si="19"/>
        <v>II</v>
      </c>
      <c r="C229" s="6">
        <f t="shared" si="20"/>
        <v>56814.482100000001</v>
      </c>
      <c r="D229" s="3" t="str">
        <f t="shared" si="21"/>
        <v>vis</v>
      </c>
      <c r="E229" s="19">
        <f>VLOOKUP(C229,Active!C$21:E$967,3,FALSE)</f>
        <v>27356.612421699887</v>
      </c>
      <c r="F229" s="2" t="s">
        <v>207</v>
      </c>
      <c r="G229" s="3" t="str">
        <f t="shared" si="22"/>
        <v>56814.4821</v>
      </c>
      <c r="H229" s="6">
        <f t="shared" si="23"/>
        <v>27356.5</v>
      </c>
      <c r="I229" s="20" t="s">
        <v>1273</v>
      </c>
      <c r="J229" s="21" t="s">
        <v>1274</v>
      </c>
      <c r="K229" s="20" t="s">
        <v>1275</v>
      </c>
      <c r="L229" s="20" t="s">
        <v>1276</v>
      </c>
      <c r="M229" s="21" t="s">
        <v>1108</v>
      </c>
      <c r="N229" s="21" t="s">
        <v>1176</v>
      </c>
      <c r="O229" s="22" t="s">
        <v>1165</v>
      </c>
      <c r="P229" s="23" t="s">
        <v>1277</v>
      </c>
    </row>
    <row r="230" spans="1:16" ht="13.5" thickBot="1">
      <c r="A230" s="6" t="str">
        <f t="shared" si="18"/>
        <v>IBVS 6125 </v>
      </c>
      <c r="B230" s="2" t="str">
        <f t="shared" si="19"/>
        <v>I</v>
      </c>
      <c r="C230" s="6">
        <f t="shared" si="20"/>
        <v>56826.46413</v>
      </c>
      <c r="D230" s="3" t="str">
        <f t="shared" si="21"/>
        <v>vis</v>
      </c>
      <c r="E230" s="19">
        <f>VLOOKUP(C230,Active!C$21:E$967,3,FALSE)</f>
        <v>27377.113241337094</v>
      </c>
      <c r="F230" s="2" t="s">
        <v>207</v>
      </c>
      <c r="G230" s="3" t="str">
        <f t="shared" si="22"/>
        <v>56826.46413</v>
      </c>
      <c r="H230" s="6">
        <f t="shared" si="23"/>
        <v>27377</v>
      </c>
      <c r="I230" s="20" t="s">
        <v>1278</v>
      </c>
      <c r="J230" s="21" t="s">
        <v>1279</v>
      </c>
      <c r="K230" s="20" t="s">
        <v>1280</v>
      </c>
      <c r="L230" s="20" t="s">
        <v>1281</v>
      </c>
      <c r="M230" s="21" t="s">
        <v>1108</v>
      </c>
      <c r="N230" s="21" t="s">
        <v>1282</v>
      </c>
      <c r="O230" s="22" t="s">
        <v>1283</v>
      </c>
      <c r="P230" s="23" t="s">
        <v>1284</v>
      </c>
    </row>
    <row r="231" spans="1:16" ht="13.5" thickBot="1">
      <c r="A231" s="6" t="str">
        <f t="shared" si="18"/>
        <v>BAVM 239 </v>
      </c>
      <c r="B231" s="2" t="str">
        <f t="shared" si="19"/>
        <v>I</v>
      </c>
      <c r="C231" s="6">
        <f t="shared" si="20"/>
        <v>56940.436300000001</v>
      </c>
      <c r="D231" s="3" t="str">
        <f t="shared" si="21"/>
        <v>vis</v>
      </c>
      <c r="E231" s="19">
        <f>VLOOKUP(C231,Active!C$21:E$967,3,FALSE)</f>
        <v>27572.115498953837</v>
      </c>
      <c r="F231" s="2" t="s">
        <v>207</v>
      </c>
      <c r="G231" s="3" t="str">
        <f t="shared" si="22"/>
        <v>56940.4363</v>
      </c>
      <c r="H231" s="6">
        <f t="shared" si="23"/>
        <v>27572</v>
      </c>
      <c r="I231" s="20" t="s">
        <v>1285</v>
      </c>
      <c r="J231" s="21" t="s">
        <v>1286</v>
      </c>
      <c r="K231" s="20" t="s">
        <v>1287</v>
      </c>
      <c r="L231" s="20" t="s">
        <v>1288</v>
      </c>
      <c r="M231" s="21" t="s">
        <v>1108</v>
      </c>
      <c r="N231" s="21" t="s">
        <v>1176</v>
      </c>
      <c r="O231" s="22" t="s">
        <v>1165</v>
      </c>
      <c r="P231" s="23" t="s">
        <v>1289</v>
      </c>
    </row>
    <row r="232" spans="1:16" ht="13.5" thickBot="1">
      <c r="A232" s="6" t="str">
        <f t="shared" si="18"/>
        <v> TRI 2.123 </v>
      </c>
      <c r="B232" s="2" t="str">
        <f t="shared" si="19"/>
        <v>I</v>
      </c>
      <c r="C232" s="6">
        <f t="shared" si="20"/>
        <v>14430.396000000001</v>
      </c>
      <c r="D232" s="3" t="str">
        <f t="shared" si="21"/>
        <v>vis</v>
      </c>
      <c r="E232" s="19">
        <f>VLOOKUP(C232,Active!C$21:E$967,3,FALSE)</f>
        <v>-45161.024792036624</v>
      </c>
      <c r="F232" s="2" t="s">
        <v>207</v>
      </c>
      <c r="G232" s="3" t="str">
        <f t="shared" si="22"/>
        <v>14430.396</v>
      </c>
      <c r="H232" s="6">
        <f t="shared" si="23"/>
        <v>-45161</v>
      </c>
      <c r="I232" s="20" t="s">
        <v>211</v>
      </c>
      <c r="J232" s="21" t="s">
        <v>212</v>
      </c>
      <c r="K232" s="20">
        <v>-45161</v>
      </c>
      <c r="L232" s="20" t="s">
        <v>213</v>
      </c>
      <c r="M232" s="21" t="s">
        <v>214</v>
      </c>
      <c r="N232" s="21"/>
      <c r="O232" s="22" t="s">
        <v>215</v>
      </c>
      <c r="P232" s="22" t="s">
        <v>216</v>
      </c>
    </row>
    <row r="233" spans="1:16" ht="13.5" thickBot="1">
      <c r="A233" s="6" t="str">
        <f t="shared" si="18"/>
        <v> AN 169.365 </v>
      </c>
      <c r="B233" s="2" t="str">
        <f t="shared" si="19"/>
        <v>I</v>
      </c>
      <c r="C233" s="6">
        <f t="shared" si="20"/>
        <v>14936.571</v>
      </c>
      <c r="D233" s="3" t="str">
        <f t="shared" si="21"/>
        <v>vis</v>
      </c>
      <c r="E233" s="19">
        <f>VLOOKUP(C233,Active!C$21:E$967,3,FALSE)</f>
        <v>-44294.977688176506</v>
      </c>
      <c r="F233" s="2" t="s">
        <v>207</v>
      </c>
      <c r="G233" s="3" t="str">
        <f t="shared" si="22"/>
        <v>14936.571</v>
      </c>
      <c r="H233" s="6">
        <f t="shared" si="23"/>
        <v>-44295</v>
      </c>
      <c r="I233" s="20" t="s">
        <v>217</v>
      </c>
      <c r="J233" s="21" t="s">
        <v>218</v>
      </c>
      <c r="K233" s="20">
        <v>-44295</v>
      </c>
      <c r="L233" s="20" t="s">
        <v>219</v>
      </c>
      <c r="M233" s="21" t="s">
        <v>214</v>
      </c>
      <c r="N233" s="21"/>
      <c r="O233" s="22" t="s">
        <v>220</v>
      </c>
      <c r="P233" s="22" t="s">
        <v>221</v>
      </c>
    </row>
    <row r="234" spans="1:16" ht="13.5" thickBot="1">
      <c r="A234" s="6" t="str">
        <f t="shared" si="18"/>
        <v> AN 169.365 </v>
      </c>
      <c r="B234" s="2" t="str">
        <f t="shared" si="19"/>
        <v>I</v>
      </c>
      <c r="C234" s="6">
        <f t="shared" si="20"/>
        <v>15320.539000000001</v>
      </c>
      <c r="D234" s="3" t="str">
        <f t="shared" si="21"/>
        <v>vis</v>
      </c>
      <c r="E234" s="19">
        <f>VLOOKUP(C234,Active!C$21:E$967,3,FALSE)</f>
        <v>-43638.022338001239</v>
      </c>
      <c r="F234" s="2" t="s">
        <v>207</v>
      </c>
      <c r="G234" s="3" t="str">
        <f t="shared" si="22"/>
        <v>15320.539</v>
      </c>
      <c r="H234" s="6">
        <f t="shared" si="23"/>
        <v>-43638</v>
      </c>
      <c r="I234" s="20" t="s">
        <v>222</v>
      </c>
      <c r="J234" s="21" t="s">
        <v>223</v>
      </c>
      <c r="K234" s="20">
        <v>-43638</v>
      </c>
      <c r="L234" s="20" t="s">
        <v>224</v>
      </c>
      <c r="M234" s="21" t="s">
        <v>214</v>
      </c>
      <c r="N234" s="21"/>
      <c r="O234" s="22" t="s">
        <v>220</v>
      </c>
      <c r="P234" s="22" t="s">
        <v>221</v>
      </c>
    </row>
    <row r="235" spans="1:16" ht="13.5" thickBot="1">
      <c r="A235" s="6" t="str">
        <f t="shared" si="18"/>
        <v> AN 169.365 </v>
      </c>
      <c r="B235" s="2" t="str">
        <f t="shared" si="19"/>
        <v>I</v>
      </c>
      <c r="C235" s="6">
        <f t="shared" si="20"/>
        <v>15649.588</v>
      </c>
      <c r="D235" s="3" t="str">
        <f t="shared" si="21"/>
        <v>vis</v>
      </c>
      <c r="E235" s="19">
        <f>VLOOKUP(C235,Active!C$21:E$967,3,FALSE)</f>
        <v>-43075.031409018047</v>
      </c>
      <c r="F235" s="2" t="s">
        <v>207</v>
      </c>
      <c r="G235" s="3" t="str">
        <f t="shared" si="22"/>
        <v>15649.588</v>
      </c>
      <c r="H235" s="6">
        <f t="shared" si="23"/>
        <v>-43075</v>
      </c>
      <c r="I235" s="20" t="s">
        <v>225</v>
      </c>
      <c r="J235" s="21" t="s">
        <v>226</v>
      </c>
      <c r="K235" s="20">
        <v>-43075</v>
      </c>
      <c r="L235" s="20" t="s">
        <v>227</v>
      </c>
      <c r="M235" s="21" t="s">
        <v>214</v>
      </c>
      <c r="N235" s="21"/>
      <c r="O235" s="22" t="s">
        <v>220</v>
      </c>
      <c r="P235" s="22" t="s">
        <v>221</v>
      </c>
    </row>
    <row r="236" spans="1:16" ht="13.5" thickBot="1">
      <c r="A236" s="6" t="str">
        <f t="shared" si="18"/>
        <v> AN 169.365 </v>
      </c>
      <c r="B236" s="2" t="str">
        <f t="shared" si="19"/>
        <v>I</v>
      </c>
      <c r="C236" s="6">
        <f t="shared" si="20"/>
        <v>15690.496999999999</v>
      </c>
      <c r="D236" s="3" t="str">
        <f t="shared" si="21"/>
        <v>vis</v>
      </c>
      <c r="E236" s="19">
        <f>VLOOKUP(C236,Active!C$21:E$967,3,FALSE)</f>
        <v>-43005.037590730273</v>
      </c>
      <c r="F236" s="2" t="s">
        <v>207</v>
      </c>
      <c r="G236" s="3" t="str">
        <f t="shared" si="22"/>
        <v>15690.497</v>
      </c>
      <c r="H236" s="6">
        <f t="shared" si="23"/>
        <v>-43005</v>
      </c>
      <c r="I236" s="20" t="s">
        <v>228</v>
      </c>
      <c r="J236" s="21" t="s">
        <v>229</v>
      </c>
      <c r="K236" s="20">
        <v>-43005</v>
      </c>
      <c r="L236" s="20" t="s">
        <v>230</v>
      </c>
      <c r="M236" s="21" t="s">
        <v>214</v>
      </c>
      <c r="N236" s="21"/>
      <c r="O236" s="22" t="s">
        <v>220</v>
      </c>
      <c r="P236" s="22" t="s">
        <v>221</v>
      </c>
    </row>
    <row r="237" spans="1:16" ht="13.5" thickBot="1">
      <c r="A237" s="6" t="str">
        <f t="shared" si="18"/>
        <v> AN 169.365 </v>
      </c>
      <c r="B237" s="2" t="str">
        <f t="shared" si="19"/>
        <v>I</v>
      </c>
      <c r="C237" s="6">
        <f t="shared" si="20"/>
        <v>17078.612000000001</v>
      </c>
      <c r="D237" s="3" t="str">
        <f t="shared" si="21"/>
        <v>vis</v>
      </c>
      <c r="E237" s="19">
        <f>VLOOKUP(C237,Active!C$21:E$967,3,FALSE)</f>
        <v>-40630.023068924973</v>
      </c>
      <c r="F237" s="2" t="s">
        <v>207</v>
      </c>
      <c r="G237" s="3" t="str">
        <f t="shared" si="22"/>
        <v>17078.612</v>
      </c>
      <c r="H237" s="6">
        <f t="shared" si="23"/>
        <v>-40630</v>
      </c>
      <c r="I237" s="20" t="s">
        <v>231</v>
      </c>
      <c r="J237" s="21" t="s">
        <v>232</v>
      </c>
      <c r="K237" s="20">
        <v>-40630</v>
      </c>
      <c r="L237" s="20" t="s">
        <v>224</v>
      </c>
      <c r="M237" s="21" t="s">
        <v>233</v>
      </c>
      <c r="N237" s="21"/>
      <c r="O237" s="22" t="s">
        <v>220</v>
      </c>
      <c r="P237" s="22" t="s">
        <v>221</v>
      </c>
    </row>
    <row r="238" spans="1:16" ht="13.5" thickBot="1">
      <c r="A238" s="6" t="str">
        <f t="shared" si="18"/>
        <v> AN 169.365 </v>
      </c>
      <c r="B238" s="2" t="str">
        <f t="shared" si="19"/>
        <v>I</v>
      </c>
      <c r="C238" s="6">
        <f t="shared" si="20"/>
        <v>17081.507000000001</v>
      </c>
      <c r="D238" s="3" t="str">
        <f t="shared" si="21"/>
        <v>vis</v>
      </c>
      <c r="E238" s="19">
        <f>VLOOKUP(C238,Active!C$21:E$967,3,FALSE)</f>
        <v>-40625.069828710279</v>
      </c>
      <c r="F238" s="2" t="s">
        <v>207</v>
      </c>
      <c r="G238" s="3" t="str">
        <f t="shared" si="22"/>
        <v>17081.507</v>
      </c>
      <c r="H238" s="6">
        <f t="shared" si="23"/>
        <v>-40625</v>
      </c>
      <c r="I238" s="20" t="s">
        <v>234</v>
      </c>
      <c r="J238" s="21" t="s">
        <v>235</v>
      </c>
      <c r="K238" s="20">
        <v>-40625</v>
      </c>
      <c r="L238" s="20" t="s">
        <v>236</v>
      </c>
      <c r="M238" s="21" t="s">
        <v>233</v>
      </c>
      <c r="N238" s="21"/>
      <c r="O238" s="22" t="s">
        <v>220</v>
      </c>
      <c r="P238" s="22" t="s">
        <v>221</v>
      </c>
    </row>
    <row r="239" spans="1:16" ht="13.5" thickBot="1">
      <c r="A239" s="6" t="str">
        <f t="shared" si="18"/>
        <v> AN 169.365 </v>
      </c>
      <c r="B239" s="2" t="str">
        <f t="shared" si="19"/>
        <v>I</v>
      </c>
      <c r="C239" s="6">
        <f t="shared" si="20"/>
        <v>17101.396000000001</v>
      </c>
      <c r="D239" s="3" t="str">
        <f t="shared" si="21"/>
        <v>vis</v>
      </c>
      <c r="E239" s="19">
        <f>VLOOKUP(C239,Active!C$21:E$967,3,FALSE)</f>
        <v>-40591.040469597967</v>
      </c>
      <c r="F239" s="2" t="s">
        <v>207</v>
      </c>
      <c r="G239" s="3" t="str">
        <f t="shared" si="22"/>
        <v>17101.396</v>
      </c>
      <c r="H239" s="6">
        <f t="shared" si="23"/>
        <v>-40591</v>
      </c>
      <c r="I239" s="20" t="s">
        <v>237</v>
      </c>
      <c r="J239" s="21" t="s">
        <v>238</v>
      </c>
      <c r="K239" s="20">
        <v>-40591</v>
      </c>
      <c r="L239" s="20" t="s">
        <v>239</v>
      </c>
      <c r="M239" s="21" t="s">
        <v>233</v>
      </c>
      <c r="N239" s="21"/>
      <c r="O239" s="22" t="s">
        <v>220</v>
      </c>
      <c r="P239" s="22" t="s">
        <v>221</v>
      </c>
    </row>
    <row r="240" spans="1:16" ht="13.5" thickBot="1">
      <c r="A240" s="6" t="str">
        <f t="shared" si="18"/>
        <v> AN 169.365 </v>
      </c>
      <c r="B240" s="2" t="str">
        <f t="shared" si="19"/>
        <v>I</v>
      </c>
      <c r="C240" s="6">
        <f t="shared" si="20"/>
        <v>17105.496999999999</v>
      </c>
      <c r="D240" s="3" t="str">
        <f t="shared" si="21"/>
        <v>vis</v>
      </c>
      <c r="E240" s="19">
        <f>VLOOKUP(C240,Active!C$21:E$967,3,FALSE)</f>
        <v>-40584.023807034762</v>
      </c>
      <c r="F240" s="2" t="s">
        <v>207</v>
      </c>
      <c r="G240" s="3" t="str">
        <f t="shared" si="22"/>
        <v>17105.497</v>
      </c>
      <c r="H240" s="6">
        <f t="shared" si="23"/>
        <v>-40584</v>
      </c>
      <c r="I240" s="20" t="s">
        <v>240</v>
      </c>
      <c r="J240" s="21" t="s">
        <v>241</v>
      </c>
      <c r="K240" s="20">
        <v>-40584</v>
      </c>
      <c r="L240" s="20" t="s">
        <v>213</v>
      </c>
      <c r="M240" s="21" t="s">
        <v>233</v>
      </c>
      <c r="N240" s="21"/>
      <c r="O240" s="22" t="s">
        <v>220</v>
      </c>
      <c r="P240" s="22" t="s">
        <v>221</v>
      </c>
    </row>
    <row r="241" spans="1:16" ht="13.5" thickBot="1">
      <c r="A241" s="6" t="str">
        <f t="shared" si="18"/>
        <v> AN 169.365 </v>
      </c>
      <c r="B241" s="2" t="str">
        <f t="shared" si="19"/>
        <v>I</v>
      </c>
      <c r="C241" s="6">
        <f t="shared" si="20"/>
        <v>17116.600999999999</v>
      </c>
      <c r="D241" s="3" t="str">
        <f t="shared" si="21"/>
        <v>vis</v>
      </c>
      <c r="E241" s="19">
        <f>VLOOKUP(C241,Active!C$21:E$967,3,FALSE)</f>
        <v>-40565.02526494702</v>
      </c>
      <c r="F241" s="2" t="s">
        <v>207</v>
      </c>
      <c r="G241" s="3" t="str">
        <f t="shared" si="22"/>
        <v>17116.601</v>
      </c>
      <c r="H241" s="6">
        <f t="shared" si="23"/>
        <v>-40565</v>
      </c>
      <c r="I241" s="20" t="s">
        <v>242</v>
      </c>
      <c r="J241" s="21" t="s">
        <v>243</v>
      </c>
      <c r="K241" s="20">
        <v>-40565</v>
      </c>
      <c r="L241" s="20" t="s">
        <v>244</v>
      </c>
      <c r="M241" s="21" t="s">
        <v>233</v>
      </c>
      <c r="N241" s="21"/>
      <c r="O241" s="22" t="s">
        <v>220</v>
      </c>
      <c r="P241" s="22" t="s">
        <v>221</v>
      </c>
    </row>
    <row r="242" spans="1:16" ht="13.5" thickBot="1">
      <c r="A242" s="6" t="str">
        <f t="shared" si="18"/>
        <v> AN 169.365 </v>
      </c>
      <c r="B242" s="2" t="str">
        <f t="shared" si="19"/>
        <v>I</v>
      </c>
      <c r="C242" s="6">
        <f t="shared" si="20"/>
        <v>17125.373</v>
      </c>
      <c r="D242" s="3" t="str">
        <f t="shared" si="21"/>
        <v>vis</v>
      </c>
      <c r="E242" s="19">
        <f>VLOOKUP(C242,Active!C$21:E$967,3,FALSE)</f>
        <v>-40550.016690451914</v>
      </c>
      <c r="F242" s="2" t="s">
        <v>207</v>
      </c>
      <c r="G242" s="3" t="str">
        <f t="shared" si="22"/>
        <v>17125.373</v>
      </c>
      <c r="H242" s="6">
        <f t="shared" si="23"/>
        <v>-40550</v>
      </c>
      <c r="I242" s="20" t="s">
        <v>245</v>
      </c>
      <c r="J242" s="21" t="s">
        <v>246</v>
      </c>
      <c r="K242" s="20">
        <v>-40550</v>
      </c>
      <c r="L242" s="20" t="s">
        <v>247</v>
      </c>
      <c r="M242" s="21" t="s">
        <v>233</v>
      </c>
      <c r="N242" s="21"/>
      <c r="O242" s="22" t="s">
        <v>220</v>
      </c>
      <c r="P242" s="22" t="s">
        <v>221</v>
      </c>
    </row>
    <row r="243" spans="1:16" ht="13.5" thickBot="1">
      <c r="A243" s="6" t="str">
        <f t="shared" si="18"/>
        <v> GUL 1.2.301 </v>
      </c>
      <c r="B243" s="2" t="str">
        <f t="shared" si="19"/>
        <v>I</v>
      </c>
      <c r="C243" s="6">
        <f t="shared" si="20"/>
        <v>17354.460999999999</v>
      </c>
      <c r="D243" s="3" t="str">
        <f t="shared" si="21"/>
        <v>vis</v>
      </c>
      <c r="E243" s="19">
        <f>VLOOKUP(C243,Active!C$21:E$967,3,FALSE)</f>
        <v>-40158.055414353512</v>
      </c>
      <c r="F243" s="2" t="s">
        <v>207</v>
      </c>
      <c r="G243" s="3" t="str">
        <f t="shared" si="22"/>
        <v>17354.461</v>
      </c>
      <c r="H243" s="6">
        <f t="shared" si="23"/>
        <v>-40158</v>
      </c>
      <c r="I243" s="20" t="s">
        <v>248</v>
      </c>
      <c r="J243" s="21" t="s">
        <v>249</v>
      </c>
      <c r="K243" s="20">
        <v>-40158</v>
      </c>
      <c r="L243" s="20" t="s">
        <v>250</v>
      </c>
      <c r="M243" s="21" t="s">
        <v>233</v>
      </c>
      <c r="N243" s="21"/>
      <c r="O243" s="22" t="s">
        <v>251</v>
      </c>
      <c r="P243" s="22" t="s">
        <v>252</v>
      </c>
    </row>
    <row r="244" spans="1:16" ht="13.5" thickBot="1">
      <c r="A244" s="6" t="str">
        <f t="shared" si="18"/>
        <v> GUL 1.2.301 </v>
      </c>
      <c r="B244" s="2" t="str">
        <f t="shared" si="19"/>
        <v>I</v>
      </c>
      <c r="C244" s="6">
        <f t="shared" si="20"/>
        <v>17419.338</v>
      </c>
      <c r="D244" s="3" t="str">
        <f t="shared" si="21"/>
        <v>vis</v>
      </c>
      <c r="E244" s="19">
        <f>VLOOKUP(C244,Active!C$21:E$967,3,FALSE)</f>
        <v>-40047.053215593929</v>
      </c>
      <c r="F244" s="2" t="s">
        <v>207</v>
      </c>
      <c r="G244" s="3" t="str">
        <f t="shared" si="22"/>
        <v>17419.338</v>
      </c>
      <c r="H244" s="6">
        <f t="shared" si="23"/>
        <v>-40047</v>
      </c>
      <c r="I244" s="20" t="s">
        <v>253</v>
      </c>
      <c r="J244" s="21" t="s">
        <v>254</v>
      </c>
      <c r="K244" s="20">
        <v>-40047</v>
      </c>
      <c r="L244" s="20" t="s">
        <v>255</v>
      </c>
      <c r="M244" s="21" t="s">
        <v>233</v>
      </c>
      <c r="N244" s="21"/>
      <c r="O244" s="22" t="s">
        <v>251</v>
      </c>
      <c r="P244" s="22" t="s">
        <v>252</v>
      </c>
    </row>
    <row r="245" spans="1:16" ht="13.5" thickBot="1">
      <c r="A245" s="6" t="str">
        <f t="shared" si="18"/>
        <v> GUL 1.2.301 </v>
      </c>
      <c r="B245" s="2" t="str">
        <f t="shared" si="19"/>
        <v>I</v>
      </c>
      <c r="C245" s="6">
        <f t="shared" si="20"/>
        <v>17707.5</v>
      </c>
      <c r="D245" s="3" t="str">
        <f t="shared" si="21"/>
        <v>vis</v>
      </c>
      <c r="E245" s="19">
        <f>VLOOKUP(C245,Active!C$21:E$967,3,FALSE)</f>
        <v>-39554.018463694803</v>
      </c>
      <c r="F245" s="2" t="s">
        <v>207</v>
      </c>
      <c r="G245" s="3" t="str">
        <f t="shared" si="22"/>
        <v>17707.500</v>
      </c>
      <c r="H245" s="6">
        <f t="shared" si="23"/>
        <v>-39554</v>
      </c>
      <c r="I245" s="20" t="s">
        <v>256</v>
      </c>
      <c r="J245" s="21" t="s">
        <v>257</v>
      </c>
      <c r="K245" s="20">
        <v>-39554</v>
      </c>
      <c r="L245" s="20" t="s">
        <v>258</v>
      </c>
      <c r="M245" s="21" t="s">
        <v>233</v>
      </c>
      <c r="N245" s="21"/>
      <c r="O245" s="22" t="s">
        <v>251</v>
      </c>
      <c r="P245" s="22" t="s">
        <v>252</v>
      </c>
    </row>
    <row r="246" spans="1:16" ht="13.5" thickBot="1">
      <c r="A246" s="6" t="str">
        <f t="shared" si="18"/>
        <v> TRI 2.123 </v>
      </c>
      <c r="B246" s="2" t="str">
        <f t="shared" si="19"/>
        <v>I</v>
      </c>
      <c r="C246" s="6">
        <f t="shared" si="20"/>
        <v>18187.345000000001</v>
      </c>
      <c r="D246" s="3" t="str">
        <f t="shared" si="21"/>
        <v>vis</v>
      </c>
      <c r="E246" s="19">
        <f>VLOOKUP(C246,Active!C$21:E$967,3,FALSE)</f>
        <v>-38733.021036813268</v>
      </c>
      <c r="F246" s="2" t="s">
        <v>207</v>
      </c>
      <c r="G246" s="3" t="str">
        <f t="shared" si="22"/>
        <v>18187.345</v>
      </c>
      <c r="H246" s="6">
        <f t="shared" si="23"/>
        <v>-38733</v>
      </c>
      <c r="I246" s="20" t="s">
        <v>259</v>
      </c>
      <c r="J246" s="21" t="s">
        <v>260</v>
      </c>
      <c r="K246" s="20">
        <v>-38733</v>
      </c>
      <c r="L246" s="20" t="s">
        <v>261</v>
      </c>
      <c r="M246" s="21" t="s">
        <v>214</v>
      </c>
      <c r="N246" s="21"/>
      <c r="O246" s="22" t="s">
        <v>215</v>
      </c>
      <c r="P246" s="22" t="s">
        <v>216</v>
      </c>
    </row>
    <row r="247" spans="1:16" ht="13.5" thickBot="1">
      <c r="A247" s="6" t="str">
        <f t="shared" si="18"/>
        <v> CPRI 3.52 </v>
      </c>
      <c r="B247" s="2" t="str">
        <f t="shared" si="19"/>
        <v>I</v>
      </c>
      <c r="C247" s="6">
        <f t="shared" si="20"/>
        <v>19559.669000000002</v>
      </c>
      <c r="D247" s="3" t="str">
        <f t="shared" si="21"/>
        <v>vis</v>
      </c>
      <c r="E247" s="19">
        <f>VLOOKUP(C247,Active!C$21:E$967,3,FALSE)</f>
        <v>-36385.024344448495</v>
      </c>
      <c r="F247" s="2" t="s">
        <v>207</v>
      </c>
      <c r="G247" s="3" t="str">
        <f t="shared" si="22"/>
        <v>19559.669</v>
      </c>
      <c r="H247" s="6">
        <f t="shared" si="23"/>
        <v>-36385</v>
      </c>
      <c r="I247" s="20" t="s">
        <v>262</v>
      </c>
      <c r="J247" s="21" t="s">
        <v>263</v>
      </c>
      <c r="K247" s="20">
        <v>-36385</v>
      </c>
      <c r="L247" s="20" t="s">
        <v>213</v>
      </c>
      <c r="M247" s="21" t="s">
        <v>233</v>
      </c>
      <c r="N247" s="21"/>
      <c r="O247" s="22" t="s">
        <v>264</v>
      </c>
      <c r="P247" s="22" t="s">
        <v>265</v>
      </c>
    </row>
    <row r="248" spans="1:16" ht="13.5" thickBot="1">
      <c r="A248" s="6" t="str">
        <f t="shared" si="18"/>
        <v> CPRI 3.52 </v>
      </c>
      <c r="B248" s="2" t="str">
        <f t="shared" si="19"/>
        <v>I</v>
      </c>
      <c r="C248" s="6">
        <f t="shared" si="20"/>
        <v>19563.758000000002</v>
      </c>
      <c r="D248" s="3" t="str">
        <f t="shared" si="21"/>
        <v>vis</v>
      </c>
      <c r="E248" s="19">
        <f>VLOOKUP(C248,Active!C$21:E$967,3,FALSE)</f>
        <v>-36378.02821345094</v>
      </c>
      <c r="F248" s="2" t="s">
        <v>207</v>
      </c>
      <c r="G248" s="3" t="str">
        <f t="shared" si="22"/>
        <v>19563.758</v>
      </c>
      <c r="H248" s="6">
        <f t="shared" si="23"/>
        <v>-36378</v>
      </c>
      <c r="I248" s="20" t="s">
        <v>266</v>
      </c>
      <c r="J248" s="21" t="s">
        <v>267</v>
      </c>
      <c r="K248" s="20">
        <v>-36378</v>
      </c>
      <c r="L248" s="20" t="s">
        <v>268</v>
      </c>
      <c r="M248" s="21" t="s">
        <v>233</v>
      </c>
      <c r="N248" s="21"/>
      <c r="O248" s="22" t="s">
        <v>264</v>
      </c>
      <c r="P248" s="22" t="s">
        <v>265</v>
      </c>
    </row>
    <row r="249" spans="1:16" ht="13.5" thickBot="1">
      <c r="A249" s="6" t="str">
        <f t="shared" si="18"/>
        <v> CPRI 3.52 </v>
      </c>
      <c r="B249" s="2" t="str">
        <f t="shared" si="19"/>
        <v>I</v>
      </c>
      <c r="C249" s="6">
        <f t="shared" si="20"/>
        <v>19652.585999999999</v>
      </c>
      <c r="D249" s="3" t="str">
        <f t="shared" si="21"/>
        <v>vis</v>
      </c>
      <c r="E249" s="19">
        <f>VLOOKUP(C249,Active!C$21:E$967,3,FALSE)</f>
        <v>-36226.04672060423</v>
      </c>
      <c r="F249" s="2" t="s">
        <v>207</v>
      </c>
      <c r="G249" s="3" t="str">
        <f t="shared" si="22"/>
        <v>19652.586</v>
      </c>
      <c r="H249" s="6">
        <f t="shared" si="23"/>
        <v>-36226</v>
      </c>
      <c r="I249" s="20" t="s">
        <v>269</v>
      </c>
      <c r="J249" s="21" t="s">
        <v>270</v>
      </c>
      <c r="K249" s="20">
        <v>-36226</v>
      </c>
      <c r="L249" s="20" t="s">
        <v>271</v>
      </c>
      <c r="M249" s="21" t="s">
        <v>233</v>
      </c>
      <c r="N249" s="21"/>
      <c r="O249" s="22" t="s">
        <v>264</v>
      </c>
      <c r="P249" s="22" t="s">
        <v>265</v>
      </c>
    </row>
    <row r="250" spans="1:16" ht="13.5" thickBot="1">
      <c r="A250" s="6" t="str">
        <f t="shared" si="18"/>
        <v> AN 211.359 </v>
      </c>
      <c r="B250" s="2" t="str">
        <f t="shared" si="19"/>
        <v>I</v>
      </c>
      <c r="C250" s="6">
        <f t="shared" si="20"/>
        <v>19795.207999999999</v>
      </c>
      <c r="D250" s="3" t="str">
        <f t="shared" si="21"/>
        <v>vis</v>
      </c>
      <c r="E250" s="19">
        <f>VLOOKUP(C250,Active!C$21:E$967,3,FALSE)</f>
        <v>-35982.025640845772</v>
      </c>
      <c r="F250" s="2" t="s">
        <v>207</v>
      </c>
      <c r="G250" s="3" t="str">
        <f t="shared" si="22"/>
        <v>19795.208</v>
      </c>
      <c r="H250" s="6">
        <f t="shared" si="23"/>
        <v>-35982</v>
      </c>
      <c r="I250" s="20" t="s">
        <v>272</v>
      </c>
      <c r="J250" s="21" t="s">
        <v>273</v>
      </c>
      <c r="K250" s="20">
        <v>-35982</v>
      </c>
      <c r="L250" s="20" t="s">
        <v>244</v>
      </c>
      <c r="M250" s="21" t="s">
        <v>233</v>
      </c>
      <c r="N250" s="21"/>
      <c r="O250" s="22" t="s">
        <v>274</v>
      </c>
      <c r="P250" s="22" t="s">
        <v>275</v>
      </c>
    </row>
    <row r="251" spans="1:16" ht="13.5" thickBot="1">
      <c r="A251" s="6" t="str">
        <f t="shared" si="18"/>
        <v> AN 211.359 </v>
      </c>
      <c r="B251" s="2" t="str">
        <f t="shared" si="19"/>
        <v>I</v>
      </c>
      <c r="C251" s="6">
        <f t="shared" si="20"/>
        <v>19935.48</v>
      </c>
      <c r="D251" s="3" t="str">
        <f t="shared" si="21"/>
        <v>vis</v>
      </c>
      <c r="E251" s="19">
        <f>VLOOKUP(C251,Active!C$21:E$967,3,FALSE)</f>
        <v>-35742.02532602843</v>
      </c>
      <c r="F251" s="2" t="s">
        <v>207</v>
      </c>
      <c r="G251" s="3" t="str">
        <f t="shared" si="22"/>
        <v>19935.480</v>
      </c>
      <c r="H251" s="6">
        <f t="shared" si="23"/>
        <v>-35742</v>
      </c>
      <c r="I251" s="20" t="s">
        <v>276</v>
      </c>
      <c r="J251" s="21" t="s">
        <v>277</v>
      </c>
      <c r="K251" s="20">
        <v>-35742</v>
      </c>
      <c r="L251" s="20" t="s">
        <v>244</v>
      </c>
      <c r="M251" s="21" t="s">
        <v>233</v>
      </c>
      <c r="N251" s="21"/>
      <c r="O251" s="22" t="s">
        <v>274</v>
      </c>
      <c r="P251" s="22" t="s">
        <v>275</v>
      </c>
    </row>
    <row r="252" spans="1:16" ht="13.5" thickBot="1">
      <c r="A252" s="6" t="str">
        <f t="shared" si="18"/>
        <v> AN 211.359 </v>
      </c>
      <c r="B252" s="2" t="str">
        <f t="shared" si="19"/>
        <v>I</v>
      </c>
      <c r="C252" s="6">
        <f t="shared" si="20"/>
        <v>20007.362000000001</v>
      </c>
      <c r="D252" s="3" t="str">
        <f t="shared" si="21"/>
        <v>vis</v>
      </c>
      <c r="E252" s="19">
        <f>VLOOKUP(C252,Active!C$21:E$967,3,FALSE)</f>
        <v>-35619.037825816697</v>
      </c>
      <c r="F252" s="2" t="s">
        <v>207</v>
      </c>
      <c r="G252" s="3" t="str">
        <f t="shared" si="22"/>
        <v>20007.362</v>
      </c>
      <c r="H252" s="6">
        <f t="shared" si="23"/>
        <v>-35619</v>
      </c>
      <c r="I252" s="20" t="s">
        <v>278</v>
      </c>
      <c r="J252" s="21" t="s">
        <v>279</v>
      </c>
      <c r="K252" s="20">
        <v>-35619</v>
      </c>
      <c r="L252" s="20" t="s">
        <v>230</v>
      </c>
      <c r="M252" s="21" t="s">
        <v>233</v>
      </c>
      <c r="N252" s="21"/>
      <c r="O252" s="22" t="s">
        <v>274</v>
      </c>
      <c r="P252" s="22" t="s">
        <v>275</v>
      </c>
    </row>
    <row r="253" spans="1:16" ht="13.5" thickBot="1">
      <c r="A253" s="6" t="str">
        <f t="shared" si="18"/>
        <v> AN 211.360 </v>
      </c>
      <c r="B253" s="2" t="str">
        <f t="shared" si="19"/>
        <v>I</v>
      </c>
      <c r="C253" s="6">
        <f t="shared" si="20"/>
        <v>20008.534</v>
      </c>
      <c r="D253" s="3" t="str">
        <f t="shared" si="21"/>
        <v>vis</v>
      </c>
      <c r="E253" s="19">
        <f>VLOOKUP(C253,Active!C$21:E$967,3,FALSE)</f>
        <v>-35617.032576237551</v>
      </c>
      <c r="F253" s="2" t="s">
        <v>207</v>
      </c>
      <c r="G253" s="3" t="str">
        <f t="shared" si="22"/>
        <v>20008.534</v>
      </c>
      <c r="H253" s="6">
        <f t="shared" si="23"/>
        <v>-35617</v>
      </c>
      <c r="I253" s="20" t="s">
        <v>280</v>
      </c>
      <c r="J253" s="21" t="s">
        <v>281</v>
      </c>
      <c r="K253" s="20">
        <v>-35617</v>
      </c>
      <c r="L253" s="20" t="s">
        <v>282</v>
      </c>
      <c r="M253" s="21" t="s">
        <v>233</v>
      </c>
      <c r="N253" s="21"/>
      <c r="O253" s="22" t="s">
        <v>274</v>
      </c>
      <c r="P253" s="22" t="s">
        <v>283</v>
      </c>
    </row>
    <row r="254" spans="1:16" ht="13.5" thickBot="1">
      <c r="A254" s="6" t="str">
        <f t="shared" si="18"/>
        <v> AN 211.360 </v>
      </c>
      <c r="B254" s="2" t="str">
        <f t="shared" si="19"/>
        <v>I</v>
      </c>
      <c r="C254" s="6">
        <f t="shared" si="20"/>
        <v>20018.469000000001</v>
      </c>
      <c r="D254" s="3" t="str">
        <f t="shared" si="21"/>
        <v>vis</v>
      </c>
      <c r="E254" s="19">
        <f>VLOOKUP(C254,Active!C$21:E$967,3,FALSE)</f>
        <v>-35600.034150837542</v>
      </c>
      <c r="F254" s="2" t="s">
        <v>207</v>
      </c>
      <c r="G254" s="3" t="str">
        <f t="shared" si="22"/>
        <v>20018.469</v>
      </c>
      <c r="H254" s="6">
        <f t="shared" si="23"/>
        <v>-35600</v>
      </c>
      <c r="I254" s="20" t="s">
        <v>284</v>
      </c>
      <c r="J254" s="21" t="s">
        <v>285</v>
      </c>
      <c r="K254" s="20">
        <v>-35600</v>
      </c>
      <c r="L254" s="20" t="s">
        <v>286</v>
      </c>
      <c r="M254" s="21" t="s">
        <v>233</v>
      </c>
      <c r="N254" s="21"/>
      <c r="O254" s="22" t="s">
        <v>274</v>
      </c>
      <c r="P254" s="22" t="s">
        <v>283</v>
      </c>
    </row>
    <row r="255" spans="1:16" ht="13.5" thickBot="1">
      <c r="A255" s="6" t="str">
        <f t="shared" si="18"/>
        <v> AN 211.360 </v>
      </c>
      <c r="B255" s="2" t="str">
        <f t="shared" si="19"/>
        <v>I</v>
      </c>
      <c r="C255" s="6">
        <f t="shared" si="20"/>
        <v>20022.558000000001</v>
      </c>
      <c r="D255" s="3" t="str">
        <f t="shared" si="21"/>
        <v>vis</v>
      </c>
      <c r="E255" s="19">
        <f>VLOOKUP(C255,Active!C$21:E$967,3,FALSE)</f>
        <v>-35593.038019839994</v>
      </c>
      <c r="F255" s="2" t="s">
        <v>207</v>
      </c>
      <c r="G255" s="3" t="str">
        <f t="shared" si="22"/>
        <v>20022.558</v>
      </c>
      <c r="H255" s="6">
        <f t="shared" si="23"/>
        <v>-35593</v>
      </c>
      <c r="I255" s="20" t="s">
        <v>287</v>
      </c>
      <c r="J255" s="21" t="s">
        <v>288</v>
      </c>
      <c r="K255" s="20">
        <v>-35593</v>
      </c>
      <c r="L255" s="20" t="s">
        <v>230</v>
      </c>
      <c r="M255" s="21" t="s">
        <v>233</v>
      </c>
      <c r="N255" s="21"/>
      <c r="O255" s="22" t="s">
        <v>274</v>
      </c>
      <c r="P255" s="22" t="s">
        <v>283</v>
      </c>
    </row>
    <row r="256" spans="1:16" ht="13.5" thickBot="1">
      <c r="A256" s="6" t="str">
        <f t="shared" si="18"/>
        <v> AN 211.360 </v>
      </c>
      <c r="B256" s="2" t="str">
        <f t="shared" si="19"/>
        <v>I</v>
      </c>
      <c r="C256" s="6">
        <f t="shared" si="20"/>
        <v>20036.583999999999</v>
      </c>
      <c r="D256" s="3" t="str">
        <f t="shared" si="21"/>
        <v>vis</v>
      </c>
      <c r="E256" s="19">
        <f>VLOOKUP(C256,Active!C$21:E$967,3,FALSE)</f>
        <v>-35569.040041514825</v>
      </c>
      <c r="F256" s="2" t="s">
        <v>207</v>
      </c>
      <c r="G256" s="3" t="str">
        <f t="shared" si="22"/>
        <v>20036.584</v>
      </c>
      <c r="H256" s="6">
        <f t="shared" si="23"/>
        <v>-35569</v>
      </c>
      <c r="I256" s="20" t="s">
        <v>289</v>
      </c>
      <c r="J256" s="21" t="s">
        <v>290</v>
      </c>
      <c r="K256" s="20">
        <v>-35569</v>
      </c>
      <c r="L256" s="20" t="s">
        <v>291</v>
      </c>
      <c r="M256" s="21" t="s">
        <v>233</v>
      </c>
      <c r="N256" s="21"/>
      <c r="O256" s="22" t="s">
        <v>274</v>
      </c>
      <c r="P256" s="22" t="s">
        <v>283</v>
      </c>
    </row>
    <row r="257" spans="1:16" ht="13.5" thickBot="1">
      <c r="A257" s="6" t="str">
        <f t="shared" si="18"/>
        <v> AN 211.360 </v>
      </c>
      <c r="B257" s="2" t="str">
        <f t="shared" si="19"/>
        <v>I</v>
      </c>
      <c r="C257" s="6">
        <f t="shared" si="20"/>
        <v>20039.512999999999</v>
      </c>
      <c r="D257" s="3" t="str">
        <f t="shared" si="21"/>
        <v>vis</v>
      </c>
      <c r="E257" s="19">
        <f>VLOOKUP(C257,Active!C$21:E$967,3,FALSE)</f>
        <v>-35564.028628530767</v>
      </c>
      <c r="F257" s="2" t="s">
        <v>207</v>
      </c>
      <c r="G257" s="3" t="str">
        <f t="shared" si="22"/>
        <v>20039.513</v>
      </c>
      <c r="H257" s="6">
        <f t="shared" si="23"/>
        <v>-35564</v>
      </c>
      <c r="I257" s="20" t="s">
        <v>292</v>
      </c>
      <c r="J257" s="21" t="s">
        <v>293</v>
      </c>
      <c r="K257" s="20">
        <v>-35564</v>
      </c>
      <c r="L257" s="20" t="s">
        <v>294</v>
      </c>
      <c r="M257" s="21" t="s">
        <v>233</v>
      </c>
      <c r="N257" s="21"/>
      <c r="O257" s="22" t="s">
        <v>274</v>
      </c>
      <c r="P257" s="22" t="s">
        <v>283</v>
      </c>
    </row>
    <row r="258" spans="1:16" ht="13.5" thickBot="1">
      <c r="A258" s="6" t="str">
        <f t="shared" si="18"/>
        <v> AN 211.360 </v>
      </c>
      <c r="B258" s="2" t="str">
        <f t="shared" si="19"/>
        <v>I</v>
      </c>
      <c r="C258" s="6">
        <f t="shared" si="20"/>
        <v>20041.268</v>
      </c>
      <c r="D258" s="3" t="str">
        <f t="shared" si="21"/>
        <v>vis</v>
      </c>
      <c r="E258" s="19">
        <f>VLOOKUP(C258,Active!C$21:E$967,3,FALSE)</f>
        <v>-35561.02588705346</v>
      </c>
      <c r="F258" s="2" t="s">
        <v>207</v>
      </c>
      <c r="G258" s="3" t="str">
        <f t="shared" si="22"/>
        <v>20041.268</v>
      </c>
      <c r="H258" s="6">
        <f t="shared" si="23"/>
        <v>-35561</v>
      </c>
      <c r="I258" s="20" t="s">
        <v>295</v>
      </c>
      <c r="J258" s="21" t="s">
        <v>296</v>
      </c>
      <c r="K258" s="20">
        <v>-35561</v>
      </c>
      <c r="L258" s="20" t="s">
        <v>244</v>
      </c>
      <c r="M258" s="21" t="s">
        <v>233</v>
      </c>
      <c r="N258" s="21"/>
      <c r="O258" s="22" t="s">
        <v>274</v>
      </c>
      <c r="P258" s="22" t="s">
        <v>283</v>
      </c>
    </row>
    <row r="259" spans="1:16" ht="13.5" thickBot="1">
      <c r="A259" s="6" t="str">
        <f t="shared" si="18"/>
        <v> AN 211.360 </v>
      </c>
      <c r="B259" s="2" t="str">
        <f t="shared" si="19"/>
        <v>I</v>
      </c>
      <c r="C259" s="6">
        <f t="shared" si="20"/>
        <v>20066.399000000001</v>
      </c>
      <c r="D259" s="3" t="str">
        <f t="shared" si="21"/>
        <v>vis</v>
      </c>
      <c r="E259" s="19">
        <f>VLOOKUP(C259,Active!C$21:E$967,3,FALSE)</f>
        <v>-35518.027655676742</v>
      </c>
      <c r="F259" s="2" t="s">
        <v>207</v>
      </c>
      <c r="G259" s="3" t="str">
        <f t="shared" si="22"/>
        <v>20066.399</v>
      </c>
      <c r="H259" s="6">
        <f t="shared" si="23"/>
        <v>-35518</v>
      </c>
      <c r="I259" s="20" t="s">
        <v>297</v>
      </c>
      <c r="J259" s="21" t="s">
        <v>298</v>
      </c>
      <c r="K259" s="20">
        <v>-35518</v>
      </c>
      <c r="L259" s="20" t="s">
        <v>268</v>
      </c>
      <c r="M259" s="21" t="s">
        <v>233</v>
      </c>
      <c r="N259" s="21"/>
      <c r="O259" s="22" t="s">
        <v>274</v>
      </c>
      <c r="P259" s="22" t="s">
        <v>283</v>
      </c>
    </row>
    <row r="260" spans="1:16" ht="13.5" thickBot="1">
      <c r="A260" s="6" t="str">
        <f t="shared" si="18"/>
        <v> AN 211.360 </v>
      </c>
      <c r="B260" s="2" t="str">
        <f t="shared" si="19"/>
        <v>I</v>
      </c>
      <c r="C260" s="6">
        <f t="shared" si="20"/>
        <v>20079.253000000001</v>
      </c>
      <c r="D260" s="3" t="str">
        <f t="shared" si="21"/>
        <v>vis</v>
      </c>
      <c r="E260" s="19">
        <f>VLOOKUP(C260,Active!C$21:E$967,3,FALSE)</f>
        <v>-35496.034926930719</v>
      </c>
      <c r="F260" s="2" t="s">
        <v>207</v>
      </c>
      <c r="G260" s="3" t="str">
        <f t="shared" si="22"/>
        <v>20079.253</v>
      </c>
      <c r="H260" s="6">
        <f t="shared" si="23"/>
        <v>-35496</v>
      </c>
      <c r="I260" s="20" t="s">
        <v>299</v>
      </c>
      <c r="J260" s="21" t="s">
        <v>300</v>
      </c>
      <c r="K260" s="20">
        <v>-35496</v>
      </c>
      <c r="L260" s="20" t="s">
        <v>286</v>
      </c>
      <c r="M260" s="21" t="s">
        <v>233</v>
      </c>
      <c r="N260" s="21"/>
      <c r="O260" s="22" t="s">
        <v>274</v>
      </c>
      <c r="P260" s="22" t="s">
        <v>283</v>
      </c>
    </row>
    <row r="261" spans="1:16" ht="13.5" thickBot="1">
      <c r="A261" s="6" t="str">
        <f t="shared" si="18"/>
        <v> AN 211.360 </v>
      </c>
      <c r="B261" s="2" t="str">
        <f t="shared" si="19"/>
        <v>I</v>
      </c>
      <c r="C261" s="6">
        <f t="shared" si="20"/>
        <v>20094.456999999999</v>
      </c>
      <c r="D261" s="3" t="str">
        <f t="shared" si="21"/>
        <v>vis</v>
      </c>
      <c r="E261" s="19">
        <f>VLOOKUP(C261,Active!C$21:E$967,3,FALSE)</f>
        <v>-35470.021433243586</v>
      </c>
      <c r="F261" s="2" t="s">
        <v>207</v>
      </c>
      <c r="G261" s="3" t="str">
        <f t="shared" si="22"/>
        <v>20094.457</v>
      </c>
      <c r="H261" s="6">
        <f t="shared" si="23"/>
        <v>-35470</v>
      </c>
      <c r="I261" s="20" t="s">
        <v>301</v>
      </c>
      <c r="J261" s="21" t="s">
        <v>302</v>
      </c>
      <c r="K261" s="20">
        <v>-35470</v>
      </c>
      <c r="L261" s="20" t="s">
        <v>224</v>
      </c>
      <c r="M261" s="21" t="s">
        <v>233</v>
      </c>
      <c r="N261" s="21"/>
      <c r="O261" s="22" t="s">
        <v>274</v>
      </c>
      <c r="P261" s="22" t="s">
        <v>283</v>
      </c>
    </row>
    <row r="262" spans="1:16" ht="13.5" thickBot="1">
      <c r="A262" s="6" t="str">
        <f t="shared" si="18"/>
        <v> AN 211.360 </v>
      </c>
      <c r="B262" s="2" t="str">
        <f t="shared" si="19"/>
        <v>I</v>
      </c>
      <c r="C262" s="6">
        <f t="shared" si="20"/>
        <v>20121.330000000002</v>
      </c>
      <c r="D262" s="3" t="str">
        <f t="shared" si="21"/>
        <v>vis</v>
      </c>
      <c r="E262" s="19">
        <f>VLOOKUP(C262,Active!C$21:E$967,3,FALSE)</f>
        <v>-35424.042702919018</v>
      </c>
      <c r="F262" s="2" t="s">
        <v>207</v>
      </c>
      <c r="G262" s="3" t="str">
        <f t="shared" si="22"/>
        <v>20121.330</v>
      </c>
      <c r="H262" s="6">
        <f t="shared" si="23"/>
        <v>-35424</v>
      </c>
      <c r="I262" s="20" t="s">
        <v>303</v>
      </c>
      <c r="J262" s="21" t="s">
        <v>304</v>
      </c>
      <c r="K262" s="20">
        <v>-35424</v>
      </c>
      <c r="L262" s="20" t="s">
        <v>305</v>
      </c>
      <c r="M262" s="21" t="s">
        <v>233</v>
      </c>
      <c r="N262" s="21"/>
      <c r="O262" s="22" t="s">
        <v>274</v>
      </c>
      <c r="P262" s="22" t="s">
        <v>283</v>
      </c>
    </row>
    <row r="263" spans="1:16" ht="13.5" thickBot="1">
      <c r="A263" s="6" t="str">
        <f t="shared" si="18"/>
        <v> AN 211.360 </v>
      </c>
      <c r="B263" s="2" t="str">
        <f t="shared" si="19"/>
        <v>I</v>
      </c>
      <c r="C263" s="6">
        <f t="shared" si="20"/>
        <v>20169.264999999999</v>
      </c>
      <c r="D263" s="3" t="str">
        <f t="shared" si="21"/>
        <v>vis</v>
      </c>
      <c r="E263" s="19">
        <f>VLOOKUP(C263,Active!C$21:E$967,3,FALSE)</f>
        <v>-35342.027652939207</v>
      </c>
      <c r="F263" s="2" t="s">
        <v>207</v>
      </c>
      <c r="G263" s="3" t="str">
        <f t="shared" si="22"/>
        <v>20169.265</v>
      </c>
      <c r="H263" s="6">
        <f t="shared" si="23"/>
        <v>-35342</v>
      </c>
      <c r="I263" s="20" t="s">
        <v>306</v>
      </c>
      <c r="J263" s="21" t="s">
        <v>307</v>
      </c>
      <c r="K263" s="20">
        <v>-35342</v>
      </c>
      <c r="L263" s="20" t="s">
        <v>268</v>
      </c>
      <c r="M263" s="21" t="s">
        <v>233</v>
      </c>
      <c r="N263" s="21"/>
      <c r="O263" s="22" t="s">
        <v>274</v>
      </c>
      <c r="P263" s="22" t="s">
        <v>283</v>
      </c>
    </row>
    <row r="264" spans="1:16" ht="13.5" thickBot="1">
      <c r="A264" s="6" t="str">
        <f t="shared" si="18"/>
        <v> AN 211.360 </v>
      </c>
      <c r="B264" s="2" t="str">
        <f t="shared" si="19"/>
        <v>I</v>
      </c>
      <c r="C264" s="6">
        <f t="shared" si="20"/>
        <v>20239.406999999999</v>
      </c>
      <c r="D264" s="3" t="str">
        <f t="shared" si="21"/>
        <v>vis</v>
      </c>
      <c r="E264" s="19">
        <f>VLOOKUP(C264,Active!C$21:E$967,3,FALSE)</f>
        <v>-35222.017229747704</v>
      </c>
      <c r="F264" s="2" t="s">
        <v>207</v>
      </c>
      <c r="G264" s="3" t="str">
        <f t="shared" si="22"/>
        <v>20239.407</v>
      </c>
      <c r="H264" s="6">
        <f t="shared" si="23"/>
        <v>-35222</v>
      </c>
      <c r="I264" s="20" t="s">
        <v>308</v>
      </c>
      <c r="J264" s="21" t="s">
        <v>309</v>
      </c>
      <c r="K264" s="20">
        <v>-35222</v>
      </c>
      <c r="L264" s="20" t="s">
        <v>247</v>
      </c>
      <c r="M264" s="21" t="s">
        <v>233</v>
      </c>
      <c r="N264" s="21"/>
      <c r="O264" s="22" t="s">
        <v>274</v>
      </c>
      <c r="P264" s="22" t="s">
        <v>283</v>
      </c>
    </row>
    <row r="265" spans="1:16" ht="13.5" thickBot="1">
      <c r="A265" s="6" t="str">
        <f t="shared" si="18"/>
        <v> AN 211.360 </v>
      </c>
      <c r="B265" s="2" t="str">
        <f t="shared" si="19"/>
        <v>I</v>
      </c>
      <c r="C265" s="6">
        <f t="shared" si="20"/>
        <v>20240.563999999998</v>
      </c>
      <c r="D265" s="3" t="str">
        <f t="shared" si="21"/>
        <v>vis</v>
      </c>
      <c r="E265" s="19">
        <f>VLOOKUP(C265,Active!C$21:E$967,3,FALSE)</f>
        <v>-35220.037644625634</v>
      </c>
      <c r="F265" s="2" t="s">
        <v>207</v>
      </c>
      <c r="G265" s="3" t="str">
        <f t="shared" si="22"/>
        <v>20240.564</v>
      </c>
      <c r="H265" s="6">
        <f t="shared" si="23"/>
        <v>-35220</v>
      </c>
      <c r="I265" s="20" t="s">
        <v>310</v>
      </c>
      <c r="J265" s="21" t="s">
        <v>311</v>
      </c>
      <c r="K265" s="20">
        <v>-35220</v>
      </c>
      <c r="L265" s="20" t="s">
        <v>230</v>
      </c>
      <c r="M265" s="21" t="s">
        <v>233</v>
      </c>
      <c r="N265" s="21"/>
      <c r="O265" s="22" t="s">
        <v>274</v>
      </c>
      <c r="P265" s="22" t="s">
        <v>283</v>
      </c>
    </row>
    <row r="266" spans="1:16" ht="13.5" thickBot="1">
      <c r="A266" s="6" t="str">
        <f t="shared" si="18"/>
        <v> AN 211.360 </v>
      </c>
      <c r="B266" s="2" t="str">
        <f t="shared" si="19"/>
        <v>I</v>
      </c>
      <c r="C266" s="6">
        <f t="shared" si="20"/>
        <v>20243.483</v>
      </c>
      <c r="D266" s="3" t="str">
        <f t="shared" si="21"/>
        <v>vis</v>
      </c>
      <c r="E266" s="19">
        <f>VLOOKUP(C266,Active!C$21:E$967,3,FALSE)</f>
        <v>-35215.043341279619</v>
      </c>
      <c r="F266" s="2" t="s">
        <v>207</v>
      </c>
      <c r="G266" s="3" t="str">
        <f t="shared" si="22"/>
        <v>20243.483</v>
      </c>
      <c r="H266" s="6">
        <f t="shared" si="23"/>
        <v>-35215</v>
      </c>
      <c r="I266" s="20" t="s">
        <v>312</v>
      </c>
      <c r="J266" s="21" t="s">
        <v>313</v>
      </c>
      <c r="K266" s="20">
        <v>-35215</v>
      </c>
      <c r="L266" s="20" t="s">
        <v>305</v>
      </c>
      <c r="M266" s="21" t="s">
        <v>233</v>
      </c>
      <c r="N266" s="21"/>
      <c r="O266" s="22" t="s">
        <v>274</v>
      </c>
      <c r="P266" s="22" t="s">
        <v>283</v>
      </c>
    </row>
    <row r="267" spans="1:16" ht="13.5" thickBot="1">
      <c r="A267" s="6" t="str">
        <f t="shared" ref="A267:A330" si="24">P267</f>
        <v> AN 211.360 </v>
      </c>
      <c r="B267" s="2" t="str">
        <f t="shared" ref="B267:B330" si="25">IF(H267=INT(H267),"I","II")</f>
        <v>I</v>
      </c>
      <c r="C267" s="6">
        <f t="shared" ref="C267:C330" si="26">1*G267</f>
        <v>20323.556</v>
      </c>
      <c r="D267" s="3" t="str">
        <f t="shared" ref="D267:D330" si="27">VLOOKUP(F267,I$1:J$5,2,FALSE)</f>
        <v>vis</v>
      </c>
      <c r="E267" s="19">
        <f>VLOOKUP(C267,Active!C$21:E$967,3,FALSE)</f>
        <v>-35078.041336543327</v>
      </c>
      <c r="F267" s="2" t="s">
        <v>207</v>
      </c>
      <c r="G267" s="3" t="str">
        <f t="shared" ref="G267:G330" si="28">MID(I267,3,LEN(I267)-3)</f>
        <v>20323.556</v>
      </c>
      <c r="H267" s="6">
        <f t="shared" ref="H267:H330" si="29">1*K267</f>
        <v>-35078</v>
      </c>
      <c r="I267" s="20" t="s">
        <v>314</v>
      </c>
      <c r="J267" s="21" t="s">
        <v>315</v>
      </c>
      <c r="K267" s="20">
        <v>-35078</v>
      </c>
      <c r="L267" s="20" t="s">
        <v>239</v>
      </c>
      <c r="M267" s="21" t="s">
        <v>233</v>
      </c>
      <c r="N267" s="21"/>
      <c r="O267" s="22" t="s">
        <v>274</v>
      </c>
      <c r="P267" s="22" t="s">
        <v>283</v>
      </c>
    </row>
    <row r="268" spans="1:16" ht="13.5" thickBot="1">
      <c r="A268" s="6" t="str">
        <f t="shared" si="24"/>
        <v> AN 211.360 </v>
      </c>
      <c r="B268" s="2" t="str">
        <f t="shared" si="25"/>
        <v>I</v>
      </c>
      <c r="C268" s="6">
        <f t="shared" si="26"/>
        <v>20326.477999999999</v>
      </c>
      <c r="D268" s="3" t="str">
        <f t="shared" si="27"/>
        <v>vis</v>
      </c>
      <c r="E268" s="19">
        <f>VLOOKUP(C268,Active!C$21:E$967,3,FALSE)</f>
        <v>-35073.0419003059</v>
      </c>
      <c r="F268" s="2" t="s">
        <v>207</v>
      </c>
      <c r="G268" s="3" t="str">
        <f t="shared" si="28"/>
        <v>20326.478</v>
      </c>
      <c r="H268" s="6">
        <f t="shared" si="29"/>
        <v>-35073</v>
      </c>
      <c r="I268" s="20" t="s">
        <v>316</v>
      </c>
      <c r="J268" s="21" t="s">
        <v>317</v>
      </c>
      <c r="K268" s="20">
        <v>-35073</v>
      </c>
      <c r="L268" s="20" t="s">
        <v>239</v>
      </c>
      <c r="M268" s="21" t="s">
        <v>233</v>
      </c>
      <c r="N268" s="21"/>
      <c r="O268" s="22" t="s">
        <v>274</v>
      </c>
      <c r="P268" s="22" t="s">
        <v>283</v>
      </c>
    </row>
    <row r="269" spans="1:16" ht="13.5" thickBot="1">
      <c r="A269" s="6" t="str">
        <f t="shared" si="24"/>
        <v> AN 211.360 </v>
      </c>
      <c r="B269" s="2" t="str">
        <f t="shared" si="25"/>
        <v>I</v>
      </c>
      <c r="C269" s="6">
        <f t="shared" si="26"/>
        <v>20330.567999999999</v>
      </c>
      <c r="D269" s="3" t="str">
        <f t="shared" si="27"/>
        <v>vis</v>
      </c>
      <c r="E269" s="19">
        <f>VLOOKUP(C269,Active!C$21:E$967,3,FALSE)</f>
        <v>-35066.044058344552</v>
      </c>
      <c r="F269" s="2" t="s">
        <v>207</v>
      </c>
      <c r="G269" s="3" t="str">
        <f t="shared" si="28"/>
        <v>20330.568</v>
      </c>
      <c r="H269" s="6">
        <f t="shared" si="29"/>
        <v>-35066</v>
      </c>
      <c r="I269" s="20" t="s">
        <v>318</v>
      </c>
      <c r="J269" s="21" t="s">
        <v>319</v>
      </c>
      <c r="K269" s="20">
        <v>-35066</v>
      </c>
      <c r="L269" s="20" t="s">
        <v>320</v>
      </c>
      <c r="M269" s="21" t="s">
        <v>233</v>
      </c>
      <c r="N269" s="21"/>
      <c r="O269" s="22" t="s">
        <v>274</v>
      </c>
      <c r="P269" s="22" t="s">
        <v>283</v>
      </c>
    </row>
    <row r="270" spans="1:16" ht="13.5" thickBot="1">
      <c r="A270" s="6" t="str">
        <f t="shared" si="24"/>
        <v> AN 211.360 </v>
      </c>
      <c r="B270" s="2" t="str">
        <f t="shared" si="25"/>
        <v>I</v>
      </c>
      <c r="C270" s="6">
        <f t="shared" si="26"/>
        <v>20333.493999999999</v>
      </c>
      <c r="D270" s="3" t="str">
        <f t="shared" si="27"/>
        <v>vis</v>
      </c>
      <c r="E270" s="19">
        <f>VLOOKUP(C270,Active!C$21:E$967,3,FALSE)</f>
        <v>-35061.037778251906</v>
      </c>
      <c r="F270" s="2" t="s">
        <v>207</v>
      </c>
      <c r="G270" s="3" t="str">
        <f t="shared" si="28"/>
        <v>20333.494</v>
      </c>
      <c r="H270" s="6">
        <f t="shared" si="29"/>
        <v>-35061</v>
      </c>
      <c r="I270" s="20" t="s">
        <v>321</v>
      </c>
      <c r="J270" s="21" t="s">
        <v>322</v>
      </c>
      <c r="K270" s="20">
        <v>-35061</v>
      </c>
      <c r="L270" s="20" t="s">
        <v>230</v>
      </c>
      <c r="M270" s="21" t="s">
        <v>233</v>
      </c>
      <c r="N270" s="21"/>
      <c r="O270" s="22" t="s">
        <v>274</v>
      </c>
      <c r="P270" s="22" t="s">
        <v>283</v>
      </c>
    </row>
    <row r="271" spans="1:16" ht="13.5" thickBot="1">
      <c r="A271" s="6" t="str">
        <f t="shared" si="24"/>
        <v> AN 211.360 </v>
      </c>
      <c r="B271" s="2" t="str">
        <f t="shared" si="25"/>
        <v>I</v>
      </c>
      <c r="C271" s="6">
        <f t="shared" si="26"/>
        <v>20347.528999999999</v>
      </c>
      <c r="D271" s="3" t="str">
        <f t="shared" si="27"/>
        <v>vis</v>
      </c>
      <c r="E271" s="19">
        <f>VLOOKUP(C271,Active!C$21:E$967,3,FALSE)</f>
        <v>-35037.024401252493</v>
      </c>
      <c r="F271" s="2" t="s">
        <v>207</v>
      </c>
      <c r="G271" s="3" t="str">
        <f t="shared" si="28"/>
        <v>20347.529</v>
      </c>
      <c r="H271" s="6">
        <f t="shared" si="29"/>
        <v>-35037</v>
      </c>
      <c r="I271" s="20" t="s">
        <v>323</v>
      </c>
      <c r="J271" s="21" t="s">
        <v>324</v>
      </c>
      <c r="K271" s="20">
        <v>-35037</v>
      </c>
      <c r="L271" s="20" t="s">
        <v>213</v>
      </c>
      <c r="M271" s="21" t="s">
        <v>233</v>
      </c>
      <c r="N271" s="21"/>
      <c r="O271" s="22" t="s">
        <v>274</v>
      </c>
      <c r="P271" s="22" t="s">
        <v>283</v>
      </c>
    </row>
    <row r="272" spans="1:16" ht="13.5" thickBot="1">
      <c r="A272" s="6" t="str">
        <f t="shared" si="24"/>
        <v> AN 211.360 </v>
      </c>
      <c r="B272" s="2" t="str">
        <f t="shared" si="25"/>
        <v>I</v>
      </c>
      <c r="C272" s="6">
        <f t="shared" si="26"/>
        <v>20357.453000000001</v>
      </c>
      <c r="D272" s="3" t="str">
        <f t="shared" si="27"/>
        <v>vis</v>
      </c>
      <c r="E272" s="19">
        <f>VLOOKUP(C272,Active!C$21:E$967,3,FALSE)</f>
        <v>-35020.044796454335</v>
      </c>
      <c r="F272" s="2" t="s">
        <v>207</v>
      </c>
      <c r="G272" s="3" t="str">
        <f t="shared" si="28"/>
        <v>20357.453</v>
      </c>
      <c r="H272" s="6">
        <f t="shared" si="29"/>
        <v>-35020</v>
      </c>
      <c r="I272" s="20" t="s">
        <v>325</v>
      </c>
      <c r="J272" s="21" t="s">
        <v>326</v>
      </c>
      <c r="K272" s="20">
        <v>-35020</v>
      </c>
      <c r="L272" s="20" t="s">
        <v>320</v>
      </c>
      <c r="M272" s="21" t="s">
        <v>233</v>
      </c>
      <c r="N272" s="21"/>
      <c r="O272" s="22" t="s">
        <v>274</v>
      </c>
      <c r="P272" s="22" t="s">
        <v>283</v>
      </c>
    </row>
    <row r="273" spans="1:16" ht="13.5" thickBot="1">
      <c r="A273" s="6" t="str">
        <f t="shared" si="24"/>
        <v> AN 211.360 </v>
      </c>
      <c r="B273" s="2" t="str">
        <f t="shared" si="25"/>
        <v>I</v>
      </c>
      <c r="C273" s="6">
        <f t="shared" si="26"/>
        <v>20375.565999999999</v>
      </c>
      <c r="D273" s="3" t="str">
        <f t="shared" si="27"/>
        <v>vis</v>
      </c>
      <c r="E273" s="19">
        <f>VLOOKUP(C273,Active!C$21:E$967,3,FALSE)</f>
        <v>-34989.054109059231</v>
      </c>
      <c r="F273" s="2" t="s">
        <v>207</v>
      </c>
      <c r="G273" s="3" t="str">
        <f t="shared" si="28"/>
        <v>20375.566</v>
      </c>
      <c r="H273" s="6">
        <f t="shared" si="29"/>
        <v>-34989</v>
      </c>
      <c r="I273" s="20" t="s">
        <v>327</v>
      </c>
      <c r="J273" s="21" t="s">
        <v>328</v>
      </c>
      <c r="K273" s="20">
        <v>-34989</v>
      </c>
      <c r="L273" s="20" t="s">
        <v>250</v>
      </c>
      <c r="M273" s="21" t="s">
        <v>233</v>
      </c>
      <c r="N273" s="21"/>
      <c r="O273" s="22" t="s">
        <v>274</v>
      </c>
      <c r="P273" s="22" t="s">
        <v>283</v>
      </c>
    </row>
    <row r="274" spans="1:16" ht="13.5" thickBot="1">
      <c r="A274" s="6" t="str">
        <f t="shared" si="24"/>
        <v> AN 211.360 </v>
      </c>
      <c r="B274" s="2" t="str">
        <f t="shared" si="25"/>
        <v>I</v>
      </c>
      <c r="C274" s="6">
        <f t="shared" si="26"/>
        <v>20381.419999999998</v>
      </c>
      <c r="D274" s="3" t="str">
        <f t="shared" si="27"/>
        <v>vis</v>
      </c>
      <c r="E274" s="19">
        <f>VLOOKUP(C274,Active!C$21:E$967,3,FALSE)</f>
        <v>-34979.038126946332</v>
      </c>
      <c r="F274" s="2" t="s">
        <v>207</v>
      </c>
      <c r="G274" s="3" t="str">
        <f t="shared" si="28"/>
        <v>20381.420</v>
      </c>
      <c r="H274" s="6">
        <f t="shared" si="29"/>
        <v>-34979</v>
      </c>
      <c r="I274" s="20" t="s">
        <v>329</v>
      </c>
      <c r="J274" s="21" t="s">
        <v>330</v>
      </c>
      <c r="K274" s="20">
        <v>-34979</v>
      </c>
      <c r="L274" s="20" t="s">
        <v>230</v>
      </c>
      <c r="M274" s="21" t="s">
        <v>233</v>
      </c>
      <c r="N274" s="21"/>
      <c r="O274" s="22" t="s">
        <v>274</v>
      </c>
      <c r="P274" s="22" t="s">
        <v>283</v>
      </c>
    </row>
    <row r="275" spans="1:16" ht="13.5" thickBot="1">
      <c r="A275" s="6" t="str">
        <f t="shared" si="24"/>
        <v> AN 211.360 </v>
      </c>
      <c r="B275" s="2" t="str">
        <f t="shared" si="25"/>
        <v>I</v>
      </c>
      <c r="C275" s="6">
        <f t="shared" si="26"/>
        <v>20382.594000000001</v>
      </c>
      <c r="D275" s="3" t="str">
        <f t="shared" si="27"/>
        <v>vis</v>
      </c>
      <c r="E275" s="19">
        <f>VLOOKUP(C275,Active!C$21:E$967,3,FALSE)</f>
        <v>-34977.029455439573</v>
      </c>
      <c r="F275" s="2" t="s">
        <v>207</v>
      </c>
      <c r="G275" s="3" t="str">
        <f t="shared" si="28"/>
        <v>20382.594</v>
      </c>
      <c r="H275" s="6">
        <f t="shared" si="29"/>
        <v>-34977</v>
      </c>
      <c r="I275" s="20" t="s">
        <v>331</v>
      </c>
      <c r="J275" s="21" t="s">
        <v>332</v>
      </c>
      <c r="K275" s="20">
        <v>-34977</v>
      </c>
      <c r="L275" s="20" t="s">
        <v>294</v>
      </c>
      <c r="M275" s="21" t="s">
        <v>233</v>
      </c>
      <c r="N275" s="21"/>
      <c r="O275" s="22" t="s">
        <v>274</v>
      </c>
      <c r="P275" s="22" t="s">
        <v>283</v>
      </c>
    </row>
    <row r="276" spans="1:16" ht="13.5" thickBot="1">
      <c r="A276" s="6" t="str">
        <f t="shared" si="24"/>
        <v> AN 211.360 </v>
      </c>
      <c r="B276" s="2" t="str">
        <f t="shared" si="25"/>
        <v>I</v>
      </c>
      <c r="C276" s="6">
        <f t="shared" si="26"/>
        <v>20385.511999999999</v>
      </c>
      <c r="D276" s="3" t="str">
        <f t="shared" si="27"/>
        <v>vis</v>
      </c>
      <c r="E276" s="19">
        <f>VLOOKUP(C276,Active!C$21:E$967,3,FALSE)</f>
        <v>-34972.036863057365</v>
      </c>
      <c r="F276" s="2" t="s">
        <v>207</v>
      </c>
      <c r="G276" s="3" t="str">
        <f t="shared" si="28"/>
        <v>20385.512</v>
      </c>
      <c r="H276" s="6">
        <f t="shared" si="29"/>
        <v>-34972</v>
      </c>
      <c r="I276" s="20" t="s">
        <v>333</v>
      </c>
      <c r="J276" s="21" t="s">
        <v>334</v>
      </c>
      <c r="K276" s="20">
        <v>-34972</v>
      </c>
      <c r="L276" s="20" t="s">
        <v>230</v>
      </c>
      <c r="M276" s="21" t="s">
        <v>233</v>
      </c>
      <c r="N276" s="21"/>
      <c r="O276" s="22" t="s">
        <v>274</v>
      </c>
      <c r="P276" s="22" t="s">
        <v>283</v>
      </c>
    </row>
    <row r="277" spans="1:16" ht="13.5" thickBot="1">
      <c r="A277" s="6" t="str">
        <f t="shared" si="24"/>
        <v> AAC 3.31 </v>
      </c>
      <c r="B277" s="2" t="str">
        <f t="shared" si="25"/>
        <v>I</v>
      </c>
      <c r="C277" s="6">
        <f t="shared" si="26"/>
        <v>28397.384999999998</v>
      </c>
      <c r="D277" s="3" t="str">
        <f t="shared" si="27"/>
        <v>vis</v>
      </c>
      <c r="E277" s="19">
        <f>VLOOKUP(C277,Active!C$21:E$967,3,FALSE)</f>
        <v>-21264.012151949326</v>
      </c>
      <c r="F277" s="2" t="s">
        <v>207</v>
      </c>
      <c r="G277" s="3" t="str">
        <f t="shared" si="28"/>
        <v>28397.385</v>
      </c>
      <c r="H277" s="6">
        <f t="shared" si="29"/>
        <v>-21264</v>
      </c>
      <c r="I277" s="20" t="s">
        <v>335</v>
      </c>
      <c r="J277" s="21" t="s">
        <v>336</v>
      </c>
      <c r="K277" s="20">
        <v>-21264</v>
      </c>
      <c r="L277" s="20" t="s">
        <v>337</v>
      </c>
      <c r="M277" s="21" t="s">
        <v>233</v>
      </c>
      <c r="N277" s="21"/>
      <c r="O277" s="22" t="s">
        <v>338</v>
      </c>
      <c r="P277" s="22" t="s">
        <v>339</v>
      </c>
    </row>
    <row r="278" spans="1:16" ht="13.5" thickBot="1">
      <c r="A278" s="6" t="str">
        <f t="shared" si="24"/>
        <v> TRI 2.123 </v>
      </c>
      <c r="B278" s="2" t="str">
        <f t="shared" si="25"/>
        <v>I</v>
      </c>
      <c r="C278" s="6">
        <f t="shared" si="26"/>
        <v>28725.267</v>
      </c>
      <c r="D278" s="3" t="str">
        <f t="shared" si="27"/>
        <v>vis</v>
      </c>
      <c r="E278" s="19">
        <f>VLOOKUP(C278,Active!C$21:E$967,3,FALSE)</f>
        <v>-20703.017917726251</v>
      </c>
      <c r="F278" s="2" t="s">
        <v>207</v>
      </c>
      <c r="G278" s="3" t="str">
        <f t="shared" si="28"/>
        <v>28725.267</v>
      </c>
      <c r="H278" s="6">
        <f t="shared" si="29"/>
        <v>-20703</v>
      </c>
      <c r="I278" s="20" t="s">
        <v>340</v>
      </c>
      <c r="J278" s="21" t="s">
        <v>341</v>
      </c>
      <c r="K278" s="20">
        <v>-20703</v>
      </c>
      <c r="L278" s="20" t="s">
        <v>247</v>
      </c>
      <c r="M278" s="21" t="s">
        <v>214</v>
      </c>
      <c r="N278" s="21"/>
      <c r="O278" s="22" t="s">
        <v>215</v>
      </c>
      <c r="P278" s="22" t="s">
        <v>216</v>
      </c>
    </row>
    <row r="279" spans="1:16" ht="13.5" thickBot="1">
      <c r="A279" s="6" t="str">
        <f t="shared" si="24"/>
        <v> TRI 2.123 </v>
      </c>
      <c r="B279" s="2" t="str">
        <f t="shared" si="25"/>
        <v>I</v>
      </c>
      <c r="C279" s="6">
        <f t="shared" si="26"/>
        <v>28726.424999999999</v>
      </c>
      <c r="D279" s="3" t="str">
        <f t="shared" si="27"/>
        <v>vis</v>
      </c>
      <c r="E279" s="19">
        <f>VLOOKUP(C279,Active!C$21:E$967,3,FALSE)</f>
        <v>-20701.036621640371</v>
      </c>
      <c r="F279" s="2" t="s">
        <v>207</v>
      </c>
      <c r="G279" s="3" t="str">
        <f t="shared" si="28"/>
        <v>28726.425</v>
      </c>
      <c r="H279" s="6">
        <f t="shared" si="29"/>
        <v>-20701</v>
      </c>
      <c r="I279" s="20" t="s">
        <v>342</v>
      </c>
      <c r="J279" s="21" t="s">
        <v>343</v>
      </c>
      <c r="K279" s="20">
        <v>-20701</v>
      </c>
      <c r="L279" s="20" t="s">
        <v>344</v>
      </c>
      <c r="M279" s="21" t="s">
        <v>214</v>
      </c>
      <c r="N279" s="21"/>
      <c r="O279" s="22" t="s">
        <v>215</v>
      </c>
      <c r="P279" s="22" t="s">
        <v>216</v>
      </c>
    </row>
    <row r="280" spans="1:16" ht="13.5" thickBot="1">
      <c r="A280" s="6" t="str">
        <f t="shared" si="24"/>
        <v> TRI 2.123 </v>
      </c>
      <c r="B280" s="2" t="str">
        <f t="shared" si="25"/>
        <v>I</v>
      </c>
      <c r="C280" s="6">
        <f t="shared" si="26"/>
        <v>28728.207999999999</v>
      </c>
      <c r="D280" s="3" t="str">
        <f t="shared" si="27"/>
        <v>vis</v>
      </c>
      <c r="E280" s="19">
        <f>VLOOKUP(C280,Active!C$21:E$967,3,FALSE)</f>
        <v>-20697.985973176535</v>
      </c>
      <c r="F280" s="2" t="s">
        <v>207</v>
      </c>
      <c r="G280" s="3" t="str">
        <f t="shared" si="28"/>
        <v>28728.208</v>
      </c>
      <c r="H280" s="6">
        <f t="shared" si="29"/>
        <v>-20698</v>
      </c>
      <c r="I280" s="20" t="s">
        <v>345</v>
      </c>
      <c r="J280" s="21" t="s">
        <v>346</v>
      </c>
      <c r="K280" s="20">
        <v>-20698</v>
      </c>
      <c r="L280" s="20" t="s">
        <v>347</v>
      </c>
      <c r="M280" s="21" t="s">
        <v>214</v>
      </c>
      <c r="N280" s="21"/>
      <c r="O280" s="22" t="s">
        <v>215</v>
      </c>
      <c r="P280" s="22" t="s">
        <v>216</v>
      </c>
    </row>
    <row r="281" spans="1:16" ht="13.5" thickBot="1">
      <c r="A281" s="6" t="str">
        <f t="shared" si="24"/>
        <v> TRI 2.123 </v>
      </c>
      <c r="B281" s="2" t="str">
        <f t="shared" si="25"/>
        <v>I</v>
      </c>
      <c r="C281" s="6">
        <f t="shared" si="26"/>
        <v>28729.325000000001</v>
      </c>
      <c r="D281" s="3" t="str">
        <f t="shared" si="27"/>
        <v>vis</v>
      </c>
      <c r="E281" s="19">
        <f>VLOOKUP(C281,Active!C$21:E$967,3,FALSE)</f>
        <v>-20696.074826606648</v>
      </c>
      <c r="F281" s="2" t="s">
        <v>207</v>
      </c>
      <c r="G281" s="3" t="str">
        <f t="shared" si="28"/>
        <v>28729.325</v>
      </c>
      <c r="H281" s="6">
        <f t="shared" si="29"/>
        <v>-20696</v>
      </c>
      <c r="I281" s="20" t="s">
        <v>348</v>
      </c>
      <c r="J281" s="21" t="s">
        <v>349</v>
      </c>
      <c r="K281" s="20">
        <v>-20696</v>
      </c>
      <c r="L281" s="20" t="s">
        <v>350</v>
      </c>
      <c r="M281" s="21" t="s">
        <v>214</v>
      </c>
      <c r="N281" s="21"/>
      <c r="O281" s="22" t="s">
        <v>215</v>
      </c>
      <c r="P281" s="22" t="s">
        <v>216</v>
      </c>
    </row>
    <row r="282" spans="1:16" ht="13.5" thickBot="1">
      <c r="A282" s="6" t="str">
        <f t="shared" si="24"/>
        <v> TRI 2.123 </v>
      </c>
      <c r="B282" s="2" t="str">
        <f t="shared" si="25"/>
        <v>I</v>
      </c>
      <c r="C282" s="6">
        <f t="shared" si="26"/>
        <v>28732.280999999999</v>
      </c>
      <c r="D282" s="3" t="str">
        <f t="shared" si="27"/>
        <v>vis</v>
      </c>
      <c r="E282" s="19">
        <f>VLOOKUP(C282,Active!C$21:E$967,3,FALSE)</f>
        <v>-20691.017217599863</v>
      </c>
      <c r="F282" s="2" t="s">
        <v>207</v>
      </c>
      <c r="G282" s="3" t="str">
        <f t="shared" si="28"/>
        <v>28732.281</v>
      </c>
      <c r="H282" s="6">
        <f t="shared" si="29"/>
        <v>-20691</v>
      </c>
      <c r="I282" s="20" t="s">
        <v>351</v>
      </c>
      <c r="J282" s="21" t="s">
        <v>352</v>
      </c>
      <c r="K282" s="20">
        <v>-20691</v>
      </c>
      <c r="L282" s="20" t="s">
        <v>247</v>
      </c>
      <c r="M282" s="21" t="s">
        <v>214</v>
      </c>
      <c r="N282" s="21"/>
      <c r="O282" s="22" t="s">
        <v>215</v>
      </c>
      <c r="P282" s="22" t="s">
        <v>216</v>
      </c>
    </row>
    <row r="283" spans="1:16" ht="13.5" thickBot="1">
      <c r="A283" s="6" t="str">
        <f t="shared" si="24"/>
        <v> TRI 2.123 </v>
      </c>
      <c r="B283" s="2" t="str">
        <f t="shared" si="25"/>
        <v>I</v>
      </c>
      <c r="C283" s="6">
        <f t="shared" si="26"/>
        <v>28742.21</v>
      </c>
      <c r="D283" s="3" t="str">
        <f t="shared" si="27"/>
        <v>vis</v>
      </c>
      <c r="E283" s="19">
        <f>VLOOKUP(C283,Active!C$21:E$967,3,FALSE)</f>
        <v>-20674.02905798268</v>
      </c>
      <c r="F283" s="2" t="s">
        <v>207</v>
      </c>
      <c r="G283" s="3" t="str">
        <f t="shared" si="28"/>
        <v>28742.210</v>
      </c>
      <c r="H283" s="6">
        <f t="shared" si="29"/>
        <v>-20674</v>
      </c>
      <c r="I283" s="20" t="s">
        <v>353</v>
      </c>
      <c r="J283" s="21" t="s">
        <v>354</v>
      </c>
      <c r="K283" s="20">
        <v>-20674</v>
      </c>
      <c r="L283" s="20" t="s">
        <v>294</v>
      </c>
      <c r="M283" s="21" t="s">
        <v>214</v>
      </c>
      <c r="N283" s="21"/>
      <c r="O283" s="22" t="s">
        <v>215</v>
      </c>
      <c r="P283" s="22" t="s">
        <v>216</v>
      </c>
    </row>
    <row r="284" spans="1:16" ht="13.5" thickBot="1">
      <c r="A284" s="6" t="str">
        <f t="shared" si="24"/>
        <v> TRI 2.123 </v>
      </c>
      <c r="B284" s="2" t="str">
        <f t="shared" si="25"/>
        <v>I</v>
      </c>
      <c r="C284" s="6">
        <f t="shared" si="26"/>
        <v>28749.233</v>
      </c>
      <c r="D284" s="3" t="str">
        <f t="shared" si="27"/>
        <v>vis</v>
      </c>
      <c r="E284" s="19">
        <f>VLOOKUP(C284,Active!C$21:E$967,3,FALSE)</f>
        <v>-20662.012959182048</v>
      </c>
      <c r="F284" s="2" t="s">
        <v>207</v>
      </c>
      <c r="G284" s="3" t="str">
        <f t="shared" si="28"/>
        <v>28749.233</v>
      </c>
      <c r="H284" s="6">
        <f t="shared" si="29"/>
        <v>-20662</v>
      </c>
      <c r="I284" s="20" t="s">
        <v>355</v>
      </c>
      <c r="J284" s="21" t="s">
        <v>356</v>
      </c>
      <c r="K284" s="20">
        <v>-20662</v>
      </c>
      <c r="L284" s="20" t="s">
        <v>357</v>
      </c>
      <c r="M284" s="21" t="s">
        <v>214</v>
      </c>
      <c r="N284" s="21"/>
      <c r="O284" s="22" t="s">
        <v>215</v>
      </c>
      <c r="P284" s="22" t="s">
        <v>216</v>
      </c>
    </row>
    <row r="285" spans="1:16" ht="13.5" thickBot="1">
      <c r="A285" s="6" t="str">
        <f t="shared" si="24"/>
        <v> TRI 2.123 </v>
      </c>
      <c r="B285" s="2" t="str">
        <f t="shared" si="25"/>
        <v>I</v>
      </c>
      <c r="C285" s="6">
        <f t="shared" si="26"/>
        <v>28750.38</v>
      </c>
      <c r="D285" s="3" t="str">
        <f t="shared" si="27"/>
        <v>vis</v>
      </c>
      <c r="E285" s="19">
        <f>VLOOKUP(C285,Active!C$21:E$967,3,FALSE)</f>
        <v>-20660.050483698018</v>
      </c>
      <c r="F285" s="2" t="s">
        <v>207</v>
      </c>
      <c r="G285" s="3" t="str">
        <f t="shared" si="28"/>
        <v>28750.380</v>
      </c>
      <c r="H285" s="6">
        <f t="shared" si="29"/>
        <v>-20660</v>
      </c>
      <c r="I285" s="20" t="s">
        <v>358</v>
      </c>
      <c r="J285" s="21" t="s">
        <v>359</v>
      </c>
      <c r="K285" s="20">
        <v>-20660</v>
      </c>
      <c r="L285" s="20" t="s">
        <v>360</v>
      </c>
      <c r="M285" s="21" t="s">
        <v>214</v>
      </c>
      <c r="N285" s="21"/>
      <c r="O285" s="22" t="s">
        <v>215</v>
      </c>
      <c r="P285" s="22" t="s">
        <v>216</v>
      </c>
    </row>
    <row r="286" spans="1:16" ht="13.5" thickBot="1">
      <c r="A286" s="6" t="str">
        <f t="shared" si="24"/>
        <v> TRI 2.123 </v>
      </c>
      <c r="B286" s="2" t="str">
        <f t="shared" si="25"/>
        <v>I</v>
      </c>
      <c r="C286" s="6">
        <f t="shared" si="26"/>
        <v>28756.236000000001</v>
      </c>
      <c r="D286" s="3" t="str">
        <f t="shared" si="27"/>
        <v>vis</v>
      </c>
      <c r="E286" s="19">
        <f>VLOOKUP(C286,Active!C$21:E$967,3,FALSE)</f>
        <v>-20650.03107965751</v>
      </c>
      <c r="F286" s="2" t="s">
        <v>207</v>
      </c>
      <c r="G286" s="3" t="str">
        <f t="shared" si="28"/>
        <v>28756.236</v>
      </c>
      <c r="H286" s="6">
        <f t="shared" si="29"/>
        <v>-20650</v>
      </c>
      <c r="I286" s="20" t="s">
        <v>361</v>
      </c>
      <c r="J286" s="21" t="s">
        <v>362</v>
      </c>
      <c r="K286" s="20">
        <v>-20650</v>
      </c>
      <c r="L286" s="20" t="s">
        <v>227</v>
      </c>
      <c r="M286" s="21" t="s">
        <v>214</v>
      </c>
      <c r="N286" s="21"/>
      <c r="O286" s="22" t="s">
        <v>215</v>
      </c>
      <c r="P286" s="22" t="s">
        <v>216</v>
      </c>
    </row>
    <row r="287" spans="1:16" ht="13.5" thickBot="1">
      <c r="A287" s="6" t="str">
        <f t="shared" si="24"/>
        <v> TRI 2.123 </v>
      </c>
      <c r="B287" s="2" t="str">
        <f t="shared" si="25"/>
        <v>I</v>
      </c>
      <c r="C287" s="6">
        <f t="shared" si="26"/>
        <v>28757.406999999999</v>
      </c>
      <c r="D287" s="3" t="str">
        <f t="shared" si="27"/>
        <v>vis</v>
      </c>
      <c r="E287" s="19">
        <f>VLOOKUP(C287,Active!C$21:E$967,3,FALSE)</f>
        <v>-20648.027541042171</v>
      </c>
      <c r="F287" s="2" t="s">
        <v>207</v>
      </c>
      <c r="G287" s="3" t="str">
        <f t="shared" si="28"/>
        <v>28757.407</v>
      </c>
      <c r="H287" s="6">
        <f t="shared" si="29"/>
        <v>-20648</v>
      </c>
      <c r="I287" s="20" t="s">
        <v>363</v>
      </c>
      <c r="J287" s="21" t="s">
        <v>364</v>
      </c>
      <c r="K287" s="20">
        <v>-20648</v>
      </c>
      <c r="L287" s="20" t="s">
        <v>268</v>
      </c>
      <c r="M287" s="21" t="s">
        <v>214</v>
      </c>
      <c r="N287" s="21"/>
      <c r="O287" s="22" t="s">
        <v>215</v>
      </c>
      <c r="P287" s="22" t="s">
        <v>216</v>
      </c>
    </row>
    <row r="288" spans="1:16" ht="13.5" thickBot="1">
      <c r="A288" s="6" t="str">
        <f t="shared" si="24"/>
        <v> TRI 2.123 </v>
      </c>
      <c r="B288" s="2" t="str">
        <f t="shared" si="25"/>
        <v>I</v>
      </c>
      <c r="C288" s="6">
        <f t="shared" si="26"/>
        <v>28764.427</v>
      </c>
      <c r="D288" s="3" t="str">
        <f t="shared" si="27"/>
        <v>vis</v>
      </c>
      <c r="E288" s="19">
        <f>VLOOKUP(C288,Active!C$21:E$967,3,FALSE)</f>
        <v>-20636.016575132955</v>
      </c>
      <c r="F288" s="2" t="s">
        <v>207</v>
      </c>
      <c r="G288" s="3" t="str">
        <f t="shared" si="28"/>
        <v>28764.427</v>
      </c>
      <c r="H288" s="6">
        <f t="shared" si="29"/>
        <v>-20636</v>
      </c>
      <c r="I288" s="20" t="s">
        <v>365</v>
      </c>
      <c r="J288" s="21" t="s">
        <v>366</v>
      </c>
      <c r="K288" s="20">
        <v>-20636</v>
      </c>
      <c r="L288" s="20" t="s">
        <v>247</v>
      </c>
      <c r="M288" s="21" t="s">
        <v>214</v>
      </c>
      <c r="N288" s="21"/>
      <c r="O288" s="22" t="s">
        <v>215</v>
      </c>
      <c r="P288" s="22" t="s">
        <v>216</v>
      </c>
    </row>
    <row r="289" spans="1:16" ht="13.5" thickBot="1">
      <c r="A289" s="6" t="str">
        <f t="shared" si="24"/>
        <v> TRI 2.123 </v>
      </c>
      <c r="B289" s="2" t="str">
        <f t="shared" si="25"/>
        <v>I</v>
      </c>
      <c r="C289" s="6">
        <f t="shared" si="26"/>
        <v>28781.37</v>
      </c>
      <c r="D289" s="3" t="str">
        <f t="shared" si="27"/>
        <v>vis</v>
      </c>
      <c r="E289" s="19">
        <f>VLOOKUP(C289,Active!C$21:E$967,3,FALSE)</f>
        <v>-20607.027715389384</v>
      </c>
      <c r="F289" s="2" t="s">
        <v>207</v>
      </c>
      <c r="G289" s="3" t="str">
        <f t="shared" si="28"/>
        <v>28781.370</v>
      </c>
      <c r="H289" s="6">
        <f t="shared" si="29"/>
        <v>-20607</v>
      </c>
      <c r="I289" s="20" t="s">
        <v>367</v>
      </c>
      <c r="J289" s="21" t="s">
        <v>368</v>
      </c>
      <c r="K289" s="20">
        <v>-20607</v>
      </c>
      <c r="L289" s="20" t="s">
        <v>268</v>
      </c>
      <c r="M289" s="21" t="s">
        <v>214</v>
      </c>
      <c r="N289" s="21"/>
      <c r="O289" s="22" t="s">
        <v>215</v>
      </c>
      <c r="P289" s="22" t="s">
        <v>216</v>
      </c>
    </row>
    <row r="290" spans="1:16" ht="13.5" thickBot="1">
      <c r="A290" s="6" t="str">
        <f t="shared" si="24"/>
        <v> TRI 2.123 </v>
      </c>
      <c r="B290" s="2" t="str">
        <f t="shared" si="25"/>
        <v>I</v>
      </c>
      <c r="C290" s="6">
        <f t="shared" si="26"/>
        <v>29397.357</v>
      </c>
      <c r="D290" s="3" t="str">
        <f t="shared" si="27"/>
        <v>vis</v>
      </c>
      <c r="E290" s="19">
        <f>VLOOKUP(C290,Active!C$21:E$967,3,FALSE)</f>
        <v>-19553.096254204051</v>
      </c>
      <c r="F290" s="2" t="s">
        <v>207</v>
      </c>
      <c r="G290" s="3" t="str">
        <f t="shared" si="28"/>
        <v>29397.357</v>
      </c>
      <c r="H290" s="6">
        <f t="shared" si="29"/>
        <v>-19553</v>
      </c>
      <c r="I290" s="20" t="s">
        <v>369</v>
      </c>
      <c r="J290" s="21" t="s">
        <v>370</v>
      </c>
      <c r="K290" s="20">
        <v>-19553</v>
      </c>
      <c r="L290" s="20" t="s">
        <v>371</v>
      </c>
      <c r="M290" s="21" t="s">
        <v>214</v>
      </c>
      <c r="N290" s="21"/>
      <c r="O290" s="22" t="s">
        <v>215</v>
      </c>
      <c r="P290" s="22" t="s">
        <v>216</v>
      </c>
    </row>
    <row r="291" spans="1:16" ht="13.5" thickBot="1">
      <c r="A291" s="6" t="str">
        <f t="shared" si="24"/>
        <v> TRI 2.123 </v>
      </c>
      <c r="B291" s="2" t="str">
        <f t="shared" si="25"/>
        <v>I</v>
      </c>
      <c r="C291" s="6">
        <f t="shared" si="26"/>
        <v>29438.324000000001</v>
      </c>
      <c r="D291" s="3" t="str">
        <f t="shared" si="27"/>
        <v>vis</v>
      </c>
      <c r="E291" s="19">
        <f>VLOOKUP(C291,Active!C$21:E$967,3,FALSE)</f>
        <v>-19483.003200015602</v>
      </c>
      <c r="F291" s="2" t="s">
        <v>207</v>
      </c>
      <c r="G291" s="3" t="str">
        <f t="shared" si="28"/>
        <v>29438.324</v>
      </c>
      <c r="H291" s="6">
        <f t="shared" si="29"/>
        <v>-19483</v>
      </c>
      <c r="I291" s="20" t="s">
        <v>372</v>
      </c>
      <c r="J291" s="21" t="s">
        <v>373</v>
      </c>
      <c r="K291" s="20">
        <v>-19483</v>
      </c>
      <c r="L291" s="20" t="s">
        <v>374</v>
      </c>
      <c r="M291" s="21" t="s">
        <v>214</v>
      </c>
      <c r="N291" s="21"/>
      <c r="O291" s="22" t="s">
        <v>215</v>
      </c>
      <c r="P291" s="22" t="s">
        <v>216</v>
      </c>
    </row>
    <row r="292" spans="1:16" ht="13.5" thickBot="1">
      <c r="A292" s="6" t="str">
        <f t="shared" si="24"/>
        <v> TRI 2.123 </v>
      </c>
      <c r="B292" s="2" t="str">
        <f t="shared" si="25"/>
        <v>I</v>
      </c>
      <c r="C292" s="6">
        <f t="shared" si="26"/>
        <v>29455.275000000001</v>
      </c>
      <c r="D292" s="3" t="str">
        <f t="shared" si="27"/>
        <v>vis</v>
      </c>
      <c r="E292" s="19">
        <f>VLOOKUP(C292,Active!C$21:E$967,3,FALSE)</f>
        <v>-19454.00065256159</v>
      </c>
      <c r="F292" s="2" t="s">
        <v>207</v>
      </c>
      <c r="G292" s="3" t="str">
        <f t="shared" si="28"/>
        <v>29455.275</v>
      </c>
      <c r="H292" s="6">
        <f t="shared" si="29"/>
        <v>-19454</v>
      </c>
      <c r="I292" s="20" t="s">
        <v>375</v>
      </c>
      <c r="J292" s="21" t="s">
        <v>376</v>
      </c>
      <c r="K292" s="20">
        <v>-19454</v>
      </c>
      <c r="L292" s="20" t="s">
        <v>377</v>
      </c>
      <c r="M292" s="21" t="s">
        <v>214</v>
      </c>
      <c r="N292" s="21"/>
      <c r="O292" s="22" t="s">
        <v>215</v>
      </c>
      <c r="P292" s="22" t="s">
        <v>216</v>
      </c>
    </row>
    <row r="293" spans="1:16" ht="13.5" thickBot="1">
      <c r="A293" s="6" t="str">
        <f t="shared" si="24"/>
        <v> TRI 2.123 </v>
      </c>
      <c r="B293" s="2" t="str">
        <f t="shared" si="25"/>
        <v>I</v>
      </c>
      <c r="C293" s="6">
        <f t="shared" si="26"/>
        <v>29456.413</v>
      </c>
      <c r="D293" s="3" t="str">
        <f t="shared" si="27"/>
        <v>vis</v>
      </c>
      <c r="E293" s="19">
        <f>VLOOKUP(C293,Active!C$21:E$967,3,FALSE)</f>
        <v>-19452.053575751808</v>
      </c>
      <c r="F293" s="2" t="s">
        <v>207</v>
      </c>
      <c r="G293" s="3" t="str">
        <f t="shared" si="28"/>
        <v>29456.413</v>
      </c>
      <c r="H293" s="6">
        <f t="shared" si="29"/>
        <v>-19452</v>
      </c>
      <c r="I293" s="20" t="s">
        <v>378</v>
      </c>
      <c r="J293" s="21" t="s">
        <v>379</v>
      </c>
      <c r="K293" s="20">
        <v>-19452</v>
      </c>
      <c r="L293" s="20" t="s">
        <v>255</v>
      </c>
      <c r="M293" s="21" t="s">
        <v>214</v>
      </c>
      <c r="N293" s="21"/>
      <c r="O293" s="22" t="s">
        <v>215</v>
      </c>
      <c r="P293" s="22" t="s">
        <v>216</v>
      </c>
    </row>
    <row r="294" spans="1:16" ht="13.5" thickBot="1">
      <c r="A294" s="6" t="str">
        <f t="shared" si="24"/>
        <v> TRI 2.123 </v>
      </c>
      <c r="B294" s="2" t="str">
        <f t="shared" si="25"/>
        <v>I</v>
      </c>
      <c r="C294" s="6">
        <f t="shared" si="26"/>
        <v>29462.242999999999</v>
      </c>
      <c r="D294" s="3" t="str">
        <f t="shared" si="27"/>
        <v>vis</v>
      </c>
      <c r="E294" s="19">
        <f>VLOOKUP(C294,Active!C$21:E$967,3,FALSE)</f>
        <v>-19442.078656770223</v>
      </c>
      <c r="F294" s="2" t="s">
        <v>207</v>
      </c>
      <c r="G294" s="3" t="str">
        <f t="shared" si="28"/>
        <v>29462.243</v>
      </c>
      <c r="H294" s="6">
        <f t="shared" si="29"/>
        <v>-19442</v>
      </c>
      <c r="I294" s="20" t="s">
        <v>380</v>
      </c>
      <c r="J294" s="21" t="s">
        <v>381</v>
      </c>
      <c r="K294" s="20">
        <v>-19442</v>
      </c>
      <c r="L294" s="20" t="s">
        <v>382</v>
      </c>
      <c r="M294" s="21" t="s">
        <v>214</v>
      </c>
      <c r="N294" s="21"/>
      <c r="O294" s="22" t="s">
        <v>215</v>
      </c>
      <c r="P294" s="22" t="s">
        <v>216</v>
      </c>
    </row>
    <row r="295" spans="1:16" ht="13.5" thickBot="1">
      <c r="A295" s="6" t="str">
        <f t="shared" si="24"/>
        <v> TRI 2.123 </v>
      </c>
      <c r="B295" s="2" t="str">
        <f t="shared" si="25"/>
        <v>I</v>
      </c>
      <c r="C295" s="6">
        <f t="shared" si="26"/>
        <v>29465.219000000001</v>
      </c>
      <c r="D295" s="3" t="str">
        <f t="shared" si="27"/>
        <v>vis</v>
      </c>
      <c r="E295" s="19">
        <f>VLOOKUP(C295,Active!C$21:E$967,3,FALSE)</f>
        <v>-19436.986828487337</v>
      </c>
      <c r="F295" s="2" t="s">
        <v>207</v>
      </c>
      <c r="G295" s="3" t="str">
        <f t="shared" si="28"/>
        <v>29465.219</v>
      </c>
      <c r="H295" s="6">
        <f t="shared" si="29"/>
        <v>-19437</v>
      </c>
      <c r="I295" s="20" t="s">
        <v>383</v>
      </c>
      <c r="J295" s="21" t="s">
        <v>384</v>
      </c>
      <c r="K295" s="20">
        <v>-19437</v>
      </c>
      <c r="L295" s="20" t="s">
        <v>347</v>
      </c>
      <c r="M295" s="21" t="s">
        <v>214</v>
      </c>
      <c r="N295" s="21"/>
      <c r="O295" s="22" t="s">
        <v>215</v>
      </c>
      <c r="P295" s="22" t="s">
        <v>216</v>
      </c>
    </row>
    <row r="296" spans="1:16" ht="13.5" thickBot="1">
      <c r="A296" s="6" t="str">
        <f t="shared" si="24"/>
        <v> TRI 2.123 </v>
      </c>
      <c r="B296" s="2" t="str">
        <f t="shared" si="25"/>
        <v>I</v>
      </c>
      <c r="C296" s="6">
        <f t="shared" si="26"/>
        <v>29486.226999999999</v>
      </c>
      <c r="D296" s="3" t="str">
        <f t="shared" si="27"/>
        <v>vis</v>
      </c>
      <c r="E296" s="19">
        <f>VLOOKUP(C296,Active!C$21:E$967,3,FALSE)</f>
        <v>-19401.042900877535</v>
      </c>
      <c r="F296" s="2" t="s">
        <v>207</v>
      </c>
      <c r="G296" s="3" t="str">
        <f t="shared" si="28"/>
        <v>29486.227</v>
      </c>
      <c r="H296" s="6">
        <f t="shared" si="29"/>
        <v>-19401</v>
      </c>
      <c r="I296" s="20" t="s">
        <v>385</v>
      </c>
      <c r="J296" s="21" t="s">
        <v>386</v>
      </c>
      <c r="K296" s="20">
        <v>-19401</v>
      </c>
      <c r="L296" s="20" t="s">
        <v>305</v>
      </c>
      <c r="M296" s="21" t="s">
        <v>214</v>
      </c>
      <c r="N296" s="21"/>
      <c r="O296" s="22" t="s">
        <v>215</v>
      </c>
      <c r="P296" s="22" t="s">
        <v>216</v>
      </c>
    </row>
    <row r="297" spans="1:16" ht="13.5" thickBot="1">
      <c r="A297" s="6" t="str">
        <f t="shared" si="24"/>
        <v> TRI 2.123 </v>
      </c>
      <c r="B297" s="2" t="str">
        <f t="shared" si="25"/>
        <v>I</v>
      </c>
      <c r="C297" s="6">
        <f t="shared" si="26"/>
        <v>29493.214</v>
      </c>
      <c r="D297" s="3" t="str">
        <f t="shared" si="27"/>
        <v>vis</v>
      </c>
      <c r="E297" s="19">
        <f>VLOOKUP(C297,Active!C$21:E$967,3,FALSE)</f>
        <v>-19389.088396773874</v>
      </c>
      <c r="F297" s="2" t="s">
        <v>207</v>
      </c>
      <c r="G297" s="3" t="str">
        <f t="shared" si="28"/>
        <v>29493.214</v>
      </c>
      <c r="H297" s="6">
        <f t="shared" si="29"/>
        <v>-19389</v>
      </c>
      <c r="I297" s="20" t="s">
        <v>387</v>
      </c>
      <c r="J297" s="21" t="s">
        <v>388</v>
      </c>
      <c r="K297" s="20">
        <v>-19389</v>
      </c>
      <c r="L297" s="20" t="s">
        <v>389</v>
      </c>
      <c r="M297" s="21" t="s">
        <v>214</v>
      </c>
      <c r="N297" s="21"/>
      <c r="O297" s="22" t="s">
        <v>215</v>
      </c>
      <c r="P297" s="22" t="s">
        <v>216</v>
      </c>
    </row>
    <row r="298" spans="1:16" ht="13.5" thickBot="1">
      <c r="A298" s="6" t="str">
        <f t="shared" si="24"/>
        <v> TRI 2.123 </v>
      </c>
      <c r="B298" s="2" t="str">
        <f t="shared" si="25"/>
        <v>I</v>
      </c>
      <c r="C298" s="6">
        <f t="shared" si="26"/>
        <v>29868.474999999999</v>
      </c>
      <c r="D298" s="3" t="str">
        <f t="shared" si="27"/>
        <v>vis</v>
      </c>
      <c r="E298" s="19">
        <f>VLOOKUP(C298,Active!C$21:E$967,3,FALSE)</f>
        <v>-18747.030408446411</v>
      </c>
      <c r="F298" s="2" t="s">
        <v>207</v>
      </c>
      <c r="G298" s="3" t="str">
        <f t="shared" si="28"/>
        <v>29868.475</v>
      </c>
      <c r="H298" s="6">
        <f t="shared" si="29"/>
        <v>-18747</v>
      </c>
      <c r="I298" s="20" t="s">
        <v>390</v>
      </c>
      <c r="J298" s="21" t="s">
        <v>391</v>
      </c>
      <c r="K298" s="20">
        <v>-18747</v>
      </c>
      <c r="L298" s="20" t="s">
        <v>227</v>
      </c>
      <c r="M298" s="21" t="s">
        <v>214</v>
      </c>
      <c r="N298" s="21"/>
      <c r="O298" s="22" t="s">
        <v>215</v>
      </c>
      <c r="P298" s="22" t="s">
        <v>216</v>
      </c>
    </row>
    <row r="299" spans="1:16" ht="13.5" thickBot="1">
      <c r="A299" s="6" t="str">
        <f t="shared" si="24"/>
        <v> HA 113.73 </v>
      </c>
      <c r="B299" s="2" t="str">
        <f t="shared" si="25"/>
        <v>I</v>
      </c>
      <c r="C299" s="6">
        <f t="shared" si="26"/>
        <v>29928.084999999999</v>
      </c>
      <c r="D299" s="3" t="str">
        <f t="shared" si="27"/>
        <v>pg</v>
      </c>
      <c r="E299" s="19">
        <f>VLOOKUP(C299,Active!C$21:E$967,3,FALSE)</f>
        <v>-18645.039856046347</v>
      </c>
      <c r="F299" s="2" t="str">
        <f>LEFT(M299,1)</f>
        <v>F</v>
      </c>
      <c r="G299" s="3" t="str">
        <f t="shared" si="28"/>
        <v>29928.085</v>
      </c>
      <c r="H299" s="6">
        <f t="shared" si="29"/>
        <v>-18645</v>
      </c>
      <c r="I299" s="20" t="s">
        <v>392</v>
      </c>
      <c r="J299" s="21" t="s">
        <v>393</v>
      </c>
      <c r="K299" s="20">
        <v>-18645</v>
      </c>
      <c r="L299" s="20" t="s">
        <v>291</v>
      </c>
      <c r="M299" s="21" t="s">
        <v>210</v>
      </c>
      <c r="N299" s="21"/>
      <c r="O299" s="22" t="s">
        <v>394</v>
      </c>
      <c r="P299" s="22" t="s">
        <v>395</v>
      </c>
    </row>
    <row r="300" spans="1:16" ht="13.5" thickBot="1">
      <c r="A300" s="6" t="str">
        <f t="shared" si="24"/>
        <v> TRI 2.123 </v>
      </c>
      <c r="B300" s="2" t="str">
        <f t="shared" si="25"/>
        <v>I</v>
      </c>
      <c r="C300" s="6">
        <f t="shared" si="26"/>
        <v>30587.337</v>
      </c>
      <c r="D300" s="3" t="str">
        <f t="shared" si="27"/>
        <v>pg</v>
      </c>
      <c r="E300" s="19">
        <f>VLOOKUP(C300,Active!C$21:E$967,3,FALSE)</f>
        <v>-17517.083545849295</v>
      </c>
      <c r="F300" s="2" t="str">
        <f>LEFT(M300,1)</f>
        <v>P</v>
      </c>
      <c r="G300" s="3" t="str">
        <f t="shared" si="28"/>
        <v>30587.337</v>
      </c>
      <c r="H300" s="6">
        <f t="shared" si="29"/>
        <v>-17517</v>
      </c>
      <c r="I300" s="20" t="s">
        <v>396</v>
      </c>
      <c r="J300" s="21" t="s">
        <v>397</v>
      </c>
      <c r="K300" s="20">
        <v>-17517</v>
      </c>
      <c r="L300" s="20" t="s">
        <v>398</v>
      </c>
      <c r="M300" s="21" t="s">
        <v>214</v>
      </c>
      <c r="N300" s="21"/>
      <c r="O300" s="22" t="s">
        <v>215</v>
      </c>
      <c r="P300" s="22" t="s">
        <v>216</v>
      </c>
    </row>
    <row r="301" spans="1:16" ht="13.5" thickBot="1">
      <c r="A301" s="6" t="str">
        <f t="shared" si="24"/>
        <v> TRI 2.123 </v>
      </c>
      <c r="B301" s="2" t="str">
        <f t="shared" si="25"/>
        <v>I</v>
      </c>
      <c r="C301" s="6">
        <f t="shared" si="26"/>
        <v>31674.481</v>
      </c>
      <c r="D301" s="3" t="str">
        <f t="shared" si="27"/>
        <v>pg</v>
      </c>
      <c r="E301" s="19">
        <f>VLOOKUP(C301,Active!C$21:E$967,3,FALSE)</f>
        <v>-15657.019511317938</v>
      </c>
      <c r="F301" s="2" t="str">
        <f>LEFT(M301,1)</f>
        <v>P</v>
      </c>
      <c r="G301" s="3" t="str">
        <f t="shared" si="28"/>
        <v>31674.481</v>
      </c>
      <c r="H301" s="6">
        <f t="shared" si="29"/>
        <v>-15657</v>
      </c>
      <c r="I301" s="20" t="s">
        <v>399</v>
      </c>
      <c r="J301" s="21" t="s">
        <v>400</v>
      </c>
      <c r="K301" s="20">
        <v>-15657</v>
      </c>
      <c r="L301" s="20" t="s">
        <v>258</v>
      </c>
      <c r="M301" s="21" t="s">
        <v>214</v>
      </c>
      <c r="N301" s="21"/>
      <c r="O301" s="22" t="s">
        <v>215</v>
      </c>
      <c r="P301" s="22" t="s">
        <v>216</v>
      </c>
    </row>
    <row r="302" spans="1:16" ht="13.5" thickBot="1">
      <c r="A302" s="6" t="str">
        <f t="shared" si="24"/>
        <v> AAC 4.117 </v>
      </c>
      <c r="B302" s="2" t="str">
        <f t="shared" si="25"/>
        <v>I</v>
      </c>
      <c r="C302" s="6">
        <f t="shared" si="26"/>
        <v>32889.438000000002</v>
      </c>
      <c r="D302" s="3" t="str">
        <f t="shared" si="27"/>
        <v>vis</v>
      </c>
      <c r="E302" s="19">
        <f>VLOOKUP(C302,Active!C$21:E$967,3,FALSE)</f>
        <v>-13578.272060012392</v>
      </c>
      <c r="F302" s="2" t="str">
        <f>LEFT(M302,1)</f>
        <v>V</v>
      </c>
      <c r="G302" s="3" t="str">
        <f t="shared" si="28"/>
        <v>32889.438</v>
      </c>
      <c r="H302" s="6">
        <f t="shared" si="29"/>
        <v>-13578</v>
      </c>
      <c r="I302" s="20" t="s">
        <v>401</v>
      </c>
      <c r="J302" s="21" t="s">
        <v>402</v>
      </c>
      <c r="K302" s="20">
        <v>-13578</v>
      </c>
      <c r="L302" s="20" t="s">
        <v>403</v>
      </c>
      <c r="M302" s="21" t="s">
        <v>233</v>
      </c>
      <c r="N302" s="21"/>
      <c r="O302" s="22" t="s">
        <v>404</v>
      </c>
      <c r="P302" s="22" t="s">
        <v>405</v>
      </c>
    </row>
    <row r="303" spans="1:16" ht="13.5" thickBot="1">
      <c r="A303" s="6" t="str">
        <f t="shared" si="24"/>
        <v> AAC 5.75 </v>
      </c>
      <c r="B303" s="2" t="str">
        <f t="shared" si="25"/>
        <v>I</v>
      </c>
      <c r="C303" s="6">
        <f t="shared" si="26"/>
        <v>33065.498</v>
      </c>
      <c r="D303" s="3" t="str">
        <f t="shared" si="27"/>
        <v>vis</v>
      </c>
      <c r="E303" s="19">
        <f>VLOOKUP(C303,Active!C$21:E$967,3,FALSE)</f>
        <v>-13277.039772551314</v>
      </c>
      <c r="F303" s="2" t="str">
        <f>LEFT(M303,1)</f>
        <v>V</v>
      </c>
      <c r="G303" s="3" t="str">
        <f t="shared" si="28"/>
        <v>33065.498</v>
      </c>
      <c r="H303" s="6">
        <f t="shared" si="29"/>
        <v>-13277</v>
      </c>
      <c r="I303" s="20" t="s">
        <v>406</v>
      </c>
      <c r="J303" s="21" t="s">
        <v>407</v>
      </c>
      <c r="K303" s="20">
        <v>-13277</v>
      </c>
      <c r="L303" s="20" t="s">
        <v>291</v>
      </c>
      <c r="M303" s="21" t="s">
        <v>233</v>
      </c>
      <c r="N303" s="21"/>
      <c r="O303" s="22" t="s">
        <v>404</v>
      </c>
      <c r="P303" s="22" t="s">
        <v>408</v>
      </c>
    </row>
    <row r="304" spans="1:16" ht="13.5" thickBot="1">
      <c r="A304" s="6" t="str">
        <f t="shared" si="24"/>
        <v> AAC 5.75 </v>
      </c>
      <c r="B304" s="2" t="str">
        <f t="shared" si="25"/>
        <v>I</v>
      </c>
      <c r="C304" s="6">
        <f t="shared" si="26"/>
        <v>33418.519999999997</v>
      </c>
      <c r="D304" s="3" t="str">
        <f t="shared" si="27"/>
        <v>vis</v>
      </c>
      <c r="E304" s="19">
        <f>VLOOKUP(C304,Active!C$21:E$967,3,FALSE)</f>
        <v>-12673.031908277288</v>
      </c>
      <c r="F304" s="2" t="s">
        <v>207</v>
      </c>
      <c r="G304" s="3" t="str">
        <f t="shared" si="28"/>
        <v>33418.520</v>
      </c>
      <c r="H304" s="6">
        <f t="shared" si="29"/>
        <v>-12673</v>
      </c>
      <c r="I304" s="20" t="s">
        <v>409</v>
      </c>
      <c r="J304" s="21" t="s">
        <v>410</v>
      </c>
      <c r="K304" s="20">
        <v>-12673</v>
      </c>
      <c r="L304" s="20" t="s">
        <v>282</v>
      </c>
      <c r="M304" s="21" t="s">
        <v>233</v>
      </c>
      <c r="N304" s="21"/>
      <c r="O304" s="22" t="s">
        <v>404</v>
      </c>
      <c r="P304" s="22" t="s">
        <v>408</v>
      </c>
    </row>
    <row r="305" spans="1:16" ht="13.5" thickBot="1">
      <c r="A305" s="6" t="str">
        <f t="shared" si="24"/>
        <v> BTOK 49.384 </v>
      </c>
      <c r="B305" s="2" t="str">
        <f t="shared" si="25"/>
        <v>I</v>
      </c>
      <c r="C305" s="6">
        <f t="shared" si="26"/>
        <v>33559.966999999997</v>
      </c>
      <c r="D305" s="3" t="str">
        <f t="shared" si="27"/>
        <v>vis</v>
      </c>
      <c r="E305" s="19">
        <f>VLOOKUP(C305,Active!C$21:E$967,3,FALSE)</f>
        <v>-12431.021210989387</v>
      </c>
      <c r="F305" s="2" t="s">
        <v>207</v>
      </c>
      <c r="G305" s="3" t="str">
        <f t="shared" si="28"/>
        <v>33559.967</v>
      </c>
      <c r="H305" s="6">
        <f t="shared" si="29"/>
        <v>-12431</v>
      </c>
      <c r="I305" s="20" t="s">
        <v>411</v>
      </c>
      <c r="J305" s="21" t="s">
        <v>412</v>
      </c>
      <c r="K305" s="20">
        <v>-12431</v>
      </c>
      <c r="L305" s="20" t="s">
        <v>261</v>
      </c>
      <c r="M305" s="21" t="s">
        <v>210</v>
      </c>
      <c r="N305" s="21"/>
      <c r="O305" s="22" t="s">
        <v>413</v>
      </c>
      <c r="P305" s="22" t="s">
        <v>414</v>
      </c>
    </row>
    <row r="306" spans="1:16" ht="13.5" thickBot="1">
      <c r="A306" s="6" t="str">
        <f t="shared" si="24"/>
        <v> AAC 5.75 </v>
      </c>
      <c r="B306" s="2" t="str">
        <f t="shared" si="25"/>
        <v>I</v>
      </c>
      <c r="C306" s="6">
        <f t="shared" si="26"/>
        <v>33594.447</v>
      </c>
      <c r="D306" s="3" t="str">
        <f t="shared" si="27"/>
        <v>vis</v>
      </c>
      <c r="E306" s="19">
        <f>VLOOKUP(C306,Active!C$21:E$967,3,FALSE)</f>
        <v>-12372.027179002229</v>
      </c>
      <c r="F306" s="2" t="s">
        <v>207</v>
      </c>
      <c r="G306" s="3" t="str">
        <f t="shared" si="28"/>
        <v>33594.447</v>
      </c>
      <c r="H306" s="6">
        <f t="shared" si="29"/>
        <v>-12372</v>
      </c>
      <c r="I306" s="20" t="s">
        <v>415</v>
      </c>
      <c r="J306" s="21" t="s">
        <v>416</v>
      </c>
      <c r="K306" s="20">
        <v>-12372</v>
      </c>
      <c r="L306" s="20" t="s">
        <v>268</v>
      </c>
      <c r="M306" s="21" t="s">
        <v>233</v>
      </c>
      <c r="N306" s="21"/>
      <c r="O306" s="22" t="s">
        <v>404</v>
      </c>
      <c r="P306" s="22" t="s">
        <v>408</v>
      </c>
    </row>
    <row r="307" spans="1:16" ht="13.5" thickBot="1">
      <c r="A307" s="6" t="str">
        <f t="shared" si="24"/>
        <v> AAC 5.75 </v>
      </c>
      <c r="B307" s="2" t="str">
        <f t="shared" si="25"/>
        <v>I</v>
      </c>
      <c r="C307" s="6">
        <f t="shared" si="26"/>
        <v>33798.427000000003</v>
      </c>
      <c r="D307" s="3" t="str">
        <f t="shared" si="27"/>
        <v>vis</v>
      </c>
      <c r="E307" s="19">
        <f>VLOOKUP(C307,Active!C$21:E$967,3,FALSE)</f>
        <v>-12023.024782113029</v>
      </c>
      <c r="F307" s="2" t="s">
        <v>207</v>
      </c>
      <c r="G307" s="3" t="str">
        <f t="shared" si="28"/>
        <v>33798.427</v>
      </c>
      <c r="H307" s="6">
        <f t="shared" si="29"/>
        <v>-12023</v>
      </c>
      <c r="I307" s="20" t="s">
        <v>417</v>
      </c>
      <c r="J307" s="21" t="s">
        <v>418</v>
      </c>
      <c r="K307" s="20">
        <v>-12023</v>
      </c>
      <c r="L307" s="20" t="s">
        <v>213</v>
      </c>
      <c r="M307" s="21" t="s">
        <v>233</v>
      </c>
      <c r="N307" s="21"/>
      <c r="O307" s="22" t="s">
        <v>404</v>
      </c>
      <c r="P307" s="22" t="s">
        <v>408</v>
      </c>
    </row>
    <row r="308" spans="1:16" ht="13.5" thickBot="1">
      <c r="A308" s="6" t="str">
        <f t="shared" si="24"/>
        <v> AA 6.144 </v>
      </c>
      <c r="B308" s="2" t="str">
        <f t="shared" si="25"/>
        <v>I</v>
      </c>
      <c r="C308" s="6">
        <f t="shared" si="26"/>
        <v>34628.377</v>
      </c>
      <c r="D308" s="3" t="str">
        <f t="shared" si="27"/>
        <v>vis</v>
      </c>
      <c r="E308" s="19">
        <f>VLOOKUP(C308,Active!C$21:E$967,3,FALSE)</f>
        <v>-10603.010372375871</v>
      </c>
      <c r="F308" s="2" t="s">
        <v>207</v>
      </c>
      <c r="G308" s="3" t="str">
        <f t="shared" si="28"/>
        <v>34628.377</v>
      </c>
      <c r="H308" s="6">
        <f t="shared" si="29"/>
        <v>-10603</v>
      </c>
      <c r="I308" s="20" t="s">
        <v>419</v>
      </c>
      <c r="J308" s="21" t="s">
        <v>420</v>
      </c>
      <c r="K308" s="20">
        <v>-10603</v>
      </c>
      <c r="L308" s="20" t="s">
        <v>421</v>
      </c>
      <c r="M308" s="21" t="s">
        <v>233</v>
      </c>
      <c r="N308" s="21"/>
      <c r="O308" s="22" t="s">
        <v>404</v>
      </c>
      <c r="P308" s="22" t="s">
        <v>422</v>
      </c>
    </row>
    <row r="309" spans="1:16" ht="13.5" thickBot="1">
      <c r="A309" s="6" t="str">
        <f t="shared" si="24"/>
        <v> SAC 28.108 </v>
      </c>
      <c r="B309" s="2" t="str">
        <f t="shared" si="25"/>
        <v>I</v>
      </c>
      <c r="C309" s="6">
        <f t="shared" si="26"/>
        <v>35244.396999999997</v>
      </c>
      <c r="D309" s="3" t="str">
        <f t="shared" si="27"/>
        <v>vis</v>
      </c>
      <c r="E309" s="19">
        <f>VLOOKUP(C309,Active!C$21:E$967,3,FALSE)</f>
        <v>-9549.0224493849873</v>
      </c>
      <c r="F309" s="2" t="s">
        <v>207</v>
      </c>
      <c r="G309" s="3" t="str">
        <f t="shared" si="28"/>
        <v>35244.397</v>
      </c>
      <c r="H309" s="6">
        <f t="shared" si="29"/>
        <v>-9549</v>
      </c>
      <c r="I309" s="20" t="s">
        <v>423</v>
      </c>
      <c r="J309" s="21" t="s">
        <v>424</v>
      </c>
      <c r="K309" s="20">
        <v>-9549</v>
      </c>
      <c r="L309" s="20" t="s">
        <v>224</v>
      </c>
      <c r="M309" s="21" t="s">
        <v>233</v>
      </c>
      <c r="N309" s="21"/>
      <c r="O309" s="22" t="s">
        <v>425</v>
      </c>
      <c r="P309" s="22" t="s">
        <v>426</v>
      </c>
    </row>
    <row r="310" spans="1:16" ht="13.5" thickBot="1">
      <c r="A310" s="6" t="str">
        <f t="shared" si="24"/>
        <v> AA 9.46 </v>
      </c>
      <c r="B310" s="2" t="str">
        <f t="shared" si="25"/>
        <v>I</v>
      </c>
      <c r="C310" s="6">
        <f t="shared" si="26"/>
        <v>35930.557000000001</v>
      </c>
      <c r="D310" s="3" t="str">
        <f t="shared" si="27"/>
        <v>vis</v>
      </c>
      <c r="E310" s="19">
        <f>VLOOKUP(C310,Active!C$21:E$967,3,FALSE)</f>
        <v>-8375.0275251302046</v>
      </c>
      <c r="F310" s="2" t="s">
        <v>207</v>
      </c>
      <c r="G310" s="3" t="str">
        <f t="shared" si="28"/>
        <v>35930.557</v>
      </c>
      <c r="H310" s="6">
        <f t="shared" si="29"/>
        <v>-8375</v>
      </c>
      <c r="I310" s="20" t="s">
        <v>427</v>
      </c>
      <c r="J310" s="21" t="s">
        <v>428</v>
      </c>
      <c r="K310" s="20">
        <v>-8375</v>
      </c>
      <c r="L310" s="20" t="s">
        <v>268</v>
      </c>
      <c r="M310" s="21" t="s">
        <v>233</v>
      </c>
      <c r="N310" s="21"/>
      <c r="O310" s="22" t="s">
        <v>404</v>
      </c>
      <c r="P310" s="22" t="s">
        <v>429</v>
      </c>
    </row>
    <row r="311" spans="1:16" ht="13.5" thickBot="1">
      <c r="A311" s="6" t="str">
        <f t="shared" si="24"/>
        <v> AJ 60.260 </v>
      </c>
      <c r="B311" s="2" t="str">
        <f t="shared" si="25"/>
        <v>II</v>
      </c>
      <c r="C311" s="6">
        <f t="shared" si="26"/>
        <v>36026.712</v>
      </c>
      <c r="D311" s="3" t="str">
        <f t="shared" si="27"/>
        <v>vis</v>
      </c>
      <c r="E311" s="19">
        <f>VLOOKUP(C311,Active!C$21:E$967,3,FALSE)</f>
        <v>-8210.5098004862211</v>
      </c>
      <c r="F311" s="2" t="s">
        <v>207</v>
      </c>
      <c r="G311" s="3" t="str">
        <f t="shared" si="28"/>
        <v>36026.712</v>
      </c>
      <c r="H311" s="6">
        <f t="shared" si="29"/>
        <v>-8210.5</v>
      </c>
      <c r="I311" s="20" t="s">
        <v>430</v>
      </c>
      <c r="J311" s="21" t="s">
        <v>431</v>
      </c>
      <c r="K311" s="20">
        <v>-8210.5</v>
      </c>
      <c r="L311" s="20" t="s">
        <v>421</v>
      </c>
      <c r="M311" s="21" t="s">
        <v>210</v>
      </c>
      <c r="N311" s="21"/>
      <c r="O311" s="22" t="s">
        <v>432</v>
      </c>
      <c r="P311" s="22" t="s">
        <v>433</v>
      </c>
    </row>
    <row r="312" spans="1:16" ht="13.5" thickBot="1">
      <c r="A312" s="6" t="str">
        <f t="shared" si="24"/>
        <v> AJ 60.260 </v>
      </c>
      <c r="B312" s="2" t="str">
        <f t="shared" si="25"/>
        <v>I</v>
      </c>
      <c r="C312" s="6">
        <f t="shared" si="26"/>
        <v>36028.754000000001</v>
      </c>
      <c r="D312" s="3" t="str">
        <f t="shared" si="27"/>
        <v>vis</v>
      </c>
      <c r="E312" s="19">
        <f>VLOOKUP(C312,Active!C$21:E$967,3,FALSE)</f>
        <v>-8207.0160123969563</v>
      </c>
      <c r="F312" s="2" t="s">
        <v>207</v>
      </c>
      <c r="G312" s="3" t="str">
        <f t="shared" si="28"/>
        <v>36028.754</v>
      </c>
      <c r="H312" s="6">
        <f t="shared" si="29"/>
        <v>-8207</v>
      </c>
      <c r="I312" s="20" t="s">
        <v>434</v>
      </c>
      <c r="J312" s="21" t="s">
        <v>435</v>
      </c>
      <c r="K312" s="20">
        <v>-8207</v>
      </c>
      <c r="L312" s="20" t="s">
        <v>436</v>
      </c>
      <c r="M312" s="21" t="s">
        <v>210</v>
      </c>
      <c r="N312" s="21"/>
      <c r="O312" s="22" t="s">
        <v>432</v>
      </c>
      <c r="P312" s="22" t="s">
        <v>433</v>
      </c>
    </row>
    <row r="313" spans="1:16" ht="13.5" thickBot="1">
      <c r="A313" s="6" t="str">
        <f t="shared" si="24"/>
        <v> AA 9.46 </v>
      </c>
      <c r="B313" s="2" t="str">
        <f t="shared" si="25"/>
        <v>I</v>
      </c>
      <c r="C313" s="6">
        <f t="shared" si="26"/>
        <v>36348.457999999999</v>
      </c>
      <c r="D313" s="3" t="str">
        <f t="shared" si="27"/>
        <v>vis</v>
      </c>
      <c r="E313" s="19">
        <f>VLOOKUP(C313,Active!C$21:E$967,3,FALSE)</f>
        <v>-7660.0140401689814</v>
      </c>
      <c r="F313" s="2" t="s">
        <v>207</v>
      </c>
      <c r="G313" s="3" t="str">
        <f t="shared" si="28"/>
        <v>36348.458</v>
      </c>
      <c r="H313" s="6">
        <f t="shared" si="29"/>
        <v>-7660</v>
      </c>
      <c r="I313" s="20" t="s">
        <v>437</v>
      </c>
      <c r="J313" s="21" t="s">
        <v>438</v>
      </c>
      <c r="K313" s="20">
        <v>-7660</v>
      </c>
      <c r="L313" s="20" t="s">
        <v>357</v>
      </c>
      <c r="M313" s="21" t="s">
        <v>233</v>
      </c>
      <c r="N313" s="21"/>
      <c r="O313" s="22" t="s">
        <v>404</v>
      </c>
      <c r="P313" s="22" t="s">
        <v>429</v>
      </c>
    </row>
    <row r="314" spans="1:16" ht="13.5" thickBot="1">
      <c r="A314" s="6" t="str">
        <f t="shared" si="24"/>
        <v> AJ 60.260 </v>
      </c>
      <c r="B314" s="2" t="str">
        <f t="shared" si="25"/>
        <v>I</v>
      </c>
      <c r="C314" s="6">
        <f t="shared" si="26"/>
        <v>36495.749000000003</v>
      </c>
      <c r="D314" s="3" t="str">
        <f t="shared" si="27"/>
        <v>vis</v>
      </c>
      <c r="E314" s="19">
        <f>VLOOKUP(C314,Active!C$21:E$967,3,FALSE)</f>
        <v>-7408.0044704062211</v>
      </c>
      <c r="F314" s="2" t="s">
        <v>207</v>
      </c>
      <c r="G314" s="3" t="str">
        <f t="shared" si="28"/>
        <v>36495.749</v>
      </c>
      <c r="H314" s="6">
        <f t="shared" si="29"/>
        <v>-7408</v>
      </c>
      <c r="I314" s="20" t="s">
        <v>439</v>
      </c>
      <c r="J314" s="21" t="s">
        <v>440</v>
      </c>
      <c r="K314" s="20">
        <v>-7408</v>
      </c>
      <c r="L314" s="20" t="s">
        <v>209</v>
      </c>
      <c r="M314" s="21" t="s">
        <v>210</v>
      </c>
      <c r="N314" s="21"/>
      <c r="O314" s="22" t="s">
        <v>432</v>
      </c>
      <c r="P314" s="22" t="s">
        <v>433</v>
      </c>
    </row>
    <row r="315" spans="1:16" ht="13.5" thickBot="1">
      <c r="A315" s="6" t="str">
        <f t="shared" si="24"/>
        <v> HABZ 28 </v>
      </c>
      <c r="B315" s="2" t="str">
        <f t="shared" si="25"/>
        <v>I</v>
      </c>
      <c r="C315" s="6">
        <f t="shared" si="26"/>
        <v>37192.415999999997</v>
      </c>
      <c r="D315" s="3" t="str">
        <f t="shared" si="27"/>
        <v>vis</v>
      </c>
      <c r="E315" s="19">
        <f>VLOOKUP(C315,Active!C$21:E$967,3,FALSE)</f>
        <v>-6216.0324494551369</v>
      </c>
      <c r="F315" s="2" t="s">
        <v>207</v>
      </c>
      <c r="G315" s="3" t="str">
        <f t="shared" si="28"/>
        <v>37192.416</v>
      </c>
      <c r="H315" s="6">
        <f t="shared" si="29"/>
        <v>-6216</v>
      </c>
      <c r="I315" s="20" t="s">
        <v>441</v>
      </c>
      <c r="J315" s="21" t="s">
        <v>442</v>
      </c>
      <c r="K315" s="20">
        <v>-6216</v>
      </c>
      <c r="L315" s="20" t="s">
        <v>282</v>
      </c>
      <c r="M315" s="21" t="s">
        <v>214</v>
      </c>
      <c r="N315" s="21"/>
      <c r="O315" s="22" t="s">
        <v>443</v>
      </c>
      <c r="P315" s="22" t="s">
        <v>444</v>
      </c>
    </row>
    <row r="316" spans="1:16" ht="13.5" thickBot="1">
      <c r="A316" s="6" t="str">
        <f t="shared" si="24"/>
        <v> HABZ 28 </v>
      </c>
      <c r="B316" s="2" t="str">
        <f t="shared" si="25"/>
        <v>I</v>
      </c>
      <c r="C316" s="6">
        <f t="shared" si="26"/>
        <v>37199.444000000003</v>
      </c>
      <c r="D316" s="3" t="str">
        <f t="shared" si="27"/>
        <v>vis</v>
      </c>
      <c r="E316" s="19">
        <f>VLOOKUP(C316,Active!C$21:E$967,3,FALSE)</f>
        <v>-6204.0077958354723</v>
      </c>
      <c r="F316" s="2" t="s">
        <v>207</v>
      </c>
      <c r="G316" s="3" t="str">
        <f t="shared" si="28"/>
        <v>37199.444</v>
      </c>
      <c r="H316" s="6">
        <f t="shared" si="29"/>
        <v>-6204</v>
      </c>
      <c r="I316" s="20" t="s">
        <v>445</v>
      </c>
      <c r="J316" s="21" t="s">
        <v>446</v>
      </c>
      <c r="K316" s="20">
        <v>-6204</v>
      </c>
      <c r="L316" s="20" t="s">
        <v>447</v>
      </c>
      <c r="M316" s="21" t="s">
        <v>214</v>
      </c>
      <c r="N316" s="21"/>
      <c r="O316" s="22" t="s">
        <v>443</v>
      </c>
      <c r="P316" s="22" t="s">
        <v>444</v>
      </c>
    </row>
    <row r="317" spans="1:16" ht="13.5" thickBot="1">
      <c r="A317" s="6" t="str">
        <f t="shared" si="24"/>
        <v> HABZ 28 </v>
      </c>
      <c r="B317" s="2" t="str">
        <f t="shared" si="25"/>
        <v>I</v>
      </c>
      <c r="C317" s="6">
        <f t="shared" si="26"/>
        <v>37579.347999999998</v>
      </c>
      <c r="D317" s="3" t="str">
        <f t="shared" si="27"/>
        <v>vis</v>
      </c>
      <c r="E317" s="19">
        <f>VLOOKUP(C317,Active!C$21:E$967,3,FALSE)</f>
        <v>-5554.0058025626486</v>
      </c>
      <c r="F317" s="2" t="s">
        <v>207</v>
      </c>
      <c r="G317" s="3" t="str">
        <f t="shared" si="28"/>
        <v>37579.348</v>
      </c>
      <c r="H317" s="6">
        <f t="shared" si="29"/>
        <v>-5554</v>
      </c>
      <c r="I317" s="20" t="s">
        <v>448</v>
      </c>
      <c r="J317" s="21" t="s">
        <v>449</v>
      </c>
      <c r="K317" s="20">
        <v>-5554</v>
      </c>
      <c r="L317" s="20" t="s">
        <v>209</v>
      </c>
      <c r="M317" s="21" t="s">
        <v>214</v>
      </c>
      <c r="N317" s="21"/>
      <c r="O317" s="22" t="s">
        <v>443</v>
      </c>
      <c r="P317" s="22" t="s">
        <v>444</v>
      </c>
    </row>
    <row r="318" spans="1:16" ht="13.5" thickBot="1">
      <c r="A318" s="6" t="str">
        <f t="shared" si="24"/>
        <v> HABZ 28 </v>
      </c>
      <c r="B318" s="2" t="str">
        <f t="shared" si="25"/>
        <v>I</v>
      </c>
      <c r="C318" s="6">
        <f t="shared" si="26"/>
        <v>37586.362999999998</v>
      </c>
      <c r="D318" s="3" t="str">
        <f t="shared" si="27"/>
        <v>vis</v>
      </c>
      <c r="E318" s="19">
        <f>VLOOKUP(C318,Active!C$21:E$967,3,FALSE)</f>
        <v>-5542.0033914724554</v>
      </c>
      <c r="F318" s="2" t="s">
        <v>207</v>
      </c>
      <c r="G318" s="3" t="str">
        <f t="shared" si="28"/>
        <v>37586.363</v>
      </c>
      <c r="H318" s="6">
        <f t="shared" si="29"/>
        <v>-5542</v>
      </c>
      <c r="I318" s="20" t="s">
        <v>450</v>
      </c>
      <c r="J318" s="21" t="s">
        <v>451</v>
      </c>
      <c r="K318" s="20">
        <v>-5542</v>
      </c>
      <c r="L318" s="20" t="s">
        <v>374</v>
      </c>
      <c r="M318" s="21" t="s">
        <v>214</v>
      </c>
      <c r="N318" s="21"/>
      <c r="O318" s="22" t="s">
        <v>443</v>
      </c>
      <c r="P318" s="22" t="s">
        <v>444</v>
      </c>
    </row>
    <row r="319" spans="1:16" ht="13.5" thickBot="1">
      <c r="A319" s="6" t="str">
        <f t="shared" si="24"/>
        <v> HABZ 28 </v>
      </c>
      <c r="B319" s="2" t="str">
        <f t="shared" si="25"/>
        <v>I</v>
      </c>
      <c r="C319" s="6">
        <f t="shared" si="26"/>
        <v>37932.374000000003</v>
      </c>
      <c r="D319" s="3" t="str">
        <f t="shared" si="27"/>
        <v>vis</v>
      </c>
      <c r="E319" s="19">
        <f>VLOOKUP(C319,Active!C$21:E$967,3,FALSE)</f>
        <v>-4949.9910944333878</v>
      </c>
      <c r="F319" s="2" t="s">
        <v>207</v>
      </c>
      <c r="G319" s="3" t="str">
        <f t="shared" si="28"/>
        <v>37932.374</v>
      </c>
      <c r="H319" s="6">
        <f t="shared" si="29"/>
        <v>-4950</v>
      </c>
      <c r="I319" s="20" t="s">
        <v>452</v>
      </c>
      <c r="J319" s="21" t="s">
        <v>453</v>
      </c>
      <c r="K319" s="20">
        <v>-4950</v>
      </c>
      <c r="L319" s="20" t="s">
        <v>454</v>
      </c>
      <c r="M319" s="21" t="s">
        <v>214</v>
      </c>
      <c r="N319" s="21"/>
      <c r="O319" s="22" t="s">
        <v>443</v>
      </c>
      <c r="P319" s="22" t="s">
        <v>444</v>
      </c>
    </row>
    <row r="320" spans="1:16" ht="13.5" thickBot="1">
      <c r="A320" s="6" t="str">
        <f t="shared" si="24"/>
        <v> HABZ 28 </v>
      </c>
      <c r="B320" s="2" t="str">
        <f t="shared" si="25"/>
        <v>I</v>
      </c>
      <c r="C320" s="6">
        <f t="shared" si="26"/>
        <v>37956.322</v>
      </c>
      <c r="D320" s="3" t="str">
        <f t="shared" si="27"/>
        <v>vis</v>
      </c>
      <c r="E320" s="19">
        <f>VLOOKUP(C320,Active!C$21:E$967,3,FALSE)</f>
        <v>-4909.0169332376763</v>
      </c>
      <c r="F320" s="2" t="s">
        <v>207</v>
      </c>
      <c r="G320" s="3" t="str">
        <f t="shared" si="28"/>
        <v>37956.322</v>
      </c>
      <c r="H320" s="6">
        <f t="shared" si="29"/>
        <v>-4909</v>
      </c>
      <c r="I320" s="20" t="s">
        <v>455</v>
      </c>
      <c r="J320" s="21" t="s">
        <v>456</v>
      </c>
      <c r="K320" s="20">
        <v>-4909</v>
      </c>
      <c r="L320" s="20" t="s">
        <v>247</v>
      </c>
      <c r="M320" s="21" t="s">
        <v>214</v>
      </c>
      <c r="N320" s="21"/>
      <c r="O320" s="22" t="s">
        <v>443</v>
      </c>
      <c r="P320" s="22" t="s">
        <v>444</v>
      </c>
    </row>
    <row r="321" spans="1:16" ht="13.5" thickBot="1">
      <c r="A321" s="6" t="str">
        <f t="shared" si="24"/>
        <v> HABZ 28 </v>
      </c>
      <c r="B321" s="2" t="str">
        <f t="shared" si="25"/>
        <v>I</v>
      </c>
      <c r="C321" s="6">
        <f t="shared" si="26"/>
        <v>38255.552000000003</v>
      </c>
      <c r="D321" s="3" t="str">
        <f t="shared" si="27"/>
        <v>vis</v>
      </c>
      <c r="E321" s="19">
        <f>VLOOKUP(C321,Active!C$21:E$967,3,FALSE)</f>
        <v>-4397.0452339477724</v>
      </c>
      <c r="F321" s="2" t="s">
        <v>207</v>
      </c>
      <c r="G321" s="3" t="str">
        <f t="shared" si="28"/>
        <v>38255.552</v>
      </c>
      <c r="H321" s="6">
        <f t="shared" si="29"/>
        <v>-4397</v>
      </c>
      <c r="I321" s="20" t="s">
        <v>457</v>
      </c>
      <c r="J321" s="21" t="s">
        <v>458</v>
      </c>
      <c r="K321" s="20">
        <v>-4397</v>
      </c>
      <c r="L321" s="20" t="s">
        <v>320</v>
      </c>
      <c r="M321" s="21" t="s">
        <v>214</v>
      </c>
      <c r="N321" s="21"/>
      <c r="O321" s="22" t="s">
        <v>443</v>
      </c>
      <c r="P321" s="22" t="s">
        <v>444</v>
      </c>
    </row>
    <row r="322" spans="1:16" ht="13.5" thickBot="1">
      <c r="A322" s="6" t="str">
        <f t="shared" si="24"/>
        <v> HABZ 28 </v>
      </c>
      <c r="B322" s="2" t="str">
        <f t="shared" si="25"/>
        <v>I</v>
      </c>
      <c r="C322" s="6">
        <f t="shared" si="26"/>
        <v>38323.370000000003</v>
      </c>
      <c r="D322" s="3" t="str">
        <f t="shared" si="27"/>
        <v>vis</v>
      </c>
      <c r="E322" s="19">
        <f>VLOOKUP(C322,Active!C$21:E$967,3,FALSE)</f>
        <v>-4281.0110906384716</v>
      </c>
      <c r="F322" s="2" t="s">
        <v>207</v>
      </c>
      <c r="G322" s="3" t="str">
        <f t="shared" si="28"/>
        <v>38323.370</v>
      </c>
      <c r="H322" s="6">
        <f t="shared" si="29"/>
        <v>-4281</v>
      </c>
      <c r="I322" s="20" t="s">
        <v>459</v>
      </c>
      <c r="J322" s="21" t="s">
        <v>460</v>
      </c>
      <c r="K322" s="20">
        <v>-4281</v>
      </c>
      <c r="L322" s="20" t="s">
        <v>421</v>
      </c>
      <c r="M322" s="21" t="s">
        <v>214</v>
      </c>
      <c r="N322" s="21"/>
      <c r="O322" s="22" t="s">
        <v>443</v>
      </c>
      <c r="P322" s="22" t="s">
        <v>444</v>
      </c>
    </row>
    <row r="323" spans="1:16" ht="13.5" thickBot="1">
      <c r="A323" s="6" t="str">
        <f t="shared" si="24"/>
        <v> AA 17.61 </v>
      </c>
      <c r="B323" s="2" t="str">
        <f t="shared" si="25"/>
        <v>I</v>
      </c>
      <c r="C323" s="6">
        <f t="shared" si="26"/>
        <v>38590.474999999999</v>
      </c>
      <c r="D323" s="3" t="str">
        <f t="shared" si="27"/>
        <v>vis</v>
      </c>
      <c r="E323" s="19">
        <f>VLOOKUP(C323,Active!C$21:E$967,3,FALSE)</f>
        <v>-3824.0041035755894</v>
      </c>
      <c r="F323" s="2" t="s">
        <v>207</v>
      </c>
      <c r="G323" s="3" t="str">
        <f t="shared" si="28"/>
        <v>38590.475</v>
      </c>
      <c r="H323" s="6">
        <f t="shared" si="29"/>
        <v>-3824</v>
      </c>
      <c r="I323" s="20" t="s">
        <v>461</v>
      </c>
      <c r="J323" s="21" t="s">
        <v>462</v>
      </c>
      <c r="K323" s="20">
        <v>-3824</v>
      </c>
      <c r="L323" s="20" t="s">
        <v>374</v>
      </c>
      <c r="M323" s="21" t="s">
        <v>233</v>
      </c>
      <c r="N323" s="21"/>
      <c r="O323" s="22" t="s">
        <v>463</v>
      </c>
      <c r="P323" s="22" t="s">
        <v>464</v>
      </c>
    </row>
    <row r="324" spans="1:16" ht="13.5" thickBot="1">
      <c r="A324" s="6" t="str">
        <f t="shared" si="24"/>
        <v> BRNO 5 </v>
      </c>
      <c r="B324" s="2" t="str">
        <f t="shared" si="25"/>
        <v>I</v>
      </c>
      <c r="C324" s="6">
        <f t="shared" si="26"/>
        <v>38967.453999999998</v>
      </c>
      <c r="D324" s="3" t="str">
        <f t="shared" si="27"/>
        <v>vis</v>
      </c>
      <c r="E324" s="19">
        <f>VLOOKUP(C324,Active!C$21:E$967,3,FALSE)</f>
        <v>-3179.0066794315985</v>
      </c>
      <c r="F324" s="2" t="s">
        <v>207</v>
      </c>
      <c r="G324" s="3" t="str">
        <f t="shared" si="28"/>
        <v>38967.454</v>
      </c>
      <c r="H324" s="6">
        <f t="shared" si="29"/>
        <v>-3179</v>
      </c>
      <c r="I324" s="20" t="s">
        <v>465</v>
      </c>
      <c r="J324" s="21" t="s">
        <v>466</v>
      </c>
      <c r="K324" s="20">
        <v>-3179</v>
      </c>
      <c r="L324" s="20" t="s">
        <v>467</v>
      </c>
      <c r="M324" s="21" t="s">
        <v>233</v>
      </c>
      <c r="N324" s="21"/>
      <c r="O324" s="22" t="s">
        <v>468</v>
      </c>
      <c r="P324" s="22" t="s">
        <v>469</v>
      </c>
    </row>
    <row r="325" spans="1:16" ht="13.5" thickBot="1">
      <c r="A325" s="6" t="str">
        <f t="shared" si="24"/>
        <v> AA 18.332 </v>
      </c>
      <c r="B325" s="2" t="str">
        <f t="shared" si="25"/>
        <v>I</v>
      </c>
      <c r="C325" s="6">
        <f t="shared" si="26"/>
        <v>39697.442000000003</v>
      </c>
      <c r="D325" s="3" t="str">
        <f t="shared" si="27"/>
        <v>vis</v>
      </c>
      <c r="E325" s="19">
        <f>VLOOKUP(C325,Active!C$21:E$967,3,FALSE)</f>
        <v>-1930.0236335430277</v>
      </c>
      <c r="F325" s="2" t="s">
        <v>207</v>
      </c>
      <c r="G325" s="3" t="str">
        <f t="shared" si="28"/>
        <v>39697.442</v>
      </c>
      <c r="H325" s="6">
        <f t="shared" si="29"/>
        <v>-1930</v>
      </c>
      <c r="I325" s="20" t="s">
        <v>470</v>
      </c>
      <c r="J325" s="21" t="s">
        <v>471</v>
      </c>
      <c r="K325" s="20">
        <v>-1930</v>
      </c>
      <c r="L325" s="20" t="s">
        <v>213</v>
      </c>
      <c r="M325" s="21" t="s">
        <v>233</v>
      </c>
      <c r="N325" s="21"/>
      <c r="O325" s="22" t="s">
        <v>472</v>
      </c>
      <c r="P325" s="22" t="s">
        <v>473</v>
      </c>
    </row>
    <row r="326" spans="1:16" ht="13.5" thickBot="1">
      <c r="A326" s="6" t="str">
        <f t="shared" si="24"/>
        <v> BRNO 14 </v>
      </c>
      <c r="B326" s="2" t="str">
        <f t="shared" si="25"/>
        <v>I</v>
      </c>
      <c r="C326" s="6">
        <f t="shared" si="26"/>
        <v>41095.493000000002</v>
      </c>
      <c r="D326" s="3" t="str">
        <f t="shared" si="27"/>
        <v>vis</v>
      </c>
      <c r="E326" s="19">
        <f>VLOOKUP(C326,Active!C$21:E$967,3,FALSE)</f>
        <v>461.99102462607942</v>
      </c>
      <c r="F326" s="2" t="s">
        <v>207</v>
      </c>
      <c r="G326" s="3" t="str">
        <f t="shared" si="28"/>
        <v>41095.493</v>
      </c>
      <c r="H326" s="6">
        <f t="shared" si="29"/>
        <v>462</v>
      </c>
      <c r="I326" s="20" t="s">
        <v>474</v>
      </c>
      <c r="J326" s="21" t="s">
        <v>475</v>
      </c>
      <c r="K326" s="20">
        <v>462</v>
      </c>
      <c r="L326" s="20" t="s">
        <v>447</v>
      </c>
      <c r="M326" s="21" t="s">
        <v>233</v>
      </c>
      <c r="N326" s="21"/>
      <c r="O326" s="22" t="s">
        <v>476</v>
      </c>
      <c r="P326" s="22" t="s">
        <v>477</v>
      </c>
    </row>
    <row r="327" spans="1:16" ht="13.5" thickBot="1">
      <c r="A327" s="6" t="str">
        <f t="shared" si="24"/>
        <v>IBVS 584 </v>
      </c>
      <c r="B327" s="2" t="str">
        <f t="shared" si="25"/>
        <v>I</v>
      </c>
      <c r="C327" s="6">
        <f t="shared" si="26"/>
        <v>41157.449999999997</v>
      </c>
      <c r="D327" s="3" t="str">
        <f t="shared" si="27"/>
        <v>vis</v>
      </c>
      <c r="E327" s="19">
        <f>VLOOKUP(C327,Active!C$21:E$967,3,FALSE)</f>
        <v>567.99720907583924</v>
      </c>
      <c r="F327" s="2" t="s">
        <v>207</v>
      </c>
      <c r="G327" s="3" t="str">
        <f t="shared" si="28"/>
        <v>41157.450</v>
      </c>
      <c r="H327" s="6">
        <f t="shared" si="29"/>
        <v>568</v>
      </c>
      <c r="I327" s="20" t="s">
        <v>486</v>
      </c>
      <c r="J327" s="21" t="s">
        <v>487</v>
      </c>
      <c r="K327" s="20">
        <v>568</v>
      </c>
      <c r="L327" s="20" t="s">
        <v>374</v>
      </c>
      <c r="M327" s="21" t="s">
        <v>233</v>
      </c>
      <c r="N327" s="21"/>
      <c r="O327" s="22" t="s">
        <v>463</v>
      </c>
      <c r="P327" s="23" t="s">
        <v>482</v>
      </c>
    </row>
    <row r="328" spans="1:16" ht="13.5" thickBot="1">
      <c r="A328" s="6" t="str">
        <f t="shared" si="24"/>
        <v> BRNO 20 </v>
      </c>
      <c r="B328" s="2" t="str">
        <f t="shared" si="25"/>
        <v>I</v>
      </c>
      <c r="C328" s="6">
        <f t="shared" si="26"/>
        <v>42274.36</v>
      </c>
      <c r="D328" s="3" t="str">
        <f t="shared" si="27"/>
        <v>vis</v>
      </c>
      <c r="E328" s="19">
        <f>VLOOKUP(C328,Active!C$21:E$967,3,FALSE)</f>
        <v>2478.9897922188479</v>
      </c>
      <c r="F328" s="2" t="s">
        <v>207</v>
      </c>
      <c r="G328" s="3" t="str">
        <f t="shared" si="28"/>
        <v>42274.360</v>
      </c>
      <c r="H328" s="6">
        <f t="shared" si="29"/>
        <v>2479</v>
      </c>
      <c r="I328" s="20" t="s">
        <v>488</v>
      </c>
      <c r="J328" s="21" t="s">
        <v>489</v>
      </c>
      <c r="K328" s="20">
        <v>2479</v>
      </c>
      <c r="L328" s="20" t="s">
        <v>421</v>
      </c>
      <c r="M328" s="21" t="s">
        <v>233</v>
      </c>
      <c r="N328" s="21"/>
      <c r="O328" s="22" t="s">
        <v>490</v>
      </c>
      <c r="P328" s="22" t="s">
        <v>491</v>
      </c>
    </row>
    <row r="329" spans="1:16" ht="13.5" thickBot="1">
      <c r="A329" s="6" t="str">
        <f t="shared" si="24"/>
        <v> BBS 90 </v>
      </c>
      <c r="B329" s="2" t="str">
        <f t="shared" si="25"/>
        <v>I</v>
      </c>
      <c r="C329" s="6">
        <f t="shared" si="26"/>
        <v>47456.288</v>
      </c>
      <c r="D329" s="3" t="str">
        <f t="shared" si="27"/>
        <v>vis</v>
      </c>
      <c r="E329" s="19">
        <f>VLOOKUP(C329,Active!C$21:E$967,3,FALSE)</f>
        <v>11345.081038945133</v>
      </c>
      <c r="F329" s="2" t="s">
        <v>207</v>
      </c>
      <c r="G329" s="3" t="str">
        <f t="shared" si="28"/>
        <v>47456.288</v>
      </c>
      <c r="H329" s="6">
        <f t="shared" si="29"/>
        <v>11345</v>
      </c>
      <c r="I329" s="20" t="s">
        <v>781</v>
      </c>
      <c r="J329" s="21" t="s">
        <v>782</v>
      </c>
      <c r="K329" s="20">
        <v>11345</v>
      </c>
      <c r="L329" s="20" t="s">
        <v>783</v>
      </c>
      <c r="M329" s="21" t="s">
        <v>233</v>
      </c>
      <c r="N329" s="21"/>
      <c r="O329" s="22" t="s">
        <v>623</v>
      </c>
      <c r="P329" s="22" t="s">
        <v>784</v>
      </c>
    </row>
    <row r="330" spans="1:16" ht="13.5" thickBot="1">
      <c r="A330" s="6" t="str">
        <f t="shared" si="24"/>
        <v> BBS 90 </v>
      </c>
      <c r="B330" s="2" t="str">
        <f t="shared" si="25"/>
        <v>I</v>
      </c>
      <c r="C330" s="6">
        <f t="shared" si="26"/>
        <v>47522.317999999999</v>
      </c>
      <c r="D330" s="3" t="str">
        <f t="shared" si="27"/>
        <v>vis</v>
      </c>
      <c r="E330" s="19">
        <f>VLOOKUP(C330,Active!C$21:E$967,3,FALSE)</f>
        <v>11458.055978971572</v>
      </c>
      <c r="F330" s="2" t="s">
        <v>207</v>
      </c>
      <c r="G330" s="3" t="str">
        <f t="shared" si="28"/>
        <v>47522.318</v>
      </c>
      <c r="H330" s="6">
        <f t="shared" si="29"/>
        <v>11458</v>
      </c>
      <c r="I330" s="20" t="s">
        <v>787</v>
      </c>
      <c r="J330" s="21" t="s">
        <v>788</v>
      </c>
      <c r="K330" s="20">
        <v>11458</v>
      </c>
      <c r="L330" s="20" t="s">
        <v>724</v>
      </c>
      <c r="M330" s="21" t="s">
        <v>233</v>
      </c>
      <c r="N330" s="21"/>
      <c r="O330" s="22" t="s">
        <v>623</v>
      </c>
      <c r="P330" s="22" t="s">
        <v>784</v>
      </c>
    </row>
    <row r="331" spans="1:16" ht="13.5" thickBot="1">
      <c r="A331" s="6" t="str">
        <f t="shared" ref="A331:A364" si="30">P331</f>
        <v> VSSC 73 </v>
      </c>
      <c r="B331" s="2" t="str">
        <f t="shared" ref="B331:B364" si="31">IF(H331=INT(H331),"I","II")</f>
        <v>I</v>
      </c>
      <c r="C331" s="6">
        <f t="shared" ref="C331:C364" si="32">1*G331</f>
        <v>47758.444000000003</v>
      </c>
      <c r="D331" s="3" t="str">
        <f t="shared" ref="D331:D364" si="33">VLOOKUP(F331,I$1:J$5,2,FALSE)</f>
        <v>vis</v>
      </c>
      <c r="E331" s="19">
        <f>VLOOKUP(C331,Active!C$21:E$967,3,FALSE)</f>
        <v>11862.059018327682</v>
      </c>
      <c r="F331" s="2" t="s">
        <v>207</v>
      </c>
      <c r="G331" s="3" t="str">
        <f t="shared" ref="G331:G364" si="34">MID(I331,3,LEN(I331)-3)</f>
        <v>47758.444</v>
      </c>
      <c r="H331" s="6">
        <f t="shared" ref="H331:H364" si="35">1*K331</f>
        <v>11862</v>
      </c>
      <c r="I331" s="20" t="s">
        <v>798</v>
      </c>
      <c r="J331" s="21" t="s">
        <v>799</v>
      </c>
      <c r="K331" s="20">
        <v>11862</v>
      </c>
      <c r="L331" s="20" t="s">
        <v>780</v>
      </c>
      <c r="M331" s="21" t="s">
        <v>233</v>
      </c>
      <c r="N331" s="21"/>
      <c r="O331" s="22" t="s">
        <v>609</v>
      </c>
      <c r="P331" s="22" t="s">
        <v>800</v>
      </c>
    </row>
    <row r="332" spans="1:16" ht="13.5" thickBot="1">
      <c r="A332" s="6" t="str">
        <f t="shared" si="30"/>
        <v> VSSC 73 </v>
      </c>
      <c r="B332" s="2" t="str">
        <f t="shared" si="31"/>
        <v>I</v>
      </c>
      <c r="C332" s="6">
        <f t="shared" si="32"/>
        <v>47762.527000000002</v>
      </c>
      <c r="D332" s="3" t="str">
        <f t="shared" si="33"/>
        <v>vis</v>
      </c>
      <c r="E332" s="19">
        <f>VLOOKUP(C332,Active!C$21:E$967,3,FALSE)</f>
        <v>11869.044883542399</v>
      </c>
      <c r="F332" s="2" t="s">
        <v>207</v>
      </c>
      <c r="G332" s="3" t="str">
        <f t="shared" si="34"/>
        <v>47762.527</v>
      </c>
      <c r="H332" s="6">
        <f t="shared" si="35"/>
        <v>11869</v>
      </c>
      <c r="I332" s="20" t="s">
        <v>801</v>
      </c>
      <c r="J332" s="21" t="s">
        <v>802</v>
      </c>
      <c r="K332" s="20">
        <v>11869</v>
      </c>
      <c r="L332" s="20" t="s">
        <v>555</v>
      </c>
      <c r="M332" s="21" t="s">
        <v>233</v>
      </c>
      <c r="N332" s="21"/>
      <c r="O332" s="22" t="s">
        <v>609</v>
      </c>
      <c r="P332" s="22" t="s">
        <v>800</v>
      </c>
    </row>
    <row r="333" spans="1:16" ht="13.5" thickBot="1">
      <c r="A333" s="6" t="str">
        <f t="shared" si="30"/>
        <v> BRNO 31 </v>
      </c>
      <c r="B333" s="2" t="str">
        <f t="shared" si="31"/>
        <v>I</v>
      </c>
      <c r="C333" s="6">
        <f t="shared" si="32"/>
        <v>48862.502</v>
      </c>
      <c r="D333" s="3" t="str">
        <f t="shared" si="33"/>
        <v>vis</v>
      </c>
      <c r="E333" s="19">
        <f>VLOOKUP(C333,Active!C$21:E$967,3,FALSE)</f>
        <v>13751.062294652267</v>
      </c>
      <c r="F333" s="2" t="s">
        <v>207</v>
      </c>
      <c r="G333" s="3" t="str">
        <f t="shared" si="34"/>
        <v>48862.502</v>
      </c>
      <c r="H333" s="6">
        <f t="shared" si="35"/>
        <v>13751</v>
      </c>
      <c r="I333" s="20" t="s">
        <v>883</v>
      </c>
      <c r="J333" s="21" t="s">
        <v>884</v>
      </c>
      <c r="K333" s="20">
        <v>13751</v>
      </c>
      <c r="L333" s="20" t="s">
        <v>777</v>
      </c>
      <c r="M333" s="21" t="s">
        <v>233</v>
      </c>
      <c r="N333" s="21"/>
      <c r="O333" s="22" t="s">
        <v>829</v>
      </c>
      <c r="P333" s="22" t="s">
        <v>830</v>
      </c>
    </row>
    <row r="334" spans="1:16" ht="13.5" thickBot="1">
      <c r="A334" s="6" t="str">
        <f t="shared" si="30"/>
        <v>IBVS 4309 </v>
      </c>
      <c r="B334" s="2" t="str">
        <f t="shared" si="31"/>
        <v>I</v>
      </c>
      <c r="C334" s="6">
        <f t="shared" si="32"/>
        <v>49163.5052</v>
      </c>
      <c r="D334" s="3" t="str">
        <f t="shared" si="33"/>
        <v>vis</v>
      </c>
      <c r="E334" s="19">
        <f>VLOOKUP(C334,Active!C$21:E$967,3,FALSE)</f>
        <v>14266.067874960714</v>
      </c>
      <c r="F334" s="2" t="s">
        <v>207</v>
      </c>
      <c r="G334" s="3" t="str">
        <f t="shared" si="34"/>
        <v>49163.5052</v>
      </c>
      <c r="H334" s="6">
        <f t="shared" si="35"/>
        <v>14266</v>
      </c>
      <c r="I334" s="20" t="s">
        <v>900</v>
      </c>
      <c r="J334" s="21" t="s">
        <v>898</v>
      </c>
      <c r="K334" s="20">
        <v>14266</v>
      </c>
      <c r="L334" s="20" t="s">
        <v>901</v>
      </c>
      <c r="M334" s="21" t="s">
        <v>820</v>
      </c>
      <c r="N334" s="21" t="s">
        <v>821</v>
      </c>
      <c r="O334" s="22" t="s">
        <v>902</v>
      </c>
      <c r="P334" s="23" t="s">
        <v>903</v>
      </c>
    </row>
    <row r="335" spans="1:16" ht="13.5" thickBot="1">
      <c r="A335" s="6" t="str">
        <f t="shared" si="30"/>
        <v> BRNO 32 </v>
      </c>
      <c r="B335" s="2" t="str">
        <f t="shared" si="31"/>
        <v>I</v>
      </c>
      <c r="C335" s="6">
        <f t="shared" si="32"/>
        <v>49924.4856</v>
      </c>
      <c r="D335" s="3" t="str">
        <f t="shared" si="33"/>
        <v>vis</v>
      </c>
      <c r="E335" s="19">
        <f>VLOOKUP(C335,Active!C$21:E$967,3,FALSE)</f>
        <v>15568.077795471048</v>
      </c>
      <c r="F335" s="2" t="s">
        <v>207</v>
      </c>
      <c r="G335" s="3" t="str">
        <f t="shared" si="34"/>
        <v>49924.4856</v>
      </c>
      <c r="H335" s="6">
        <f t="shared" si="35"/>
        <v>15568</v>
      </c>
      <c r="I335" s="20" t="s">
        <v>980</v>
      </c>
      <c r="J335" s="21" t="s">
        <v>981</v>
      </c>
      <c r="K335" s="20">
        <v>15568</v>
      </c>
      <c r="L335" s="20" t="s">
        <v>975</v>
      </c>
      <c r="M335" s="21" t="s">
        <v>233</v>
      </c>
      <c r="N335" s="21"/>
      <c r="O335" s="22" t="s">
        <v>944</v>
      </c>
      <c r="P335" s="22" t="s">
        <v>982</v>
      </c>
    </row>
    <row r="336" spans="1:16" ht="13.5" thickBot="1">
      <c r="A336" s="6" t="str">
        <f t="shared" si="30"/>
        <v> BRNO 32 </v>
      </c>
      <c r="B336" s="2" t="str">
        <f t="shared" si="31"/>
        <v>I</v>
      </c>
      <c r="C336" s="6">
        <f t="shared" si="32"/>
        <v>49924.491199999997</v>
      </c>
      <c r="D336" s="3" t="str">
        <f t="shared" si="33"/>
        <v>vis</v>
      </c>
      <c r="E336" s="19">
        <f>VLOOKUP(C336,Active!C$21:E$967,3,FALSE)</f>
        <v>15568.087376868349</v>
      </c>
      <c r="F336" s="2" t="s">
        <v>207</v>
      </c>
      <c r="G336" s="3" t="str">
        <f t="shared" si="34"/>
        <v>49924.4912</v>
      </c>
      <c r="H336" s="6">
        <f t="shared" si="35"/>
        <v>15568</v>
      </c>
      <c r="I336" s="20" t="s">
        <v>983</v>
      </c>
      <c r="J336" s="21" t="s">
        <v>984</v>
      </c>
      <c r="K336" s="20">
        <v>15568</v>
      </c>
      <c r="L336" s="20" t="s">
        <v>985</v>
      </c>
      <c r="M336" s="21" t="s">
        <v>233</v>
      </c>
      <c r="N336" s="21"/>
      <c r="O336" s="22" t="s">
        <v>947</v>
      </c>
      <c r="P336" s="22" t="s">
        <v>982</v>
      </c>
    </row>
    <row r="337" spans="1:16" ht="13.5" thickBot="1">
      <c r="A337" s="6" t="str">
        <f t="shared" si="30"/>
        <v> BRNO 32 </v>
      </c>
      <c r="B337" s="2" t="str">
        <f t="shared" si="31"/>
        <v>I</v>
      </c>
      <c r="C337" s="6">
        <f t="shared" si="32"/>
        <v>49924.493900000001</v>
      </c>
      <c r="D337" s="3" t="str">
        <f t="shared" si="33"/>
        <v>vis</v>
      </c>
      <c r="E337" s="19">
        <f>VLOOKUP(C337,Active!C$21:E$967,3,FALSE)</f>
        <v>15568.091996470628</v>
      </c>
      <c r="F337" s="2" t="s">
        <v>207</v>
      </c>
      <c r="G337" s="3" t="str">
        <f t="shared" si="34"/>
        <v>49924.4939</v>
      </c>
      <c r="H337" s="6">
        <f t="shared" si="35"/>
        <v>15568</v>
      </c>
      <c r="I337" s="20" t="s">
        <v>986</v>
      </c>
      <c r="J337" s="21" t="s">
        <v>987</v>
      </c>
      <c r="K337" s="20">
        <v>15568</v>
      </c>
      <c r="L337" s="20" t="s">
        <v>988</v>
      </c>
      <c r="M337" s="21" t="s">
        <v>233</v>
      </c>
      <c r="N337" s="21"/>
      <c r="O337" s="22" t="s">
        <v>923</v>
      </c>
      <c r="P337" s="22" t="s">
        <v>982</v>
      </c>
    </row>
    <row r="338" spans="1:16" ht="13.5" thickBot="1">
      <c r="A338" s="6" t="str">
        <f t="shared" si="30"/>
        <v> BRNO 32 </v>
      </c>
      <c r="B338" s="2" t="str">
        <f t="shared" si="31"/>
        <v>I</v>
      </c>
      <c r="C338" s="6">
        <f t="shared" si="32"/>
        <v>50318.417999999998</v>
      </c>
      <c r="D338" s="3" t="str">
        <f t="shared" si="33"/>
        <v>vis</v>
      </c>
      <c r="E338" s="19">
        <f>VLOOKUP(C338,Active!C$21:E$967,3,FALSE)</f>
        <v>16242.081873382176</v>
      </c>
      <c r="F338" s="2" t="s">
        <v>207</v>
      </c>
      <c r="G338" s="3" t="str">
        <f t="shared" si="34"/>
        <v>50318.4180</v>
      </c>
      <c r="H338" s="6">
        <f t="shared" si="35"/>
        <v>16242</v>
      </c>
      <c r="I338" s="20" t="s">
        <v>1012</v>
      </c>
      <c r="J338" s="21" t="s">
        <v>1013</v>
      </c>
      <c r="K338" s="20">
        <v>16242</v>
      </c>
      <c r="L338" s="20" t="s">
        <v>1014</v>
      </c>
      <c r="M338" s="21" t="s">
        <v>233</v>
      </c>
      <c r="N338" s="21"/>
      <c r="O338" s="22" t="s">
        <v>944</v>
      </c>
      <c r="P338" s="22" t="s">
        <v>982</v>
      </c>
    </row>
    <row r="339" spans="1:16" ht="13.5" thickBot="1">
      <c r="A339" s="6" t="str">
        <f t="shared" si="30"/>
        <v> BRNO 32 </v>
      </c>
      <c r="B339" s="2" t="str">
        <f t="shared" si="31"/>
        <v>I</v>
      </c>
      <c r="C339" s="6">
        <f t="shared" si="32"/>
        <v>50318.4208</v>
      </c>
      <c r="D339" s="3" t="str">
        <f t="shared" si="33"/>
        <v>vis</v>
      </c>
      <c r="E339" s="19">
        <f>VLOOKUP(C339,Active!C$21:E$967,3,FALSE)</f>
        <v>16242.086664080833</v>
      </c>
      <c r="F339" s="2" t="s">
        <v>207</v>
      </c>
      <c r="G339" s="3" t="str">
        <f t="shared" si="34"/>
        <v>50318.4208</v>
      </c>
      <c r="H339" s="6">
        <f t="shared" si="35"/>
        <v>16242</v>
      </c>
      <c r="I339" s="20" t="s">
        <v>1015</v>
      </c>
      <c r="J339" s="21" t="s">
        <v>1016</v>
      </c>
      <c r="K339" s="20">
        <v>16242</v>
      </c>
      <c r="L339" s="20" t="s">
        <v>1017</v>
      </c>
      <c r="M339" s="21" t="s">
        <v>233</v>
      </c>
      <c r="N339" s="21"/>
      <c r="O339" s="22" t="s">
        <v>947</v>
      </c>
      <c r="P339" s="22" t="s">
        <v>982</v>
      </c>
    </row>
    <row r="340" spans="1:16" ht="13.5" thickBot="1">
      <c r="A340" s="6" t="str">
        <f t="shared" si="30"/>
        <v>VSB 47 </v>
      </c>
      <c r="B340" s="2" t="str">
        <f t="shared" si="31"/>
        <v>I</v>
      </c>
      <c r="C340" s="6">
        <f t="shared" si="32"/>
        <v>51070.042000000001</v>
      </c>
      <c r="D340" s="3" t="str">
        <f t="shared" si="33"/>
        <v>vis</v>
      </c>
      <c r="E340" s="19">
        <f>VLOOKUP(C340,Active!C$21:E$967,3,FALSE)</f>
        <v>17528.083332149923</v>
      </c>
      <c r="F340" s="2" t="s">
        <v>207</v>
      </c>
      <c r="G340" s="3" t="str">
        <f t="shared" si="34"/>
        <v>51070.042</v>
      </c>
      <c r="H340" s="6">
        <f t="shared" si="35"/>
        <v>17528</v>
      </c>
      <c r="I340" s="20" t="s">
        <v>1056</v>
      </c>
      <c r="J340" s="21" t="s">
        <v>1057</v>
      </c>
      <c r="K340" s="20">
        <v>17528</v>
      </c>
      <c r="L340" s="20" t="s">
        <v>1030</v>
      </c>
      <c r="M340" s="21" t="s">
        <v>233</v>
      </c>
      <c r="N340" s="21"/>
      <c r="O340" s="22" t="s">
        <v>1058</v>
      </c>
      <c r="P340" s="23" t="s">
        <v>1059</v>
      </c>
    </row>
    <row r="341" spans="1:16" ht="13.5" thickBot="1">
      <c r="A341" s="6" t="str">
        <f t="shared" si="30"/>
        <v> BRNO 32 </v>
      </c>
      <c r="B341" s="2" t="str">
        <f t="shared" si="31"/>
        <v>I</v>
      </c>
      <c r="C341" s="6">
        <f t="shared" si="32"/>
        <v>51377.477700000003</v>
      </c>
      <c r="D341" s="3" t="str">
        <f t="shared" si="33"/>
        <v>vis</v>
      </c>
      <c r="E341" s="19">
        <f>VLOOKUP(C341,Active!C$21:E$967,3,FALSE)</f>
        <v>18054.09468713231</v>
      </c>
      <c r="F341" s="2" t="s">
        <v>207</v>
      </c>
      <c r="G341" s="3" t="str">
        <f t="shared" si="34"/>
        <v>51377.4777</v>
      </c>
      <c r="H341" s="6">
        <f t="shared" si="35"/>
        <v>18054</v>
      </c>
      <c r="I341" s="20" t="s">
        <v>1069</v>
      </c>
      <c r="J341" s="21" t="s">
        <v>1070</v>
      </c>
      <c r="K341" s="20">
        <v>18054</v>
      </c>
      <c r="L341" s="20" t="s">
        <v>1071</v>
      </c>
      <c r="M341" s="21" t="s">
        <v>233</v>
      </c>
      <c r="N341" s="21"/>
      <c r="O341" s="22" t="s">
        <v>1072</v>
      </c>
      <c r="P341" s="22" t="s">
        <v>982</v>
      </c>
    </row>
    <row r="342" spans="1:16" ht="13.5" thickBot="1">
      <c r="A342" s="6" t="str">
        <f t="shared" si="30"/>
        <v> BRNO 32 </v>
      </c>
      <c r="B342" s="2" t="str">
        <f t="shared" si="31"/>
        <v>I</v>
      </c>
      <c r="C342" s="6">
        <f t="shared" si="32"/>
        <v>51377.4833</v>
      </c>
      <c r="D342" s="3" t="str">
        <f t="shared" si="33"/>
        <v>vis</v>
      </c>
      <c r="E342" s="19">
        <f>VLOOKUP(C342,Active!C$21:E$967,3,FALSE)</f>
        <v>18054.104268529612</v>
      </c>
      <c r="F342" s="2" t="s">
        <v>207</v>
      </c>
      <c r="G342" s="3" t="str">
        <f t="shared" si="34"/>
        <v>51377.4833</v>
      </c>
      <c r="H342" s="6">
        <f t="shared" si="35"/>
        <v>18054</v>
      </c>
      <c r="I342" s="20" t="s">
        <v>1073</v>
      </c>
      <c r="J342" s="21" t="s">
        <v>1074</v>
      </c>
      <c r="K342" s="20">
        <v>18054</v>
      </c>
      <c r="L342" s="20" t="s">
        <v>1075</v>
      </c>
      <c r="M342" s="21" t="s">
        <v>233</v>
      </c>
      <c r="N342" s="21"/>
      <c r="O342" s="22" t="s">
        <v>1076</v>
      </c>
      <c r="P342" s="22" t="s">
        <v>982</v>
      </c>
    </row>
    <row r="343" spans="1:16" ht="13.5" thickBot="1">
      <c r="A343" s="6" t="str">
        <f t="shared" si="30"/>
        <v> BBS 122 </v>
      </c>
      <c r="B343" s="2" t="str">
        <f t="shared" si="31"/>
        <v>I</v>
      </c>
      <c r="C343" s="6">
        <f t="shared" si="32"/>
        <v>51435.341999999997</v>
      </c>
      <c r="D343" s="3" t="str">
        <f t="shared" si="33"/>
        <v>vis</v>
      </c>
      <c r="E343" s="19">
        <f>VLOOKUP(C343,Active!C$21:E$967,3,FALSE)</f>
        <v>18153.098410018443</v>
      </c>
      <c r="F343" s="2" t="s">
        <v>207</v>
      </c>
      <c r="G343" s="3" t="str">
        <f t="shared" si="34"/>
        <v>51435.342</v>
      </c>
      <c r="H343" s="6">
        <f t="shared" si="35"/>
        <v>18153</v>
      </c>
      <c r="I343" s="20" t="s">
        <v>1077</v>
      </c>
      <c r="J343" s="21" t="s">
        <v>1078</v>
      </c>
      <c r="K343" s="20">
        <v>18153</v>
      </c>
      <c r="L343" s="20" t="s">
        <v>1045</v>
      </c>
      <c r="M343" s="21" t="s">
        <v>233</v>
      </c>
      <c r="N343" s="21"/>
      <c r="O343" s="22" t="s">
        <v>654</v>
      </c>
      <c r="P343" s="22" t="s">
        <v>1079</v>
      </c>
    </row>
    <row r="344" spans="1:16" ht="13.5" thickBot="1">
      <c r="A344" s="6" t="str">
        <f t="shared" si="30"/>
        <v> BBS 121 </v>
      </c>
      <c r="B344" s="2" t="str">
        <f t="shared" si="31"/>
        <v>I</v>
      </c>
      <c r="C344" s="6">
        <f t="shared" si="32"/>
        <v>51511.315999999999</v>
      </c>
      <c r="D344" s="3" t="str">
        <f t="shared" si="33"/>
        <v>vis</v>
      </c>
      <c r="E344" s="19">
        <f>VLOOKUP(C344,Active!C$21:E$967,3,FALSE)</f>
        <v>18283.08717411914</v>
      </c>
      <c r="F344" s="2" t="s">
        <v>207</v>
      </c>
      <c r="G344" s="3" t="str">
        <f t="shared" si="34"/>
        <v>51511.316</v>
      </c>
      <c r="H344" s="6">
        <f t="shared" si="35"/>
        <v>18283</v>
      </c>
      <c r="I344" s="20" t="s">
        <v>1080</v>
      </c>
      <c r="J344" s="21" t="s">
        <v>1081</v>
      </c>
      <c r="K344" s="20">
        <v>18283</v>
      </c>
      <c r="L344" s="20" t="s">
        <v>999</v>
      </c>
      <c r="M344" s="21" t="s">
        <v>233</v>
      </c>
      <c r="N344" s="21"/>
      <c r="O344" s="22" t="s">
        <v>559</v>
      </c>
      <c r="P344" s="22" t="s">
        <v>1082</v>
      </c>
    </row>
    <row r="345" spans="1:16" ht="13.5" thickBot="1">
      <c r="A345" s="6" t="str">
        <f t="shared" si="30"/>
        <v> BBS 123 </v>
      </c>
      <c r="B345" s="2" t="str">
        <f t="shared" si="31"/>
        <v>I</v>
      </c>
      <c r="C345" s="6">
        <f t="shared" si="32"/>
        <v>51803.55</v>
      </c>
      <c r="D345" s="3" t="str">
        <f t="shared" si="33"/>
        <v>vis</v>
      </c>
      <c r="E345" s="19">
        <f>VLOOKUP(C345,Active!C$21:E$967,3,FALSE)</f>
        <v>18783.088970631143</v>
      </c>
      <c r="F345" s="2" t="s">
        <v>207</v>
      </c>
      <c r="G345" s="3" t="str">
        <f t="shared" si="34"/>
        <v>51803.550</v>
      </c>
      <c r="H345" s="6">
        <f t="shared" si="35"/>
        <v>18783</v>
      </c>
      <c r="I345" s="20" t="s">
        <v>1083</v>
      </c>
      <c r="J345" s="21" t="s">
        <v>1084</v>
      </c>
      <c r="K345" s="20">
        <v>18783</v>
      </c>
      <c r="L345" s="20" t="s">
        <v>1007</v>
      </c>
      <c r="M345" s="21" t="s">
        <v>233</v>
      </c>
      <c r="N345" s="21"/>
      <c r="O345" s="22" t="s">
        <v>559</v>
      </c>
      <c r="P345" s="22" t="s">
        <v>1085</v>
      </c>
    </row>
    <row r="346" spans="1:16" ht="13.5" thickBot="1">
      <c r="A346" s="6" t="str">
        <f t="shared" si="30"/>
        <v> BBS 124 </v>
      </c>
      <c r="B346" s="2" t="str">
        <f t="shared" si="31"/>
        <v>I</v>
      </c>
      <c r="C346" s="6">
        <f t="shared" si="32"/>
        <v>51854.394999999997</v>
      </c>
      <c r="D346" s="3" t="str">
        <f t="shared" si="33"/>
        <v>vis</v>
      </c>
      <c r="E346" s="19">
        <f>VLOOKUP(C346,Active!C$21:E$967,3,FALSE)</f>
        <v>18870.082925282721</v>
      </c>
      <c r="F346" s="2" t="s">
        <v>207</v>
      </c>
      <c r="G346" s="3" t="str">
        <f t="shared" si="34"/>
        <v>51854.395</v>
      </c>
      <c r="H346" s="6">
        <f t="shared" si="35"/>
        <v>18870</v>
      </c>
      <c r="I346" s="20" t="s">
        <v>1086</v>
      </c>
      <c r="J346" s="21" t="s">
        <v>1087</v>
      </c>
      <c r="K346" s="20">
        <v>18870</v>
      </c>
      <c r="L346" s="20" t="s">
        <v>1088</v>
      </c>
      <c r="M346" s="21" t="s">
        <v>233</v>
      </c>
      <c r="N346" s="21"/>
      <c r="O346" s="22" t="s">
        <v>559</v>
      </c>
      <c r="P346" s="22" t="s">
        <v>1089</v>
      </c>
    </row>
    <row r="347" spans="1:16" ht="13.5" thickBot="1">
      <c r="A347" s="6" t="str">
        <f t="shared" si="30"/>
        <v> BBS 125 </v>
      </c>
      <c r="B347" s="2" t="str">
        <f t="shared" si="31"/>
        <v>I</v>
      </c>
      <c r="C347" s="6">
        <f t="shared" si="32"/>
        <v>52045.519</v>
      </c>
      <c r="D347" s="3" t="str">
        <f t="shared" si="33"/>
        <v>vis</v>
      </c>
      <c r="E347" s="19">
        <f>VLOOKUP(C347,Active!C$21:E$967,3,FALSE)</f>
        <v>19197.08917149829</v>
      </c>
      <c r="F347" s="2" t="s">
        <v>207</v>
      </c>
      <c r="G347" s="3" t="str">
        <f t="shared" si="34"/>
        <v>52045.519</v>
      </c>
      <c r="H347" s="6">
        <f t="shared" si="35"/>
        <v>19197</v>
      </c>
      <c r="I347" s="20" t="s">
        <v>1090</v>
      </c>
      <c r="J347" s="21" t="s">
        <v>1091</v>
      </c>
      <c r="K347" s="20">
        <v>19197</v>
      </c>
      <c r="L347" s="20" t="s">
        <v>1007</v>
      </c>
      <c r="M347" s="21" t="s">
        <v>233</v>
      </c>
      <c r="N347" s="21"/>
      <c r="O347" s="22" t="s">
        <v>559</v>
      </c>
      <c r="P347" s="22" t="s">
        <v>1092</v>
      </c>
    </row>
    <row r="348" spans="1:16" ht="13.5" thickBot="1">
      <c r="A348" s="6" t="str">
        <f t="shared" si="30"/>
        <v> BBS 126 </v>
      </c>
      <c r="B348" s="2" t="str">
        <f t="shared" si="31"/>
        <v>I</v>
      </c>
      <c r="C348" s="6">
        <f t="shared" si="32"/>
        <v>52155.392999999996</v>
      </c>
      <c r="D348" s="3" t="str">
        <f t="shared" si="33"/>
        <v>vis</v>
      </c>
      <c r="E348" s="19">
        <f>VLOOKUP(C348,Active!C$21:E$967,3,FALSE)</f>
        <v>19385.079608579385</v>
      </c>
      <c r="F348" s="2" t="s">
        <v>207</v>
      </c>
      <c r="G348" s="3" t="str">
        <f t="shared" si="34"/>
        <v>52155.393</v>
      </c>
      <c r="H348" s="6">
        <f t="shared" si="35"/>
        <v>19385</v>
      </c>
      <c r="I348" s="20" t="s">
        <v>1098</v>
      </c>
      <c r="J348" s="21" t="s">
        <v>1099</v>
      </c>
      <c r="K348" s="20">
        <v>19385</v>
      </c>
      <c r="L348" s="20" t="s">
        <v>783</v>
      </c>
      <c r="M348" s="21" t="s">
        <v>233</v>
      </c>
      <c r="N348" s="21"/>
      <c r="O348" s="22" t="s">
        <v>559</v>
      </c>
      <c r="P348" s="22" t="s">
        <v>1100</v>
      </c>
    </row>
    <row r="349" spans="1:16" ht="13.5" thickBot="1">
      <c r="A349" s="6" t="str">
        <f t="shared" si="30"/>
        <v> BBS 128 </v>
      </c>
      <c r="B349" s="2" t="str">
        <f t="shared" si="31"/>
        <v>I</v>
      </c>
      <c r="C349" s="6">
        <f t="shared" si="32"/>
        <v>52443.542000000001</v>
      </c>
      <c r="D349" s="3" t="str">
        <f t="shared" si="33"/>
        <v>vis</v>
      </c>
      <c r="E349" s="19">
        <f>VLOOKUP(C349,Active!C$21:E$967,3,FALSE)</f>
        <v>19878.092117949058</v>
      </c>
      <c r="F349" s="2" t="s">
        <v>207</v>
      </c>
      <c r="G349" s="3" t="str">
        <f t="shared" si="34"/>
        <v>52443.542</v>
      </c>
      <c r="H349" s="6">
        <f t="shared" si="35"/>
        <v>19878</v>
      </c>
      <c r="I349" s="20" t="s">
        <v>1101</v>
      </c>
      <c r="J349" s="21" t="s">
        <v>1102</v>
      </c>
      <c r="K349" s="20">
        <v>19878</v>
      </c>
      <c r="L349" s="20" t="s">
        <v>1103</v>
      </c>
      <c r="M349" s="21" t="s">
        <v>233</v>
      </c>
      <c r="N349" s="21"/>
      <c r="O349" s="22" t="s">
        <v>559</v>
      </c>
      <c r="P349" s="22" t="s">
        <v>1104</v>
      </c>
    </row>
    <row r="350" spans="1:16" ht="13.5" thickBot="1">
      <c r="A350" s="6" t="str">
        <f t="shared" si="30"/>
        <v>VSB 42 </v>
      </c>
      <c r="B350" s="2" t="str">
        <f t="shared" si="31"/>
        <v>I</v>
      </c>
      <c r="C350" s="6">
        <f t="shared" si="32"/>
        <v>52870.203699999998</v>
      </c>
      <c r="D350" s="3" t="str">
        <f t="shared" si="33"/>
        <v>vis</v>
      </c>
      <c r="E350" s="19">
        <f>VLOOKUP(C350,Active!C$21:E$967,3,FALSE)</f>
        <v>20608.094843514395</v>
      </c>
      <c r="F350" s="2" t="s">
        <v>207</v>
      </c>
      <c r="G350" s="3" t="str">
        <f t="shared" si="34"/>
        <v>52870.2037</v>
      </c>
      <c r="H350" s="6">
        <f t="shared" si="35"/>
        <v>20608</v>
      </c>
      <c r="I350" s="20" t="s">
        <v>1123</v>
      </c>
      <c r="J350" s="21" t="s">
        <v>1124</v>
      </c>
      <c r="K350" s="20">
        <v>20608</v>
      </c>
      <c r="L350" s="20" t="s">
        <v>1125</v>
      </c>
      <c r="M350" s="21" t="s">
        <v>820</v>
      </c>
      <c r="N350" s="21" t="s">
        <v>821</v>
      </c>
      <c r="O350" s="22" t="s">
        <v>1126</v>
      </c>
      <c r="P350" s="23" t="s">
        <v>1127</v>
      </c>
    </row>
    <row r="351" spans="1:16" ht="13.5" thickBot="1">
      <c r="A351" s="6" t="str">
        <f t="shared" si="30"/>
        <v>VSB 43 </v>
      </c>
      <c r="B351" s="2" t="str">
        <f t="shared" si="31"/>
        <v>I</v>
      </c>
      <c r="C351" s="6">
        <f t="shared" si="32"/>
        <v>53116.263500000001</v>
      </c>
      <c r="D351" s="3" t="str">
        <f t="shared" si="33"/>
        <v>vis</v>
      </c>
      <c r="E351" s="19">
        <f>VLOOKUP(C351,Active!C$21:E$967,3,FALSE)</f>
        <v>21029.094255113949</v>
      </c>
      <c r="F351" s="2" t="s">
        <v>207</v>
      </c>
      <c r="G351" s="3" t="str">
        <f t="shared" si="34"/>
        <v>53116.2635</v>
      </c>
      <c r="H351" s="6">
        <f t="shared" si="35"/>
        <v>21029</v>
      </c>
      <c r="I351" s="20" t="s">
        <v>1138</v>
      </c>
      <c r="J351" s="21" t="s">
        <v>1139</v>
      </c>
      <c r="K351" s="20">
        <v>21029</v>
      </c>
      <c r="L351" s="20" t="s">
        <v>1140</v>
      </c>
      <c r="M351" s="21" t="s">
        <v>820</v>
      </c>
      <c r="N351" s="21" t="s">
        <v>821</v>
      </c>
      <c r="O351" s="22" t="s">
        <v>1126</v>
      </c>
      <c r="P351" s="23" t="s">
        <v>1141</v>
      </c>
    </row>
    <row r="352" spans="1:16" ht="13.5" thickBot="1">
      <c r="A352" s="6" t="str">
        <f t="shared" si="30"/>
        <v>OEJV 0003 </v>
      </c>
      <c r="B352" s="2" t="str">
        <f t="shared" si="31"/>
        <v>I</v>
      </c>
      <c r="C352" s="6">
        <f t="shared" si="32"/>
        <v>53211.54</v>
      </c>
      <c r="D352" s="3" t="str">
        <f t="shared" si="33"/>
        <v>vis</v>
      </c>
      <c r="E352" s="19">
        <f>VLOOKUP(C352,Active!C$21:E$967,3,FALSE)</f>
        <v>21192.108898055478</v>
      </c>
      <c r="F352" s="2" t="s">
        <v>207</v>
      </c>
      <c r="G352" s="3" t="str">
        <f t="shared" si="34"/>
        <v>53211.540</v>
      </c>
      <c r="H352" s="6">
        <f t="shared" si="35"/>
        <v>21192</v>
      </c>
      <c r="I352" s="20" t="s">
        <v>1152</v>
      </c>
      <c r="J352" s="21" t="s">
        <v>1153</v>
      </c>
      <c r="K352" s="20">
        <v>21192</v>
      </c>
      <c r="L352" s="20" t="s">
        <v>1154</v>
      </c>
      <c r="M352" s="21" t="s">
        <v>233</v>
      </c>
      <c r="N352" s="21"/>
      <c r="O352" s="22" t="s">
        <v>559</v>
      </c>
      <c r="P352" s="23" t="s">
        <v>1155</v>
      </c>
    </row>
    <row r="353" spans="1:16" ht="13.5" thickBot="1">
      <c r="A353" s="6" t="str">
        <f t="shared" si="30"/>
        <v>OEJV 0003 </v>
      </c>
      <c r="B353" s="2" t="str">
        <f t="shared" si="31"/>
        <v>I</v>
      </c>
      <c r="C353" s="6">
        <f t="shared" si="32"/>
        <v>53564.56</v>
      </c>
      <c r="D353" s="3" t="str">
        <f t="shared" si="33"/>
        <v>vis</v>
      </c>
      <c r="E353" s="19">
        <f>VLOOKUP(C353,Active!C$21:E$967,3,FALSE)</f>
        <v>21796.113340401895</v>
      </c>
      <c r="F353" s="2" t="s">
        <v>207</v>
      </c>
      <c r="G353" s="3" t="str">
        <f t="shared" si="34"/>
        <v>53564.560</v>
      </c>
      <c r="H353" s="6">
        <f t="shared" si="35"/>
        <v>21796</v>
      </c>
      <c r="I353" s="20" t="s">
        <v>1170</v>
      </c>
      <c r="J353" s="21" t="s">
        <v>1171</v>
      </c>
      <c r="K353" s="20">
        <v>21796</v>
      </c>
      <c r="L353" s="20" t="s">
        <v>1172</v>
      </c>
      <c r="M353" s="21" t="s">
        <v>233</v>
      </c>
      <c r="N353" s="21"/>
      <c r="O353" s="22" t="s">
        <v>559</v>
      </c>
      <c r="P353" s="23" t="s">
        <v>1155</v>
      </c>
    </row>
    <row r="354" spans="1:16" ht="13.5" thickBot="1">
      <c r="A354" s="6" t="str">
        <f t="shared" si="30"/>
        <v>VSB 45 </v>
      </c>
      <c r="B354" s="2" t="str">
        <f t="shared" si="31"/>
        <v>I</v>
      </c>
      <c r="C354" s="6">
        <f t="shared" si="32"/>
        <v>53887.177600000003</v>
      </c>
      <c r="D354" s="3" t="str">
        <f t="shared" si="33"/>
        <v>vis</v>
      </c>
      <c r="E354" s="19">
        <f>VLOOKUP(C354,Active!C$21:E$967,3,FALSE)</f>
        <v>22348.100376771348</v>
      </c>
      <c r="F354" s="2" t="s">
        <v>207</v>
      </c>
      <c r="G354" s="3" t="str">
        <f t="shared" si="34"/>
        <v>53887.1776</v>
      </c>
      <c r="H354" s="6">
        <f t="shared" si="35"/>
        <v>22348</v>
      </c>
      <c r="I354" s="20" t="s">
        <v>1179</v>
      </c>
      <c r="J354" s="21" t="s">
        <v>1180</v>
      </c>
      <c r="K354" s="20" t="s">
        <v>1181</v>
      </c>
      <c r="L354" s="20" t="s">
        <v>1182</v>
      </c>
      <c r="M354" s="21" t="s">
        <v>820</v>
      </c>
      <c r="N354" s="21" t="s">
        <v>821</v>
      </c>
      <c r="O354" s="22" t="s">
        <v>1183</v>
      </c>
      <c r="P354" s="23" t="s">
        <v>1184</v>
      </c>
    </row>
    <row r="355" spans="1:16" ht="13.5" thickBot="1">
      <c r="A355" s="6" t="str">
        <f t="shared" si="30"/>
        <v>VSB 46 </v>
      </c>
      <c r="B355" s="2" t="str">
        <f t="shared" si="31"/>
        <v>I</v>
      </c>
      <c r="C355" s="6">
        <f t="shared" si="32"/>
        <v>54326.112699999998</v>
      </c>
      <c r="D355" s="3" t="str">
        <f t="shared" si="33"/>
        <v>vis</v>
      </c>
      <c r="E355" s="19">
        <f>VLOOKUP(C355,Active!C$21:E$967,3,FALSE)</f>
        <v>23099.102445497676</v>
      </c>
      <c r="F355" s="2" t="s">
        <v>207</v>
      </c>
      <c r="G355" s="3" t="str">
        <f t="shared" si="34"/>
        <v>54326.1127</v>
      </c>
      <c r="H355" s="6">
        <f t="shared" si="35"/>
        <v>23099</v>
      </c>
      <c r="I355" s="20" t="s">
        <v>1200</v>
      </c>
      <c r="J355" s="21" t="s">
        <v>1201</v>
      </c>
      <c r="K355" s="20" t="s">
        <v>1202</v>
      </c>
      <c r="L355" s="20" t="s">
        <v>1203</v>
      </c>
      <c r="M355" s="21" t="s">
        <v>1108</v>
      </c>
      <c r="N355" s="21" t="s">
        <v>207</v>
      </c>
      <c r="O355" s="22" t="s">
        <v>1204</v>
      </c>
      <c r="P355" s="23" t="s">
        <v>1205</v>
      </c>
    </row>
    <row r="356" spans="1:16" ht="13.5" thickBot="1">
      <c r="A356" s="6" t="str">
        <f t="shared" si="30"/>
        <v>OEJV 0094 </v>
      </c>
      <c r="B356" s="2" t="str">
        <f t="shared" si="31"/>
        <v>II</v>
      </c>
      <c r="C356" s="6">
        <f t="shared" si="32"/>
        <v>54433.3626</v>
      </c>
      <c r="D356" s="3" t="str">
        <f t="shared" si="33"/>
        <v>vis</v>
      </c>
      <c r="E356" s="19" t="e">
        <f>VLOOKUP(C356,Active!C$21:E$967,3,FALSE)</f>
        <v>#N/A</v>
      </c>
      <c r="F356" s="2" t="s">
        <v>207</v>
      </c>
      <c r="G356" s="3" t="str">
        <f t="shared" si="34"/>
        <v>54433.3626</v>
      </c>
      <c r="H356" s="6">
        <f t="shared" si="35"/>
        <v>23282.5</v>
      </c>
      <c r="I356" s="20" t="s">
        <v>1206</v>
      </c>
      <c r="J356" s="21" t="s">
        <v>1207</v>
      </c>
      <c r="K356" s="20" t="s">
        <v>1208</v>
      </c>
      <c r="L356" s="20" t="s">
        <v>1209</v>
      </c>
      <c r="M356" s="21" t="s">
        <v>1108</v>
      </c>
      <c r="N356" s="21" t="s">
        <v>1145</v>
      </c>
      <c r="O356" s="22" t="s">
        <v>1210</v>
      </c>
      <c r="P356" s="23" t="s">
        <v>1211</v>
      </c>
    </row>
    <row r="357" spans="1:16" ht="13.5" thickBot="1">
      <c r="A357" s="6" t="str">
        <f t="shared" si="30"/>
        <v>BAVM 203 </v>
      </c>
      <c r="B357" s="2" t="str">
        <f t="shared" si="31"/>
        <v>I</v>
      </c>
      <c r="C357" s="6">
        <f t="shared" si="32"/>
        <v>54798.364099999999</v>
      </c>
      <c r="D357" s="3" t="str">
        <f t="shared" si="33"/>
        <v>vis</v>
      </c>
      <c r="E357" s="19">
        <f>VLOOKUP(C357,Active!C$21:E$967,3,FALSE)</f>
        <v>23907.107497631601</v>
      </c>
      <c r="F357" s="2" t="s">
        <v>207</v>
      </c>
      <c r="G357" s="3" t="str">
        <f t="shared" si="34"/>
        <v>54798.3641</v>
      </c>
      <c r="H357" s="6">
        <f t="shared" si="35"/>
        <v>23907</v>
      </c>
      <c r="I357" s="20" t="s">
        <v>1218</v>
      </c>
      <c r="J357" s="21" t="s">
        <v>1219</v>
      </c>
      <c r="K357" s="20" t="s">
        <v>1220</v>
      </c>
      <c r="L357" s="20" t="s">
        <v>1221</v>
      </c>
      <c r="M357" s="21" t="s">
        <v>1108</v>
      </c>
      <c r="N357" s="21" t="s">
        <v>1176</v>
      </c>
      <c r="O357" s="22" t="s">
        <v>1222</v>
      </c>
      <c r="P357" s="23" t="s">
        <v>1223</v>
      </c>
    </row>
    <row r="358" spans="1:16" ht="13.5" thickBot="1">
      <c r="A358" s="6" t="str">
        <f t="shared" si="30"/>
        <v>VSB 50 </v>
      </c>
      <c r="B358" s="2" t="str">
        <f t="shared" si="31"/>
        <v>I</v>
      </c>
      <c r="C358" s="6">
        <f t="shared" si="32"/>
        <v>55018.123099999997</v>
      </c>
      <c r="D358" s="3" t="str">
        <f t="shared" si="33"/>
        <v>vis</v>
      </c>
      <c r="E358" s="19">
        <f>VLOOKUP(C358,Active!C$21:E$967,3,FALSE)</f>
        <v>24283.107192395655</v>
      </c>
      <c r="F358" s="2" t="s">
        <v>207</v>
      </c>
      <c r="G358" s="3" t="str">
        <f t="shared" si="34"/>
        <v>55018.1231</v>
      </c>
      <c r="H358" s="6">
        <f t="shared" si="35"/>
        <v>24283</v>
      </c>
      <c r="I358" s="20" t="s">
        <v>1224</v>
      </c>
      <c r="J358" s="21" t="s">
        <v>1225</v>
      </c>
      <c r="K358" s="20" t="s">
        <v>1226</v>
      </c>
      <c r="L358" s="20" t="s">
        <v>1227</v>
      </c>
      <c r="M358" s="21" t="s">
        <v>1108</v>
      </c>
      <c r="N358" s="21" t="s">
        <v>207</v>
      </c>
      <c r="O358" s="22" t="s">
        <v>1228</v>
      </c>
      <c r="P358" s="23" t="s">
        <v>1229</v>
      </c>
    </row>
    <row r="359" spans="1:16" ht="13.5" thickBot="1">
      <c r="A359" s="6" t="str">
        <f t="shared" si="30"/>
        <v>BAVM 214 </v>
      </c>
      <c r="B359" s="2" t="str">
        <f t="shared" si="31"/>
        <v>I</v>
      </c>
      <c r="C359" s="6">
        <f t="shared" si="32"/>
        <v>55072.478600000002</v>
      </c>
      <c r="D359" s="3" t="str">
        <f t="shared" si="33"/>
        <v>vis</v>
      </c>
      <c r="E359" s="19">
        <f>VLOOKUP(C359,Active!C$21:E$967,3,FALSE)</f>
        <v>24376.107485483761</v>
      </c>
      <c r="F359" s="2" t="s">
        <v>207</v>
      </c>
      <c r="G359" s="3" t="str">
        <f t="shared" si="34"/>
        <v>55072.4786</v>
      </c>
      <c r="H359" s="6">
        <f t="shared" si="35"/>
        <v>24376</v>
      </c>
      <c r="I359" s="20" t="s">
        <v>1230</v>
      </c>
      <c r="J359" s="21" t="s">
        <v>1231</v>
      </c>
      <c r="K359" s="20" t="s">
        <v>1232</v>
      </c>
      <c r="L359" s="20" t="s">
        <v>1221</v>
      </c>
      <c r="M359" s="21" t="s">
        <v>1108</v>
      </c>
      <c r="N359" s="21" t="s">
        <v>1233</v>
      </c>
      <c r="O359" s="22" t="s">
        <v>1234</v>
      </c>
      <c r="P359" s="23" t="s">
        <v>1235</v>
      </c>
    </row>
    <row r="360" spans="1:16" ht="13.5" thickBot="1">
      <c r="A360" s="6" t="str">
        <f t="shared" si="30"/>
        <v>BAVM 220 </v>
      </c>
      <c r="B360" s="2" t="str">
        <f t="shared" si="31"/>
        <v>I</v>
      </c>
      <c r="C360" s="6">
        <f t="shared" si="32"/>
        <v>55373.479599999999</v>
      </c>
      <c r="D360" s="3" t="str">
        <f t="shared" si="33"/>
        <v>vis</v>
      </c>
      <c r="E360" s="19">
        <f>VLOOKUP(C360,Active!C$21:E$967,3,FALSE)</f>
        <v>24891.109301671837</v>
      </c>
      <c r="F360" s="2" t="s">
        <v>207</v>
      </c>
      <c r="G360" s="3" t="str">
        <f t="shared" si="34"/>
        <v>55373.4796</v>
      </c>
      <c r="H360" s="6">
        <f t="shared" si="35"/>
        <v>24891</v>
      </c>
      <c r="I360" s="20" t="s">
        <v>1242</v>
      </c>
      <c r="J360" s="21" t="s">
        <v>1243</v>
      </c>
      <c r="K360" s="20" t="s">
        <v>1244</v>
      </c>
      <c r="L360" s="20" t="s">
        <v>1245</v>
      </c>
      <c r="M360" s="21" t="s">
        <v>1108</v>
      </c>
      <c r="N360" s="21" t="s">
        <v>1176</v>
      </c>
      <c r="O360" s="22" t="s">
        <v>1246</v>
      </c>
      <c r="P360" s="23" t="s">
        <v>1247</v>
      </c>
    </row>
    <row r="361" spans="1:16" ht="13.5" thickBot="1">
      <c r="A361" s="6" t="str">
        <f t="shared" si="30"/>
        <v>IBVS 5997 </v>
      </c>
      <c r="B361" s="2" t="str">
        <f t="shared" si="31"/>
        <v>II</v>
      </c>
      <c r="C361" s="6">
        <f t="shared" si="32"/>
        <v>55412.345699999998</v>
      </c>
      <c r="D361" s="3" t="str">
        <f t="shared" si="33"/>
        <v>vis</v>
      </c>
      <c r="E361" s="19">
        <f>VLOOKUP(C361,Active!C$21:E$967,3,FALSE)</f>
        <v>24957.60779200292</v>
      </c>
      <c r="F361" s="2" t="s">
        <v>207</v>
      </c>
      <c r="G361" s="3" t="str">
        <f t="shared" si="34"/>
        <v>55412.3457</v>
      </c>
      <c r="H361" s="6">
        <f t="shared" si="35"/>
        <v>24957.5</v>
      </c>
      <c r="I361" s="20" t="s">
        <v>1248</v>
      </c>
      <c r="J361" s="21" t="s">
        <v>1249</v>
      </c>
      <c r="K361" s="20" t="s">
        <v>1250</v>
      </c>
      <c r="L361" s="20" t="s">
        <v>1239</v>
      </c>
      <c r="M361" s="21" t="s">
        <v>1108</v>
      </c>
      <c r="N361" s="21" t="s">
        <v>1145</v>
      </c>
      <c r="O361" s="22" t="s">
        <v>1251</v>
      </c>
      <c r="P361" s="23" t="s">
        <v>1252</v>
      </c>
    </row>
    <row r="362" spans="1:16" ht="13.5" thickBot="1">
      <c r="A362" s="6" t="str">
        <f t="shared" si="30"/>
        <v>VSB 53 </v>
      </c>
      <c r="B362" s="2" t="str">
        <f t="shared" si="31"/>
        <v>I</v>
      </c>
      <c r="C362" s="6">
        <f t="shared" si="32"/>
        <v>55786.112200000003</v>
      </c>
      <c r="D362" s="3" t="str">
        <f t="shared" si="33"/>
        <v>vis</v>
      </c>
      <c r="E362" s="19">
        <f>VLOOKUP(C362,Active!C$21:E$967,3,FALSE)</f>
        <v>25597.108744924222</v>
      </c>
      <c r="F362" s="2" t="s">
        <v>207</v>
      </c>
      <c r="G362" s="3" t="str">
        <f t="shared" si="34"/>
        <v>55786.1122</v>
      </c>
      <c r="H362" s="6">
        <f t="shared" si="35"/>
        <v>25597</v>
      </c>
      <c r="I362" s="20" t="s">
        <v>1253</v>
      </c>
      <c r="J362" s="21" t="s">
        <v>1254</v>
      </c>
      <c r="K362" s="20" t="s">
        <v>1255</v>
      </c>
      <c r="L362" s="20" t="s">
        <v>1256</v>
      </c>
      <c r="M362" s="21" t="s">
        <v>1108</v>
      </c>
      <c r="N362" s="21" t="s">
        <v>207</v>
      </c>
      <c r="O362" s="22" t="s">
        <v>1204</v>
      </c>
      <c r="P362" s="23" t="s">
        <v>1257</v>
      </c>
    </row>
    <row r="363" spans="1:16" ht="13.5" thickBot="1">
      <c r="A363" s="6" t="str">
        <f t="shared" si="30"/>
        <v>BAVM 225 </v>
      </c>
      <c r="B363" s="2" t="str">
        <f t="shared" si="31"/>
        <v>II</v>
      </c>
      <c r="C363" s="6">
        <f t="shared" si="32"/>
        <v>55882.258699999998</v>
      </c>
      <c r="D363" s="3" t="str">
        <f t="shared" si="33"/>
        <v>vis</v>
      </c>
      <c r="E363" s="19">
        <f>VLOOKUP(C363,Active!C$21:E$967,3,FALSE)</f>
        <v>25761.611926375859</v>
      </c>
      <c r="F363" s="2" t="s">
        <v>207</v>
      </c>
      <c r="G363" s="3" t="str">
        <f t="shared" si="34"/>
        <v>55882.2587</v>
      </c>
      <c r="H363" s="6">
        <f t="shared" si="35"/>
        <v>25761.5</v>
      </c>
      <c r="I363" s="20" t="s">
        <v>1263</v>
      </c>
      <c r="J363" s="21" t="s">
        <v>1264</v>
      </c>
      <c r="K363" s="20" t="s">
        <v>1265</v>
      </c>
      <c r="L363" s="20" t="s">
        <v>1266</v>
      </c>
      <c r="M363" s="21" t="s">
        <v>1108</v>
      </c>
      <c r="N363" s="21" t="s">
        <v>1176</v>
      </c>
      <c r="O363" s="22" t="s">
        <v>1246</v>
      </c>
      <c r="P363" s="23" t="s">
        <v>1267</v>
      </c>
    </row>
    <row r="364" spans="1:16" ht="26.25" thickBot="1">
      <c r="A364" s="6" t="str">
        <f t="shared" si="30"/>
        <v>BAVM 241 (=IBVS 6157) </v>
      </c>
      <c r="B364" s="2" t="str">
        <f t="shared" si="31"/>
        <v>I</v>
      </c>
      <c r="C364" s="6">
        <f t="shared" si="32"/>
        <v>57179.482499999998</v>
      </c>
      <c r="D364" s="3" t="str">
        <f t="shared" si="33"/>
        <v>vis</v>
      </c>
      <c r="E364" s="19">
        <f>VLOOKUP(C364,Active!C$21:E$967,3,FALSE)</f>
        <v>27981.114894812512</v>
      </c>
      <c r="F364" s="2" t="s">
        <v>207</v>
      </c>
      <c r="G364" s="3" t="str">
        <f t="shared" si="34"/>
        <v>57179.4825</v>
      </c>
      <c r="H364" s="6">
        <f t="shared" si="35"/>
        <v>27981</v>
      </c>
      <c r="I364" s="20" t="s">
        <v>1290</v>
      </c>
      <c r="J364" s="21" t="s">
        <v>1291</v>
      </c>
      <c r="K364" s="20" t="s">
        <v>1292</v>
      </c>
      <c r="L364" s="20" t="s">
        <v>1293</v>
      </c>
      <c r="M364" s="21" t="s">
        <v>1108</v>
      </c>
      <c r="N364" s="21" t="s">
        <v>1176</v>
      </c>
      <c r="O364" s="22" t="s">
        <v>1165</v>
      </c>
      <c r="P364" s="23" t="s">
        <v>1294</v>
      </c>
    </row>
    <row r="365" spans="1:16">
      <c r="B365" s="2"/>
      <c r="E365" s="19"/>
      <c r="F365" s="2"/>
    </row>
    <row r="366" spans="1:16">
      <c r="B366" s="2"/>
      <c r="E366" s="19"/>
      <c r="F366" s="2"/>
    </row>
    <row r="367" spans="1:16">
      <c r="B367" s="2"/>
      <c r="E367" s="19"/>
      <c r="F367" s="2"/>
    </row>
    <row r="368" spans="1:16">
      <c r="B368" s="2"/>
      <c r="E368" s="19"/>
      <c r="F368" s="2"/>
    </row>
    <row r="369" spans="2:6">
      <c r="B369" s="2"/>
      <c r="E369" s="19"/>
      <c r="F369" s="2"/>
    </row>
    <row r="370" spans="2:6">
      <c r="B370" s="2"/>
      <c r="E370" s="19"/>
      <c r="F370" s="2"/>
    </row>
    <row r="371" spans="2:6">
      <c r="B371" s="2"/>
      <c r="E371" s="19"/>
      <c r="F371" s="2"/>
    </row>
    <row r="372" spans="2:6">
      <c r="B372" s="2"/>
      <c r="E372" s="19"/>
      <c r="F372" s="2"/>
    </row>
    <row r="373" spans="2:6">
      <c r="B373" s="2"/>
      <c r="E373" s="19"/>
      <c r="F373" s="2"/>
    </row>
    <row r="374" spans="2:6">
      <c r="B374" s="2"/>
      <c r="E374" s="19"/>
      <c r="F374" s="2"/>
    </row>
    <row r="375" spans="2:6">
      <c r="B375" s="2"/>
      <c r="E375" s="19"/>
      <c r="F375" s="2"/>
    </row>
    <row r="376" spans="2:6">
      <c r="B376" s="2"/>
      <c r="E376" s="19"/>
      <c r="F376" s="2"/>
    </row>
    <row r="377" spans="2:6">
      <c r="B377" s="2"/>
      <c r="E377" s="19"/>
      <c r="F377" s="2"/>
    </row>
    <row r="378" spans="2:6">
      <c r="B378" s="2"/>
      <c r="E378" s="19"/>
      <c r="F378" s="2"/>
    </row>
    <row r="379" spans="2:6">
      <c r="B379" s="2"/>
      <c r="E379" s="19"/>
      <c r="F379" s="2"/>
    </row>
    <row r="380" spans="2:6">
      <c r="B380" s="2"/>
      <c r="E380" s="19"/>
      <c r="F380" s="2"/>
    </row>
    <row r="381" spans="2:6">
      <c r="B381" s="2"/>
      <c r="E381" s="19"/>
      <c r="F381" s="2"/>
    </row>
    <row r="382" spans="2:6">
      <c r="B382" s="2"/>
      <c r="E382" s="19"/>
      <c r="F382" s="2"/>
    </row>
    <row r="383" spans="2:6">
      <c r="B383" s="2"/>
      <c r="E383" s="19"/>
      <c r="F383" s="2"/>
    </row>
    <row r="384" spans="2:6">
      <c r="B384" s="2"/>
      <c r="E384" s="19"/>
      <c r="F384" s="2"/>
    </row>
    <row r="385" spans="2:6">
      <c r="B385" s="2"/>
      <c r="E385" s="19"/>
      <c r="F385" s="2"/>
    </row>
    <row r="386" spans="2:6">
      <c r="B386" s="2"/>
      <c r="E386" s="19"/>
      <c r="F386" s="2"/>
    </row>
    <row r="387" spans="2:6">
      <c r="B387" s="2"/>
      <c r="E387" s="19"/>
      <c r="F387" s="2"/>
    </row>
    <row r="388" spans="2:6">
      <c r="B388" s="2"/>
      <c r="E388" s="19"/>
      <c r="F388" s="2"/>
    </row>
    <row r="389" spans="2:6">
      <c r="B389" s="2"/>
      <c r="E389" s="19"/>
      <c r="F389" s="2"/>
    </row>
    <row r="390" spans="2:6">
      <c r="B390" s="2"/>
      <c r="E390" s="19"/>
      <c r="F390" s="2"/>
    </row>
    <row r="391" spans="2:6">
      <c r="B391" s="2"/>
      <c r="E391" s="19"/>
      <c r="F391" s="2"/>
    </row>
    <row r="392" spans="2:6">
      <c r="B392" s="2"/>
      <c r="E392" s="19"/>
      <c r="F392" s="2"/>
    </row>
    <row r="393" spans="2:6">
      <c r="B393" s="2"/>
      <c r="E393" s="19"/>
      <c r="F393" s="2"/>
    </row>
    <row r="394" spans="2:6">
      <c r="B394" s="2"/>
      <c r="E394" s="19"/>
      <c r="F394" s="2"/>
    </row>
    <row r="395" spans="2:6">
      <c r="B395" s="2"/>
      <c r="E395" s="19"/>
      <c r="F395" s="2"/>
    </row>
    <row r="396" spans="2:6">
      <c r="B396" s="2"/>
      <c r="E396" s="19"/>
      <c r="F396" s="2"/>
    </row>
    <row r="397" spans="2:6">
      <c r="B397" s="2"/>
      <c r="E397" s="19"/>
      <c r="F397" s="2"/>
    </row>
    <row r="398" spans="2:6">
      <c r="B398" s="2"/>
      <c r="E398" s="19"/>
      <c r="F398" s="2"/>
    </row>
    <row r="399" spans="2:6">
      <c r="B399" s="2"/>
      <c r="E399" s="19"/>
      <c r="F399" s="2"/>
    </row>
    <row r="400" spans="2:6">
      <c r="B400" s="2"/>
      <c r="E400" s="19"/>
      <c r="F400" s="2"/>
    </row>
    <row r="401" spans="2:6">
      <c r="B401" s="2"/>
      <c r="E401" s="19"/>
      <c r="F401" s="2"/>
    </row>
    <row r="402" spans="2:6">
      <c r="B402" s="2"/>
      <c r="E402" s="19"/>
      <c r="F402" s="2"/>
    </row>
    <row r="403" spans="2:6">
      <c r="B403" s="2"/>
      <c r="E403" s="19"/>
      <c r="F403" s="2"/>
    </row>
    <row r="404" spans="2:6">
      <c r="B404" s="2"/>
      <c r="E404" s="19"/>
      <c r="F404" s="2"/>
    </row>
    <row r="405" spans="2:6">
      <c r="B405" s="2"/>
      <c r="E405" s="19"/>
      <c r="F405" s="2"/>
    </row>
    <row r="406" spans="2:6">
      <c r="B406" s="2"/>
      <c r="E406" s="19"/>
      <c r="F406" s="2"/>
    </row>
    <row r="407" spans="2:6">
      <c r="B407" s="2"/>
      <c r="E407" s="19"/>
      <c r="F407" s="2"/>
    </row>
    <row r="408" spans="2:6">
      <c r="B408" s="2"/>
      <c r="E408" s="19"/>
      <c r="F408" s="2"/>
    </row>
    <row r="409" spans="2:6">
      <c r="B409" s="2"/>
      <c r="E409" s="19"/>
      <c r="F409" s="2"/>
    </row>
    <row r="410" spans="2:6">
      <c r="B410" s="2"/>
      <c r="E410" s="19"/>
      <c r="F410" s="2"/>
    </row>
    <row r="411" spans="2:6">
      <c r="B411" s="2"/>
      <c r="E411" s="19"/>
      <c r="F411" s="2"/>
    </row>
    <row r="412" spans="2:6">
      <c r="B412" s="2"/>
      <c r="E412" s="19"/>
      <c r="F412" s="2"/>
    </row>
    <row r="413" spans="2:6">
      <c r="B413" s="2"/>
      <c r="E413" s="19"/>
      <c r="F413" s="2"/>
    </row>
    <row r="414" spans="2:6">
      <c r="B414" s="2"/>
      <c r="E414" s="19"/>
      <c r="F414" s="2"/>
    </row>
    <row r="415" spans="2:6">
      <c r="B415" s="2"/>
      <c r="E415" s="19"/>
      <c r="F415" s="2"/>
    </row>
    <row r="416" spans="2:6">
      <c r="B416" s="2"/>
      <c r="E416" s="19"/>
      <c r="F416" s="2"/>
    </row>
    <row r="417" spans="2:6">
      <c r="B417" s="2"/>
      <c r="E417" s="19"/>
      <c r="F417" s="2"/>
    </row>
    <row r="418" spans="2:6">
      <c r="B418" s="2"/>
      <c r="E418" s="19"/>
      <c r="F418" s="2"/>
    </row>
    <row r="419" spans="2:6">
      <c r="B419" s="2"/>
      <c r="E419" s="19"/>
      <c r="F419" s="2"/>
    </row>
    <row r="420" spans="2:6">
      <c r="B420" s="2"/>
      <c r="E420" s="19"/>
      <c r="F420" s="2"/>
    </row>
    <row r="421" spans="2:6">
      <c r="B421" s="2"/>
      <c r="E421" s="19"/>
      <c r="F421" s="2"/>
    </row>
    <row r="422" spans="2:6">
      <c r="B422" s="2"/>
      <c r="E422" s="19"/>
      <c r="F422" s="2"/>
    </row>
    <row r="423" spans="2:6">
      <c r="B423" s="2"/>
      <c r="E423" s="19"/>
      <c r="F423" s="2"/>
    </row>
    <row r="424" spans="2:6">
      <c r="B424" s="2"/>
      <c r="E424" s="19"/>
      <c r="F424" s="2"/>
    </row>
    <row r="425" spans="2:6">
      <c r="B425" s="2"/>
      <c r="E425" s="19"/>
      <c r="F425" s="2"/>
    </row>
    <row r="426" spans="2:6">
      <c r="B426" s="2"/>
      <c r="E426" s="19"/>
      <c r="F426" s="2"/>
    </row>
    <row r="427" spans="2:6">
      <c r="B427" s="2"/>
      <c r="E427" s="19"/>
      <c r="F427" s="2"/>
    </row>
    <row r="428" spans="2:6">
      <c r="B428" s="2"/>
      <c r="E428" s="19"/>
      <c r="F428" s="2"/>
    </row>
    <row r="429" spans="2:6">
      <c r="B429" s="2"/>
      <c r="E429" s="19"/>
      <c r="F429" s="2"/>
    </row>
    <row r="430" spans="2:6">
      <c r="B430" s="2"/>
      <c r="E430" s="19"/>
      <c r="F430" s="2"/>
    </row>
    <row r="431" spans="2:6">
      <c r="B431" s="2"/>
      <c r="E431" s="19"/>
      <c r="F431" s="2"/>
    </row>
    <row r="432" spans="2:6">
      <c r="B432" s="2"/>
      <c r="E432" s="19"/>
      <c r="F432" s="2"/>
    </row>
    <row r="433" spans="2:6">
      <c r="B433" s="2"/>
      <c r="E433" s="19"/>
      <c r="F433" s="2"/>
    </row>
    <row r="434" spans="2:6">
      <c r="B434" s="2"/>
      <c r="E434" s="19"/>
      <c r="F434" s="2"/>
    </row>
    <row r="435" spans="2:6">
      <c r="B435" s="2"/>
      <c r="E435" s="19"/>
      <c r="F435" s="2"/>
    </row>
    <row r="436" spans="2:6">
      <c r="B436" s="2"/>
      <c r="E436" s="19"/>
      <c r="F436" s="2"/>
    </row>
    <row r="437" spans="2:6">
      <c r="B437" s="2"/>
      <c r="E437" s="19"/>
      <c r="F437" s="2"/>
    </row>
    <row r="438" spans="2:6">
      <c r="B438" s="2"/>
      <c r="E438" s="19"/>
      <c r="F438" s="2"/>
    </row>
    <row r="439" spans="2:6">
      <c r="B439" s="2"/>
      <c r="E439" s="19"/>
      <c r="F439" s="2"/>
    </row>
    <row r="440" spans="2:6">
      <c r="B440" s="2"/>
      <c r="E440" s="19"/>
      <c r="F440" s="2"/>
    </row>
    <row r="441" spans="2:6">
      <c r="B441" s="2"/>
      <c r="E441" s="19"/>
      <c r="F441" s="2"/>
    </row>
    <row r="442" spans="2:6">
      <c r="B442" s="2"/>
      <c r="E442" s="19"/>
      <c r="F442" s="2"/>
    </row>
    <row r="443" spans="2:6">
      <c r="B443" s="2"/>
      <c r="E443" s="19"/>
      <c r="F443" s="2"/>
    </row>
    <row r="444" spans="2:6">
      <c r="B444" s="2"/>
      <c r="E444" s="19"/>
      <c r="F444" s="2"/>
    </row>
    <row r="445" spans="2:6">
      <c r="B445" s="2"/>
      <c r="E445" s="19"/>
      <c r="F445" s="2"/>
    </row>
    <row r="446" spans="2:6">
      <c r="B446" s="2"/>
      <c r="E446" s="19"/>
      <c r="F446" s="2"/>
    </row>
    <row r="447" spans="2:6">
      <c r="B447" s="2"/>
      <c r="E447" s="19"/>
      <c r="F447" s="2"/>
    </row>
    <row r="448" spans="2:6">
      <c r="B448" s="2"/>
      <c r="E448" s="19"/>
      <c r="F448" s="2"/>
    </row>
    <row r="449" spans="2:6">
      <c r="B449" s="2"/>
      <c r="E449" s="19"/>
      <c r="F449" s="2"/>
    </row>
    <row r="450" spans="2:6">
      <c r="B450" s="2"/>
      <c r="E450" s="19"/>
      <c r="F450" s="2"/>
    </row>
    <row r="451" spans="2:6">
      <c r="B451" s="2"/>
      <c r="E451" s="19"/>
      <c r="F451" s="2"/>
    </row>
    <row r="452" spans="2:6">
      <c r="B452" s="2"/>
      <c r="E452" s="19"/>
      <c r="F452" s="2"/>
    </row>
    <row r="453" spans="2:6">
      <c r="B453" s="2"/>
      <c r="E453" s="19"/>
      <c r="F453" s="2"/>
    </row>
    <row r="454" spans="2:6">
      <c r="B454" s="2"/>
      <c r="E454" s="19"/>
      <c r="F454" s="2"/>
    </row>
    <row r="455" spans="2:6">
      <c r="B455" s="2"/>
      <c r="E455" s="19"/>
      <c r="F455" s="2"/>
    </row>
    <row r="456" spans="2:6">
      <c r="B456" s="2"/>
      <c r="E456" s="19"/>
      <c r="F456" s="2"/>
    </row>
    <row r="457" spans="2:6">
      <c r="B457" s="2"/>
      <c r="E457" s="19"/>
      <c r="F457" s="2"/>
    </row>
    <row r="458" spans="2:6">
      <c r="B458" s="2"/>
      <c r="E458" s="19"/>
      <c r="F458" s="2"/>
    </row>
    <row r="459" spans="2:6">
      <c r="B459" s="2"/>
      <c r="E459" s="19"/>
      <c r="F459" s="2"/>
    </row>
    <row r="460" spans="2:6">
      <c r="B460" s="2"/>
      <c r="E460" s="19"/>
      <c r="F460" s="2"/>
    </row>
    <row r="461" spans="2:6">
      <c r="B461" s="2"/>
      <c r="E461" s="19"/>
      <c r="F461" s="2"/>
    </row>
    <row r="462" spans="2:6">
      <c r="B462" s="2"/>
      <c r="E462" s="19"/>
      <c r="F462" s="2"/>
    </row>
    <row r="463" spans="2:6">
      <c r="B463" s="2"/>
      <c r="E463" s="19"/>
      <c r="F463" s="2"/>
    </row>
    <row r="464" spans="2:6">
      <c r="B464" s="2"/>
      <c r="E464" s="19"/>
      <c r="F464" s="2"/>
    </row>
    <row r="465" spans="2:6">
      <c r="B465" s="2"/>
      <c r="E465" s="19"/>
      <c r="F465" s="2"/>
    </row>
    <row r="466" spans="2:6">
      <c r="B466" s="2"/>
      <c r="E466" s="19"/>
      <c r="F466" s="2"/>
    </row>
    <row r="467" spans="2:6">
      <c r="B467" s="2"/>
      <c r="E467" s="19"/>
      <c r="F467" s="2"/>
    </row>
    <row r="468" spans="2:6">
      <c r="B468" s="2"/>
      <c r="E468" s="19"/>
      <c r="F468" s="2"/>
    </row>
    <row r="469" spans="2:6">
      <c r="B469" s="2"/>
      <c r="E469" s="19"/>
      <c r="F469" s="2"/>
    </row>
    <row r="470" spans="2:6">
      <c r="B470" s="2"/>
      <c r="E470" s="19"/>
      <c r="F470" s="2"/>
    </row>
    <row r="471" spans="2:6">
      <c r="B471" s="2"/>
      <c r="E471" s="19"/>
      <c r="F471" s="2"/>
    </row>
    <row r="472" spans="2:6">
      <c r="B472" s="2"/>
      <c r="E472" s="19"/>
      <c r="F472" s="2"/>
    </row>
    <row r="473" spans="2:6">
      <c r="B473" s="2"/>
      <c r="E473" s="19"/>
      <c r="F473" s="2"/>
    </row>
    <row r="474" spans="2:6">
      <c r="B474" s="2"/>
      <c r="E474" s="19"/>
      <c r="F474" s="2"/>
    </row>
    <row r="475" spans="2:6">
      <c r="B475" s="2"/>
      <c r="E475" s="19"/>
      <c r="F475" s="2"/>
    </row>
    <row r="476" spans="2:6">
      <c r="B476" s="2"/>
      <c r="E476" s="19"/>
      <c r="F476" s="2"/>
    </row>
    <row r="477" spans="2:6">
      <c r="B477" s="2"/>
      <c r="E477" s="19"/>
      <c r="F477" s="2"/>
    </row>
    <row r="478" spans="2:6">
      <c r="B478" s="2"/>
      <c r="E478" s="19"/>
      <c r="F478" s="2"/>
    </row>
    <row r="479" spans="2:6">
      <c r="B479" s="2"/>
      <c r="E479" s="19"/>
      <c r="F479" s="2"/>
    </row>
    <row r="480" spans="2:6">
      <c r="B480" s="2"/>
      <c r="E480" s="19"/>
      <c r="F480" s="2"/>
    </row>
    <row r="481" spans="2:6">
      <c r="B481" s="2"/>
      <c r="E481" s="19"/>
      <c r="F481" s="2"/>
    </row>
    <row r="482" spans="2:6">
      <c r="B482" s="2"/>
      <c r="E482" s="19"/>
      <c r="F482" s="2"/>
    </row>
    <row r="483" spans="2:6">
      <c r="B483" s="2"/>
      <c r="E483" s="19"/>
      <c r="F483" s="2"/>
    </row>
    <row r="484" spans="2:6">
      <c r="B484" s="2"/>
      <c r="E484" s="19"/>
      <c r="F484" s="2"/>
    </row>
    <row r="485" spans="2:6">
      <c r="B485" s="2"/>
      <c r="E485" s="19"/>
      <c r="F485" s="2"/>
    </row>
    <row r="486" spans="2:6">
      <c r="B486" s="2"/>
      <c r="E486" s="19"/>
      <c r="F486" s="2"/>
    </row>
    <row r="487" spans="2:6">
      <c r="B487" s="2"/>
      <c r="E487" s="19"/>
      <c r="F487" s="2"/>
    </row>
    <row r="488" spans="2:6">
      <c r="B488" s="2"/>
      <c r="E488" s="19"/>
      <c r="F488" s="2"/>
    </row>
    <row r="489" spans="2:6">
      <c r="B489" s="2"/>
      <c r="E489" s="19"/>
      <c r="F489" s="2"/>
    </row>
    <row r="490" spans="2:6">
      <c r="B490" s="2"/>
      <c r="E490" s="19"/>
      <c r="F490" s="2"/>
    </row>
    <row r="491" spans="2:6">
      <c r="B491" s="2"/>
      <c r="E491" s="19"/>
      <c r="F491" s="2"/>
    </row>
    <row r="492" spans="2:6">
      <c r="B492" s="2"/>
      <c r="E492" s="19"/>
      <c r="F492" s="2"/>
    </row>
    <row r="493" spans="2:6">
      <c r="B493" s="2"/>
      <c r="E493" s="19"/>
      <c r="F493" s="2"/>
    </row>
    <row r="494" spans="2:6">
      <c r="B494" s="2"/>
      <c r="E494" s="19"/>
      <c r="F494" s="2"/>
    </row>
    <row r="495" spans="2:6">
      <c r="B495" s="2"/>
      <c r="E495" s="19"/>
      <c r="F495" s="2"/>
    </row>
    <row r="496" spans="2:6">
      <c r="B496" s="2"/>
      <c r="E496" s="19"/>
      <c r="F496" s="2"/>
    </row>
    <row r="497" spans="2:6">
      <c r="B497" s="2"/>
      <c r="E497" s="19"/>
      <c r="F497" s="2"/>
    </row>
    <row r="498" spans="2:6">
      <c r="B498" s="2"/>
      <c r="E498" s="19"/>
      <c r="F498" s="2"/>
    </row>
    <row r="499" spans="2:6">
      <c r="B499" s="2"/>
      <c r="E499" s="19"/>
      <c r="F499" s="2"/>
    </row>
    <row r="500" spans="2:6">
      <c r="B500" s="2"/>
      <c r="E500" s="19"/>
      <c r="F500" s="2"/>
    </row>
    <row r="501" spans="2:6">
      <c r="B501" s="2"/>
      <c r="E501" s="19"/>
      <c r="F501" s="2"/>
    </row>
    <row r="502" spans="2:6">
      <c r="B502" s="2"/>
      <c r="E502" s="19"/>
      <c r="F502" s="2"/>
    </row>
    <row r="503" spans="2:6">
      <c r="B503" s="2"/>
      <c r="E503" s="19"/>
      <c r="F503" s="2"/>
    </row>
    <row r="504" spans="2:6">
      <c r="B504" s="2"/>
      <c r="E504" s="19"/>
      <c r="F504" s="2"/>
    </row>
    <row r="505" spans="2:6">
      <c r="B505" s="2"/>
      <c r="E505" s="19"/>
      <c r="F505" s="2"/>
    </row>
    <row r="506" spans="2:6">
      <c r="B506" s="2"/>
      <c r="E506" s="19"/>
      <c r="F506" s="2"/>
    </row>
    <row r="507" spans="2:6">
      <c r="B507" s="2"/>
      <c r="E507" s="19"/>
      <c r="F507" s="2"/>
    </row>
    <row r="508" spans="2:6">
      <c r="B508" s="2"/>
      <c r="E508" s="19"/>
      <c r="F508" s="2"/>
    </row>
    <row r="509" spans="2:6">
      <c r="B509" s="2"/>
      <c r="E509" s="19"/>
      <c r="F509" s="2"/>
    </row>
    <row r="510" spans="2:6">
      <c r="B510" s="2"/>
      <c r="E510" s="19"/>
      <c r="F510" s="2"/>
    </row>
    <row r="511" spans="2:6">
      <c r="B511" s="2"/>
      <c r="E511" s="19"/>
      <c r="F511" s="2"/>
    </row>
    <row r="512" spans="2:6">
      <c r="B512" s="2"/>
      <c r="E512" s="19"/>
      <c r="F512" s="2"/>
    </row>
    <row r="513" spans="2:6">
      <c r="B513" s="2"/>
      <c r="E513" s="19"/>
      <c r="F513" s="2"/>
    </row>
    <row r="514" spans="2:6">
      <c r="B514" s="2"/>
      <c r="E514" s="19"/>
      <c r="F514" s="2"/>
    </row>
    <row r="515" spans="2:6">
      <c r="B515" s="2"/>
      <c r="E515" s="19"/>
      <c r="F515" s="2"/>
    </row>
    <row r="516" spans="2:6">
      <c r="B516" s="2"/>
      <c r="E516" s="19"/>
      <c r="F516" s="2"/>
    </row>
    <row r="517" spans="2:6">
      <c r="B517" s="2"/>
      <c r="E517" s="19"/>
      <c r="F517" s="2"/>
    </row>
    <row r="518" spans="2:6">
      <c r="B518" s="2"/>
      <c r="E518" s="19"/>
      <c r="F518" s="2"/>
    </row>
    <row r="519" spans="2:6">
      <c r="B519" s="2"/>
      <c r="E519" s="19"/>
      <c r="F519" s="2"/>
    </row>
    <row r="520" spans="2:6">
      <c r="B520" s="2"/>
      <c r="E520" s="19"/>
      <c r="F520" s="2"/>
    </row>
    <row r="521" spans="2:6">
      <c r="B521" s="2"/>
      <c r="E521" s="19"/>
      <c r="F521" s="2"/>
    </row>
    <row r="522" spans="2:6">
      <c r="B522" s="2"/>
      <c r="E522" s="19"/>
      <c r="F522" s="2"/>
    </row>
    <row r="523" spans="2:6">
      <c r="B523" s="2"/>
      <c r="E523" s="19"/>
      <c r="F523" s="2"/>
    </row>
    <row r="524" spans="2:6">
      <c r="B524" s="2"/>
      <c r="E524" s="19"/>
      <c r="F524" s="2"/>
    </row>
    <row r="525" spans="2:6">
      <c r="B525" s="2"/>
      <c r="E525" s="19"/>
      <c r="F525" s="2"/>
    </row>
    <row r="526" spans="2:6">
      <c r="B526" s="2"/>
      <c r="E526" s="19"/>
      <c r="F526" s="2"/>
    </row>
    <row r="527" spans="2:6">
      <c r="B527" s="2"/>
      <c r="E527" s="19"/>
      <c r="F527" s="2"/>
    </row>
    <row r="528" spans="2:6">
      <c r="B528" s="2"/>
      <c r="E528" s="19"/>
      <c r="F528" s="2"/>
    </row>
    <row r="529" spans="2:6">
      <c r="B529" s="2"/>
      <c r="E529" s="19"/>
      <c r="F529" s="2"/>
    </row>
    <row r="530" spans="2:6">
      <c r="B530" s="2"/>
      <c r="E530" s="19"/>
      <c r="F530" s="2"/>
    </row>
    <row r="531" spans="2:6">
      <c r="B531" s="2"/>
      <c r="E531" s="19"/>
      <c r="F531" s="2"/>
    </row>
    <row r="532" spans="2:6">
      <c r="B532" s="2"/>
      <c r="E532" s="19"/>
      <c r="F532" s="2"/>
    </row>
    <row r="533" spans="2:6">
      <c r="B533" s="2"/>
      <c r="E533" s="19"/>
      <c r="F533" s="2"/>
    </row>
    <row r="534" spans="2:6">
      <c r="B534" s="2"/>
      <c r="E534" s="19"/>
      <c r="F534" s="2"/>
    </row>
    <row r="535" spans="2:6">
      <c r="B535" s="2"/>
      <c r="E535" s="19"/>
      <c r="F535" s="2"/>
    </row>
    <row r="536" spans="2:6">
      <c r="B536" s="2"/>
      <c r="E536" s="19"/>
      <c r="F536" s="2"/>
    </row>
    <row r="537" spans="2:6">
      <c r="B537" s="2"/>
      <c r="E537" s="19"/>
      <c r="F537" s="2"/>
    </row>
    <row r="538" spans="2:6">
      <c r="B538" s="2"/>
      <c r="E538" s="19"/>
      <c r="F538" s="2"/>
    </row>
    <row r="539" spans="2:6">
      <c r="B539" s="2"/>
      <c r="E539" s="19"/>
      <c r="F539" s="2"/>
    </row>
    <row r="540" spans="2:6">
      <c r="B540" s="2"/>
      <c r="E540" s="19"/>
      <c r="F540" s="2"/>
    </row>
    <row r="541" spans="2:6">
      <c r="B541" s="2"/>
      <c r="E541" s="19"/>
      <c r="F541" s="2"/>
    </row>
    <row r="542" spans="2:6">
      <c r="B542" s="2"/>
      <c r="E542" s="19"/>
      <c r="F542" s="2"/>
    </row>
    <row r="543" spans="2:6">
      <c r="B543" s="2"/>
      <c r="E543" s="19"/>
      <c r="F543" s="2"/>
    </row>
    <row r="544" spans="2:6">
      <c r="B544" s="2"/>
      <c r="E544" s="19"/>
      <c r="F544" s="2"/>
    </row>
    <row r="545" spans="2:6">
      <c r="B545" s="2"/>
      <c r="E545" s="19"/>
      <c r="F545" s="2"/>
    </row>
    <row r="546" spans="2:6">
      <c r="B546" s="2"/>
      <c r="E546" s="19"/>
      <c r="F546" s="2"/>
    </row>
    <row r="547" spans="2:6">
      <c r="B547" s="2"/>
      <c r="E547" s="19"/>
      <c r="F547" s="2"/>
    </row>
    <row r="548" spans="2:6">
      <c r="B548" s="2"/>
      <c r="E548" s="19"/>
      <c r="F548" s="2"/>
    </row>
    <row r="549" spans="2:6">
      <c r="B549" s="2"/>
      <c r="E549" s="19"/>
      <c r="F549" s="2"/>
    </row>
    <row r="550" spans="2:6">
      <c r="B550" s="2"/>
      <c r="E550" s="19"/>
      <c r="F550" s="2"/>
    </row>
    <row r="551" spans="2:6">
      <c r="B551" s="2"/>
      <c r="E551" s="19"/>
      <c r="F551" s="2"/>
    </row>
    <row r="552" spans="2:6">
      <c r="B552" s="2"/>
      <c r="E552" s="19"/>
      <c r="F552" s="2"/>
    </row>
    <row r="553" spans="2:6">
      <c r="B553" s="2"/>
      <c r="E553" s="19"/>
      <c r="F553" s="2"/>
    </row>
    <row r="554" spans="2:6">
      <c r="B554" s="2"/>
      <c r="E554" s="19"/>
      <c r="F554" s="2"/>
    </row>
    <row r="555" spans="2:6">
      <c r="B555" s="2"/>
      <c r="E555" s="19"/>
      <c r="F555" s="2"/>
    </row>
    <row r="556" spans="2:6">
      <c r="B556" s="2"/>
      <c r="E556" s="19"/>
      <c r="F556" s="2"/>
    </row>
    <row r="557" spans="2:6">
      <c r="B557" s="2"/>
      <c r="E557" s="19"/>
      <c r="F557" s="2"/>
    </row>
    <row r="558" spans="2:6">
      <c r="B558" s="2"/>
      <c r="E558" s="19"/>
      <c r="F558" s="2"/>
    </row>
    <row r="559" spans="2:6">
      <c r="B559" s="2"/>
      <c r="E559" s="19"/>
      <c r="F559" s="2"/>
    </row>
    <row r="560" spans="2:6">
      <c r="B560" s="2"/>
      <c r="E560" s="19"/>
      <c r="F560" s="2"/>
    </row>
    <row r="561" spans="2:6">
      <c r="B561" s="2"/>
      <c r="E561" s="19"/>
      <c r="F561" s="2"/>
    </row>
    <row r="562" spans="2:6">
      <c r="B562" s="2"/>
      <c r="E562" s="19"/>
      <c r="F562" s="2"/>
    </row>
    <row r="563" spans="2:6">
      <c r="B563" s="2"/>
      <c r="E563" s="19"/>
      <c r="F563" s="2"/>
    </row>
    <row r="564" spans="2:6">
      <c r="B564" s="2"/>
      <c r="E564" s="19"/>
      <c r="F564" s="2"/>
    </row>
    <row r="565" spans="2:6">
      <c r="B565" s="2"/>
      <c r="E565" s="19"/>
      <c r="F565" s="2"/>
    </row>
    <row r="566" spans="2:6">
      <c r="B566" s="2"/>
      <c r="E566" s="19"/>
      <c r="F566" s="2"/>
    </row>
    <row r="567" spans="2:6">
      <c r="B567" s="2"/>
      <c r="E567" s="19"/>
      <c r="F567" s="2"/>
    </row>
    <row r="568" spans="2:6">
      <c r="B568" s="2"/>
      <c r="E568" s="19"/>
      <c r="F568" s="2"/>
    </row>
    <row r="569" spans="2:6">
      <c r="B569" s="2"/>
      <c r="E569" s="19"/>
      <c r="F569" s="2"/>
    </row>
    <row r="570" spans="2:6">
      <c r="B570" s="2"/>
      <c r="E570" s="19"/>
      <c r="F570" s="2"/>
    </row>
    <row r="571" spans="2:6">
      <c r="B571" s="2"/>
      <c r="E571" s="19"/>
      <c r="F571" s="2"/>
    </row>
    <row r="572" spans="2:6">
      <c r="B572" s="2"/>
      <c r="E572" s="19"/>
      <c r="F572" s="2"/>
    </row>
    <row r="573" spans="2:6">
      <c r="B573" s="2"/>
      <c r="E573" s="19"/>
      <c r="F573" s="2"/>
    </row>
    <row r="574" spans="2:6">
      <c r="B574" s="2"/>
      <c r="E574" s="19"/>
      <c r="F574" s="2"/>
    </row>
    <row r="575" spans="2:6">
      <c r="B575" s="2"/>
      <c r="E575" s="19"/>
      <c r="F575" s="2"/>
    </row>
    <row r="576" spans="2:6">
      <c r="B576" s="2"/>
      <c r="E576" s="19"/>
      <c r="F576" s="2"/>
    </row>
    <row r="577" spans="2:6">
      <c r="B577" s="2"/>
      <c r="E577" s="19"/>
      <c r="F577" s="2"/>
    </row>
    <row r="578" spans="2:6">
      <c r="B578" s="2"/>
      <c r="E578" s="19"/>
      <c r="F578" s="2"/>
    </row>
    <row r="579" spans="2:6">
      <c r="B579" s="2"/>
      <c r="E579" s="19"/>
      <c r="F579" s="2"/>
    </row>
    <row r="580" spans="2:6">
      <c r="B580" s="2"/>
      <c r="E580" s="19"/>
      <c r="F580" s="2"/>
    </row>
    <row r="581" spans="2:6">
      <c r="B581" s="2"/>
      <c r="E581" s="19"/>
      <c r="F581" s="2"/>
    </row>
    <row r="582" spans="2:6">
      <c r="B582" s="2"/>
      <c r="E582" s="19"/>
      <c r="F582" s="2"/>
    </row>
    <row r="583" spans="2:6">
      <c r="B583" s="2"/>
      <c r="E583" s="19"/>
      <c r="F583" s="2"/>
    </row>
    <row r="584" spans="2:6">
      <c r="B584" s="2"/>
      <c r="E584" s="19"/>
      <c r="F584" s="2"/>
    </row>
    <row r="585" spans="2:6">
      <c r="B585" s="2"/>
      <c r="E585" s="19"/>
      <c r="F585" s="2"/>
    </row>
    <row r="586" spans="2:6">
      <c r="B586" s="2"/>
      <c r="E586" s="19"/>
      <c r="F586" s="2"/>
    </row>
    <row r="587" spans="2:6">
      <c r="B587" s="2"/>
      <c r="E587" s="19"/>
      <c r="F587" s="2"/>
    </row>
    <row r="588" spans="2:6">
      <c r="B588" s="2"/>
      <c r="E588" s="19"/>
      <c r="F588" s="2"/>
    </row>
    <row r="589" spans="2:6">
      <c r="B589" s="2"/>
      <c r="E589" s="19"/>
      <c r="F589" s="2"/>
    </row>
    <row r="590" spans="2:6">
      <c r="B590" s="2"/>
      <c r="E590" s="19"/>
      <c r="F590" s="2"/>
    </row>
    <row r="591" spans="2:6">
      <c r="B591" s="2"/>
      <c r="E591" s="19"/>
      <c r="F591" s="2"/>
    </row>
    <row r="592" spans="2:6">
      <c r="B592" s="2"/>
      <c r="E592" s="19"/>
      <c r="F592" s="2"/>
    </row>
    <row r="593" spans="2:6">
      <c r="B593" s="2"/>
      <c r="E593" s="19"/>
      <c r="F593" s="2"/>
    </row>
    <row r="594" spans="2:6">
      <c r="B594" s="2"/>
      <c r="E594" s="19"/>
      <c r="F594" s="2"/>
    </row>
    <row r="595" spans="2:6">
      <c r="B595" s="2"/>
      <c r="E595" s="19"/>
      <c r="F595" s="2"/>
    </row>
    <row r="596" spans="2:6">
      <c r="B596" s="2"/>
      <c r="E596" s="19"/>
      <c r="F596" s="2"/>
    </row>
    <row r="597" spans="2:6">
      <c r="B597" s="2"/>
      <c r="E597" s="19"/>
      <c r="F597" s="2"/>
    </row>
    <row r="598" spans="2:6">
      <c r="B598" s="2"/>
      <c r="E598" s="19"/>
      <c r="F598" s="2"/>
    </row>
    <row r="599" spans="2:6">
      <c r="B599" s="2"/>
      <c r="E599" s="19"/>
      <c r="F599" s="2"/>
    </row>
    <row r="600" spans="2:6">
      <c r="B600" s="2"/>
      <c r="E600" s="19"/>
      <c r="F600" s="2"/>
    </row>
    <row r="601" spans="2:6">
      <c r="B601" s="2"/>
      <c r="E601" s="19"/>
      <c r="F601" s="2"/>
    </row>
    <row r="602" spans="2:6">
      <c r="B602" s="2"/>
      <c r="E602" s="19"/>
      <c r="F602" s="2"/>
    </row>
    <row r="603" spans="2:6">
      <c r="B603" s="2"/>
      <c r="E603" s="19"/>
      <c r="F603" s="2"/>
    </row>
    <row r="604" spans="2:6">
      <c r="B604" s="2"/>
      <c r="E604" s="19"/>
      <c r="F604" s="2"/>
    </row>
    <row r="605" spans="2:6">
      <c r="B605" s="2"/>
      <c r="E605" s="19"/>
      <c r="F605" s="2"/>
    </row>
    <row r="606" spans="2:6">
      <c r="B606" s="2"/>
      <c r="E606" s="19"/>
      <c r="F606" s="2"/>
    </row>
    <row r="607" spans="2:6">
      <c r="B607" s="2"/>
      <c r="E607" s="19"/>
      <c r="F607" s="2"/>
    </row>
    <row r="608" spans="2:6">
      <c r="B608" s="2"/>
      <c r="E608" s="19"/>
      <c r="F608" s="2"/>
    </row>
    <row r="609" spans="2:6">
      <c r="B609" s="2"/>
      <c r="E609" s="19"/>
      <c r="F609" s="2"/>
    </row>
    <row r="610" spans="2:6">
      <c r="B610" s="2"/>
      <c r="E610" s="19"/>
      <c r="F610" s="2"/>
    </row>
    <row r="611" spans="2:6">
      <c r="B611" s="2"/>
      <c r="E611" s="19"/>
      <c r="F611" s="2"/>
    </row>
    <row r="612" spans="2:6">
      <c r="B612" s="2"/>
      <c r="E612" s="19"/>
      <c r="F612" s="2"/>
    </row>
    <row r="613" spans="2:6">
      <c r="B613" s="2"/>
      <c r="E613" s="19"/>
      <c r="F613" s="2"/>
    </row>
    <row r="614" spans="2:6">
      <c r="B614" s="2"/>
      <c r="E614" s="19"/>
      <c r="F614" s="2"/>
    </row>
    <row r="615" spans="2:6">
      <c r="B615" s="2"/>
      <c r="E615" s="19"/>
      <c r="F615" s="2"/>
    </row>
    <row r="616" spans="2:6">
      <c r="B616" s="2"/>
      <c r="E616" s="19"/>
      <c r="F616" s="2"/>
    </row>
    <row r="617" spans="2:6">
      <c r="B617" s="2"/>
      <c r="E617" s="19"/>
      <c r="F617" s="2"/>
    </row>
    <row r="618" spans="2:6">
      <c r="B618" s="2"/>
      <c r="E618" s="19"/>
      <c r="F618" s="2"/>
    </row>
    <row r="619" spans="2:6">
      <c r="B619" s="2"/>
      <c r="E619" s="19"/>
      <c r="F619" s="2"/>
    </row>
    <row r="620" spans="2:6">
      <c r="B620" s="2"/>
      <c r="E620" s="19"/>
      <c r="F620" s="2"/>
    </row>
    <row r="621" spans="2:6">
      <c r="B621" s="2"/>
      <c r="E621" s="19"/>
      <c r="F621" s="2"/>
    </row>
    <row r="622" spans="2:6">
      <c r="B622" s="2"/>
      <c r="E622" s="19"/>
      <c r="F622" s="2"/>
    </row>
    <row r="623" spans="2:6">
      <c r="B623" s="2"/>
      <c r="E623" s="19"/>
      <c r="F623" s="2"/>
    </row>
    <row r="624" spans="2:6">
      <c r="B624" s="2"/>
      <c r="E624" s="19"/>
      <c r="F624" s="2"/>
    </row>
    <row r="625" spans="2:6">
      <c r="B625" s="2"/>
      <c r="E625" s="19"/>
      <c r="F625" s="2"/>
    </row>
    <row r="626" spans="2:6">
      <c r="B626" s="2"/>
      <c r="E626" s="19"/>
      <c r="F626" s="2"/>
    </row>
    <row r="627" spans="2:6">
      <c r="B627" s="2"/>
      <c r="E627" s="19"/>
      <c r="F627" s="2"/>
    </row>
    <row r="628" spans="2:6">
      <c r="B628" s="2"/>
      <c r="E628" s="19"/>
      <c r="F628" s="2"/>
    </row>
    <row r="629" spans="2:6">
      <c r="B629" s="2"/>
      <c r="E629" s="19"/>
      <c r="F629" s="2"/>
    </row>
    <row r="630" spans="2:6">
      <c r="B630" s="2"/>
      <c r="E630" s="19"/>
      <c r="F630" s="2"/>
    </row>
    <row r="631" spans="2:6">
      <c r="B631" s="2"/>
      <c r="E631" s="19"/>
      <c r="F631" s="2"/>
    </row>
    <row r="632" spans="2:6">
      <c r="B632" s="2"/>
      <c r="E632" s="19"/>
      <c r="F632" s="2"/>
    </row>
    <row r="633" spans="2:6">
      <c r="B633" s="2"/>
      <c r="E633" s="19"/>
      <c r="F633" s="2"/>
    </row>
    <row r="634" spans="2:6">
      <c r="B634" s="2"/>
      <c r="E634" s="19"/>
      <c r="F634" s="2"/>
    </row>
    <row r="635" spans="2:6">
      <c r="B635" s="2"/>
      <c r="E635" s="19"/>
      <c r="F635" s="2"/>
    </row>
    <row r="636" spans="2:6">
      <c r="B636" s="2"/>
      <c r="E636" s="19"/>
      <c r="F636" s="2"/>
    </row>
    <row r="637" spans="2:6">
      <c r="B637" s="2"/>
      <c r="E637" s="19"/>
      <c r="F637" s="2"/>
    </row>
    <row r="638" spans="2:6">
      <c r="B638" s="2"/>
      <c r="E638" s="19"/>
      <c r="F638" s="2"/>
    </row>
    <row r="639" spans="2:6">
      <c r="B639" s="2"/>
      <c r="E639" s="19"/>
      <c r="F639" s="2"/>
    </row>
    <row r="640" spans="2:6">
      <c r="B640" s="2"/>
      <c r="E640" s="19"/>
      <c r="F640" s="2"/>
    </row>
    <row r="641" spans="2:6">
      <c r="B641" s="2"/>
      <c r="E641" s="19"/>
      <c r="F641" s="2"/>
    </row>
    <row r="642" spans="2:6">
      <c r="B642" s="2"/>
      <c r="E642" s="19"/>
      <c r="F642" s="2"/>
    </row>
    <row r="643" spans="2:6">
      <c r="B643" s="2"/>
      <c r="E643" s="19"/>
      <c r="F643" s="2"/>
    </row>
    <row r="644" spans="2:6">
      <c r="B644" s="2"/>
      <c r="E644" s="19"/>
      <c r="F644" s="2"/>
    </row>
    <row r="645" spans="2:6">
      <c r="B645" s="2"/>
      <c r="E645" s="19"/>
      <c r="F645" s="2"/>
    </row>
    <row r="646" spans="2:6">
      <c r="B646" s="2"/>
      <c r="E646" s="19"/>
      <c r="F646" s="2"/>
    </row>
    <row r="647" spans="2:6">
      <c r="B647" s="2"/>
      <c r="E647" s="19"/>
      <c r="F647" s="2"/>
    </row>
    <row r="648" spans="2:6">
      <c r="B648" s="2"/>
      <c r="E648" s="19"/>
      <c r="F648" s="2"/>
    </row>
    <row r="649" spans="2:6">
      <c r="B649" s="2"/>
      <c r="E649" s="19"/>
      <c r="F649" s="2"/>
    </row>
    <row r="650" spans="2:6">
      <c r="B650" s="2"/>
      <c r="E650" s="19"/>
      <c r="F650" s="2"/>
    </row>
    <row r="651" spans="2:6">
      <c r="B651" s="2"/>
      <c r="E651" s="19"/>
      <c r="F651" s="2"/>
    </row>
    <row r="652" spans="2:6">
      <c r="B652" s="2"/>
      <c r="E652" s="19"/>
      <c r="F652" s="2"/>
    </row>
    <row r="653" spans="2:6">
      <c r="B653" s="2"/>
      <c r="E653" s="19"/>
      <c r="F653" s="2"/>
    </row>
    <row r="654" spans="2:6">
      <c r="B654" s="2"/>
      <c r="E654" s="19"/>
      <c r="F654" s="2"/>
    </row>
    <row r="655" spans="2:6">
      <c r="B655" s="2"/>
      <c r="E655" s="19"/>
      <c r="F655" s="2"/>
    </row>
    <row r="656" spans="2:6">
      <c r="B656" s="2"/>
      <c r="E656" s="19"/>
      <c r="F656" s="2"/>
    </row>
    <row r="657" spans="2:6">
      <c r="B657" s="2"/>
      <c r="E657" s="19"/>
      <c r="F657" s="2"/>
    </row>
    <row r="658" spans="2:6">
      <c r="B658" s="2"/>
      <c r="E658" s="19"/>
      <c r="F658" s="2"/>
    </row>
    <row r="659" spans="2:6">
      <c r="B659" s="2"/>
      <c r="E659" s="19"/>
      <c r="F659" s="2"/>
    </row>
    <row r="660" spans="2:6">
      <c r="B660" s="2"/>
      <c r="E660" s="19"/>
      <c r="F660" s="2"/>
    </row>
    <row r="661" spans="2:6">
      <c r="B661" s="2"/>
      <c r="E661" s="19"/>
      <c r="F661" s="2"/>
    </row>
    <row r="662" spans="2:6">
      <c r="B662" s="2"/>
      <c r="E662" s="19"/>
      <c r="F662" s="2"/>
    </row>
    <row r="663" spans="2:6">
      <c r="B663" s="2"/>
      <c r="E663" s="19"/>
      <c r="F663" s="2"/>
    </row>
    <row r="664" spans="2:6">
      <c r="B664" s="2"/>
      <c r="E664" s="19"/>
      <c r="F664" s="2"/>
    </row>
    <row r="665" spans="2:6">
      <c r="B665" s="2"/>
      <c r="E665" s="19"/>
      <c r="F665" s="2"/>
    </row>
    <row r="666" spans="2:6">
      <c r="B666" s="2"/>
      <c r="E666" s="19"/>
      <c r="F666" s="2"/>
    </row>
    <row r="667" spans="2:6">
      <c r="B667" s="2"/>
      <c r="E667" s="19"/>
      <c r="F667" s="2"/>
    </row>
    <row r="668" spans="2:6">
      <c r="B668" s="2"/>
      <c r="E668" s="19"/>
      <c r="F668" s="2"/>
    </row>
    <row r="669" spans="2:6">
      <c r="B669" s="2"/>
      <c r="E669" s="19"/>
      <c r="F669" s="2"/>
    </row>
    <row r="670" spans="2:6">
      <c r="B670" s="2"/>
      <c r="E670" s="19"/>
      <c r="F670" s="2"/>
    </row>
    <row r="671" spans="2:6">
      <c r="B671" s="2"/>
      <c r="E671" s="19"/>
      <c r="F671" s="2"/>
    </row>
    <row r="672" spans="2:6">
      <c r="B672" s="2"/>
      <c r="E672" s="19"/>
      <c r="F672" s="2"/>
    </row>
    <row r="673" spans="2:6">
      <c r="B673" s="2"/>
      <c r="E673" s="19"/>
      <c r="F673" s="2"/>
    </row>
    <row r="674" spans="2:6">
      <c r="B674" s="2"/>
      <c r="E674" s="19"/>
      <c r="F674" s="2"/>
    </row>
    <row r="675" spans="2:6">
      <c r="B675" s="2"/>
      <c r="E675" s="19"/>
      <c r="F675" s="2"/>
    </row>
    <row r="676" spans="2:6">
      <c r="B676" s="2"/>
      <c r="E676" s="19"/>
      <c r="F676" s="2"/>
    </row>
    <row r="677" spans="2:6">
      <c r="B677" s="2"/>
      <c r="E677" s="19"/>
      <c r="F677" s="2"/>
    </row>
    <row r="678" spans="2:6">
      <c r="B678" s="2"/>
      <c r="E678" s="19"/>
      <c r="F678" s="2"/>
    </row>
    <row r="679" spans="2:6">
      <c r="B679" s="2"/>
      <c r="E679" s="19"/>
      <c r="F679" s="2"/>
    </row>
    <row r="680" spans="2:6">
      <c r="B680" s="2"/>
      <c r="E680" s="19"/>
      <c r="F680" s="2"/>
    </row>
    <row r="681" spans="2:6">
      <c r="B681" s="2"/>
      <c r="E681" s="19"/>
      <c r="F681" s="2"/>
    </row>
    <row r="682" spans="2:6">
      <c r="B682" s="2"/>
      <c r="E682" s="19"/>
      <c r="F682" s="2"/>
    </row>
    <row r="683" spans="2:6">
      <c r="B683" s="2"/>
      <c r="E683" s="19"/>
      <c r="F683" s="2"/>
    </row>
    <row r="684" spans="2:6">
      <c r="B684" s="2"/>
      <c r="E684" s="19"/>
      <c r="F684" s="2"/>
    </row>
    <row r="685" spans="2:6">
      <c r="B685" s="2"/>
      <c r="E685" s="19"/>
      <c r="F685" s="2"/>
    </row>
    <row r="686" spans="2:6">
      <c r="B686" s="2"/>
      <c r="E686" s="19"/>
      <c r="F686" s="2"/>
    </row>
    <row r="687" spans="2:6">
      <c r="B687" s="2"/>
      <c r="E687" s="19"/>
      <c r="F687" s="2"/>
    </row>
    <row r="688" spans="2:6">
      <c r="B688" s="2"/>
      <c r="E688" s="19"/>
      <c r="F688" s="2"/>
    </row>
    <row r="689" spans="2:6">
      <c r="B689" s="2"/>
      <c r="E689" s="19"/>
      <c r="F689" s="2"/>
    </row>
    <row r="690" spans="2:6">
      <c r="B690" s="2"/>
      <c r="E690" s="19"/>
      <c r="F690" s="2"/>
    </row>
    <row r="691" spans="2:6">
      <c r="B691" s="2"/>
      <c r="E691" s="19"/>
      <c r="F691" s="2"/>
    </row>
    <row r="692" spans="2:6">
      <c r="B692" s="2"/>
      <c r="E692" s="19"/>
      <c r="F692" s="2"/>
    </row>
    <row r="693" spans="2:6">
      <c r="B693" s="2"/>
      <c r="E693" s="19"/>
      <c r="F693" s="2"/>
    </row>
    <row r="694" spans="2:6">
      <c r="B694" s="2"/>
      <c r="E694" s="19"/>
      <c r="F694" s="2"/>
    </row>
    <row r="695" spans="2:6">
      <c r="B695" s="2"/>
      <c r="E695" s="19"/>
      <c r="F695" s="2"/>
    </row>
    <row r="696" spans="2:6">
      <c r="B696" s="2"/>
      <c r="E696" s="19"/>
      <c r="F696" s="2"/>
    </row>
    <row r="697" spans="2:6">
      <c r="B697" s="2"/>
      <c r="E697" s="19"/>
      <c r="F697" s="2"/>
    </row>
    <row r="698" spans="2:6">
      <c r="B698" s="2"/>
      <c r="E698" s="19"/>
      <c r="F698" s="2"/>
    </row>
    <row r="699" spans="2:6">
      <c r="B699" s="2"/>
      <c r="E699" s="19"/>
      <c r="F699" s="2"/>
    </row>
    <row r="700" spans="2:6">
      <c r="B700" s="2"/>
      <c r="E700" s="19"/>
      <c r="F700" s="2"/>
    </row>
    <row r="701" spans="2:6">
      <c r="B701" s="2"/>
      <c r="E701" s="19"/>
      <c r="F701" s="2"/>
    </row>
    <row r="702" spans="2:6">
      <c r="B702" s="2"/>
      <c r="E702" s="19"/>
      <c r="F702" s="2"/>
    </row>
    <row r="703" spans="2:6">
      <c r="B703" s="2"/>
      <c r="E703" s="19"/>
      <c r="F703" s="2"/>
    </row>
    <row r="704" spans="2:6">
      <c r="B704" s="2"/>
      <c r="E704" s="19"/>
      <c r="F704" s="2"/>
    </row>
    <row r="705" spans="2:6">
      <c r="B705" s="2"/>
      <c r="E705" s="19"/>
      <c r="F705" s="2"/>
    </row>
    <row r="706" spans="2:6">
      <c r="B706" s="2"/>
      <c r="E706" s="19"/>
      <c r="F706" s="2"/>
    </row>
    <row r="707" spans="2:6">
      <c r="B707" s="2"/>
      <c r="E707" s="19"/>
      <c r="F707" s="2"/>
    </row>
    <row r="708" spans="2:6">
      <c r="B708" s="2"/>
      <c r="E708" s="19"/>
      <c r="F708" s="2"/>
    </row>
    <row r="709" spans="2:6">
      <c r="B709" s="2"/>
      <c r="E709" s="19"/>
      <c r="F709" s="2"/>
    </row>
    <row r="710" spans="2:6">
      <c r="B710" s="2"/>
      <c r="E710" s="19"/>
      <c r="F710" s="2"/>
    </row>
    <row r="711" spans="2:6">
      <c r="B711" s="2"/>
      <c r="E711" s="19"/>
      <c r="F711" s="2"/>
    </row>
    <row r="712" spans="2:6">
      <c r="B712" s="2"/>
      <c r="E712" s="19"/>
      <c r="F712" s="2"/>
    </row>
    <row r="713" spans="2:6">
      <c r="B713" s="2"/>
      <c r="E713" s="19"/>
      <c r="F713" s="2"/>
    </row>
    <row r="714" spans="2:6">
      <c r="B714" s="2"/>
      <c r="E714" s="19"/>
      <c r="F714" s="2"/>
    </row>
    <row r="715" spans="2:6">
      <c r="B715" s="2"/>
      <c r="E715" s="19"/>
      <c r="F715" s="2"/>
    </row>
    <row r="716" spans="2:6">
      <c r="B716" s="2"/>
      <c r="E716" s="19"/>
      <c r="F716" s="2"/>
    </row>
    <row r="717" spans="2:6">
      <c r="B717" s="2"/>
      <c r="E717" s="19"/>
      <c r="F717" s="2"/>
    </row>
    <row r="718" spans="2:6">
      <c r="B718" s="2"/>
      <c r="E718" s="19"/>
      <c r="F718" s="2"/>
    </row>
    <row r="719" spans="2:6">
      <c r="B719" s="2"/>
      <c r="E719" s="19"/>
      <c r="F719" s="2"/>
    </row>
    <row r="720" spans="2:6">
      <c r="B720" s="2"/>
      <c r="E720" s="19"/>
      <c r="F720" s="2"/>
    </row>
    <row r="721" spans="2:6">
      <c r="B721" s="2"/>
      <c r="E721" s="19"/>
      <c r="F721" s="2"/>
    </row>
    <row r="722" spans="2:6">
      <c r="B722" s="2"/>
      <c r="E722" s="19"/>
      <c r="F722" s="2"/>
    </row>
    <row r="723" spans="2:6">
      <c r="B723" s="2"/>
      <c r="E723" s="19"/>
      <c r="F723" s="2"/>
    </row>
    <row r="724" spans="2:6">
      <c r="B724" s="2"/>
      <c r="E724" s="19"/>
      <c r="F724" s="2"/>
    </row>
    <row r="725" spans="2:6">
      <c r="B725" s="2"/>
      <c r="E725" s="19"/>
      <c r="F725" s="2"/>
    </row>
    <row r="726" spans="2:6">
      <c r="B726" s="2"/>
      <c r="F726" s="2"/>
    </row>
    <row r="727" spans="2:6">
      <c r="B727" s="2"/>
      <c r="F727" s="2"/>
    </row>
    <row r="728" spans="2:6">
      <c r="B728" s="2"/>
      <c r="F728" s="2"/>
    </row>
    <row r="729" spans="2:6">
      <c r="B729" s="2"/>
      <c r="F729" s="2"/>
    </row>
    <row r="730" spans="2:6">
      <c r="B730" s="2"/>
      <c r="F730" s="2"/>
    </row>
    <row r="731" spans="2:6">
      <c r="B731" s="2"/>
      <c r="F731" s="2"/>
    </row>
    <row r="732" spans="2:6">
      <c r="B732" s="2"/>
      <c r="F732" s="2"/>
    </row>
    <row r="733" spans="2:6">
      <c r="B733" s="2"/>
      <c r="F733" s="2"/>
    </row>
    <row r="734" spans="2:6">
      <c r="B734" s="2"/>
      <c r="F734" s="2"/>
    </row>
    <row r="735" spans="2:6">
      <c r="B735" s="2"/>
      <c r="F735" s="2"/>
    </row>
    <row r="736" spans="2:6">
      <c r="B736" s="2"/>
      <c r="F736" s="2"/>
    </row>
    <row r="737" spans="2:6">
      <c r="B737" s="2"/>
      <c r="F737" s="2"/>
    </row>
    <row r="738" spans="2:6">
      <c r="B738" s="2"/>
      <c r="F738" s="2"/>
    </row>
    <row r="739" spans="2:6">
      <c r="B739" s="2"/>
      <c r="F739" s="2"/>
    </row>
    <row r="740" spans="2:6">
      <c r="B740" s="2"/>
      <c r="F740" s="2"/>
    </row>
    <row r="741" spans="2:6">
      <c r="B741" s="2"/>
      <c r="F741" s="2"/>
    </row>
    <row r="742" spans="2:6">
      <c r="B742" s="2"/>
      <c r="F742" s="2"/>
    </row>
    <row r="743" spans="2:6">
      <c r="B743" s="2"/>
      <c r="F743" s="2"/>
    </row>
    <row r="744" spans="2:6">
      <c r="B744" s="2"/>
      <c r="F744" s="2"/>
    </row>
    <row r="745" spans="2:6">
      <c r="B745" s="2"/>
      <c r="F745" s="2"/>
    </row>
    <row r="746" spans="2:6">
      <c r="B746" s="2"/>
      <c r="F746" s="2"/>
    </row>
    <row r="747" spans="2:6">
      <c r="B747" s="2"/>
      <c r="F747" s="2"/>
    </row>
    <row r="748" spans="2:6">
      <c r="B748" s="2"/>
      <c r="F748" s="2"/>
    </row>
    <row r="749" spans="2:6">
      <c r="B749" s="2"/>
      <c r="F749" s="2"/>
    </row>
    <row r="750" spans="2:6">
      <c r="B750" s="2"/>
      <c r="F750" s="2"/>
    </row>
    <row r="751" spans="2:6">
      <c r="B751" s="2"/>
      <c r="F751" s="2"/>
    </row>
    <row r="752" spans="2:6">
      <c r="B752" s="2"/>
      <c r="F752" s="2"/>
    </row>
    <row r="753" spans="2:6">
      <c r="B753" s="2"/>
      <c r="F753" s="2"/>
    </row>
    <row r="754" spans="2:6">
      <c r="B754" s="2"/>
      <c r="F754" s="2"/>
    </row>
    <row r="755" spans="2:6">
      <c r="B755" s="2"/>
      <c r="F755" s="2"/>
    </row>
    <row r="756" spans="2:6">
      <c r="B756" s="2"/>
      <c r="F756" s="2"/>
    </row>
    <row r="757" spans="2:6">
      <c r="B757" s="2"/>
      <c r="F757" s="2"/>
    </row>
    <row r="758" spans="2:6">
      <c r="B758" s="2"/>
      <c r="F758" s="2"/>
    </row>
    <row r="759" spans="2:6">
      <c r="B759" s="2"/>
      <c r="F759" s="2"/>
    </row>
    <row r="760" spans="2:6">
      <c r="B760" s="2"/>
      <c r="F760" s="2"/>
    </row>
    <row r="761" spans="2:6">
      <c r="B761" s="2"/>
      <c r="F761" s="2"/>
    </row>
    <row r="762" spans="2:6">
      <c r="B762" s="2"/>
      <c r="F762" s="2"/>
    </row>
    <row r="763" spans="2:6">
      <c r="B763" s="2"/>
      <c r="F763" s="2"/>
    </row>
    <row r="764" spans="2:6">
      <c r="B764" s="2"/>
      <c r="F764" s="2"/>
    </row>
    <row r="765" spans="2:6">
      <c r="B765" s="2"/>
      <c r="F765" s="2"/>
    </row>
    <row r="766" spans="2:6">
      <c r="B766" s="2"/>
      <c r="F766" s="2"/>
    </row>
    <row r="767" spans="2:6">
      <c r="B767" s="2"/>
      <c r="F767" s="2"/>
    </row>
    <row r="768" spans="2:6">
      <c r="B768" s="2"/>
      <c r="F768" s="2"/>
    </row>
    <row r="769" spans="2:6">
      <c r="B769" s="2"/>
      <c r="F769" s="2"/>
    </row>
    <row r="770" spans="2:6">
      <c r="B770" s="2"/>
      <c r="F770" s="2"/>
    </row>
    <row r="771" spans="2:6">
      <c r="B771" s="2"/>
      <c r="F771" s="2"/>
    </row>
    <row r="772" spans="2:6">
      <c r="B772" s="2"/>
      <c r="F772" s="2"/>
    </row>
    <row r="773" spans="2:6">
      <c r="B773" s="2"/>
      <c r="F773" s="2"/>
    </row>
    <row r="774" spans="2:6">
      <c r="B774" s="2"/>
      <c r="F774" s="2"/>
    </row>
    <row r="775" spans="2:6">
      <c r="B775" s="2"/>
      <c r="F775" s="2"/>
    </row>
    <row r="776" spans="2:6">
      <c r="B776" s="2"/>
      <c r="F776" s="2"/>
    </row>
    <row r="777" spans="2:6">
      <c r="B777" s="2"/>
      <c r="F777" s="2"/>
    </row>
    <row r="778" spans="2:6">
      <c r="B778" s="2"/>
      <c r="F778" s="2"/>
    </row>
    <row r="779" spans="2:6">
      <c r="B779" s="2"/>
      <c r="F779" s="2"/>
    </row>
    <row r="780" spans="2:6">
      <c r="B780" s="2"/>
      <c r="F780" s="2"/>
    </row>
    <row r="781" spans="2:6">
      <c r="B781" s="2"/>
      <c r="F781" s="2"/>
    </row>
    <row r="782" spans="2:6">
      <c r="B782" s="2"/>
      <c r="F782" s="2"/>
    </row>
    <row r="783" spans="2:6">
      <c r="B783" s="2"/>
      <c r="F783" s="2"/>
    </row>
    <row r="784" spans="2:6">
      <c r="B784" s="2"/>
      <c r="F784" s="2"/>
    </row>
    <row r="785" spans="2:6">
      <c r="B785" s="2"/>
      <c r="F785" s="2"/>
    </row>
    <row r="786" spans="2:6">
      <c r="B786" s="2"/>
      <c r="F786" s="2"/>
    </row>
    <row r="787" spans="2:6">
      <c r="B787" s="2"/>
      <c r="F787" s="2"/>
    </row>
    <row r="788" spans="2:6">
      <c r="B788" s="2"/>
      <c r="F788" s="2"/>
    </row>
    <row r="789" spans="2:6">
      <c r="B789" s="2"/>
      <c r="F789" s="2"/>
    </row>
    <row r="790" spans="2:6">
      <c r="B790" s="2"/>
      <c r="F790" s="2"/>
    </row>
    <row r="791" spans="2:6">
      <c r="B791" s="2"/>
      <c r="F791" s="2"/>
    </row>
    <row r="792" spans="2:6">
      <c r="B792" s="2"/>
      <c r="F792" s="2"/>
    </row>
    <row r="793" spans="2:6">
      <c r="B793" s="2"/>
      <c r="F793" s="2"/>
    </row>
    <row r="794" spans="2:6">
      <c r="B794" s="2"/>
      <c r="F794" s="2"/>
    </row>
    <row r="795" spans="2:6">
      <c r="B795" s="2"/>
      <c r="F795" s="2"/>
    </row>
    <row r="796" spans="2:6">
      <c r="B796" s="2"/>
      <c r="F796" s="2"/>
    </row>
    <row r="797" spans="2:6">
      <c r="B797" s="2"/>
      <c r="F797" s="2"/>
    </row>
    <row r="798" spans="2:6">
      <c r="B798" s="2"/>
      <c r="F798" s="2"/>
    </row>
    <row r="799" spans="2:6">
      <c r="B799" s="2"/>
      <c r="F799" s="2"/>
    </row>
    <row r="800" spans="2:6">
      <c r="B800" s="2"/>
      <c r="F800" s="2"/>
    </row>
    <row r="801" spans="2:6">
      <c r="B801" s="2"/>
      <c r="F801" s="2"/>
    </row>
    <row r="802" spans="2:6">
      <c r="B802" s="2"/>
      <c r="F802" s="2"/>
    </row>
    <row r="803" spans="2:6">
      <c r="B803" s="2"/>
      <c r="F803" s="2"/>
    </row>
    <row r="804" spans="2:6">
      <c r="B804" s="2"/>
      <c r="F804" s="2"/>
    </row>
    <row r="805" spans="2:6">
      <c r="B805" s="2"/>
      <c r="F805" s="2"/>
    </row>
    <row r="806" spans="2:6">
      <c r="B806" s="2"/>
      <c r="F806" s="2"/>
    </row>
    <row r="807" spans="2:6">
      <c r="B807" s="2"/>
      <c r="F807" s="2"/>
    </row>
    <row r="808" spans="2:6">
      <c r="B808" s="2"/>
      <c r="F808" s="2"/>
    </row>
    <row r="809" spans="2:6">
      <c r="B809" s="2"/>
      <c r="F809" s="2"/>
    </row>
    <row r="810" spans="2:6">
      <c r="B810" s="2"/>
      <c r="F810" s="2"/>
    </row>
    <row r="811" spans="2:6">
      <c r="B811" s="2"/>
      <c r="F811" s="2"/>
    </row>
    <row r="812" spans="2:6">
      <c r="B812" s="2"/>
      <c r="F812" s="2"/>
    </row>
    <row r="813" spans="2:6">
      <c r="B813" s="2"/>
      <c r="F813" s="2"/>
    </row>
    <row r="814" spans="2:6">
      <c r="B814" s="2"/>
      <c r="F814" s="2"/>
    </row>
    <row r="815" spans="2:6">
      <c r="B815" s="2"/>
      <c r="F815" s="2"/>
    </row>
    <row r="816" spans="2:6">
      <c r="B816" s="2"/>
      <c r="F816" s="2"/>
    </row>
    <row r="817" spans="2:6">
      <c r="B817" s="2"/>
      <c r="F817" s="2"/>
    </row>
    <row r="818" spans="2:6">
      <c r="B818" s="2"/>
      <c r="F818" s="2"/>
    </row>
    <row r="819" spans="2:6">
      <c r="B819" s="2"/>
      <c r="F819" s="2"/>
    </row>
    <row r="820" spans="2:6">
      <c r="B820" s="2"/>
      <c r="F820" s="2"/>
    </row>
    <row r="821" spans="2:6">
      <c r="B821" s="2"/>
      <c r="F821" s="2"/>
    </row>
    <row r="822" spans="2:6">
      <c r="B822" s="2"/>
      <c r="F822" s="2"/>
    </row>
    <row r="823" spans="2:6">
      <c r="B823" s="2"/>
      <c r="F823" s="2"/>
    </row>
    <row r="824" spans="2:6">
      <c r="B824" s="2"/>
      <c r="F824" s="2"/>
    </row>
    <row r="825" spans="2:6">
      <c r="B825" s="2"/>
      <c r="F825" s="2"/>
    </row>
    <row r="826" spans="2:6">
      <c r="B826" s="2"/>
      <c r="F826" s="2"/>
    </row>
    <row r="827" spans="2:6">
      <c r="B827" s="2"/>
      <c r="F827" s="2"/>
    </row>
    <row r="828" spans="2:6">
      <c r="B828" s="2"/>
      <c r="F828" s="2"/>
    </row>
    <row r="829" spans="2:6">
      <c r="B829" s="2"/>
      <c r="F829" s="2"/>
    </row>
    <row r="830" spans="2:6">
      <c r="B830" s="2"/>
      <c r="F830" s="2"/>
    </row>
    <row r="831" spans="2:6">
      <c r="B831" s="2"/>
      <c r="F831" s="2"/>
    </row>
    <row r="832" spans="2:6">
      <c r="B832" s="2"/>
      <c r="F832" s="2"/>
    </row>
    <row r="833" spans="2:6">
      <c r="B833" s="2"/>
      <c r="F833" s="2"/>
    </row>
    <row r="834" spans="2:6">
      <c r="B834" s="2"/>
      <c r="F834" s="2"/>
    </row>
    <row r="835" spans="2:6">
      <c r="B835" s="2"/>
      <c r="F835" s="2"/>
    </row>
    <row r="836" spans="2:6">
      <c r="B836" s="2"/>
      <c r="F836" s="2"/>
    </row>
    <row r="837" spans="2:6">
      <c r="B837" s="2"/>
      <c r="F837" s="2"/>
    </row>
    <row r="838" spans="2:6">
      <c r="B838" s="2"/>
      <c r="F838" s="2"/>
    </row>
    <row r="839" spans="2:6">
      <c r="B839" s="2"/>
      <c r="F839" s="2"/>
    </row>
    <row r="840" spans="2:6">
      <c r="B840" s="2"/>
      <c r="F840" s="2"/>
    </row>
    <row r="841" spans="2:6">
      <c r="B841" s="2"/>
      <c r="F841" s="2"/>
    </row>
    <row r="842" spans="2:6">
      <c r="B842" s="2"/>
      <c r="F842" s="2"/>
    </row>
    <row r="843" spans="2:6">
      <c r="B843" s="2"/>
      <c r="F843" s="2"/>
    </row>
    <row r="844" spans="2:6">
      <c r="B844" s="2"/>
      <c r="F844" s="2"/>
    </row>
    <row r="845" spans="2:6">
      <c r="B845" s="2"/>
      <c r="F845" s="2"/>
    </row>
    <row r="846" spans="2:6">
      <c r="B846" s="2"/>
      <c r="F846" s="2"/>
    </row>
    <row r="847" spans="2:6">
      <c r="B847" s="2"/>
      <c r="F847" s="2"/>
    </row>
    <row r="848" spans="2:6">
      <c r="B848" s="2"/>
      <c r="F848" s="2"/>
    </row>
    <row r="849" spans="2:6">
      <c r="B849" s="2"/>
      <c r="F849" s="2"/>
    </row>
    <row r="850" spans="2:6">
      <c r="B850" s="2"/>
      <c r="F850" s="2"/>
    </row>
    <row r="851" spans="2:6">
      <c r="B851" s="2"/>
      <c r="F851" s="2"/>
    </row>
    <row r="852" spans="2:6">
      <c r="B852" s="2"/>
      <c r="F852" s="2"/>
    </row>
    <row r="853" spans="2:6">
      <c r="B853" s="2"/>
      <c r="F853" s="2"/>
    </row>
    <row r="854" spans="2:6">
      <c r="B854" s="2"/>
      <c r="F854" s="2"/>
    </row>
    <row r="855" spans="2:6">
      <c r="B855" s="2"/>
      <c r="F855" s="2"/>
    </row>
    <row r="856" spans="2:6">
      <c r="B856" s="2"/>
      <c r="F856" s="2"/>
    </row>
    <row r="857" spans="2:6">
      <c r="B857" s="2"/>
      <c r="F857" s="2"/>
    </row>
    <row r="858" spans="2:6">
      <c r="B858" s="2"/>
      <c r="F858" s="2"/>
    </row>
    <row r="859" spans="2:6">
      <c r="B859" s="2"/>
      <c r="F859" s="2"/>
    </row>
    <row r="860" spans="2:6">
      <c r="B860" s="2"/>
      <c r="F860" s="2"/>
    </row>
    <row r="861" spans="2:6">
      <c r="B861" s="2"/>
      <c r="F861" s="2"/>
    </row>
    <row r="862" spans="2:6">
      <c r="B862" s="2"/>
      <c r="F862" s="2"/>
    </row>
    <row r="863" spans="2:6">
      <c r="B863" s="2"/>
      <c r="F863" s="2"/>
    </row>
    <row r="864" spans="2:6">
      <c r="B864" s="2"/>
      <c r="F864" s="2"/>
    </row>
    <row r="865" spans="2:6">
      <c r="B865" s="2"/>
      <c r="F865" s="2"/>
    </row>
    <row r="866" spans="2:6">
      <c r="B866" s="2"/>
      <c r="F866" s="2"/>
    </row>
    <row r="867" spans="2:6">
      <c r="B867" s="2"/>
      <c r="F867" s="2"/>
    </row>
    <row r="868" spans="2:6">
      <c r="B868" s="2"/>
      <c r="F868" s="2"/>
    </row>
    <row r="869" spans="2:6">
      <c r="B869" s="2"/>
      <c r="F869" s="2"/>
    </row>
    <row r="870" spans="2:6">
      <c r="B870" s="2"/>
      <c r="F870" s="2"/>
    </row>
    <row r="871" spans="2:6">
      <c r="B871" s="2"/>
      <c r="F871" s="2"/>
    </row>
    <row r="872" spans="2:6">
      <c r="B872" s="2"/>
      <c r="F872" s="2"/>
    </row>
    <row r="873" spans="2:6">
      <c r="B873" s="2"/>
      <c r="F873" s="2"/>
    </row>
    <row r="874" spans="2:6">
      <c r="B874" s="2"/>
      <c r="F874" s="2"/>
    </row>
    <row r="875" spans="2:6">
      <c r="B875" s="2"/>
      <c r="F875" s="2"/>
    </row>
    <row r="876" spans="2:6">
      <c r="B876" s="2"/>
      <c r="F876" s="2"/>
    </row>
    <row r="877" spans="2:6">
      <c r="B877" s="2"/>
      <c r="F877" s="2"/>
    </row>
    <row r="878" spans="2:6">
      <c r="B878" s="2"/>
      <c r="F878" s="2"/>
    </row>
    <row r="879" spans="2:6">
      <c r="B879" s="2"/>
      <c r="F879" s="2"/>
    </row>
    <row r="880" spans="2:6">
      <c r="B880" s="2"/>
      <c r="F880" s="2"/>
    </row>
    <row r="881" spans="2:6">
      <c r="B881" s="2"/>
      <c r="F881" s="2"/>
    </row>
    <row r="882" spans="2:6">
      <c r="B882" s="2"/>
      <c r="F882" s="2"/>
    </row>
    <row r="883" spans="2:6">
      <c r="B883" s="2"/>
      <c r="F883" s="2"/>
    </row>
    <row r="884" spans="2:6">
      <c r="B884" s="2"/>
      <c r="F884" s="2"/>
    </row>
    <row r="885" spans="2:6">
      <c r="B885" s="2"/>
      <c r="F885" s="2"/>
    </row>
    <row r="886" spans="2:6">
      <c r="B886" s="2"/>
      <c r="F886" s="2"/>
    </row>
    <row r="887" spans="2:6">
      <c r="B887" s="2"/>
      <c r="F887" s="2"/>
    </row>
    <row r="888" spans="2:6">
      <c r="B888" s="2"/>
      <c r="F888" s="2"/>
    </row>
    <row r="889" spans="2:6">
      <c r="B889" s="2"/>
      <c r="F889" s="2"/>
    </row>
    <row r="890" spans="2:6">
      <c r="B890" s="2"/>
      <c r="F890" s="2"/>
    </row>
    <row r="891" spans="2:6">
      <c r="B891" s="2"/>
      <c r="F891" s="2"/>
    </row>
    <row r="892" spans="2:6">
      <c r="B892" s="2"/>
      <c r="F892" s="2"/>
    </row>
    <row r="893" spans="2:6">
      <c r="B893" s="2"/>
      <c r="F893" s="2"/>
    </row>
    <row r="894" spans="2:6">
      <c r="B894" s="2"/>
      <c r="F894" s="2"/>
    </row>
    <row r="895" spans="2:6">
      <c r="B895" s="2"/>
      <c r="F895" s="2"/>
    </row>
    <row r="896" spans="2:6">
      <c r="B896" s="2"/>
      <c r="F896" s="2"/>
    </row>
    <row r="897" spans="2:6">
      <c r="B897" s="2"/>
      <c r="F897" s="2"/>
    </row>
    <row r="898" spans="2:6">
      <c r="B898" s="2"/>
      <c r="F898" s="2"/>
    </row>
    <row r="899" spans="2:6">
      <c r="B899" s="2"/>
      <c r="F899" s="2"/>
    </row>
    <row r="900" spans="2:6">
      <c r="B900" s="2"/>
      <c r="F900" s="2"/>
    </row>
    <row r="901" spans="2:6">
      <c r="B901" s="2"/>
      <c r="F901" s="2"/>
    </row>
    <row r="902" spans="2:6">
      <c r="B902" s="2"/>
      <c r="F902" s="2"/>
    </row>
    <row r="903" spans="2:6">
      <c r="B903" s="2"/>
      <c r="F903" s="2"/>
    </row>
    <row r="904" spans="2:6">
      <c r="B904" s="2"/>
      <c r="F904" s="2"/>
    </row>
    <row r="905" spans="2:6">
      <c r="B905" s="2"/>
      <c r="F905" s="2"/>
    </row>
    <row r="906" spans="2:6">
      <c r="B906" s="2"/>
      <c r="F906" s="2"/>
    </row>
    <row r="907" spans="2:6">
      <c r="B907" s="2"/>
      <c r="F907" s="2"/>
    </row>
    <row r="908" spans="2:6">
      <c r="B908" s="2"/>
      <c r="F908" s="2"/>
    </row>
    <row r="909" spans="2:6">
      <c r="B909" s="2"/>
      <c r="F909" s="2"/>
    </row>
    <row r="910" spans="2:6">
      <c r="B910" s="2"/>
      <c r="F910" s="2"/>
    </row>
    <row r="911" spans="2:6">
      <c r="B911" s="2"/>
      <c r="F911" s="2"/>
    </row>
    <row r="912" spans="2:6">
      <c r="B912" s="2"/>
      <c r="F912" s="2"/>
    </row>
    <row r="913" spans="2:6">
      <c r="B913" s="2"/>
      <c r="F913" s="2"/>
    </row>
    <row r="914" spans="2:6">
      <c r="B914" s="2"/>
      <c r="F914" s="2"/>
    </row>
    <row r="915" spans="2:6">
      <c r="B915" s="2"/>
      <c r="F915" s="2"/>
    </row>
    <row r="916" spans="2:6">
      <c r="B916" s="2"/>
      <c r="F916" s="2"/>
    </row>
    <row r="917" spans="2:6">
      <c r="B917" s="2"/>
      <c r="F917" s="2"/>
    </row>
    <row r="918" spans="2:6">
      <c r="B918" s="2"/>
      <c r="F918" s="2"/>
    </row>
    <row r="919" spans="2:6">
      <c r="B919" s="2"/>
      <c r="F919" s="2"/>
    </row>
    <row r="920" spans="2:6">
      <c r="B920" s="2"/>
      <c r="F920" s="2"/>
    </row>
    <row r="921" spans="2:6">
      <c r="B921" s="2"/>
      <c r="F921" s="2"/>
    </row>
    <row r="922" spans="2:6">
      <c r="B922" s="2"/>
      <c r="F922" s="2"/>
    </row>
    <row r="923" spans="2:6">
      <c r="B923" s="2"/>
      <c r="F923" s="2"/>
    </row>
    <row r="924" spans="2:6">
      <c r="B924" s="2"/>
      <c r="F924" s="2"/>
    </row>
    <row r="925" spans="2:6">
      <c r="B925" s="2"/>
      <c r="F925" s="2"/>
    </row>
    <row r="926" spans="2:6">
      <c r="B926" s="2"/>
      <c r="F926" s="2"/>
    </row>
    <row r="927" spans="2:6">
      <c r="B927" s="2"/>
      <c r="F927" s="2"/>
    </row>
    <row r="928" spans="2:6">
      <c r="B928" s="2"/>
      <c r="F928" s="2"/>
    </row>
    <row r="929" spans="2:6">
      <c r="B929" s="2"/>
      <c r="F929" s="2"/>
    </row>
    <row r="930" spans="2:6">
      <c r="B930" s="2"/>
      <c r="F930" s="2"/>
    </row>
    <row r="931" spans="2:6">
      <c r="B931" s="2"/>
      <c r="F931" s="2"/>
    </row>
    <row r="932" spans="2:6">
      <c r="B932" s="2"/>
      <c r="F932" s="2"/>
    </row>
    <row r="933" spans="2:6">
      <c r="B933" s="2"/>
      <c r="F933" s="2"/>
    </row>
    <row r="934" spans="2:6">
      <c r="B934" s="2"/>
      <c r="F934" s="2"/>
    </row>
    <row r="935" spans="2:6">
      <c r="B935" s="2"/>
      <c r="F935" s="2"/>
    </row>
    <row r="936" spans="2:6">
      <c r="B936" s="2"/>
      <c r="F936" s="2"/>
    </row>
    <row r="937" spans="2:6">
      <c r="B937" s="2"/>
      <c r="F937" s="2"/>
    </row>
    <row r="938" spans="2:6">
      <c r="B938" s="2"/>
      <c r="F938" s="2"/>
    </row>
    <row r="939" spans="2:6">
      <c r="B939" s="2"/>
      <c r="F939" s="2"/>
    </row>
    <row r="940" spans="2:6">
      <c r="B940" s="2"/>
      <c r="F940" s="2"/>
    </row>
    <row r="941" spans="2:6">
      <c r="B941" s="2"/>
      <c r="F941" s="2"/>
    </row>
    <row r="942" spans="2:6">
      <c r="B942" s="2"/>
      <c r="F942" s="2"/>
    </row>
    <row r="943" spans="2:6">
      <c r="B943" s="2"/>
      <c r="F943" s="2"/>
    </row>
    <row r="944" spans="2:6">
      <c r="B944" s="2"/>
      <c r="F944" s="2"/>
    </row>
    <row r="945" spans="2:6">
      <c r="B945" s="2"/>
      <c r="F945" s="2"/>
    </row>
    <row r="946" spans="2:6">
      <c r="B946" s="2"/>
      <c r="F946" s="2"/>
    </row>
    <row r="947" spans="2:6">
      <c r="B947" s="2"/>
      <c r="F947" s="2"/>
    </row>
    <row r="948" spans="2:6">
      <c r="B948" s="2"/>
      <c r="F948" s="2"/>
    </row>
    <row r="949" spans="2:6">
      <c r="B949" s="2"/>
      <c r="F949" s="2"/>
    </row>
    <row r="950" spans="2:6">
      <c r="B950" s="2"/>
      <c r="F950" s="2"/>
    </row>
    <row r="951" spans="2:6">
      <c r="B951" s="2"/>
      <c r="F951" s="2"/>
    </row>
    <row r="952" spans="2:6">
      <c r="B952" s="2"/>
      <c r="F952" s="2"/>
    </row>
    <row r="953" spans="2:6">
      <c r="B953" s="2"/>
      <c r="F953" s="2"/>
    </row>
    <row r="954" spans="2:6">
      <c r="B954" s="2"/>
      <c r="F954" s="2"/>
    </row>
    <row r="955" spans="2:6">
      <c r="B955" s="2"/>
      <c r="F955" s="2"/>
    </row>
    <row r="956" spans="2:6">
      <c r="B956" s="2"/>
      <c r="F956" s="2"/>
    </row>
    <row r="957" spans="2:6">
      <c r="B957" s="2"/>
      <c r="F957" s="2"/>
    </row>
    <row r="958" spans="2:6">
      <c r="B958" s="2"/>
      <c r="F958" s="2"/>
    </row>
    <row r="959" spans="2:6">
      <c r="B959" s="2"/>
      <c r="F959" s="2"/>
    </row>
    <row r="960" spans="2:6">
      <c r="B960" s="2"/>
      <c r="F960" s="2"/>
    </row>
    <row r="961" spans="2:6">
      <c r="B961" s="2"/>
      <c r="F961" s="2"/>
    </row>
    <row r="962" spans="2:6">
      <c r="B962" s="2"/>
      <c r="F962" s="2"/>
    </row>
    <row r="963" spans="2:6">
      <c r="B963" s="2"/>
      <c r="F963" s="2"/>
    </row>
    <row r="964" spans="2:6">
      <c r="B964" s="2"/>
      <c r="F964" s="2"/>
    </row>
    <row r="965" spans="2:6">
      <c r="B965" s="2"/>
      <c r="F965" s="2"/>
    </row>
    <row r="966" spans="2:6">
      <c r="B966" s="2"/>
      <c r="F966" s="2"/>
    </row>
    <row r="967" spans="2:6">
      <c r="B967" s="2"/>
      <c r="F967" s="2"/>
    </row>
    <row r="968" spans="2:6">
      <c r="B968" s="2"/>
      <c r="F968" s="2"/>
    </row>
    <row r="969" spans="2:6">
      <c r="B969" s="2"/>
      <c r="F969" s="2"/>
    </row>
    <row r="970" spans="2:6">
      <c r="B970" s="2"/>
      <c r="F970" s="2"/>
    </row>
    <row r="971" spans="2:6">
      <c r="B971" s="2"/>
      <c r="F971" s="2"/>
    </row>
    <row r="972" spans="2:6">
      <c r="B972" s="2"/>
      <c r="F972" s="2"/>
    </row>
    <row r="973" spans="2:6">
      <c r="B973" s="2"/>
      <c r="F973" s="2"/>
    </row>
    <row r="974" spans="2:6">
      <c r="B974" s="2"/>
      <c r="F974" s="2"/>
    </row>
    <row r="975" spans="2:6">
      <c r="B975" s="2"/>
      <c r="F975" s="2"/>
    </row>
    <row r="976" spans="2:6">
      <c r="B976" s="2"/>
      <c r="F976" s="2"/>
    </row>
    <row r="977" spans="2:6">
      <c r="B977" s="2"/>
      <c r="F977" s="2"/>
    </row>
    <row r="978" spans="2:6">
      <c r="B978" s="2"/>
      <c r="F978" s="2"/>
    </row>
    <row r="979" spans="2:6">
      <c r="B979" s="2"/>
      <c r="F979" s="2"/>
    </row>
    <row r="980" spans="2:6">
      <c r="B980" s="2"/>
      <c r="F980" s="2"/>
    </row>
    <row r="981" spans="2:6">
      <c r="B981" s="2"/>
      <c r="F981" s="2"/>
    </row>
    <row r="982" spans="2:6">
      <c r="B982" s="2"/>
      <c r="F982" s="2"/>
    </row>
    <row r="983" spans="2:6">
      <c r="B983" s="2"/>
      <c r="F983" s="2"/>
    </row>
    <row r="984" spans="2:6">
      <c r="B984" s="2"/>
      <c r="F984" s="2"/>
    </row>
    <row r="985" spans="2:6">
      <c r="B985" s="2"/>
      <c r="F985" s="2"/>
    </row>
    <row r="986" spans="2:6">
      <c r="B986" s="2"/>
      <c r="F986" s="2"/>
    </row>
    <row r="987" spans="2:6">
      <c r="B987" s="2"/>
      <c r="F987" s="2"/>
    </row>
    <row r="988" spans="2:6">
      <c r="B988" s="2"/>
      <c r="F988" s="2"/>
    </row>
    <row r="989" spans="2:6">
      <c r="B989" s="2"/>
      <c r="F989" s="2"/>
    </row>
    <row r="990" spans="2:6">
      <c r="B990" s="2"/>
      <c r="F990" s="2"/>
    </row>
    <row r="991" spans="2:6">
      <c r="B991" s="2"/>
      <c r="F991" s="2"/>
    </row>
    <row r="992" spans="2:6">
      <c r="B992" s="2"/>
      <c r="F992" s="2"/>
    </row>
    <row r="993" spans="2:6">
      <c r="B993" s="2"/>
      <c r="F993" s="2"/>
    </row>
    <row r="994" spans="2:6">
      <c r="B994" s="2"/>
      <c r="F994" s="2"/>
    </row>
    <row r="995" spans="2:6">
      <c r="B995" s="2"/>
      <c r="F995" s="2"/>
    </row>
    <row r="996" spans="2:6">
      <c r="B996" s="2"/>
      <c r="F996" s="2"/>
    </row>
    <row r="997" spans="2:6">
      <c r="B997" s="2"/>
      <c r="F997" s="2"/>
    </row>
    <row r="998" spans="2:6">
      <c r="B998" s="2"/>
      <c r="F998" s="2"/>
    </row>
    <row r="999" spans="2:6">
      <c r="B999" s="2"/>
      <c r="F999" s="2"/>
    </row>
    <row r="1000" spans="2:6">
      <c r="B1000" s="2"/>
      <c r="F1000" s="2"/>
    </row>
    <row r="1001" spans="2:6">
      <c r="B1001" s="2"/>
      <c r="F1001" s="2"/>
    </row>
    <row r="1002" spans="2:6">
      <c r="B1002" s="2"/>
      <c r="F1002" s="2"/>
    </row>
    <row r="1003" spans="2:6">
      <c r="B1003" s="2"/>
      <c r="F1003" s="2"/>
    </row>
    <row r="1004" spans="2:6">
      <c r="B1004" s="2"/>
      <c r="F1004" s="2"/>
    </row>
    <row r="1005" spans="2:6">
      <c r="B1005" s="2"/>
      <c r="F1005" s="2"/>
    </row>
    <row r="1006" spans="2:6">
      <c r="B1006" s="2"/>
      <c r="F1006" s="2"/>
    </row>
    <row r="1007" spans="2:6">
      <c r="B1007" s="2"/>
      <c r="F1007" s="2"/>
    </row>
    <row r="1008" spans="2:6">
      <c r="B1008" s="2"/>
      <c r="F1008" s="2"/>
    </row>
    <row r="1009" spans="2:6">
      <c r="B1009" s="2"/>
      <c r="F1009" s="2"/>
    </row>
    <row r="1010" spans="2:6">
      <c r="B1010" s="2"/>
      <c r="F1010" s="2"/>
    </row>
    <row r="1011" spans="2:6">
      <c r="B1011" s="2"/>
      <c r="F1011" s="2"/>
    </row>
    <row r="1012" spans="2:6">
      <c r="B1012" s="2"/>
      <c r="F1012" s="2"/>
    </row>
    <row r="1013" spans="2:6">
      <c r="B1013" s="2"/>
      <c r="F1013" s="2"/>
    </row>
    <row r="1014" spans="2:6">
      <c r="B1014" s="2"/>
      <c r="F1014" s="2"/>
    </row>
    <row r="1015" spans="2:6">
      <c r="B1015" s="2"/>
      <c r="F1015" s="2"/>
    </row>
    <row r="1016" spans="2:6">
      <c r="B1016" s="2"/>
      <c r="F1016" s="2"/>
    </row>
    <row r="1017" spans="2:6">
      <c r="B1017" s="2"/>
      <c r="F1017" s="2"/>
    </row>
    <row r="1018" spans="2:6">
      <c r="B1018" s="2"/>
      <c r="F1018" s="2"/>
    </row>
    <row r="1019" spans="2:6">
      <c r="B1019" s="2"/>
      <c r="F1019" s="2"/>
    </row>
    <row r="1020" spans="2:6">
      <c r="B1020" s="2"/>
      <c r="F1020" s="2"/>
    </row>
    <row r="1021" spans="2:6">
      <c r="B1021" s="2"/>
      <c r="F1021" s="2"/>
    </row>
    <row r="1022" spans="2:6">
      <c r="B1022" s="2"/>
      <c r="F1022" s="2"/>
    </row>
    <row r="1023" spans="2:6">
      <c r="B1023" s="2"/>
      <c r="F1023" s="2"/>
    </row>
    <row r="1024" spans="2:6">
      <c r="B1024" s="2"/>
      <c r="F1024" s="2"/>
    </row>
    <row r="1025" spans="2:6">
      <c r="B1025" s="2"/>
      <c r="F1025" s="2"/>
    </row>
    <row r="1026" spans="2:6">
      <c r="B1026" s="2"/>
      <c r="F1026" s="2"/>
    </row>
    <row r="1027" spans="2:6">
      <c r="B1027" s="2"/>
      <c r="F1027" s="2"/>
    </row>
    <row r="1028" spans="2:6">
      <c r="B1028" s="2"/>
      <c r="F1028" s="2"/>
    </row>
    <row r="1029" spans="2:6">
      <c r="B1029" s="2"/>
      <c r="F1029" s="2"/>
    </row>
    <row r="1030" spans="2:6">
      <c r="B1030" s="2"/>
      <c r="F1030" s="2"/>
    </row>
    <row r="1031" spans="2:6">
      <c r="B1031" s="2"/>
      <c r="F1031" s="2"/>
    </row>
    <row r="1032" spans="2:6">
      <c r="B1032" s="2"/>
      <c r="F1032" s="2"/>
    </row>
    <row r="1033" spans="2:6">
      <c r="B1033" s="2"/>
      <c r="F1033" s="2"/>
    </row>
    <row r="1034" spans="2:6">
      <c r="B1034" s="2"/>
      <c r="F1034" s="2"/>
    </row>
    <row r="1035" spans="2:6">
      <c r="B1035" s="2"/>
      <c r="F1035" s="2"/>
    </row>
    <row r="1036" spans="2:6">
      <c r="B1036" s="2"/>
      <c r="F1036" s="2"/>
    </row>
    <row r="1037" spans="2:6">
      <c r="B1037" s="2"/>
      <c r="F1037" s="2"/>
    </row>
    <row r="1038" spans="2:6">
      <c r="B1038" s="2"/>
      <c r="F1038" s="2"/>
    </row>
    <row r="1039" spans="2:6">
      <c r="B1039" s="2"/>
      <c r="F1039" s="2"/>
    </row>
    <row r="1040" spans="2:6">
      <c r="B1040" s="2"/>
      <c r="F1040" s="2"/>
    </row>
    <row r="1041" spans="2:6">
      <c r="B1041" s="2"/>
      <c r="F1041" s="2"/>
    </row>
    <row r="1042" spans="2:6">
      <c r="B1042" s="2"/>
      <c r="F1042" s="2"/>
    </row>
    <row r="1043" spans="2:6">
      <c r="B1043" s="2"/>
      <c r="F1043" s="2"/>
    </row>
    <row r="1044" spans="2:6">
      <c r="B1044" s="2"/>
      <c r="F1044" s="2"/>
    </row>
    <row r="1045" spans="2:6">
      <c r="B1045" s="2"/>
      <c r="F1045" s="2"/>
    </row>
    <row r="1046" spans="2:6">
      <c r="B1046" s="2"/>
      <c r="F1046" s="2"/>
    </row>
    <row r="1047" spans="2:6">
      <c r="B1047" s="2"/>
      <c r="F1047" s="2"/>
    </row>
    <row r="1048" spans="2:6">
      <c r="B1048" s="2"/>
      <c r="F1048" s="2"/>
    </row>
    <row r="1049" spans="2:6">
      <c r="B1049" s="2"/>
      <c r="F1049" s="2"/>
    </row>
    <row r="1050" spans="2:6">
      <c r="B1050" s="2"/>
      <c r="F1050" s="2"/>
    </row>
    <row r="1051" spans="2:6">
      <c r="B1051" s="2"/>
      <c r="F1051" s="2"/>
    </row>
    <row r="1052" spans="2:6">
      <c r="B1052" s="2"/>
      <c r="F1052" s="2"/>
    </row>
    <row r="1053" spans="2:6">
      <c r="B1053" s="2"/>
      <c r="F1053" s="2"/>
    </row>
    <row r="1054" spans="2:6">
      <c r="B1054" s="2"/>
      <c r="F1054" s="2"/>
    </row>
    <row r="1055" spans="2:6">
      <c r="B1055" s="2"/>
      <c r="F1055" s="2"/>
    </row>
    <row r="1056" spans="2:6">
      <c r="B1056" s="2"/>
      <c r="F1056" s="2"/>
    </row>
    <row r="1057" spans="2:6">
      <c r="B1057" s="2"/>
      <c r="F1057" s="2"/>
    </row>
    <row r="1058" spans="2:6">
      <c r="B1058" s="2"/>
      <c r="F1058" s="2"/>
    </row>
    <row r="1059" spans="2:6">
      <c r="B1059" s="2"/>
      <c r="F1059" s="2"/>
    </row>
    <row r="1060" spans="2:6">
      <c r="B1060" s="2"/>
      <c r="F1060" s="2"/>
    </row>
    <row r="1061" spans="2:6">
      <c r="B1061" s="2"/>
      <c r="F1061" s="2"/>
    </row>
    <row r="1062" spans="2:6">
      <c r="B1062" s="2"/>
      <c r="F1062" s="2"/>
    </row>
    <row r="1063" spans="2:6">
      <c r="B1063" s="2"/>
      <c r="F1063" s="2"/>
    </row>
    <row r="1064" spans="2:6">
      <c r="B1064" s="2"/>
      <c r="F1064" s="2"/>
    </row>
    <row r="1065" spans="2:6">
      <c r="B1065" s="2"/>
      <c r="F1065" s="2"/>
    </row>
    <row r="1066" spans="2:6">
      <c r="B1066" s="2"/>
      <c r="F1066" s="2"/>
    </row>
    <row r="1067" spans="2:6">
      <c r="B1067" s="2"/>
      <c r="F1067" s="2"/>
    </row>
    <row r="1068" spans="2:6">
      <c r="B1068" s="2"/>
      <c r="F1068" s="2"/>
    </row>
    <row r="1069" spans="2:6">
      <c r="B1069" s="2"/>
      <c r="F1069" s="2"/>
    </row>
    <row r="1070" spans="2:6">
      <c r="B1070" s="2"/>
      <c r="F1070" s="2"/>
    </row>
    <row r="1071" spans="2:6">
      <c r="B1071" s="2"/>
      <c r="F1071" s="2"/>
    </row>
    <row r="1072" spans="2:6">
      <c r="B1072" s="2"/>
      <c r="F1072" s="2"/>
    </row>
    <row r="1073" spans="2:6">
      <c r="B1073" s="2"/>
      <c r="F1073" s="2"/>
    </row>
    <row r="1074" spans="2:6">
      <c r="B1074" s="2"/>
      <c r="F1074" s="2"/>
    </row>
    <row r="1075" spans="2:6">
      <c r="B1075" s="2"/>
      <c r="F1075" s="2"/>
    </row>
    <row r="1076" spans="2:6">
      <c r="B1076" s="2"/>
      <c r="F1076" s="2"/>
    </row>
    <row r="1077" spans="2:6">
      <c r="B1077" s="2"/>
      <c r="F1077" s="2"/>
    </row>
    <row r="1078" spans="2:6">
      <c r="B1078" s="2"/>
      <c r="F1078" s="2"/>
    </row>
    <row r="1079" spans="2:6">
      <c r="B1079" s="2"/>
      <c r="F1079" s="2"/>
    </row>
    <row r="1080" spans="2:6">
      <c r="B1080" s="2"/>
      <c r="F1080" s="2"/>
    </row>
    <row r="1081" spans="2:6">
      <c r="B1081" s="2"/>
      <c r="F1081" s="2"/>
    </row>
    <row r="1082" spans="2:6">
      <c r="B1082" s="2"/>
      <c r="F1082" s="2"/>
    </row>
    <row r="1083" spans="2:6">
      <c r="B1083" s="2"/>
      <c r="F1083" s="2"/>
    </row>
    <row r="1084" spans="2:6">
      <c r="B1084" s="2"/>
      <c r="F1084" s="2"/>
    </row>
    <row r="1085" spans="2:6">
      <c r="B1085" s="2"/>
      <c r="F1085" s="2"/>
    </row>
    <row r="1086" spans="2:6">
      <c r="B1086" s="2"/>
      <c r="F1086" s="2"/>
    </row>
    <row r="1087" spans="2:6">
      <c r="B1087" s="2"/>
      <c r="F1087" s="2"/>
    </row>
    <row r="1088" spans="2:6">
      <c r="B1088" s="2"/>
      <c r="F1088" s="2"/>
    </row>
    <row r="1089" spans="2:6">
      <c r="B1089" s="2"/>
      <c r="F1089" s="2"/>
    </row>
    <row r="1090" spans="2:6">
      <c r="B1090" s="2"/>
      <c r="F1090" s="2"/>
    </row>
    <row r="1091" spans="2:6">
      <c r="B1091" s="2"/>
      <c r="F1091" s="2"/>
    </row>
    <row r="1092" spans="2:6">
      <c r="B1092" s="2"/>
      <c r="F1092" s="2"/>
    </row>
    <row r="1093" spans="2:6">
      <c r="B1093" s="2"/>
      <c r="F1093" s="2"/>
    </row>
    <row r="1094" spans="2:6">
      <c r="B1094" s="2"/>
      <c r="F1094" s="2"/>
    </row>
    <row r="1095" spans="2:6">
      <c r="B1095" s="2"/>
      <c r="F1095" s="2"/>
    </row>
    <row r="1096" spans="2:6">
      <c r="B1096" s="2"/>
      <c r="F1096" s="2"/>
    </row>
    <row r="1097" spans="2:6">
      <c r="B1097" s="2"/>
      <c r="F1097" s="2"/>
    </row>
    <row r="1098" spans="2:6">
      <c r="B1098" s="2"/>
      <c r="F1098" s="2"/>
    </row>
    <row r="1099" spans="2:6">
      <c r="B1099" s="2"/>
      <c r="F1099" s="2"/>
    </row>
    <row r="1100" spans="2:6">
      <c r="B1100" s="2"/>
      <c r="F1100" s="2"/>
    </row>
    <row r="1101" spans="2:6">
      <c r="B1101" s="2"/>
      <c r="F1101" s="2"/>
    </row>
    <row r="1102" spans="2:6">
      <c r="B1102" s="2"/>
      <c r="F1102" s="2"/>
    </row>
    <row r="1103" spans="2:6">
      <c r="B1103" s="2"/>
      <c r="F1103" s="2"/>
    </row>
    <row r="1104" spans="2:6">
      <c r="B1104" s="2"/>
      <c r="F1104" s="2"/>
    </row>
    <row r="1105" spans="2:6">
      <c r="B1105" s="2"/>
      <c r="F1105" s="2"/>
    </row>
    <row r="1106" spans="2:6">
      <c r="B1106" s="2"/>
      <c r="F1106" s="2"/>
    </row>
    <row r="1107" spans="2:6">
      <c r="B1107" s="2"/>
      <c r="F1107" s="2"/>
    </row>
    <row r="1108" spans="2:6">
      <c r="B1108" s="2"/>
      <c r="F1108" s="2"/>
    </row>
    <row r="1109" spans="2:6">
      <c r="B1109" s="2"/>
      <c r="F1109" s="2"/>
    </row>
    <row r="1110" spans="2:6">
      <c r="B1110" s="2"/>
      <c r="F1110" s="2"/>
    </row>
    <row r="1111" spans="2:6">
      <c r="B1111" s="2"/>
      <c r="F1111" s="2"/>
    </row>
    <row r="1112" spans="2:6">
      <c r="B1112" s="2"/>
      <c r="F1112" s="2"/>
    </row>
    <row r="1113" spans="2:6">
      <c r="B1113" s="2"/>
      <c r="F1113" s="2"/>
    </row>
    <row r="1114" spans="2:6">
      <c r="B1114" s="2"/>
      <c r="F1114" s="2"/>
    </row>
    <row r="1115" spans="2:6">
      <c r="B1115" s="2"/>
      <c r="F1115" s="2"/>
    </row>
    <row r="1116" spans="2:6">
      <c r="B1116" s="2"/>
      <c r="F1116" s="2"/>
    </row>
    <row r="1117" spans="2:6">
      <c r="B1117" s="2"/>
      <c r="F1117" s="2"/>
    </row>
    <row r="1118" spans="2:6">
      <c r="B1118" s="2"/>
      <c r="F1118" s="2"/>
    </row>
    <row r="1119" spans="2:6">
      <c r="B1119" s="2"/>
      <c r="F1119" s="2"/>
    </row>
    <row r="1120" spans="2:6">
      <c r="B1120" s="2"/>
      <c r="F1120" s="2"/>
    </row>
    <row r="1121" spans="2:6">
      <c r="B1121" s="2"/>
      <c r="F1121" s="2"/>
    </row>
    <row r="1122" spans="2:6">
      <c r="B1122" s="2"/>
      <c r="F1122" s="2"/>
    </row>
    <row r="1123" spans="2:6">
      <c r="B1123" s="2"/>
      <c r="F1123" s="2"/>
    </row>
    <row r="1124" spans="2:6">
      <c r="B1124" s="2"/>
      <c r="F1124" s="2"/>
    </row>
    <row r="1125" spans="2:6">
      <c r="B1125" s="2"/>
      <c r="F1125" s="2"/>
    </row>
    <row r="1126" spans="2:6">
      <c r="B1126" s="2"/>
      <c r="F1126" s="2"/>
    </row>
    <row r="1127" spans="2:6">
      <c r="B1127" s="2"/>
      <c r="F1127" s="2"/>
    </row>
    <row r="1128" spans="2:6">
      <c r="B1128" s="2"/>
      <c r="F1128" s="2"/>
    </row>
    <row r="1129" spans="2:6">
      <c r="B1129" s="2"/>
      <c r="F1129" s="2"/>
    </row>
    <row r="1130" spans="2:6">
      <c r="B1130" s="2"/>
      <c r="F1130" s="2"/>
    </row>
    <row r="1131" spans="2:6">
      <c r="B1131" s="2"/>
      <c r="F1131" s="2"/>
    </row>
    <row r="1132" spans="2:6">
      <c r="B1132" s="2"/>
      <c r="F1132" s="2"/>
    </row>
    <row r="1133" spans="2:6">
      <c r="B1133" s="2"/>
      <c r="F1133" s="2"/>
    </row>
    <row r="1134" spans="2:6">
      <c r="B1134" s="2"/>
      <c r="F1134" s="2"/>
    </row>
    <row r="1135" spans="2:6">
      <c r="B1135" s="2"/>
      <c r="F1135" s="2"/>
    </row>
    <row r="1136" spans="2:6">
      <c r="B1136" s="2"/>
      <c r="F1136" s="2"/>
    </row>
    <row r="1137" spans="2:6">
      <c r="B1137" s="2"/>
      <c r="F1137" s="2"/>
    </row>
    <row r="1138" spans="2:6">
      <c r="B1138" s="2"/>
      <c r="F1138" s="2"/>
    </row>
    <row r="1139" spans="2:6">
      <c r="B1139" s="2"/>
      <c r="F1139" s="2"/>
    </row>
  </sheetData>
  <phoneticPr fontId="8" type="noConversion"/>
  <hyperlinks>
    <hyperlink ref="P11" r:id="rId1" display="http://www.konkoly.hu/cgi-bin/IBVS?584" xr:uid="{00000000-0004-0000-0100-000000000000}"/>
    <hyperlink ref="P12" r:id="rId2" display="http://www.konkoly.hu/cgi-bin/IBVS?584" xr:uid="{00000000-0004-0000-0100-000001000000}"/>
    <hyperlink ref="P13" r:id="rId3" display="http://www.konkoly.hu/cgi-bin/IBVS?584" xr:uid="{00000000-0004-0000-0100-000002000000}"/>
    <hyperlink ref="P327" r:id="rId4" display="http://www.konkoly.hu/cgi-bin/IBVS?584" xr:uid="{00000000-0004-0000-0100-000003000000}"/>
    <hyperlink ref="P60" r:id="rId5" display="http://www.bav-astro.de/sfs/BAVM_link.php?BAVMnr=38" xr:uid="{00000000-0004-0000-0100-000004000000}"/>
    <hyperlink ref="P61" r:id="rId6" display="http://www.bav-astro.de/sfs/BAVM_link.php?BAVMnr=38" xr:uid="{00000000-0004-0000-0100-000005000000}"/>
    <hyperlink ref="P63" r:id="rId7" display="http://www.bav-astro.de/sfs/BAVM_link.php?BAVMnr=38" xr:uid="{00000000-0004-0000-0100-000006000000}"/>
    <hyperlink ref="P123" r:id="rId8" display="http://www.konkoly.hu/cgi-bin/IBVS?3615" xr:uid="{00000000-0004-0000-0100-000007000000}"/>
    <hyperlink ref="P334" r:id="rId9" display="http://www.konkoly.hu/cgi-bin/IBVS?4309" xr:uid="{00000000-0004-0000-0100-000008000000}"/>
    <hyperlink ref="P154" r:id="rId10" display="http://www.konkoly.hu/cgi-bin/IBVS?4309" xr:uid="{00000000-0004-0000-0100-000009000000}"/>
    <hyperlink ref="P156" r:id="rId11" display="http://www.konkoly.hu/cgi-bin/IBVS?4309" xr:uid="{00000000-0004-0000-0100-00000A000000}"/>
    <hyperlink ref="P157" r:id="rId12" display="http://www.konkoly.hu/cgi-bin/IBVS?4309" xr:uid="{00000000-0004-0000-0100-00000B000000}"/>
    <hyperlink ref="P165" r:id="rId13" display="http://www.konkoly.hu/cgi-bin/IBVS?4309" xr:uid="{00000000-0004-0000-0100-00000C000000}"/>
    <hyperlink ref="P166" r:id="rId14" display="http://www.konkoly.hu/cgi-bin/IBVS?4309" xr:uid="{00000000-0004-0000-0100-00000D000000}"/>
    <hyperlink ref="P167" r:id="rId15" display="http://www.konkoly.hu/cgi-bin/IBVS?4309" xr:uid="{00000000-0004-0000-0100-00000E000000}"/>
    <hyperlink ref="P180" r:id="rId16" display="http://www.konkoly.hu/cgi-bin/IBVS?4941" xr:uid="{00000000-0004-0000-0100-00000F000000}"/>
    <hyperlink ref="P184" r:id="rId17" display="http://www.konkoly.hu/cgi-bin/IBVS?4941" xr:uid="{00000000-0004-0000-0100-000010000000}"/>
    <hyperlink ref="P340" r:id="rId18" display="http://vsolj.cetus-net.org/no47.pdf" xr:uid="{00000000-0004-0000-0100-000011000000}"/>
    <hyperlink ref="P207" r:id="rId19" display="http://www.konkoly.hu/cgi-bin/IBVS?5220" xr:uid="{00000000-0004-0000-0100-000012000000}"/>
    <hyperlink ref="P209" r:id="rId20" display="http://www.bav-astro.de/sfs/BAVM_link.php?BAVMnr=158" xr:uid="{00000000-0004-0000-0100-000013000000}"/>
    <hyperlink ref="P350" r:id="rId21" display="http://vsolj.cetus-net.org/no42.pdf" xr:uid="{00000000-0004-0000-0100-000014000000}"/>
    <hyperlink ref="P212" r:id="rId22" display="http://var.astro.cz/oejv/issues/oejv0074.pdf" xr:uid="{00000000-0004-0000-0100-000015000000}"/>
    <hyperlink ref="P213" r:id="rId23" display="http://www.konkoly.hu/cgi-bin/IBVS?5809" xr:uid="{00000000-0004-0000-0100-000016000000}"/>
    <hyperlink ref="P351" r:id="rId24" display="http://vsolj.cetus-net.org/no43.pdf" xr:uid="{00000000-0004-0000-0100-000017000000}"/>
    <hyperlink ref="P214" r:id="rId25" display="http://var.astro.cz/oejv/issues/oejv0074.pdf" xr:uid="{00000000-0004-0000-0100-000018000000}"/>
    <hyperlink ref="P215" r:id="rId26" display="http://www.konkoly.hu/cgi-bin/IBVS?5809" xr:uid="{00000000-0004-0000-0100-000019000000}"/>
    <hyperlink ref="P216" r:id="rId27" display="http://www.konkoly.hu/cgi-bin/IBVS?5809" xr:uid="{00000000-0004-0000-0100-00001A000000}"/>
    <hyperlink ref="P352" r:id="rId28" display="http://var.astro.cz/oejv/issues/oejv0003.pdf" xr:uid="{00000000-0004-0000-0100-00001B000000}"/>
    <hyperlink ref="P217" r:id="rId29" display="http://var.astro.cz/oejv/issues/oejv0074.pdf" xr:uid="{00000000-0004-0000-0100-00001C000000}"/>
    <hyperlink ref="P218" r:id="rId30" display="http://var.astro.cz/oejv/issues/oejv0074.pdf" xr:uid="{00000000-0004-0000-0100-00001D000000}"/>
    <hyperlink ref="P219" r:id="rId31" display="http://www.bav-astro.de/sfs/BAVM_link.php?BAVMnr=173" xr:uid="{00000000-0004-0000-0100-00001E000000}"/>
    <hyperlink ref="P220" r:id="rId32" display="http://var.astro.cz/oejv/issues/oejv0074.pdf" xr:uid="{00000000-0004-0000-0100-00001F000000}"/>
    <hyperlink ref="P353" r:id="rId33" display="http://var.astro.cz/oejv/issues/oejv0003.pdf" xr:uid="{00000000-0004-0000-0100-000020000000}"/>
    <hyperlink ref="P221" r:id="rId34" display="http://www.bav-astro.de/sfs/BAVM_link.php?BAVMnr=178" xr:uid="{00000000-0004-0000-0100-000021000000}"/>
    <hyperlink ref="P354" r:id="rId35" display="http://vsolj.cetus-net.org/no45.pdf" xr:uid="{00000000-0004-0000-0100-000022000000}"/>
    <hyperlink ref="P222" r:id="rId36" display="http://www.bav-astro.de/sfs/BAVM_link.php?BAVMnr=186" xr:uid="{00000000-0004-0000-0100-000023000000}"/>
    <hyperlink ref="P223" r:id="rId37" display="http://www.konkoly.hu/cgi-bin/IBVS?5746" xr:uid="{00000000-0004-0000-0100-000024000000}"/>
    <hyperlink ref="P224" r:id="rId38" display="http://www.bav-astro.de/sfs/BAVM_link.php?BAVMnr=186" xr:uid="{00000000-0004-0000-0100-000025000000}"/>
    <hyperlink ref="P355" r:id="rId39" display="http://vsolj.cetus-net.org/no46.pdf" xr:uid="{00000000-0004-0000-0100-000026000000}"/>
    <hyperlink ref="P356" r:id="rId40" display="http://var.astro.cz/oejv/issues/oejv0094.pdf" xr:uid="{00000000-0004-0000-0100-000027000000}"/>
    <hyperlink ref="P225" r:id="rId41" display="http://www.bav-astro.de/sfs/BAVM_link.php?BAVMnr=201" xr:uid="{00000000-0004-0000-0100-000028000000}"/>
    <hyperlink ref="P357" r:id="rId42" display="http://www.bav-astro.de/sfs/BAVM_link.php?BAVMnr=203" xr:uid="{00000000-0004-0000-0100-000029000000}"/>
    <hyperlink ref="P358" r:id="rId43" display="http://vsolj.cetus-net.org/vsoljno50.pdf" xr:uid="{00000000-0004-0000-0100-00002A000000}"/>
    <hyperlink ref="P359" r:id="rId44" display="http://www.bav-astro.de/sfs/BAVM_link.php?BAVMnr=214" xr:uid="{00000000-0004-0000-0100-00002B000000}"/>
    <hyperlink ref="P226" r:id="rId45" display="http://www.konkoly.hu/cgi-bin/IBVS?5924" xr:uid="{00000000-0004-0000-0100-00002C000000}"/>
    <hyperlink ref="P360" r:id="rId46" display="http://www.bav-astro.de/sfs/BAVM_link.php?BAVMnr=220" xr:uid="{00000000-0004-0000-0100-00002D000000}"/>
    <hyperlink ref="P361" r:id="rId47" display="http://www.konkoly.hu/cgi-bin/IBVS?5997" xr:uid="{00000000-0004-0000-0100-00002E000000}"/>
    <hyperlink ref="P362" r:id="rId48" display="http://vsolj.cetus-net.org/vsoljno53.pdf" xr:uid="{00000000-0004-0000-0100-00002F000000}"/>
    <hyperlink ref="P227" r:id="rId49" display="http://www.bav-astro.de/sfs/BAVM_link.php?BAVMnr=228" xr:uid="{00000000-0004-0000-0100-000030000000}"/>
    <hyperlink ref="P363" r:id="rId50" display="http://www.bav-astro.de/sfs/BAVM_link.php?BAVMnr=225" xr:uid="{00000000-0004-0000-0100-000031000000}"/>
    <hyperlink ref="P228" r:id="rId51" display="http://www.bav-astro.de/sfs/BAVM_link.php?BAVMnr=232" xr:uid="{00000000-0004-0000-0100-000032000000}"/>
    <hyperlink ref="P229" r:id="rId52" display="http://www.bav-astro.de/sfs/BAVM_link.php?BAVMnr=238" xr:uid="{00000000-0004-0000-0100-000033000000}"/>
    <hyperlink ref="P230" r:id="rId53" display="http://www.konkoly.hu/cgi-bin/IBVS?6125" xr:uid="{00000000-0004-0000-0100-000034000000}"/>
    <hyperlink ref="P231" r:id="rId54" display="http://www.bav-astro.de/sfs/BAVM_link.php?BAVMnr=239" xr:uid="{00000000-0004-0000-0100-000035000000}"/>
    <hyperlink ref="P364" r:id="rId55" display="http://www.bav-astro.de/sfs/BAVM_link.php?BAVMnr=241" xr:uid="{00000000-0004-0000-0100-000036000000}"/>
  </hyperlinks>
  <pageMargins left="0.75" right="0.75" top="1" bottom="1" header="0.5" footer="0.5"/>
  <pageSetup orientation="portrait" horizontalDpi="300" verticalDpi="300" r:id="rId5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K163"/>
  <sheetViews>
    <sheetView workbookViewId="0">
      <selection activeCell="C7" sqref="C7"/>
    </sheetView>
  </sheetViews>
  <sheetFormatPr defaultRowHeight="12.75"/>
  <cols>
    <col min="1" max="1" width="13.28515625" customWidth="1"/>
    <col min="2" max="2" width="9.140625" style="2"/>
    <col min="3" max="3" width="16.85546875" customWidth="1"/>
    <col min="4" max="4" width="9.140625" style="6"/>
    <col min="5" max="5" width="14.28515625" customWidth="1"/>
  </cols>
  <sheetData>
    <row r="11" spans="1:11">
      <c r="A11" s="24" t="s">
        <v>55</v>
      </c>
      <c r="B11" s="25" t="s">
        <v>165</v>
      </c>
      <c r="C11" s="26">
        <v>48073.4709</v>
      </c>
      <c r="D11" s="26"/>
      <c r="G11">
        <v>12401</v>
      </c>
      <c r="I11">
        <v>1.1100000000000001E-3</v>
      </c>
      <c r="K11" t="s">
        <v>8</v>
      </c>
    </row>
    <row r="12" spans="1:11">
      <c r="A12" s="24" t="s">
        <v>55</v>
      </c>
      <c r="B12" s="25" t="s">
        <v>165</v>
      </c>
      <c r="C12" s="26">
        <v>49163.500200000002</v>
      </c>
      <c r="D12" s="26"/>
      <c r="G12">
        <v>14266</v>
      </c>
      <c r="I12" t="s">
        <v>1</v>
      </c>
      <c r="K12" t="s">
        <v>9</v>
      </c>
    </row>
    <row r="13" spans="1:11">
      <c r="A13" s="24" t="s">
        <v>55</v>
      </c>
      <c r="B13" s="25" t="s">
        <v>162</v>
      </c>
      <c r="C13" s="26">
        <v>49164.38</v>
      </c>
      <c r="D13" s="26"/>
      <c r="G13">
        <v>14267.5</v>
      </c>
      <c r="I13" t="s">
        <v>2</v>
      </c>
      <c r="K13" t="s">
        <v>9</v>
      </c>
    </row>
    <row r="14" spans="1:11">
      <c r="A14" s="24" t="s">
        <v>55</v>
      </c>
      <c r="B14" s="25" t="s">
        <v>162</v>
      </c>
      <c r="C14" s="26">
        <v>49168.468500000003</v>
      </c>
      <c r="D14" s="26"/>
      <c r="G14">
        <v>14274.5</v>
      </c>
      <c r="I14" t="s">
        <v>3</v>
      </c>
      <c r="K14" t="s">
        <v>9</v>
      </c>
    </row>
    <row r="15" spans="1:11">
      <c r="A15" s="24" t="s">
        <v>55</v>
      </c>
      <c r="B15" s="25" t="s">
        <v>165</v>
      </c>
      <c r="C15" s="26">
        <v>49169.345699999998</v>
      </c>
      <c r="D15" s="26"/>
      <c r="G15">
        <v>14276</v>
      </c>
      <c r="I15" t="s">
        <v>4</v>
      </c>
      <c r="K15" t="s">
        <v>9</v>
      </c>
    </row>
    <row r="16" spans="1:11">
      <c r="A16" s="24" t="s">
        <v>55</v>
      </c>
      <c r="B16" s="25" t="s">
        <v>162</v>
      </c>
      <c r="C16" s="26">
        <v>49490.508300000001</v>
      </c>
      <c r="D16" s="26"/>
      <c r="G16">
        <v>14825.5</v>
      </c>
      <c r="I16" t="s">
        <v>5</v>
      </c>
      <c r="K16" t="s">
        <v>9</v>
      </c>
    </row>
    <row r="17" spans="1:11">
      <c r="A17" s="24" t="s">
        <v>55</v>
      </c>
      <c r="B17" s="25" t="s">
        <v>165</v>
      </c>
      <c r="C17" s="26">
        <v>49529.377800000002</v>
      </c>
      <c r="D17" s="26"/>
      <c r="G17">
        <v>14892</v>
      </c>
      <c r="I17" t="s">
        <v>6</v>
      </c>
      <c r="K17" t="s">
        <v>9</v>
      </c>
    </row>
    <row r="18" spans="1:11">
      <c r="A18" s="24" t="s">
        <v>55</v>
      </c>
      <c r="B18" s="25" t="s">
        <v>165</v>
      </c>
      <c r="C18" s="26">
        <v>49530.546600000001</v>
      </c>
      <c r="D18" s="26"/>
      <c r="G18">
        <v>14894</v>
      </c>
      <c r="I18" t="s">
        <v>7</v>
      </c>
      <c r="K18" t="s">
        <v>9</v>
      </c>
    </row>
    <row r="19" spans="1:11">
      <c r="A19" s="24" t="s">
        <v>55</v>
      </c>
      <c r="B19" s="25" t="s">
        <v>165</v>
      </c>
      <c r="C19" s="26">
        <v>49917.472000000002</v>
      </c>
      <c r="D19" s="26">
        <v>4.0000000000000002E-4</v>
      </c>
      <c r="G19">
        <v>15556</v>
      </c>
      <c r="H19" t="s">
        <v>0</v>
      </c>
      <c r="I19">
        <v>3.3500000000000001E-3</v>
      </c>
      <c r="K19" t="s">
        <v>31</v>
      </c>
    </row>
    <row r="20" spans="1:11">
      <c r="A20" s="24" t="s">
        <v>55</v>
      </c>
      <c r="B20" s="25" t="s">
        <v>165</v>
      </c>
      <c r="C20" s="26">
        <v>49938.510300000002</v>
      </c>
      <c r="D20" s="26">
        <v>2.9999999999999997E-4</v>
      </c>
      <c r="G20">
        <v>15592</v>
      </c>
      <c r="H20" t="s">
        <v>0</v>
      </c>
      <c r="I20">
        <v>7.7999999999999999E-4</v>
      </c>
      <c r="K20" t="s">
        <v>31</v>
      </c>
    </row>
    <row r="21" spans="1:11">
      <c r="A21" s="24" t="s">
        <v>55</v>
      </c>
      <c r="B21" s="25" t="s">
        <v>165</v>
      </c>
      <c r="C21" s="26">
        <v>52546.4087</v>
      </c>
      <c r="D21" s="26">
        <v>6.9999999999999999E-4</v>
      </c>
      <c r="G21">
        <v>20054</v>
      </c>
      <c r="H21" t="s">
        <v>0</v>
      </c>
      <c r="I21">
        <v>1.32E-3</v>
      </c>
      <c r="K21" t="s">
        <v>32</v>
      </c>
    </row>
    <row r="22" spans="1:11">
      <c r="A22" s="24" t="s">
        <v>55</v>
      </c>
      <c r="B22" s="25" t="s">
        <v>165</v>
      </c>
      <c r="C22" s="26">
        <v>52870.203699999998</v>
      </c>
      <c r="D22" s="26">
        <v>2.0000000000000001E-4</v>
      </c>
      <c r="G22">
        <v>20608</v>
      </c>
      <c r="H22" t="s">
        <v>0</v>
      </c>
      <c r="I22">
        <v>9.2000000000000003E-4</v>
      </c>
      <c r="K22" t="s">
        <v>33</v>
      </c>
    </row>
    <row r="23" spans="1:11">
      <c r="A23" s="24" t="s">
        <v>55</v>
      </c>
      <c r="B23" s="25" t="s">
        <v>165</v>
      </c>
      <c r="C23" s="26">
        <v>52902.349000000002</v>
      </c>
      <c r="D23" s="26">
        <v>1E-3</v>
      </c>
      <c r="G23">
        <v>20663</v>
      </c>
      <c r="H23" t="s">
        <v>0</v>
      </c>
      <c r="I23">
        <v>4.6999999999999999E-4</v>
      </c>
      <c r="K23" t="s">
        <v>34</v>
      </c>
    </row>
    <row r="24" spans="1:11">
      <c r="A24" s="24" t="s">
        <v>55</v>
      </c>
      <c r="B24" s="25" t="s">
        <v>165</v>
      </c>
      <c r="C24" s="26">
        <v>53040.280599999998</v>
      </c>
      <c r="D24" s="26">
        <v>8.0000000000000004E-4</v>
      </c>
      <c r="G24">
        <v>20899</v>
      </c>
      <c r="H24" t="s">
        <v>10</v>
      </c>
      <c r="I24">
        <v>2.4299999999999999E-3</v>
      </c>
      <c r="K24" t="s">
        <v>35</v>
      </c>
    </row>
    <row r="25" spans="1:11">
      <c r="A25" s="24" t="s">
        <v>55</v>
      </c>
      <c r="B25" s="25" t="s">
        <v>165</v>
      </c>
      <c r="C25" s="26">
        <v>53116.263500000001</v>
      </c>
      <c r="D25" s="26">
        <v>2.0000000000000001E-4</v>
      </c>
      <c r="G25">
        <v>21029</v>
      </c>
      <c r="H25" t="s">
        <v>10</v>
      </c>
      <c r="I25">
        <v>4.0000000000000002E-4</v>
      </c>
      <c r="K25" t="s">
        <v>36</v>
      </c>
    </row>
    <row r="26" spans="1:11">
      <c r="A26" s="24" t="s">
        <v>55</v>
      </c>
      <c r="B26" s="25" t="s">
        <v>165</v>
      </c>
      <c r="C26" s="26">
        <v>53193.413399999998</v>
      </c>
      <c r="D26" s="26">
        <v>1.2999999999999999E-3</v>
      </c>
      <c r="G26">
        <v>21161</v>
      </c>
      <c r="H26" t="s">
        <v>10</v>
      </c>
      <c r="I26">
        <v>2.9999999999999997E-4</v>
      </c>
      <c r="K26" t="s">
        <v>34</v>
      </c>
    </row>
    <row r="27" spans="1:11">
      <c r="A27" s="24" t="s">
        <v>55</v>
      </c>
      <c r="B27" s="25" t="s">
        <v>165</v>
      </c>
      <c r="C27" s="26">
        <v>53202.765500000001</v>
      </c>
      <c r="D27" s="26">
        <v>5.0000000000000001E-4</v>
      </c>
      <c r="G27">
        <v>21177</v>
      </c>
      <c r="H27" t="s">
        <v>0</v>
      </c>
      <c r="I27">
        <v>3.1E-4</v>
      </c>
      <c r="K27" t="s">
        <v>35</v>
      </c>
    </row>
    <row r="28" spans="1:11">
      <c r="A28" s="24" t="s">
        <v>55</v>
      </c>
      <c r="B28" s="25" t="s">
        <v>165</v>
      </c>
      <c r="C28" s="26">
        <v>53206.272799999999</v>
      </c>
      <c r="D28" s="26">
        <v>2.9999999999999997E-4</v>
      </c>
      <c r="G28">
        <v>21183</v>
      </c>
      <c r="H28" t="s">
        <v>0</v>
      </c>
      <c r="I28">
        <v>8.0000000000000004E-4</v>
      </c>
      <c r="K28" t="s">
        <v>35</v>
      </c>
    </row>
    <row r="29" spans="1:11">
      <c r="A29" s="24" t="s">
        <v>55</v>
      </c>
      <c r="B29" s="25" t="s">
        <v>165</v>
      </c>
      <c r="C29" s="26">
        <v>53224.391799999998</v>
      </c>
      <c r="D29" s="26">
        <v>1.8E-3</v>
      </c>
      <c r="G29">
        <v>21214</v>
      </c>
      <c r="H29" t="s">
        <v>0</v>
      </c>
      <c r="I29">
        <v>1.2899999999999999E-3</v>
      </c>
      <c r="K29" t="s">
        <v>34</v>
      </c>
    </row>
    <row r="30" spans="1:11">
      <c r="A30" s="24" t="s">
        <v>55</v>
      </c>
      <c r="B30" s="25" t="s">
        <v>165</v>
      </c>
      <c r="C30" s="26">
        <v>53259.459799999997</v>
      </c>
      <c r="D30" s="26">
        <v>1.2999999999999999E-3</v>
      </c>
      <c r="G30">
        <v>21274</v>
      </c>
      <c r="H30" t="s">
        <v>0</v>
      </c>
      <c r="I30">
        <v>1.1999999999999999E-3</v>
      </c>
      <c r="K30" t="s">
        <v>37</v>
      </c>
    </row>
    <row r="31" spans="1:11">
      <c r="A31" s="24" t="s">
        <v>55</v>
      </c>
      <c r="B31" s="25" t="s">
        <v>165</v>
      </c>
      <c r="C31" s="26">
        <v>53546.433599999997</v>
      </c>
      <c r="D31" s="26">
        <v>1.8E-3</v>
      </c>
      <c r="G31">
        <v>21765</v>
      </c>
      <c r="H31" t="s">
        <v>0</v>
      </c>
      <c r="I31">
        <v>1.1199999999999999E-3</v>
      </c>
      <c r="K31" t="s">
        <v>34</v>
      </c>
    </row>
    <row r="32" spans="1:11">
      <c r="A32" s="24" t="s">
        <v>55</v>
      </c>
      <c r="B32" s="25" t="s">
        <v>165</v>
      </c>
      <c r="C32" s="26">
        <v>53612.478000000003</v>
      </c>
      <c r="D32" s="26">
        <v>3.8E-3</v>
      </c>
      <c r="G32">
        <v>21878</v>
      </c>
      <c r="H32" t="s">
        <v>0</v>
      </c>
      <c r="I32">
        <v>6.0999999999999997E-4</v>
      </c>
      <c r="K32" t="s">
        <v>38</v>
      </c>
    </row>
    <row r="33" spans="1:11">
      <c r="A33" s="24" t="s">
        <v>55</v>
      </c>
      <c r="B33" s="25" t="s">
        <v>165</v>
      </c>
      <c r="C33" s="26">
        <v>53887.177600000003</v>
      </c>
      <c r="D33" s="26">
        <v>2.0000000000000001E-4</v>
      </c>
      <c r="G33">
        <v>22348</v>
      </c>
      <c r="H33" t="s">
        <v>0</v>
      </c>
      <c r="I33">
        <v>1.9000000000000001E-4</v>
      </c>
      <c r="K33" t="s">
        <v>39</v>
      </c>
    </row>
    <row r="34" spans="1:11">
      <c r="A34" s="24" t="s">
        <v>55</v>
      </c>
      <c r="B34" s="25" t="s">
        <v>165</v>
      </c>
      <c r="C34" s="26">
        <v>53920.491900000001</v>
      </c>
      <c r="D34" s="26">
        <v>1E-4</v>
      </c>
      <c r="G34">
        <v>22405</v>
      </c>
      <c r="H34" t="s">
        <v>10</v>
      </c>
      <c r="I34">
        <v>2.0000000000000001E-4</v>
      </c>
      <c r="K34" t="s">
        <v>40</v>
      </c>
    </row>
    <row r="35" spans="1:11">
      <c r="A35" s="24" t="s">
        <v>55</v>
      </c>
      <c r="B35" s="25" t="s">
        <v>165</v>
      </c>
      <c r="C35" s="26">
        <v>53985.367899999997</v>
      </c>
      <c r="D35" s="26">
        <v>1E-4</v>
      </c>
      <c r="G35">
        <v>22516</v>
      </c>
      <c r="H35" t="s">
        <v>10</v>
      </c>
      <c r="I35">
        <v>1.6000000000000001E-4</v>
      </c>
      <c r="K35" t="s">
        <v>41</v>
      </c>
    </row>
    <row r="36" spans="1:11">
      <c r="A36" s="24" t="s">
        <v>55</v>
      </c>
      <c r="B36" s="25" t="s">
        <v>165</v>
      </c>
      <c r="C36" s="26">
        <v>54003.486700000001</v>
      </c>
      <c r="D36" s="26">
        <v>1E-4</v>
      </c>
      <c r="G36">
        <v>22547</v>
      </c>
      <c r="H36" t="s">
        <v>0</v>
      </c>
      <c r="I36">
        <v>1.2E-4</v>
      </c>
      <c r="K36" t="s">
        <v>40</v>
      </c>
    </row>
    <row r="37" spans="1:11">
      <c r="A37" s="24" t="s">
        <v>55</v>
      </c>
      <c r="B37" s="25" t="s">
        <v>165</v>
      </c>
      <c r="C37" s="26">
        <v>54018.390339999998</v>
      </c>
      <c r="D37" s="26">
        <v>2.0000000000000001E-4</v>
      </c>
      <c r="G37" t="s">
        <v>11</v>
      </c>
      <c r="H37" t="s">
        <v>12</v>
      </c>
      <c r="I37">
        <v>1.7000000000000001E-4</v>
      </c>
      <c r="K37" t="s">
        <v>42</v>
      </c>
    </row>
    <row r="38" spans="1:11">
      <c r="A38" s="24" t="s">
        <v>55</v>
      </c>
      <c r="B38" s="25" t="s">
        <v>165</v>
      </c>
      <c r="C38" s="26">
        <v>54019.26728</v>
      </c>
      <c r="D38" s="26">
        <v>1E-4</v>
      </c>
      <c r="G38" t="s">
        <v>13</v>
      </c>
      <c r="H38" t="s">
        <v>0</v>
      </c>
      <c r="I38">
        <v>6.0000000000000002E-5</v>
      </c>
      <c r="K38" t="s">
        <v>43</v>
      </c>
    </row>
    <row r="39" spans="1:11">
      <c r="A39" s="24" t="s">
        <v>55</v>
      </c>
      <c r="B39" s="25" t="s">
        <v>165</v>
      </c>
      <c r="C39" s="26">
        <v>54020.436119999998</v>
      </c>
      <c r="D39" s="26">
        <v>5.0000000000000002E-5</v>
      </c>
      <c r="G39" t="s">
        <v>14</v>
      </c>
      <c r="H39" t="s">
        <v>12</v>
      </c>
      <c r="I39">
        <v>3.0000000000000001E-5</v>
      </c>
      <c r="K39" t="s">
        <v>43</v>
      </c>
    </row>
    <row r="40" spans="1:11">
      <c r="A40" s="24" t="s">
        <v>55</v>
      </c>
      <c r="B40" s="25" t="s">
        <v>162</v>
      </c>
      <c r="C40" s="26">
        <v>54279.646260000001</v>
      </c>
      <c r="D40" s="26">
        <v>6.3000000000000003E-4</v>
      </c>
      <c r="G40">
        <v>23019.5</v>
      </c>
      <c r="H40" t="s">
        <v>10</v>
      </c>
      <c r="I40">
        <v>1.5100000000000001E-3</v>
      </c>
      <c r="K40" t="s">
        <v>44</v>
      </c>
    </row>
    <row r="41" spans="1:11">
      <c r="A41" s="24" t="s">
        <v>55</v>
      </c>
      <c r="B41" s="25" t="s">
        <v>165</v>
      </c>
      <c r="C41" s="26">
        <v>54282.570209999998</v>
      </c>
      <c r="D41" s="26">
        <v>3.6000000000000002E-4</v>
      </c>
      <c r="G41">
        <v>23024.5</v>
      </c>
      <c r="H41" t="s">
        <v>0</v>
      </c>
      <c r="I41">
        <v>9.0000000000000006E-5</v>
      </c>
      <c r="K41" t="s">
        <v>45</v>
      </c>
    </row>
    <row r="42" spans="1:11">
      <c r="A42" s="24" t="s">
        <v>55</v>
      </c>
      <c r="B42" s="25" t="s">
        <v>165</v>
      </c>
      <c r="C42" s="26">
        <v>54284.615290000002</v>
      </c>
      <c r="D42" s="26">
        <v>2.5999999999999998E-4</v>
      </c>
      <c r="G42">
        <v>23028</v>
      </c>
      <c r="H42" t="s">
        <v>10</v>
      </c>
      <c r="I42">
        <v>4.6000000000000001E-4</v>
      </c>
      <c r="K42" t="s">
        <v>44</v>
      </c>
    </row>
    <row r="43" spans="1:11">
      <c r="A43" s="24" t="s">
        <v>55</v>
      </c>
      <c r="B43" s="25" t="s">
        <v>162</v>
      </c>
      <c r="C43" s="26">
        <v>54286.661350000002</v>
      </c>
      <c r="D43" s="26">
        <v>4.0000000000000002E-4</v>
      </c>
      <c r="G43">
        <v>23031.5</v>
      </c>
      <c r="H43" t="s">
        <v>10</v>
      </c>
      <c r="I43">
        <v>4.0000000000000003E-5</v>
      </c>
      <c r="K43" t="s">
        <v>44</v>
      </c>
    </row>
    <row r="44" spans="1:11">
      <c r="A44" s="24" t="s">
        <v>55</v>
      </c>
      <c r="B44" s="25" t="s">
        <v>165</v>
      </c>
      <c r="C44" s="26">
        <v>54287.538950000002</v>
      </c>
      <c r="D44" s="26">
        <v>2.7E-4</v>
      </c>
      <c r="G44">
        <v>23033</v>
      </c>
      <c r="H44" t="s">
        <v>0</v>
      </c>
      <c r="I44">
        <v>8.5999999999999998E-4</v>
      </c>
      <c r="K44" t="s">
        <v>44</v>
      </c>
    </row>
    <row r="45" spans="1:11">
      <c r="A45" s="24" t="s">
        <v>55</v>
      </c>
      <c r="B45" s="25" t="s">
        <v>165</v>
      </c>
      <c r="C45" s="26">
        <v>54288.707340000001</v>
      </c>
      <c r="D45" s="26">
        <v>2.5999999999999998E-4</v>
      </c>
      <c r="G45">
        <v>23035</v>
      </c>
      <c r="H45" t="s">
        <v>0</v>
      </c>
      <c r="I45">
        <v>3.1E-4</v>
      </c>
      <c r="K45" t="s">
        <v>44</v>
      </c>
    </row>
    <row r="46" spans="1:11">
      <c r="A46" s="24" t="s">
        <v>55</v>
      </c>
      <c r="B46" s="25" t="s">
        <v>165</v>
      </c>
      <c r="C46" s="26">
        <v>54289.585249999996</v>
      </c>
      <c r="D46" s="26">
        <v>3.8000000000000002E-4</v>
      </c>
      <c r="G46">
        <v>23036.5</v>
      </c>
      <c r="H46" t="s">
        <v>0</v>
      </c>
      <c r="I46">
        <v>1.5200000000000001E-3</v>
      </c>
      <c r="K46" t="s">
        <v>45</v>
      </c>
    </row>
    <row r="47" spans="1:11">
      <c r="A47" s="24" t="s">
        <v>55</v>
      </c>
      <c r="B47" s="25" t="s">
        <v>165</v>
      </c>
      <c r="C47" s="26">
        <v>54291.628830000001</v>
      </c>
      <c r="D47" s="26">
        <v>1.6000000000000001E-4</v>
      </c>
      <c r="G47">
        <v>23040</v>
      </c>
      <c r="H47" t="s">
        <v>10</v>
      </c>
      <c r="I47">
        <v>5.4000000000000001E-4</v>
      </c>
      <c r="K47" t="s">
        <v>44</v>
      </c>
    </row>
    <row r="48" spans="1:11">
      <c r="A48" s="24" t="s">
        <v>55</v>
      </c>
      <c r="B48" s="25" t="s">
        <v>165</v>
      </c>
      <c r="C48" s="26">
        <v>54292.507080000003</v>
      </c>
      <c r="D48" s="26">
        <v>3.5E-4</v>
      </c>
      <c r="G48">
        <v>23041.5</v>
      </c>
      <c r="H48" t="s">
        <v>0</v>
      </c>
      <c r="I48">
        <v>1.01E-3</v>
      </c>
      <c r="K48" t="s">
        <v>45</v>
      </c>
    </row>
    <row r="49" spans="1:11">
      <c r="A49" s="24" t="s">
        <v>55</v>
      </c>
      <c r="B49" s="25" t="s">
        <v>165</v>
      </c>
      <c r="C49" s="26">
        <v>54298.642670000001</v>
      </c>
      <c r="D49" s="26">
        <v>1E-4</v>
      </c>
      <c r="G49">
        <v>23052</v>
      </c>
      <c r="H49" t="s">
        <v>10</v>
      </c>
      <c r="I49">
        <v>3.2000000000000003E-4</v>
      </c>
      <c r="K49" t="s">
        <v>44</v>
      </c>
    </row>
    <row r="50" spans="1:11">
      <c r="A50" s="24" t="s">
        <v>55</v>
      </c>
      <c r="B50" s="25" t="s">
        <v>165</v>
      </c>
      <c r="C50" s="26">
        <v>54304.486649999999</v>
      </c>
      <c r="D50" s="26">
        <v>2.4000000000000001E-4</v>
      </c>
      <c r="G50">
        <v>23062</v>
      </c>
      <c r="H50" t="s">
        <v>10</v>
      </c>
      <c r="I50">
        <v>1.0200000000000001E-3</v>
      </c>
      <c r="K50" t="s">
        <v>44</v>
      </c>
    </row>
    <row r="51" spans="1:11">
      <c r="A51" s="24" t="s">
        <v>55</v>
      </c>
      <c r="B51" s="25" t="s">
        <v>162</v>
      </c>
      <c r="C51" s="26">
        <v>54306.531060000001</v>
      </c>
      <c r="D51" s="26">
        <v>6.7000000000000002E-4</v>
      </c>
      <c r="G51">
        <v>23065.5</v>
      </c>
      <c r="H51" t="s">
        <v>10</v>
      </c>
      <c r="I51">
        <v>2.2499999999999998E-3</v>
      </c>
      <c r="K51" t="s">
        <v>44</v>
      </c>
    </row>
    <row r="52" spans="1:11">
      <c r="A52" s="24" t="s">
        <v>55</v>
      </c>
      <c r="B52" s="25" t="s">
        <v>165</v>
      </c>
      <c r="C52" s="26">
        <v>54308.578399999999</v>
      </c>
      <c r="D52" s="26">
        <v>2.4000000000000001E-4</v>
      </c>
      <c r="G52">
        <v>23069</v>
      </c>
      <c r="H52" t="s">
        <v>10</v>
      </c>
      <c r="I52">
        <v>5.5000000000000003E-4</v>
      </c>
      <c r="K52" t="s">
        <v>44</v>
      </c>
    </row>
    <row r="53" spans="1:11">
      <c r="A53" s="24" t="s">
        <v>55</v>
      </c>
      <c r="B53" s="25" t="s">
        <v>47</v>
      </c>
      <c r="C53" s="26">
        <v>54326.112699999998</v>
      </c>
      <c r="D53" s="26">
        <v>1E-4</v>
      </c>
      <c r="G53" t="s">
        <v>15</v>
      </c>
      <c r="H53">
        <v>0</v>
      </c>
      <c r="I53" t="s">
        <v>46</v>
      </c>
      <c r="K53" t="s">
        <v>48</v>
      </c>
    </row>
    <row r="54" spans="1:11">
      <c r="A54" s="24" t="s">
        <v>55</v>
      </c>
      <c r="B54" s="25" t="s">
        <v>165</v>
      </c>
      <c r="C54" s="26">
        <v>54333.420449999998</v>
      </c>
      <c r="D54" s="26">
        <v>1.7000000000000001E-4</v>
      </c>
      <c r="G54">
        <v>23111.5</v>
      </c>
      <c r="H54" t="s">
        <v>0</v>
      </c>
      <c r="I54">
        <v>1.6100000000000001E-3</v>
      </c>
      <c r="K54" t="s">
        <v>45</v>
      </c>
    </row>
    <row r="55" spans="1:11">
      <c r="A55" s="24" t="s">
        <v>55</v>
      </c>
      <c r="B55" s="25" t="s">
        <v>165</v>
      </c>
      <c r="C55" s="26">
        <v>54335.463810000001</v>
      </c>
      <c r="D55" s="26">
        <v>1.4999999999999999E-4</v>
      </c>
      <c r="G55">
        <v>23115</v>
      </c>
      <c r="H55" t="s">
        <v>10</v>
      </c>
      <c r="I55">
        <v>6.7000000000000002E-4</v>
      </c>
      <c r="K55" t="s">
        <v>44</v>
      </c>
    </row>
    <row r="56" spans="1:11">
      <c r="A56" s="24" t="s">
        <v>55</v>
      </c>
      <c r="B56" s="25" t="s">
        <v>165</v>
      </c>
      <c r="C56" s="26">
        <v>54337.510390000003</v>
      </c>
      <c r="D56" s="26">
        <v>4.0000000000000002E-4</v>
      </c>
      <c r="G56">
        <v>23118.5</v>
      </c>
      <c r="H56" t="s">
        <v>0</v>
      </c>
      <c r="I56">
        <v>2.7E-4</v>
      </c>
      <c r="K56" t="s">
        <v>45</v>
      </c>
    </row>
    <row r="57" spans="1:11">
      <c r="A57" s="24" t="s">
        <v>55</v>
      </c>
      <c r="B57" s="25" t="s">
        <v>165</v>
      </c>
      <c r="C57" s="26">
        <v>54338.386319999998</v>
      </c>
      <c r="D57" s="26">
        <v>2.1000000000000001E-4</v>
      </c>
      <c r="G57">
        <v>23120</v>
      </c>
      <c r="H57" t="s">
        <v>10</v>
      </c>
      <c r="I57">
        <v>5.0000000000000001E-4</v>
      </c>
      <c r="K57" t="s">
        <v>44</v>
      </c>
    </row>
    <row r="58" spans="1:11">
      <c r="A58" s="24" t="s">
        <v>55</v>
      </c>
      <c r="B58" s="25" t="s">
        <v>165</v>
      </c>
      <c r="C58" s="26">
        <v>54339.555390000001</v>
      </c>
      <c r="D58" s="26">
        <v>2.0000000000000001E-4</v>
      </c>
      <c r="G58">
        <v>23122</v>
      </c>
      <c r="H58" t="s">
        <v>10</v>
      </c>
      <c r="I58">
        <v>3.6999999999999999E-4</v>
      </c>
      <c r="K58" t="s">
        <v>44</v>
      </c>
    </row>
    <row r="59" spans="1:11">
      <c r="A59" s="24" t="s">
        <v>55</v>
      </c>
      <c r="B59" s="25" t="s">
        <v>162</v>
      </c>
      <c r="C59" s="26">
        <v>54340.429689999997</v>
      </c>
      <c r="D59" s="26">
        <v>4.8999999999999998E-4</v>
      </c>
      <c r="G59">
        <v>23123.5</v>
      </c>
      <c r="H59" t="s">
        <v>10</v>
      </c>
      <c r="I59">
        <v>2.7699999999999999E-3</v>
      </c>
      <c r="K59" t="s">
        <v>44</v>
      </c>
    </row>
    <row r="60" spans="1:11">
      <c r="A60" s="24" t="s">
        <v>55</v>
      </c>
      <c r="B60" s="25" t="s">
        <v>162</v>
      </c>
      <c r="C60" s="26">
        <v>54344.523710000001</v>
      </c>
      <c r="D60" s="26">
        <v>4.6999999999999999E-4</v>
      </c>
      <c r="G60">
        <v>23130.5</v>
      </c>
      <c r="H60" t="s">
        <v>10</v>
      </c>
      <c r="I60">
        <v>3.0000000000000001E-5</v>
      </c>
      <c r="K60" t="s">
        <v>44</v>
      </c>
    </row>
    <row r="61" spans="1:11">
      <c r="A61" s="24" t="s">
        <v>55</v>
      </c>
      <c r="B61" s="25" t="s">
        <v>165</v>
      </c>
      <c r="C61" s="26">
        <v>54346.56912</v>
      </c>
      <c r="D61" s="26">
        <v>2.1000000000000001E-4</v>
      </c>
      <c r="G61">
        <v>23134</v>
      </c>
      <c r="H61" t="s">
        <v>10</v>
      </c>
      <c r="I61">
        <v>2.5999999999999998E-4</v>
      </c>
      <c r="K61" t="s">
        <v>44</v>
      </c>
    </row>
    <row r="62" spans="1:11">
      <c r="A62" s="24" t="s">
        <v>55</v>
      </c>
      <c r="B62" s="25" t="s">
        <v>162</v>
      </c>
      <c r="C62" s="26">
        <v>54364.39486</v>
      </c>
      <c r="D62" s="26">
        <v>4.4000000000000002E-4</v>
      </c>
      <c r="G62">
        <v>23164.5</v>
      </c>
      <c r="H62" t="s">
        <v>10</v>
      </c>
      <c r="I62">
        <v>7.9000000000000001E-4</v>
      </c>
      <c r="K62" t="s">
        <v>44</v>
      </c>
    </row>
    <row r="63" spans="1:11">
      <c r="A63" s="24" t="s">
        <v>55</v>
      </c>
      <c r="B63" s="25" t="s">
        <v>162</v>
      </c>
      <c r="C63" s="26">
        <v>54371.407809999997</v>
      </c>
      <c r="D63" s="26">
        <v>4.2000000000000002E-4</v>
      </c>
      <c r="G63">
        <v>23176.5</v>
      </c>
      <c r="H63" t="s">
        <v>10</v>
      </c>
      <c r="I63">
        <v>1.4599999999999999E-3</v>
      </c>
      <c r="K63" t="s">
        <v>44</v>
      </c>
    </row>
    <row r="64" spans="1:11">
      <c r="A64" s="24" t="s">
        <v>55</v>
      </c>
      <c r="B64" s="25" t="s">
        <v>165</v>
      </c>
      <c r="C64" s="26">
        <v>54373.454550000002</v>
      </c>
      <c r="D64" s="26">
        <v>2.1000000000000001E-4</v>
      </c>
      <c r="G64">
        <v>23180</v>
      </c>
      <c r="H64" t="s">
        <v>10</v>
      </c>
      <c r="I64">
        <v>3.6000000000000002E-4</v>
      </c>
      <c r="K64" t="s">
        <v>44</v>
      </c>
    </row>
    <row r="65" spans="1:11">
      <c r="A65" s="24" t="s">
        <v>55</v>
      </c>
      <c r="B65" s="25" t="s">
        <v>165</v>
      </c>
      <c r="C65" s="26">
        <v>54395.372669999997</v>
      </c>
      <c r="D65" s="26">
        <v>4.8000000000000001E-4</v>
      </c>
      <c r="G65">
        <v>23217.5</v>
      </c>
      <c r="H65" t="s">
        <v>0</v>
      </c>
      <c r="I65">
        <v>2.0000000000000001E-4</v>
      </c>
      <c r="K65" t="s">
        <v>45</v>
      </c>
    </row>
    <row r="66" spans="1:11">
      <c r="A66" s="24" t="s">
        <v>55</v>
      </c>
      <c r="B66" s="25" t="s">
        <v>165</v>
      </c>
      <c r="C66" s="26">
        <v>54397.417930000003</v>
      </c>
      <c r="D66" s="26">
        <v>2.2000000000000001E-4</v>
      </c>
      <c r="G66">
        <v>23221</v>
      </c>
      <c r="H66" t="s">
        <v>10</v>
      </c>
      <c r="I66">
        <v>1.7000000000000001E-4</v>
      </c>
      <c r="K66" t="s">
        <v>44</v>
      </c>
    </row>
    <row r="67" spans="1:11">
      <c r="A67" s="24" t="s">
        <v>55</v>
      </c>
      <c r="B67" s="25" t="s">
        <v>165</v>
      </c>
      <c r="C67" s="26">
        <v>54400.048329999998</v>
      </c>
      <c r="D67" s="26">
        <v>5.0000000000000001E-4</v>
      </c>
      <c r="G67" t="s">
        <v>16</v>
      </c>
      <c r="H67" t="s">
        <v>0</v>
      </c>
      <c r="I67">
        <v>1.2E-4</v>
      </c>
      <c r="K67" t="s">
        <v>49</v>
      </c>
    </row>
    <row r="68" spans="1:11">
      <c r="A68" s="24" t="s">
        <v>55</v>
      </c>
      <c r="B68" s="25" t="s">
        <v>165</v>
      </c>
      <c r="C68" s="26">
        <v>54407.938240000003</v>
      </c>
      <c r="D68" s="26">
        <v>2.0000000000000001E-4</v>
      </c>
      <c r="G68" t="s">
        <v>17</v>
      </c>
      <c r="H68" t="s">
        <v>12</v>
      </c>
      <c r="I68">
        <v>2.9E-4</v>
      </c>
      <c r="K68" t="s">
        <v>50</v>
      </c>
    </row>
    <row r="69" spans="1:11">
      <c r="A69" s="24" t="s">
        <v>55</v>
      </c>
      <c r="B69" s="25" t="s">
        <v>165</v>
      </c>
      <c r="C69" s="26">
        <v>54426.056790000002</v>
      </c>
      <c r="D69" s="26">
        <v>2.0000000000000001E-4</v>
      </c>
      <c r="G69" t="s">
        <v>18</v>
      </c>
      <c r="H69" t="s">
        <v>12</v>
      </c>
      <c r="I69">
        <v>2.5000000000000001E-4</v>
      </c>
      <c r="K69" t="s">
        <v>50</v>
      </c>
    </row>
    <row r="70" spans="1:11">
      <c r="A70" s="24" t="s">
        <v>55</v>
      </c>
      <c r="B70" s="25" t="s">
        <v>165</v>
      </c>
      <c r="C70" s="26">
        <v>54712.154009999998</v>
      </c>
      <c r="D70" s="26">
        <v>2.0000000000000001E-4</v>
      </c>
      <c r="G70" t="s">
        <v>19</v>
      </c>
      <c r="H70" t="s">
        <v>12</v>
      </c>
      <c r="I70">
        <v>1.8000000000000001E-4</v>
      </c>
      <c r="K70" t="s">
        <v>49</v>
      </c>
    </row>
    <row r="71" spans="1:11">
      <c r="A71" s="24" t="s">
        <v>55</v>
      </c>
      <c r="B71" s="25" t="s">
        <v>165</v>
      </c>
      <c r="C71" s="26">
        <v>54716.245719999999</v>
      </c>
      <c r="D71" s="26">
        <v>2.9999999999999997E-4</v>
      </c>
      <c r="G71" t="s">
        <v>20</v>
      </c>
      <c r="H71" t="s">
        <v>0</v>
      </c>
      <c r="I71">
        <v>2.5000000000000001E-4</v>
      </c>
      <c r="K71" t="s">
        <v>49</v>
      </c>
    </row>
    <row r="72" spans="1:11">
      <c r="A72" s="24" t="s">
        <v>55</v>
      </c>
      <c r="B72" s="25" t="s">
        <v>165</v>
      </c>
      <c r="C72" s="26">
        <v>54741.963759999999</v>
      </c>
      <c r="D72" s="26">
        <v>2.9999999999999997E-4</v>
      </c>
      <c r="G72" t="s">
        <v>21</v>
      </c>
      <c r="H72" t="s">
        <v>0</v>
      </c>
      <c r="I72">
        <v>1.6999999999999999E-3</v>
      </c>
      <c r="K72" t="s">
        <v>49</v>
      </c>
    </row>
    <row r="73" spans="1:11">
      <c r="A73" s="24" t="s">
        <v>55</v>
      </c>
      <c r="B73" s="25" t="s">
        <v>165</v>
      </c>
      <c r="C73" s="26">
        <v>54748.976439999999</v>
      </c>
      <c r="D73" s="26">
        <v>4.0000000000000002E-4</v>
      </c>
      <c r="G73" t="s">
        <v>22</v>
      </c>
      <c r="H73" t="s">
        <v>0</v>
      </c>
      <c r="I73">
        <v>7.6000000000000004E-4</v>
      </c>
      <c r="K73" t="s">
        <v>49</v>
      </c>
    </row>
    <row r="74" spans="1:11">
      <c r="A74" s="24" t="s">
        <v>55</v>
      </c>
      <c r="B74" s="25" t="s">
        <v>165</v>
      </c>
      <c r="C74" s="26">
        <v>54751.021419999997</v>
      </c>
      <c r="D74" s="26">
        <v>1E-4</v>
      </c>
      <c r="G74" t="s">
        <v>23</v>
      </c>
      <c r="H74" t="s">
        <v>0</v>
      </c>
      <c r="I74">
        <v>1E-4</v>
      </c>
      <c r="K74" t="s">
        <v>50</v>
      </c>
    </row>
    <row r="75" spans="1:11">
      <c r="A75" s="24" t="s">
        <v>55</v>
      </c>
      <c r="B75" s="25" t="s">
        <v>165</v>
      </c>
      <c r="C75" s="26">
        <v>54753.943930000001</v>
      </c>
      <c r="D75" s="26">
        <v>2.2000000000000001E-4</v>
      </c>
      <c r="G75" t="s">
        <v>24</v>
      </c>
      <c r="H75" t="s">
        <v>0</v>
      </c>
      <c r="I75">
        <v>2.7E-4</v>
      </c>
      <c r="K75" t="s">
        <v>50</v>
      </c>
    </row>
    <row r="76" spans="1:11">
      <c r="A76" s="24" t="s">
        <v>55</v>
      </c>
      <c r="B76" s="25" t="s">
        <v>165</v>
      </c>
      <c r="C76" s="26">
        <v>54755.11277</v>
      </c>
      <c r="D76" s="26">
        <v>5.9000000000000003E-4</v>
      </c>
      <c r="G76" t="s">
        <v>25</v>
      </c>
      <c r="H76" t="s">
        <v>0</v>
      </c>
      <c r="I76">
        <v>1.7000000000000001E-4</v>
      </c>
      <c r="K76" t="s">
        <v>50</v>
      </c>
    </row>
    <row r="77" spans="1:11">
      <c r="A77" s="24" t="s">
        <v>55</v>
      </c>
      <c r="B77" s="25" t="s">
        <v>165</v>
      </c>
      <c r="C77" s="26">
        <v>54760.080999999998</v>
      </c>
      <c r="D77" s="26">
        <v>2.0000000000000001E-4</v>
      </c>
      <c r="G77" t="s">
        <v>26</v>
      </c>
      <c r="H77" t="s">
        <v>0</v>
      </c>
      <c r="I77">
        <v>4.2000000000000002E-4</v>
      </c>
      <c r="K77" t="s">
        <v>49</v>
      </c>
    </row>
    <row r="78" spans="1:11">
      <c r="A78" s="24" t="s">
        <v>55</v>
      </c>
      <c r="B78" s="25" t="s">
        <v>165</v>
      </c>
      <c r="C78" s="26">
        <v>55091.181799999998</v>
      </c>
      <c r="D78" s="26">
        <v>6.9999999999999994E-5</v>
      </c>
      <c r="G78" t="s">
        <v>27</v>
      </c>
      <c r="H78" t="s">
        <v>0</v>
      </c>
      <c r="I78">
        <v>6.0000000000000002E-5</v>
      </c>
      <c r="K78" t="s">
        <v>50</v>
      </c>
    </row>
    <row r="79" spans="1:11">
      <c r="A79" s="24" t="s">
        <v>55</v>
      </c>
      <c r="B79" s="25" t="s">
        <v>165</v>
      </c>
      <c r="C79" s="26">
        <v>55115.144569999997</v>
      </c>
      <c r="D79" s="26">
        <v>2.0000000000000001E-4</v>
      </c>
      <c r="G79" t="s">
        <v>28</v>
      </c>
      <c r="H79" t="s">
        <v>12</v>
      </c>
      <c r="I79">
        <v>3.6000000000000002E-4</v>
      </c>
      <c r="K79" t="s">
        <v>50</v>
      </c>
    </row>
    <row r="80" spans="1:11">
      <c r="A80" s="24" t="s">
        <v>55</v>
      </c>
      <c r="B80" s="25" t="s">
        <v>165</v>
      </c>
      <c r="C80" s="26">
        <v>55526.025199999996</v>
      </c>
      <c r="D80" s="26">
        <v>1.2999999999999999E-4</v>
      </c>
      <c r="G80" t="s">
        <v>29</v>
      </c>
      <c r="H80" t="s">
        <v>12</v>
      </c>
      <c r="I80">
        <v>8.0999999999999996E-4</v>
      </c>
      <c r="K80" t="s">
        <v>50</v>
      </c>
    </row>
    <row r="81" spans="1:11">
      <c r="A81" s="24" t="s">
        <v>55</v>
      </c>
      <c r="B81" s="25" t="s">
        <v>165</v>
      </c>
      <c r="C81" s="26">
        <v>55528.947849999997</v>
      </c>
      <c r="D81" s="26">
        <v>1.4999999999999999E-4</v>
      </c>
      <c r="G81" t="s">
        <v>30</v>
      </c>
      <c r="H81" t="s">
        <v>12</v>
      </c>
      <c r="I81">
        <v>5.0000000000000001E-4</v>
      </c>
      <c r="K81" t="s">
        <v>50</v>
      </c>
    </row>
    <row r="82" spans="1:11">
      <c r="A82" s="24"/>
      <c r="B82" s="25"/>
      <c r="C82" s="24"/>
      <c r="D82" s="26"/>
    </row>
    <row r="83" spans="1:11">
      <c r="A83" s="24"/>
      <c r="B83" s="25"/>
      <c r="C83" s="24"/>
      <c r="D83" s="26"/>
    </row>
    <row r="84" spans="1:11">
      <c r="A84" s="24"/>
      <c r="B84" s="25"/>
      <c r="C84" s="24"/>
      <c r="D84" s="26"/>
    </row>
    <row r="85" spans="1:11">
      <c r="A85" s="24"/>
      <c r="B85" s="25"/>
      <c r="C85" s="24"/>
      <c r="D85" s="26"/>
    </row>
    <row r="86" spans="1:11">
      <c r="A86" s="24"/>
      <c r="B86" s="25"/>
      <c r="C86" s="24"/>
      <c r="D86" s="26"/>
    </row>
    <row r="87" spans="1:11">
      <c r="A87" s="24"/>
      <c r="B87" s="25"/>
      <c r="C87" s="24"/>
      <c r="D87" s="26"/>
    </row>
    <row r="88" spans="1:11">
      <c r="A88" s="24"/>
      <c r="B88" s="25"/>
      <c r="C88" s="24"/>
      <c r="D88" s="26"/>
    </row>
    <row r="89" spans="1:11">
      <c r="A89" s="24"/>
      <c r="B89" s="25" t="s">
        <v>165</v>
      </c>
      <c r="C89" s="26">
        <v>54798.364099999999</v>
      </c>
      <c r="D89" s="26">
        <v>1E-4</v>
      </c>
      <c r="G89">
        <v>23907</v>
      </c>
      <c r="H89" t="s">
        <v>0</v>
      </c>
      <c r="I89">
        <v>8.5999999999999998E-4</v>
      </c>
      <c r="K89" t="s">
        <v>52</v>
      </c>
    </row>
    <row r="90" spans="1:11">
      <c r="A90" s="24"/>
      <c r="B90" s="25" t="s">
        <v>165</v>
      </c>
      <c r="C90" s="26">
        <v>55018.123099999997</v>
      </c>
      <c r="D90" s="26">
        <v>1E-4</v>
      </c>
      <c r="G90">
        <v>24283</v>
      </c>
      <c r="H90" t="s">
        <v>10</v>
      </c>
      <c r="I90">
        <v>1.2999999999999999E-4</v>
      </c>
      <c r="K90" t="s">
        <v>53</v>
      </c>
    </row>
    <row r="91" spans="1:11">
      <c r="A91" s="24"/>
      <c r="B91" s="25" t="s">
        <v>165</v>
      </c>
      <c r="C91" s="26">
        <v>55079.492400000003</v>
      </c>
      <c r="D91" s="26">
        <v>2.9999999999999997E-4</v>
      </c>
      <c r="G91">
        <v>24388</v>
      </c>
      <c r="H91" t="s">
        <v>0</v>
      </c>
      <c r="I91">
        <v>2.0000000000000002E-5</v>
      </c>
      <c r="K91" t="s">
        <v>54</v>
      </c>
    </row>
    <row r="92" spans="1:11">
      <c r="A92" s="24"/>
      <c r="B92" s="25" t="s">
        <v>162</v>
      </c>
      <c r="C92" s="26">
        <v>54433.362699999998</v>
      </c>
      <c r="D92" s="26">
        <v>2.9999999999999997E-4</v>
      </c>
      <c r="G92">
        <v>23282.5</v>
      </c>
      <c r="H92" t="s">
        <v>10</v>
      </c>
      <c r="I92">
        <v>1.9000000000000001E-4</v>
      </c>
      <c r="K92" t="s">
        <v>51</v>
      </c>
    </row>
    <row r="93" spans="1:11">
      <c r="A93" s="24"/>
      <c r="B93" s="25" t="s">
        <v>165</v>
      </c>
      <c r="C93" s="26">
        <v>54455.281499999997</v>
      </c>
      <c r="D93" s="26">
        <v>1E-4</v>
      </c>
      <c r="G93">
        <v>23320</v>
      </c>
      <c r="H93" t="s">
        <v>0</v>
      </c>
      <c r="I93">
        <v>1.0499999999999999E-3</v>
      </c>
      <c r="K93" t="s">
        <v>52</v>
      </c>
    </row>
    <row r="94" spans="1:11">
      <c r="A94" s="24"/>
      <c r="B94" s="25"/>
      <c r="C94" s="24"/>
      <c r="D94" s="26"/>
    </row>
    <row r="95" spans="1:11">
      <c r="A95" s="24"/>
      <c r="B95" s="25"/>
      <c r="C95" s="24"/>
      <c r="D95" s="26"/>
    </row>
    <row r="96" spans="1:11">
      <c r="A96" s="24"/>
      <c r="B96" s="25"/>
      <c r="C96" s="24"/>
      <c r="D96" s="26"/>
    </row>
    <row r="97" spans="1:4">
      <c r="A97" s="24"/>
      <c r="B97" s="25"/>
      <c r="C97" s="24"/>
      <c r="D97" s="26"/>
    </row>
    <row r="98" spans="1:4">
      <c r="A98" s="24"/>
      <c r="B98" s="25"/>
      <c r="C98" s="24"/>
      <c r="D98" s="26"/>
    </row>
    <row r="99" spans="1:4">
      <c r="A99" s="24"/>
      <c r="B99" s="25"/>
      <c r="C99" s="24"/>
      <c r="D99" s="26"/>
    </row>
    <row r="100" spans="1:4">
      <c r="A100" s="24"/>
      <c r="B100" s="25"/>
      <c r="C100" s="24"/>
      <c r="D100" s="26"/>
    </row>
    <row r="101" spans="1:4">
      <c r="A101" s="24"/>
      <c r="B101" s="25"/>
      <c r="C101" s="24"/>
      <c r="D101" s="26"/>
    </row>
    <row r="102" spans="1:4">
      <c r="A102" s="24"/>
      <c r="B102" s="25"/>
      <c r="C102" s="24"/>
      <c r="D102" s="26"/>
    </row>
    <row r="103" spans="1:4">
      <c r="A103" s="24"/>
      <c r="B103" s="25"/>
      <c r="C103" s="24"/>
      <c r="D103" s="26"/>
    </row>
    <row r="104" spans="1:4">
      <c r="A104" s="24"/>
      <c r="B104" s="25"/>
      <c r="C104" s="24"/>
      <c r="D104" s="26"/>
    </row>
    <row r="105" spans="1:4">
      <c r="A105" s="24"/>
      <c r="B105" s="25"/>
      <c r="C105" s="24"/>
      <c r="D105" s="26"/>
    </row>
    <row r="106" spans="1:4">
      <c r="A106" s="24"/>
      <c r="B106" s="25"/>
      <c r="C106" s="24"/>
      <c r="D106" s="26"/>
    </row>
    <row r="107" spans="1:4">
      <c r="A107" s="24"/>
      <c r="B107" s="25"/>
      <c r="C107" s="24"/>
      <c r="D107" s="26"/>
    </row>
    <row r="108" spans="1:4">
      <c r="A108" s="24"/>
      <c r="B108" s="25"/>
      <c r="C108" s="24"/>
      <c r="D108" s="26"/>
    </row>
    <row r="109" spans="1:4">
      <c r="A109" s="24"/>
      <c r="B109" s="25"/>
      <c r="C109" s="24"/>
      <c r="D109" s="26"/>
    </row>
    <row r="110" spans="1:4">
      <c r="A110" s="24"/>
      <c r="B110" s="25"/>
      <c r="C110" s="24"/>
      <c r="D110" s="26"/>
    </row>
    <row r="111" spans="1:4">
      <c r="A111" s="24"/>
      <c r="B111" s="25"/>
      <c r="C111" s="24"/>
      <c r="D111" s="26"/>
    </row>
    <row r="112" spans="1:4">
      <c r="A112" s="24"/>
      <c r="B112" s="25"/>
      <c r="C112" s="24"/>
      <c r="D112" s="26"/>
    </row>
    <row r="113" spans="1:4">
      <c r="A113" s="24"/>
      <c r="B113" s="25"/>
      <c r="C113" s="24"/>
      <c r="D113" s="26"/>
    </row>
    <row r="114" spans="1:4">
      <c r="A114" s="24"/>
      <c r="B114" s="25"/>
      <c r="C114" s="24"/>
      <c r="D114" s="26"/>
    </row>
    <row r="115" spans="1:4">
      <c r="A115" s="24"/>
      <c r="B115" s="25"/>
      <c r="C115" s="24"/>
      <c r="D115" s="26"/>
    </row>
    <row r="116" spans="1:4">
      <c r="A116" s="24"/>
      <c r="B116" s="25"/>
      <c r="C116" s="24"/>
      <c r="D116" s="26"/>
    </row>
    <row r="117" spans="1:4">
      <c r="A117" s="24"/>
      <c r="B117" s="25"/>
      <c r="C117" s="24"/>
      <c r="D117" s="26"/>
    </row>
    <row r="118" spans="1:4">
      <c r="A118" s="24"/>
      <c r="B118" s="25"/>
      <c r="C118" s="24"/>
      <c r="D118" s="26"/>
    </row>
    <row r="119" spans="1:4">
      <c r="A119" s="24"/>
      <c r="B119" s="25"/>
      <c r="C119" s="24"/>
      <c r="D119" s="26"/>
    </row>
    <row r="120" spans="1:4">
      <c r="A120" s="24"/>
      <c r="B120" s="25"/>
      <c r="C120" s="24"/>
      <c r="D120" s="26"/>
    </row>
    <row r="121" spans="1:4">
      <c r="A121" s="24"/>
      <c r="B121" s="25"/>
      <c r="C121" s="24"/>
      <c r="D121" s="26"/>
    </row>
    <row r="122" spans="1:4">
      <c r="A122" s="24"/>
      <c r="B122" s="25"/>
      <c r="C122" s="24"/>
      <c r="D122" s="26"/>
    </row>
    <row r="123" spans="1:4">
      <c r="A123" s="24"/>
      <c r="B123" s="25"/>
      <c r="C123" s="24"/>
      <c r="D123" s="26"/>
    </row>
    <row r="124" spans="1:4">
      <c r="A124" s="24"/>
      <c r="B124" s="25"/>
      <c r="C124" s="24"/>
      <c r="D124" s="26"/>
    </row>
    <row r="125" spans="1:4">
      <c r="A125" s="24"/>
      <c r="B125" s="25"/>
      <c r="C125" s="24"/>
      <c r="D125" s="26"/>
    </row>
    <row r="126" spans="1:4">
      <c r="A126" s="24"/>
      <c r="B126" s="25"/>
      <c r="C126" s="24"/>
      <c r="D126" s="26"/>
    </row>
    <row r="127" spans="1:4">
      <c r="A127" s="24"/>
      <c r="B127" s="25"/>
      <c r="C127" s="24"/>
      <c r="D127" s="26"/>
    </row>
    <row r="128" spans="1:4">
      <c r="A128" s="24"/>
      <c r="B128" s="25"/>
      <c r="C128" s="24"/>
      <c r="D128" s="26"/>
    </row>
    <row r="129" spans="1:4">
      <c r="A129" s="24"/>
      <c r="B129" s="25"/>
      <c r="C129" s="24"/>
      <c r="D129" s="26"/>
    </row>
    <row r="130" spans="1:4">
      <c r="A130" s="24"/>
      <c r="B130" s="25"/>
      <c r="C130" s="24"/>
      <c r="D130" s="26"/>
    </row>
    <row r="131" spans="1:4">
      <c r="A131" s="24"/>
      <c r="B131" s="25"/>
      <c r="C131" s="24"/>
      <c r="D131" s="26"/>
    </row>
    <row r="132" spans="1:4">
      <c r="A132" s="24"/>
      <c r="B132" s="25"/>
      <c r="C132" s="24"/>
      <c r="D132" s="26"/>
    </row>
    <row r="133" spans="1:4">
      <c r="A133" s="24"/>
      <c r="B133" s="25"/>
      <c r="C133" s="24"/>
      <c r="D133" s="26"/>
    </row>
    <row r="134" spans="1:4">
      <c r="A134" s="24"/>
      <c r="B134" s="25"/>
      <c r="C134" s="24"/>
      <c r="D134" s="26"/>
    </row>
    <row r="135" spans="1:4">
      <c r="A135" s="24"/>
      <c r="B135" s="25"/>
      <c r="C135" s="24"/>
      <c r="D135" s="26"/>
    </row>
    <row r="136" spans="1:4">
      <c r="A136" s="24"/>
      <c r="B136" s="25"/>
      <c r="C136" s="24"/>
      <c r="D136" s="26"/>
    </row>
    <row r="137" spans="1:4">
      <c r="A137" s="24"/>
      <c r="B137" s="25"/>
      <c r="C137" s="24"/>
      <c r="D137" s="26"/>
    </row>
    <row r="138" spans="1:4">
      <c r="A138" s="24"/>
      <c r="B138" s="25"/>
      <c r="C138" s="24"/>
      <c r="D138" s="26"/>
    </row>
    <row r="139" spans="1:4">
      <c r="A139" s="24"/>
      <c r="B139" s="25"/>
      <c r="C139" s="24"/>
      <c r="D139" s="26"/>
    </row>
    <row r="140" spans="1:4">
      <c r="A140" s="24"/>
      <c r="B140" s="25"/>
      <c r="C140" s="24"/>
      <c r="D140" s="26"/>
    </row>
    <row r="141" spans="1:4">
      <c r="A141" s="24"/>
      <c r="B141" s="25"/>
      <c r="C141" s="24"/>
      <c r="D141" s="26"/>
    </row>
    <row r="142" spans="1:4">
      <c r="A142" s="24"/>
      <c r="B142" s="25"/>
      <c r="C142" s="24"/>
      <c r="D142" s="26"/>
    </row>
    <row r="143" spans="1:4">
      <c r="A143" s="24"/>
      <c r="B143" s="25"/>
      <c r="C143" s="24"/>
      <c r="D143" s="26"/>
    </row>
    <row r="144" spans="1:4">
      <c r="A144" s="24"/>
      <c r="B144" s="25"/>
      <c r="C144" s="24"/>
      <c r="D144" s="26"/>
    </row>
    <row r="145" spans="1:4">
      <c r="A145" s="24"/>
      <c r="B145" s="25"/>
      <c r="C145" s="24"/>
      <c r="D145" s="26"/>
    </row>
    <row r="146" spans="1:4">
      <c r="A146" s="24"/>
      <c r="B146" s="25"/>
      <c r="C146" s="24"/>
      <c r="D146" s="26"/>
    </row>
    <row r="147" spans="1:4">
      <c r="A147" s="24"/>
      <c r="B147" s="25"/>
      <c r="C147" s="24"/>
      <c r="D147" s="26"/>
    </row>
    <row r="148" spans="1:4">
      <c r="A148" s="24"/>
      <c r="B148" s="25"/>
      <c r="C148" s="24"/>
      <c r="D148" s="26"/>
    </row>
    <row r="149" spans="1:4">
      <c r="A149" s="24"/>
      <c r="B149" s="25"/>
      <c r="C149" s="24"/>
      <c r="D149" s="26"/>
    </row>
    <row r="150" spans="1:4">
      <c r="A150" s="24"/>
      <c r="B150" s="25"/>
      <c r="C150" s="24"/>
      <c r="D150" s="26"/>
    </row>
    <row r="151" spans="1:4">
      <c r="A151" s="24"/>
      <c r="B151" s="25"/>
      <c r="C151" s="24"/>
      <c r="D151" s="26"/>
    </row>
    <row r="152" spans="1:4">
      <c r="A152" s="24"/>
      <c r="B152" s="25"/>
      <c r="C152" s="24"/>
      <c r="D152" s="26"/>
    </row>
    <row r="153" spans="1:4">
      <c r="A153" s="24"/>
      <c r="B153" s="25"/>
      <c r="C153" s="24"/>
      <c r="D153" s="26"/>
    </row>
    <row r="154" spans="1:4">
      <c r="A154" s="24"/>
      <c r="B154" s="25"/>
      <c r="C154" s="24"/>
      <c r="D154" s="26"/>
    </row>
    <row r="155" spans="1:4">
      <c r="A155" s="24"/>
      <c r="B155" s="25"/>
      <c r="C155" s="24"/>
      <c r="D155" s="26"/>
    </row>
    <row r="156" spans="1:4">
      <c r="A156" s="24"/>
      <c r="B156" s="25"/>
      <c r="C156" s="24"/>
      <c r="D156" s="26"/>
    </row>
    <row r="157" spans="1:4">
      <c r="A157" s="24"/>
      <c r="B157" s="25"/>
      <c r="C157" s="24"/>
      <c r="D157" s="26"/>
    </row>
    <row r="158" spans="1:4">
      <c r="A158" s="24"/>
      <c r="B158" s="25"/>
      <c r="C158" s="24"/>
      <c r="D158" s="26"/>
    </row>
    <row r="159" spans="1:4">
      <c r="A159" s="24"/>
      <c r="B159" s="25"/>
      <c r="C159" s="24"/>
      <c r="D159" s="26"/>
    </row>
    <row r="160" spans="1:4">
      <c r="A160" s="24"/>
      <c r="B160" s="25"/>
      <c r="C160" s="24"/>
      <c r="D160" s="26"/>
    </row>
    <row r="161" spans="1:4">
      <c r="A161" s="24"/>
      <c r="B161" s="25"/>
      <c r="C161" s="24"/>
      <c r="D161" s="26"/>
    </row>
    <row r="162" spans="1:4">
      <c r="A162" s="24"/>
      <c r="B162" s="25"/>
      <c r="C162" s="24"/>
      <c r="D162" s="26"/>
    </row>
    <row r="163" spans="1:4">
      <c r="A163" s="24"/>
      <c r="B163" s="25"/>
      <c r="C163" s="24"/>
      <c r="D163" s="26"/>
    </row>
  </sheetData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G93"/>
  <sheetViews>
    <sheetView workbookViewId="0">
      <selection activeCell="A4" sqref="A4"/>
    </sheetView>
  </sheetViews>
  <sheetFormatPr defaultRowHeight="12.75"/>
  <cols>
    <col min="1" max="1" width="16.85546875" customWidth="1"/>
    <col min="2" max="2" width="9.140625" style="6"/>
  </cols>
  <sheetData>
    <row r="11" spans="1:7">
      <c r="A11" s="6">
        <v>48073.4709</v>
      </c>
      <c r="C11">
        <v>12401</v>
      </c>
      <c r="E11">
        <v>1.1100000000000001E-3</v>
      </c>
      <c r="F11" t="s">
        <v>165</v>
      </c>
      <c r="G11" t="s">
        <v>8</v>
      </c>
    </row>
    <row r="12" spans="1:7">
      <c r="A12" s="6">
        <v>49163.500200000002</v>
      </c>
      <c r="C12">
        <v>14266</v>
      </c>
      <c r="E12" t="s">
        <v>1</v>
      </c>
      <c r="F12" t="s">
        <v>165</v>
      </c>
      <c r="G12" t="s">
        <v>9</v>
      </c>
    </row>
    <row r="13" spans="1:7">
      <c r="A13" s="6">
        <v>49164.38</v>
      </c>
      <c r="C13">
        <v>14267.5</v>
      </c>
      <c r="E13" t="s">
        <v>2</v>
      </c>
      <c r="F13" t="s">
        <v>162</v>
      </c>
      <c r="G13" t="s">
        <v>9</v>
      </c>
    </row>
    <row r="14" spans="1:7">
      <c r="A14" s="6">
        <v>49168.468500000003</v>
      </c>
      <c r="C14">
        <v>14274.5</v>
      </c>
      <c r="E14" t="s">
        <v>3</v>
      </c>
      <c r="F14" t="s">
        <v>162</v>
      </c>
      <c r="G14" t="s">
        <v>9</v>
      </c>
    </row>
    <row r="15" spans="1:7">
      <c r="A15" s="6">
        <v>49169.345699999998</v>
      </c>
      <c r="C15">
        <v>14276</v>
      </c>
      <c r="E15" t="s">
        <v>4</v>
      </c>
      <c r="F15" t="s">
        <v>165</v>
      </c>
      <c r="G15" t="s">
        <v>9</v>
      </c>
    </row>
    <row r="16" spans="1:7">
      <c r="A16" s="6">
        <v>49490.508300000001</v>
      </c>
      <c r="C16">
        <v>14825.5</v>
      </c>
      <c r="E16" t="s">
        <v>5</v>
      </c>
      <c r="F16" t="s">
        <v>162</v>
      </c>
      <c r="G16" t="s">
        <v>9</v>
      </c>
    </row>
    <row r="17" spans="1:7">
      <c r="A17" s="6">
        <v>49529.377800000002</v>
      </c>
      <c r="C17">
        <v>14892</v>
      </c>
      <c r="E17" t="s">
        <v>6</v>
      </c>
      <c r="F17" t="s">
        <v>165</v>
      </c>
      <c r="G17" t="s">
        <v>9</v>
      </c>
    </row>
    <row r="18" spans="1:7">
      <c r="A18" s="6">
        <v>49530.546600000001</v>
      </c>
      <c r="C18">
        <v>14894</v>
      </c>
      <c r="E18" t="s">
        <v>7</v>
      </c>
      <c r="F18" t="s">
        <v>165</v>
      </c>
      <c r="G18" t="s">
        <v>9</v>
      </c>
    </row>
    <row r="19" spans="1:7">
      <c r="A19" s="6">
        <v>49917.472000000002</v>
      </c>
      <c r="B19" s="6">
        <v>4.0000000000000002E-4</v>
      </c>
      <c r="C19">
        <v>15556</v>
      </c>
      <c r="D19" t="s">
        <v>0</v>
      </c>
      <c r="E19">
        <v>3.3500000000000001E-3</v>
      </c>
      <c r="F19" t="s">
        <v>165</v>
      </c>
      <c r="G19" t="s">
        <v>31</v>
      </c>
    </row>
    <row r="20" spans="1:7">
      <c r="A20" s="6">
        <v>49938.510300000002</v>
      </c>
      <c r="B20" s="6">
        <v>2.9999999999999997E-4</v>
      </c>
      <c r="C20">
        <v>15592</v>
      </c>
      <c r="D20" t="s">
        <v>0</v>
      </c>
      <c r="E20">
        <v>7.7999999999999999E-4</v>
      </c>
      <c r="F20" t="s">
        <v>165</v>
      </c>
      <c r="G20" t="s">
        <v>31</v>
      </c>
    </row>
    <row r="21" spans="1:7">
      <c r="A21" s="6">
        <v>52546.4087</v>
      </c>
      <c r="B21" s="6">
        <v>6.9999999999999999E-4</v>
      </c>
      <c r="C21">
        <v>20054</v>
      </c>
      <c r="D21" t="s">
        <v>0</v>
      </c>
      <c r="E21">
        <v>1.32E-3</v>
      </c>
      <c r="F21" t="s">
        <v>165</v>
      </c>
      <c r="G21" t="s">
        <v>32</v>
      </c>
    </row>
    <row r="22" spans="1:7">
      <c r="A22" s="6">
        <v>52870.203699999998</v>
      </c>
      <c r="B22" s="6">
        <v>2.0000000000000001E-4</v>
      </c>
      <c r="C22">
        <v>20608</v>
      </c>
      <c r="D22" t="s">
        <v>0</v>
      </c>
      <c r="E22">
        <v>9.2000000000000003E-4</v>
      </c>
      <c r="F22" t="s">
        <v>165</v>
      </c>
      <c r="G22" t="s">
        <v>33</v>
      </c>
    </row>
    <row r="23" spans="1:7">
      <c r="A23" s="6">
        <v>52902.349000000002</v>
      </c>
      <c r="B23" s="6">
        <v>1E-3</v>
      </c>
      <c r="C23">
        <v>20663</v>
      </c>
      <c r="D23" t="s">
        <v>0</v>
      </c>
      <c r="E23">
        <v>4.6999999999999999E-4</v>
      </c>
      <c r="F23" t="s">
        <v>165</v>
      </c>
      <c r="G23" t="s">
        <v>34</v>
      </c>
    </row>
    <row r="24" spans="1:7">
      <c r="A24" s="6">
        <v>53040.280599999998</v>
      </c>
      <c r="B24" s="6">
        <v>8.0000000000000004E-4</v>
      </c>
      <c r="C24">
        <v>20899</v>
      </c>
      <c r="D24" t="s">
        <v>10</v>
      </c>
      <c r="E24">
        <v>2.4299999999999999E-3</v>
      </c>
      <c r="F24" t="s">
        <v>165</v>
      </c>
      <c r="G24" t="s">
        <v>35</v>
      </c>
    </row>
    <row r="25" spans="1:7">
      <c r="A25" s="6">
        <v>53116.263500000001</v>
      </c>
      <c r="B25" s="6">
        <v>2.0000000000000001E-4</v>
      </c>
      <c r="C25">
        <v>21029</v>
      </c>
      <c r="D25" t="s">
        <v>10</v>
      </c>
      <c r="E25">
        <v>4.0000000000000002E-4</v>
      </c>
      <c r="F25" t="s">
        <v>165</v>
      </c>
      <c r="G25" t="s">
        <v>36</v>
      </c>
    </row>
    <row r="26" spans="1:7">
      <c r="A26" s="6">
        <v>53193.413399999998</v>
      </c>
      <c r="B26" s="6">
        <v>1.2999999999999999E-3</v>
      </c>
      <c r="C26">
        <v>21161</v>
      </c>
      <c r="D26" t="s">
        <v>10</v>
      </c>
      <c r="E26">
        <v>2.9999999999999997E-4</v>
      </c>
      <c r="F26" t="s">
        <v>165</v>
      </c>
      <c r="G26" t="s">
        <v>34</v>
      </c>
    </row>
    <row r="27" spans="1:7">
      <c r="A27" s="6">
        <v>53202.765500000001</v>
      </c>
      <c r="B27" s="6">
        <v>5.0000000000000001E-4</v>
      </c>
      <c r="C27">
        <v>21177</v>
      </c>
      <c r="D27" t="s">
        <v>0</v>
      </c>
      <c r="E27">
        <v>3.1E-4</v>
      </c>
      <c r="F27" t="s">
        <v>165</v>
      </c>
      <c r="G27" t="s">
        <v>35</v>
      </c>
    </row>
    <row r="28" spans="1:7">
      <c r="A28" s="6">
        <v>53206.272799999999</v>
      </c>
      <c r="B28" s="6">
        <v>2.9999999999999997E-4</v>
      </c>
      <c r="C28">
        <v>21183</v>
      </c>
      <c r="D28" t="s">
        <v>0</v>
      </c>
      <c r="E28">
        <v>8.0000000000000004E-4</v>
      </c>
      <c r="F28" t="s">
        <v>165</v>
      </c>
      <c r="G28" t="s">
        <v>35</v>
      </c>
    </row>
    <row r="29" spans="1:7">
      <c r="A29" s="6">
        <v>53224.391799999998</v>
      </c>
      <c r="B29" s="6">
        <v>1.8E-3</v>
      </c>
      <c r="C29">
        <v>21214</v>
      </c>
      <c r="D29" t="s">
        <v>0</v>
      </c>
      <c r="E29">
        <v>1.2899999999999999E-3</v>
      </c>
      <c r="F29" t="s">
        <v>165</v>
      </c>
      <c r="G29" t="s">
        <v>34</v>
      </c>
    </row>
    <row r="30" spans="1:7">
      <c r="A30" s="6">
        <v>53259.459799999997</v>
      </c>
      <c r="B30" s="6">
        <v>1.2999999999999999E-3</v>
      </c>
      <c r="C30">
        <v>21274</v>
      </c>
      <c r="D30" t="s">
        <v>0</v>
      </c>
      <c r="E30">
        <v>1.1999999999999999E-3</v>
      </c>
      <c r="F30" t="s">
        <v>165</v>
      </c>
      <c r="G30" t="s">
        <v>37</v>
      </c>
    </row>
    <row r="31" spans="1:7">
      <c r="A31" s="6">
        <v>53546.433599999997</v>
      </c>
      <c r="B31" s="6">
        <v>1.8E-3</v>
      </c>
      <c r="C31">
        <v>21765</v>
      </c>
      <c r="D31" t="s">
        <v>0</v>
      </c>
      <c r="E31">
        <v>1.1199999999999999E-3</v>
      </c>
      <c r="F31" t="s">
        <v>165</v>
      </c>
      <c r="G31" t="s">
        <v>34</v>
      </c>
    </row>
    <row r="32" spans="1:7">
      <c r="A32" s="6">
        <v>53612.478000000003</v>
      </c>
      <c r="B32" s="6">
        <v>3.8E-3</v>
      </c>
      <c r="C32">
        <v>21878</v>
      </c>
      <c r="D32" t="s">
        <v>0</v>
      </c>
      <c r="E32">
        <v>6.0999999999999997E-4</v>
      </c>
      <c r="F32" t="s">
        <v>165</v>
      </c>
      <c r="G32" t="s">
        <v>38</v>
      </c>
    </row>
    <row r="33" spans="1:7">
      <c r="A33" s="6">
        <v>53887.177600000003</v>
      </c>
      <c r="B33" s="6">
        <v>2.0000000000000001E-4</v>
      </c>
      <c r="C33">
        <v>22348</v>
      </c>
      <c r="D33" t="s">
        <v>0</v>
      </c>
      <c r="E33">
        <v>1.9000000000000001E-4</v>
      </c>
      <c r="F33" t="s">
        <v>165</v>
      </c>
      <c r="G33" t="s">
        <v>39</v>
      </c>
    </row>
    <row r="34" spans="1:7">
      <c r="A34" s="6">
        <v>53920.491900000001</v>
      </c>
      <c r="B34" s="6">
        <v>1E-4</v>
      </c>
      <c r="C34">
        <v>22405</v>
      </c>
      <c r="D34" t="s">
        <v>10</v>
      </c>
      <c r="E34">
        <v>2.0000000000000001E-4</v>
      </c>
      <c r="F34" t="s">
        <v>165</v>
      </c>
      <c r="G34" t="s">
        <v>40</v>
      </c>
    </row>
    <row r="35" spans="1:7">
      <c r="A35" s="6">
        <v>53985.367899999997</v>
      </c>
      <c r="B35" s="6">
        <v>1E-4</v>
      </c>
      <c r="C35">
        <v>22516</v>
      </c>
      <c r="D35" t="s">
        <v>10</v>
      </c>
      <c r="E35">
        <v>1.6000000000000001E-4</v>
      </c>
      <c r="F35" t="s">
        <v>165</v>
      </c>
      <c r="G35" t="s">
        <v>41</v>
      </c>
    </row>
    <row r="36" spans="1:7">
      <c r="A36" s="6">
        <v>54003.486700000001</v>
      </c>
      <c r="B36" s="6">
        <v>1E-4</v>
      </c>
      <c r="C36">
        <v>22547</v>
      </c>
      <c r="D36" t="s">
        <v>0</v>
      </c>
      <c r="E36">
        <v>1.2E-4</v>
      </c>
      <c r="F36" t="s">
        <v>165</v>
      </c>
      <c r="G36" t="s">
        <v>40</v>
      </c>
    </row>
    <row r="37" spans="1:7">
      <c r="A37" s="6">
        <v>54018.390339999998</v>
      </c>
      <c r="B37" s="6">
        <v>2.0000000000000001E-4</v>
      </c>
      <c r="C37" t="s">
        <v>11</v>
      </c>
      <c r="D37" t="s">
        <v>12</v>
      </c>
      <c r="E37">
        <v>1.7000000000000001E-4</v>
      </c>
      <c r="F37" t="s">
        <v>165</v>
      </c>
      <c r="G37" t="s">
        <v>42</v>
      </c>
    </row>
    <row r="38" spans="1:7">
      <c r="A38" s="6">
        <v>54019.26728</v>
      </c>
      <c r="B38" s="6">
        <v>1E-4</v>
      </c>
      <c r="C38" t="s">
        <v>13</v>
      </c>
      <c r="D38" t="s">
        <v>0</v>
      </c>
      <c r="E38">
        <v>6.0000000000000002E-5</v>
      </c>
      <c r="F38" t="s">
        <v>165</v>
      </c>
      <c r="G38" t="s">
        <v>43</v>
      </c>
    </row>
    <row r="39" spans="1:7">
      <c r="A39" s="6">
        <v>54020.436119999998</v>
      </c>
      <c r="B39" s="6">
        <v>5.0000000000000002E-5</v>
      </c>
      <c r="C39" t="s">
        <v>14</v>
      </c>
      <c r="D39" t="s">
        <v>12</v>
      </c>
      <c r="E39">
        <v>3.0000000000000001E-5</v>
      </c>
      <c r="F39" t="s">
        <v>165</v>
      </c>
      <c r="G39" t="s">
        <v>43</v>
      </c>
    </row>
    <row r="40" spans="1:7">
      <c r="A40" s="6">
        <v>54279.646260000001</v>
      </c>
      <c r="B40" s="6">
        <v>6.3000000000000003E-4</v>
      </c>
      <c r="C40">
        <v>23019.5</v>
      </c>
      <c r="D40" t="s">
        <v>10</v>
      </c>
      <c r="E40">
        <v>1.5100000000000001E-3</v>
      </c>
      <c r="F40" t="s">
        <v>162</v>
      </c>
      <c r="G40" t="s">
        <v>44</v>
      </c>
    </row>
    <row r="41" spans="1:7">
      <c r="A41" s="6">
        <v>54282.570209999998</v>
      </c>
      <c r="B41" s="6">
        <v>3.6000000000000002E-4</v>
      </c>
      <c r="C41">
        <v>23024.5</v>
      </c>
      <c r="D41" t="s">
        <v>0</v>
      </c>
      <c r="E41">
        <v>9.0000000000000006E-5</v>
      </c>
      <c r="F41" t="s">
        <v>165</v>
      </c>
      <c r="G41" t="s">
        <v>45</v>
      </c>
    </row>
    <row r="42" spans="1:7">
      <c r="A42" s="6">
        <v>54284.615290000002</v>
      </c>
      <c r="B42" s="6">
        <v>2.5999999999999998E-4</v>
      </c>
      <c r="C42">
        <v>23028</v>
      </c>
      <c r="D42" t="s">
        <v>10</v>
      </c>
      <c r="E42">
        <v>4.6000000000000001E-4</v>
      </c>
      <c r="F42" t="s">
        <v>165</v>
      </c>
      <c r="G42" t="s">
        <v>44</v>
      </c>
    </row>
    <row r="43" spans="1:7">
      <c r="A43" s="6">
        <v>54286.661350000002</v>
      </c>
      <c r="B43" s="6">
        <v>4.0000000000000002E-4</v>
      </c>
      <c r="C43">
        <v>23031.5</v>
      </c>
      <c r="D43" t="s">
        <v>10</v>
      </c>
      <c r="E43">
        <v>4.0000000000000003E-5</v>
      </c>
      <c r="F43" t="s">
        <v>162</v>
      </c>
      <c r="G43" t="s">
        <v>44</v>
      </c>
    </row>
    <row r="44" spans="1:7">
      <c r="A44" s="6">
        <v>54287.538950000002</v>
      </c>
      <c r="B44" s="6">
        <v>2.7E-4</v>
      </c>
      <c r="C44">
        <v>23033</v>
      </c>
      <c r="D44" t="s">
        <v>0</v>
      </c>
      <c r="E44">
        <v>8.5999999999999998E-4</v>
      </c>
      <c r="F44" t="s">
        <v>165</v>
      </c>
      <c r="G44" t="s">
        <v>44</v>
      </c>
    </row>
    <row r="45" spans="1:7">
      <c r="A45" s="6">
        <v>54288.707340000001</v>
      </c>
      <c r="B45" s="6">
        <v>2.5999999999999998E-4</v>
      </c>
      <c r="C45">
        <v>23035</v>
      </c>
      <c r="D45" t="s">
        <v>0</v>
      </c>
      <c r="E45">
        <v>3.1E-4</v>
      </c>
      <c r="F45" t="s">
        <v>165</v>
      </c>
      <c r="G45" t="s">
        <v>44</v>
      </c>
    </row>
    <row r="46" spans="1:7">
      <c r="A46" s="6">
        <v>54289.585249999996</v>
      </c>
      <c r="B46" s="6">
        <v>3.8000000000000002E-4</v>
      </c>
      <c r="C46">
        <v>23036.5</v>
      </c>
      <c r="D46" t="s">
        <v>0</v>
      </c>
      <c r="E46">
        <v>1.5200000000000001E-3</v>
      </c>
      <c r="F46" t="s">
        <v>165</v>
      </c>
      <c r="G46" t="s">
        <v>45</v>
      </c>
    </row>
    <row r="47" spans="1:7">
      <c r="A47" s="6">
        <v>54291.628830000001</v>
      </c>
      <c r="B47" s="6">
        <v>1.6000000000000001E-4</v>
      </c>
      <c r="C47">
        <v>23040</v>
      </c>
      <c r="D47" t="s">
        <v>10</v>
      </c>
      <c r="E47">
        <v>5.4000000000000001E-4</v>
      </c>
      <c r="F47" t="s">
        <v>165</v>
      </c>
      <c r="G47" t="s">
        <v>44</v>
      </c>
    </row>
    <row r="48" spans="1:7">
      <c r="A48" s="6">
        <v>54292.507080000003</v>
      </c>
      <c r="B48" s="6">
        <v>3.5E-4</v>
      </c>
      <c r="C48">
        <v>23041.5</v>
      </c>
      <c r="D48" t="s">
        <v>0</v>
      </c>
      <c r="E48">
        <v>1.01E-3</v>
      </c>
      <c r="F48" t="s">
        <v>165</v>
      </c>
      <c r="G48" t="s">
        <v>45</v>
      </c>
    </row>
    <row r="49" spans="1:7">
      <c r="A49" s="6">
        <v>54298.642670000001</v>
      </c>
      <c r="B49" s="6">
        <v>1E-4</v>
      </c>
      <c r="C49">
        <v>23052</v>
      </c>
      <c r="D49" t="s">
        <v>10</v>
      </c>
      <c r="E49">
        <v>3.2000000000000003E-4</v>
      </c>
      <c r="F49" t="s">
        <v>165</v>
      </c>
      <c r="G49" t="s">
        <v>44</v>
      </c>
    </row>
    <row r="50" spans="1:7">
      <c r="A50" s="6">
        <v>54304.486649999999</v>
      </c>
      <c r="B50" s="6">
        <v>2.4000000000000001E-4</v>
      </c>
      <c r="C50">
        <v>23062</v>
      </c>
      <c r="D50" t="s">
        <v>10</v>
      </c>
      <c r="E50">
        <v>1.0200000000000001E-3</v>
      </c>
      <c r="F50" t="s">
        <v>165</v>
      </c>
      <c r="G50" t="s">
        <v>44</v>
      </c>
    </row>
    <row r="51" spans="1:7">
      <c r="A51" s="6">
        <v>54306.531060000001</v>
      </c>
      <c r="B51" s="6">
        <v>6.7000000000000002E-4</v>
      </c>
      <c r="C51">
        <v>23065.5</v>
      </c>
      <c r="D51" t="s">
        <v>10</v>
      </c>
      <c r="E51">
        <v>2.2499999999999998E-3</v>
      </c>
      <c r="F51" t="s">
        <v>162</v>
      </c>
      <c r="G51" t="s">
        <v>44</v>
      </c>
    </row>
    <row r="52" spans="1:7">
      <c r="A52" s="6">
        <v>54308.578399999999</v>
      </c>
      <c r="B52" s="6">
        <v>2.4000000000000001E-4</v>
      </c>
      <c r="C52">
        <v>23069</v>
      </c>
      <c r="D52" t="s">
        <v>10</v>
      </c>
      <c r="E52">
        <v>5.5000000000000003E-4</v>
      </c>
      <c r="F52" t="s">
        <v>165</v>
      </c>
      <c r="G52" t="s">
        <v>44</v>
      </c>
    </row>
    <row r="53" spans="1:7">
      <c r="A53" s="6">
        <v>54326.112699999998</v>
      </c>
      <c r="B53" s="6">
        <v>1E-4</v>
      </c>
      <c r="C53" t="s">
        <v>15</v>
      </c>
      <c r="D53">
        <v>0</v>
      </c>
      <c r="E53" t="s">
        <v>46</v>
      </c>
      <c r="F53" t="s">
        <v>47</v>
      </c>
      <c r="G53" t="s">
        <v>48</v>
      </c>
    </row>
    <row r="54" spans="1:7">
      <c r="A54" s="6">
        <v>54333.420449999998</v>
      </c>
      <c r="B54" s="6">
        <v>1.7000000000000001E-4</v>
      </c>
      <c r="C54">
        <v>23111.5</v>
      </c>
      <c r="D54" t="s">
        <v>0</v>
      </c>
      <c r="E54">
        <v>1.6100000000000001E-3</v>
      </c>
      <c r="F54" t="s">
        <v>165</v>
      </c>
      <c r="G54" t="s">
        <v>45</v>
      </c>
    </row>
    <row r="55" spans="1:7">
      <c r="A55" s="6">
        <v>54335.463810000001</v>
      </c>
      <c r="B55" s="6">
        <v>1.4999999999999999E-4</v>
      </c>
      <c r="C55">
        <v>23115</v>
      </c>
      <c r="D55" t="s">
        <v>10</v>
      </c>
      <c r="E55">
        <v>6.7000000000000002E-4</v>
      </c>
      <c r="F55" t="s">
        <v>165</v>
      </c>
      <c r="G55" t="s">
        <v>44</v>
      </c>
    </row>
    <row r="56" spans="1:7">
      <c r="A56" s="6">
        <v>54337.510390000003</v>
      </c>
      <c r="B56" s="6">
        <v>4.0000000000000002E-4</v>
      </c>
      <c r="C56">
        <v>23118.5</v>
      </c>
      <c r="D56" t="s">
        <v>0</v>
      </c>
      <c r="E56">
        <v>2.7E-4</v>
      </c>
      <c r="F56" t="s">
        <v>165</v>
      </c>
      <c r="G56" t="s">
        <v>45</v>
      </c>
    </row>
    <row r="57" spans="1:7">
      <c r="A57" s="6">
        <v>54338.386319999998</v>
      </c>
      <c r="B57" s="6">
        <v>2.1000000000000001E-4</v>
      </c>
      <c r="C57">
        <v>23120</v>
      </c>
      <c r="D57" t="s">
        <v>10</v>
      </c>
      <c r="E57">
        <v>5.0000000000000001E-4</v>
      </c>
      <c r="F57" t="s">
        <v>165</v>
      </c>
      <c r="G57" t="s">
        <v>44</v>
      </c>
    </row>
    <row r="58" spans="1:7">
      <c r="A58" s="6">
        <v>54339.555390000001</v>
      </c>
      <c r="B58" s="6">
        <v>2.0000000000000001E-4</v>
      </c>
      <c r="C58">
        <v>23122</v>
      </c>
      <c r="D58" t="s">
        <v>10</v>
      </c>
      <c r="E58">
        <v>3.6999999999999999E-4</v>
      </c>
      <c r="F58" t="s">
        <v>165</v>
      </c>
      <c r="G58" t="s">
        <v>44</v>
      </c>
    </row>
    <row r="59" spans="1:7">
      <c r="A59" s="6">
        <v>54340.429689999997</v>
      </c>
      <c r="B59" s="6">
        <v>4.8999999999999998E-4</v>
      </c>
      <c r="C59">
        <v>23123.5</v>
      </c>
      <c r="D59" t="s">
        <v>10</v>
      </c>
      <c r="E59">
        <v>2.7699999999999999E-3</v>
      </c>
      <c r="F59" t="s">
        <v>162</v>
      </c>
      <c r="G59" t="s">
        <v>44</v>
      </c>
    </row>
    <row r="60" spans="1:7">
      <c r="A60" s="6">
        <v>54344.523710000001</v>
      </c>
      <c r="B60" s="6">
        <v>4.6999999999999999E-4</v>
      </c>
      <c r="C60">
        <v>23130.5</v>
      </c>
      <c r="D60" t="s">
        <v>10</v>
      </c>
      <c r="E60">
        <v>3.0000000000000001E-5</v>
      </c>
      <c r="F60" t="s">
        <v>162</v>
      </c>
      <c r="G60" t="s">
        <v>44</v>
      </c>
    </row>
    <row r="61" spans="1:7">
      <c r="A61" s="6">
        <v>54346.56912</v>
      </c>
      <c r="B61" s="6">
        <v>2.1000000000000001E-4</v>
      </c>
      <c r="C61">
        <v>23134</v>
      </c>
      <c r="D61" t="s">
        <v>10</v>
      </c>
      <c r="E61">
        <v>2.5999999999999998E-4</v>
      </c>
      <c r="F61" t="s">
        <v>165</v>
      </c>
      <c r="G61" t="s">
        <v>44</v>
      </c>
    </row>
    <row r="62" spans="1:7">
      <c r="A62" s="6">
        <v>54364.39486</v>
      </c>
      <c r="B62" s="6">
        <v>4.4000000000000002E-4</v>
      </c>
      <c r="C62">
        <v>23164.5</v>
      </c>
      <c r="D62" t="s">
        <v>10</v>
      </c>
      <c r="E62">
        <v>7.9000000000000001E-4</v>
      </c>
      <c r="F62" t="s">
        <v>162</v>
      </c>
      <c r="G62" t="s">
        <v>44</v>
      </c>
    </row>
    <row r="63" spans="1:7">
      <c r="A63" s="6">
        <v>54371.407809999997</v>
      </c>
      <c r="B63" s="6">
        <v>4.2000000000000002E-4</v>
      </c>
      <c r="C63">
        <v>23176.5</v>
      </c>
      <c r="D63" t="s">
        <v>10</v>
      </c>
      <c r="E63">
        <v>1.4599999999999999E-3</v>
      </c>
      <c r="F63" t="s">
        <v>162</v>
      </c>
      <c r="G63" t="s">
        <v>44</v>
      </c>
    </row>
    <row r="64" spans="1:7">
      <c r="A64" s="6">
        <v>54373.454550000002</v>
      </c>
      <c r="B64" s="6">
        <v>2.1000000000000001E-4</v>
      </c>
      <c r="C64">
        <v>23180</v>
      </c>
      <c r="D64" t="s">
        <v>10</v>
      </c>
      <c r="E64">
        <v>3.6000000000000002E-4</v>
      </c>
      <c r="F64" t="s">
        <v>165</v>
      </c>
      <c r="G64" t="s">
        <v>44</v>
      </c>
    </row>
    <row r="65" spans="1:7">
      <c r="A65" s="6">
        <v>54395.372669999997</v>
      </c>
      <c r="B65" s="6">
        <v>4.8000000000000001E-4</v>
      </c>
      <c r="C65">
        <v>23217.5</v>
      </c>
      <c r="D65" t="s">
        <v>0</v>
      </c>
      <c r="E65">
        <v>2.0000000000000001E-4</v>
      </c>
      <c r="F65" t="s">
        <v>165</v>
      </c>
      <c r="G65" t="s">
        <v>45</v>
      </c>
    </row>
    <row r="66" spans="1:7">
      <c r="A66" s="6">
        <v>54397.417930000003</v>
      </c>
      <c r="B66" s="6">
        <v>2.2000000000000001E-4</v>
      </c>
      <c r="C66">
        <v>23221</v>
      </c>
      <c r="D66" t="s">
        <v>10</v>
      </c>
      <c r="E66">
        <v>1.7000000000000001E-4</v>
      </c>
      <c r="F66" t="s">
        <v>165</v>
      </c>
      <c r="G66" t="s">
        <v>44</v>
      </c>
    </row>
    <row r="67" spans="1:7">
      <c r="A67" s="6">
        <v>54400.048329999998</v>
      </c>
      <c r="B67" s="6">
        <v>5.0000000000000001E-4</v>
      </c>
      <c r="C67" t="s">
        <v>16</v>
      </c>
      <c r="D67" t="s">
        <v>0</v>
      </c>
      <c r="E67">
        <v>1.2E-4</v>
      </c>
      <c r="F67" t="s">
        <v>165</v>
      </c>
      <c r="G67" t="s">
        <v>49</v>
      </c>
    </row>
    <row r="68" spans="1:7">
      <c r="A68" s="6">
        <v>54407.938240000003</v>
      </c>
      <c r="B68" s="6">
        <v>2.0000000000000001E-4</v>
      </c>
      <c r="C68" t="s">
        <v>17</v>
      </c>
      <c r="D68" t="s">
        <v>12</v>
      </c>
      <c r="E68">
        <v>2.9E-4</v>
      </c>
      <c r="F68" t="s">
        <v>165</v>
      </c>
      <c r="G68" t="s">
        <v>50</v>
      </c>
    </row>
    <row r="69" spans="1:7">
      <c r="A69" s="6">
        <v>54426.056790000002</v>
      </c>
      <c r="B69" s="6">
        <v>2.0000000000000001E-4</v>
      </c>
      <c r="C69" t="s">
        <v>18</v>
      </c>
      <c r="D69" t="s">
        <v>12</v>
      </c>
      <c r="E69">
        <v>2.5000000000000001E-4</v>
      </c>
      <c r="F69" t="s">
        <v>165</v>
      </c>
      <c r="G69" t="s">
        <v>50</v>
      </c>
    </row>
    <row r="70" spans="1:7">
      <c r="A70" s="6">
        <v>54712.154009999998</v>
      </c>
      <c r="B70" s="6">
        <v>2.0000000000000001E-4</v>
      </c>
      <c r="C70" t="s">
        <v>19</v>
      </c>
      <c r="D70" t="s">
        <v>12</v>
      </c>
      <c r="E70">
        <v>1.8000000000000001E-4</v>
      </c>
      <c r="F70" t="s">
        <v>165</v>
      </c>
      <c r="G70" t="s">
        <v>49</v>
      </c>
    </row>
    <row r="71" spans="1:7">
      <c r="A71" s="6">
        <v>54716.245719999999</v>
      </c>
      <c r="B71" s="6">
        <v>2.9999999999999997E-4</v>
      </c>
      <c r="C71" t="s">
        <v>20</v>
      </c>
      <c r="D71" t="s">
        <v>0</v>
      </c>
      <c r="E71">
        <v>2.5000000000000001E-4</v>
      </c>
      <c r="F71" t="s">
        <v>165</v>
      </c>
      <c r="G71" t="s">
        <v>49</v>
      </c>
    </row>
    <row r="72" spans="1:7">
      <c r="A72" s="6">
        <v>54741.963759999999</v>
      </c>
      <c r="B72" s="6">
        <v>2.9999999999999997E-4</v>
      </c>
      <c r="C72" t="s">
        <v>21</v>
      </c>
      <c r="D72" t="s">
        <v>0</v>
      </c>
      <c r="E72">
        <v>1.6999999999999999E-3</v>
      </c>
      <c r="F72" t="s">
        <v>165</v>
      </c>
      <c r="G72" t="s">
        <v>49</v>
      </c>
    </row>
    <row r="73" spans="1:7">
      <c r="A73" s="6">
        <v>54748.976439999999</v>
      </c>
      <c r="B73" s="6">
        <v>4.0000000000000002E-4</v>
      </c>
      <c r="C73" t="s">
        <v>22</v>
      </c>
      <c r="D73" t="s">
        <v>0</v>
      </c>
      <c r="E73">
        <v>7.6000000000000004E-4</v>
      </c>
      <c r="F73" t="s">
        <v>165</v>
      </c>
      <c r="G73" t="s">
        <v>49</v>
      </c>
    </row>
    <row r="74" spans="1:7">
      <c r="A74" s="6">
        <v>54751.021419999997</v>
      </c>
      <c r="B74" s="6">
        <v>1E-4</v>
      </c>
      <c r="C74" t="s">
        <v>23</v>
      </c>
      <c r="D74" t="s">
        <v>0</v>
      </c>
      <c r="E74">
        <v>1E-4</v>
      </c>
      <c r="F74" t="s">
        <v>165</v>
      </c>
      <c r="G74" t="s">
        <v>50</v>
      </c>
    </row>
    <row r="75" spans="1:7">
      <c r="A75" s="6">
        <v>54753.943930000001</v>
      </c>
      <c r="B75" s="6">
        <v>2.2000000000000001E-4</v>
      </c>
      <c r="C75" t="s">
        <v>24</v>
      </c>
      <c r="D75" t="s">
        <v>0</v>
      </c>
      <c r="E75">
        <v>2.7E-4</v>
      </c>
      <c r="F75" t="s">
        <v>165</v>
      </c>
      <c r="G75" t="s">
        <v>50</v>
      </c>
    </row>
    <row r="76" spans="1:7">
      <c r="A76" s="6">
        <v>54755.11277</v>
      </c>
      <c r="B76" s="6">
        <v>5.9000000000000003E-4</v>
      </c>
      <c r="C76" t="s">
        <v>25</v>
      </c>
      <c r="D76" t="s">
        <v>0</v>
      </c>
      <c r="E76">
        <v>1.7000000000000001E-4</v>
      </c>
      <c r="F76" t="s">
        <v>165</v>
      </c>
      <c r="G76" t="s">
        <v>50</v>
      </c>
    </row>
    <row r="77" spans="1:7">
      <c r="A77" s="6">
        <v>54760.080999999998</v>
      </c>
      <c r="B77" s="6">
        <v>2.0000000000000001E-4</v>
      </c>
      <c r="C77" t="s">
        <v>26</v>
      </c>
      <c r="D77" t="s">
        <v>0</v>
      </c>
      <c r="E77">
        <v>4.2000000000000002E-4</v>
      </c>
      <c r="F77" t="s">
        <v>165</v>
      </c>
      <c r="G77" t="s">
        <v>49</v>
      </c>
    </row>
    <row r="78" spans="1:7">
      <c r="A78" s="6">
        <v>55091.181799999998</v>
      </c>
      <c r="B78" s="6">
        <v>6.9999999999999994E-5</v>
      </c>
      <c r="C78" t="s">
        <v>27</v>
      </c>
      <c r="D78" t="s">
        <v>0</v>
      </c>
      <c r="E78">
        <v>6.0000000000000002E-5</v>
      </c>
      <c r="F78" t="s">
        <v>165</v>
      </c>
      <c r="G78" t="s">
        <v>50</v>
      </c>
    </row>
    <row r="79" spans="1:7">
      <c r="A79" s="6">
        <v>55115.144569999997</v>
      </c>
      <c r="B79" s="6">
        <v>2.0000000000000001E-4</v>
      </c>
      <c r="C79" t="s">
        <v>28</v>
      </c>
      <c r="D79" t="s">
        <v>12</v>
      </c>
      <c r="E79">
        <v>3.6000000000000002E-4</v>
      </c>
      <c r="F79" t="s">
        <v>165</v>
      </c>
      <c r="G79" t="s">
        <v>50</v>
      </c>
    </row>
    <row r="80" spans="1:7">
      <c r="A80" s="6">
        <v>55526.025199999996</v>
      </c>
      <c r="B80" s="6">
        <v>1.2999999999999999E-4</v>
      </c>
      <c r="C80" t="s">
        <v>29</v>
      </c>
      <c r="D80" t="s">
        <v>12</v>
      </c>
      <c r="E80">
        <v>8.0999999999999996E-4</v>
      </c>
      <c r="F80" t="s">
        <v>165</v>
      </c>
      <c r="G80" t="s">
        <v>50</v>
      </c>
    </row>
    <row r="81" spans="1:7">
      <c r="A81" s="6">
        <v>55528.947849999997</v>
      </c>
      <c r="B81" s="6">
        <v>1.4999999999999999E-4</v>
      </c>
      <c r="C81" t="s">
        <v>30</v>
      </c>
      <c r="D81" t="s">
        <v>12</v>
      </c>
      <c r="E81">
        <v>5.0000000000000001E-4</v>
      </c>
      <c r="F81" t="s">
        <v>165</v>
      </c>
      <c r="G81" t="s">
        <v>50</v>
      </c>
    </row>
    <row r="89" spans="1:7">
      <c r="A89" s="6">
        <v>54798.364099999999</v>
      </c>
      <c r="B89" s="6">
        <v>1E-4</v>
      </c>
      <c r="C89">
        <v>23907</v>
      </c>
      <c r="D89" t="s">
        <v>0</v>
      </c>
      <c r="E89">
        <v>8.5999999999999998E-4</v>
      </c>
      <c r="F89" t="s">
        <v>165</v>
      </c>
      <c r="G89" t="s">
        <v>52</v>
      </c>
    </row>
    <row r="90" spans="1:7">
      <c r="A90" s="6">
        <v>55018.123099999997</v>
      </c>
      <c r="B90" s="6">
        <v>1E-4</v>
      </c>
      <c r="C90">
        <v>24283</v>
      </c>
      <c r="D90" t="s">
        <v>10</v>
      </c>
      <c r="E90">
        <v>1.2999999999999999E-4</v>
      </c>
      <c r="F90" t="s">
        <v>165</v>
      </c>
      <c r="G90" t="s">
        <v>53</v>
      </c>
    </row>
    <row r="91" spans="1:7">
      <c r="A91" s="6">
        <v>55079.492400000003</v>
      </c>
      <c r="B91" s="6">
        <v>2.9999999999999997E-4</v>
      </c>
      <c r="C91">
        <v>24388</v>
      </c>
      <c r="D91" t="s">
        <v>0</v>
      </c>
      <c r="E91">
        <v>2.0000000000000002E-5</v>
      </c>
      <c r="F91" t="s">
        <v>165</v>
      </c>
      <c r="G91" t="s">
        <v>54</v>
      </c>
    </row>
    <row r="92" spans="1:7">
      <c r="A92" s="6">
        <v>54433.362699999998</v>
      </c>
      <c r="B92" s="6">
        <v>2.9999999999999997E-4</v>
      </c>
      <c r="C92">
        <v>23282.5</v>
      </c>
      <c r="D92" t="s">
        <v>10</v>
      </c>
      <c r="E92">
        <v>1.9000000000000001E-4</v>
      </c>
      <c r="F92" t="s">
        <v>162</v>
      </c>
      <c r="G92" t="s">
        <v>51</v>
      </c>
    </row>
    <row r="93" spans="1:7">
      <c r="A93" s="6">
        <v>54455.281499999997</v>
      </c>
      <c r="B93" s="6">
        <v>1E-4</v>
      </c>
      <c r="C93">
        <v>23320</v>
      </c>
      <c r="D93" t="s">
        <v>0</v>
      </c>
      <c r="E93">
        <v>1.0499999999999999E-3</v>
      </c>
      <c r="F93" t="s">
        <v>165</v>
      </c>
      <c r="G93" t="s">
        <v>52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</vt:lpstr>
      <vt:lpstr>BAV</vt:lpstr>
      <vt:lpstr>Sheet1</vt:lpstr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2024-01-04T02:53:16Z</dcterms:modified>
</cp:coreProperties>
</file>