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A8E831DC-6097-4A28-9E38-022DEBE224EC}" xr6:coauthVersionLast="47" xr6:coauthVersionMax="47" xr10:uidLastSave="{00000000-0000-0000-0000-000000000000}"/>
  <bookViews>
    <workbookView xWindow="14265" yWindow="915" windowWidth="12975" windowHeight="14640"/>
  </bookViews>
  <sheets>
    <sheet name="Active" sheetId="3" r:id="rId1"/>
    <sheet name="Q_fit (pg)" sheetId="11" r:id="rId2"/>
    <sheet name="Q_fit (2)" sheetId="6" r:id="rId3"/>
    <sheet name="Q_fit (CCD)" sheetId="12" r:id="rId4"/>
    <sheet name="A (2)" sheetId="5" r:id="rId5"/>
    <sheet name="Q_fit (4)" sheetId="9" r:id="rId6"/>
    <sheet name="A (3)" sheetId="13" r:id="rId7"/>
    <sheet name="Q_fit (5)" sheetId="14" r:id="rId8"/>
    <sheet name="BAV" sheetId="16" r:id="rId9"/>
    <sheet name="O-C Gateway" sheetId="15" r:id="rId10"/>
  </sheets>
  <definedNames>
    <definedName name="solver_adj" localSheetId="4" hidden="1">'A (2)'!$E$11:$E$13</definedName>
    <definedName name="solver_adj" localSheetId="6" hidden="1">'A (3)'!$E$11:$E$13</definedName>
    <definedName name="solver_adj" localSheetId="0" hidden="1">Active!$E$11:$E$13</definedName>
    <definedName name="solver_cvg" localSheetId="4" hidden="1">0.0001</definedName>
    <definedName name="solver_cvg" localSheetId="6" hidden="1">0.0001</definedName>
    <definedName name="solver_cvg" localSheetId="0" hidden="1">0.0001</definedName>
    <definedName name="solver_drv" localSheetId="4" hidden="1">1</definedName>
    <definedName name="solver_drv" localSheetId="6" hidden="1">1</definedName>
    <definedName name="solver_drv" localSheetId="0" hidden="1">1</definedName>
    <definedName name="solver_est" localSheetId="4" hidden="1">1</definedName>
    <definedName name="solver_est" localSheetId="6" hidden="1">1</definedName>
    <definedName name="solver_est" localSheetId="0" hidden="1">1</definedName>
    <definedName name="solver_itr" localSheetId="4" hidden="1">100</definedName>
    <definedName name="solver_itr" localSheetId="6" hidden="1">100</definedName>
    <definedName name="solver_itr" localSheetId="0" hidden="1">100</definedName>
    <definedName name="solver_lin" localSheetId="4" hidden="1">2</definedName>
    <definedName name="solver_lin" localSheetId="6" hidden="1">2</definedName>
    <definedName name="solver_lin" localSheetId="0" hidden="1">2</definedName>
    <definedName name="solver_neg" localSheetId="4" hidden="1">2</definedName>
    <definedName name="solver_neg" localSheetId="6" hidden="1">2</definedName>
    <definedName name="solver_neg" localSheetId="0" hidden="1">2</definedName>
    <definedName name="solver_num" localSheetId="4" hidden="1">0</definedName>
    <definedName name="solver_num" localSheetId="6" hidden="1">0</definedName>
    <definedName name="solver_num" localSheetId="0" hidden="1">0</definedName>
    <definedName name="solver_nwt" localSheetId="4" hidden="1">1</definedName>
    <definedName name="solver_nwt" localSheetId="6" hidden="1">1</definedName>
    <definedName name="solver_nwt" localSheetId="0" hidden="1">1</definedName>
    <definedName name="solver_opt" localSheetId="4" hidden="1">'A (2)'!$E$14</definedName>
    <definedName name="solver_opt" localSheetId="6" hidden="1">'A (3)'!$E$14</definedName>
    <definedName name="solver_opt" localSheetId="0" hidden="1">Active!$E$14</definedName>
    <definedName name="solver_pre" localSheetId="4" hidden="1">0.000001</definedName>
    <definedName name="solver_pre" localSheetId="6" hidden="1">0.000001</definedName>
    <definedName name="solver_pre" localSheetId="0" hidden="1">0.000001</definedName>
    <definedName name="solver_scl" localSheetId="4" hidden="1">2</definedName>
    <definedName name="solver_scl" localSheetId="6" hidden="1">2</definedName>
    <definedName name="solver_scl" localSheetId="0" hidden="1">2</definedName>
    <definedName name="solver_sho" localSheetId="4" hidden="1">2</definedName>
    <definedName name="solver_sho" localSheetId="6" hidden="1">2</definedName>
    <definedName name="solver_sho" localSheetId="0" hidden="1">2</definedName>
    <definedName name="solver_tim" localSheetId="4" hidden="1">100</definedName>
    <definedName name="solver_tim" localSheetId="6" hidden="1">100</definedName>
    <definedName name="solver_tim" localSheetId="0" hidden="1">100</definedName>
    <definedName name="solver_tol" localSheetId="4" hidden="1">0.05</definedName>
    <definedName name="solver_tol" localSheetId="6" hidden="1">0.05</definedName>
    <definedName name="solver_tol" localSheetId="0" hidden="1">0.05</definedName>
    <definedName name="solver_typ" localSheetId="4" hidden="1">2</definedName>
    <definedName name="solver_typ" localSheetId="6" hidden="1">2</definedName>
    <definedName name="solver_typ" localSheetId="0" hidden="1">2</definedName>
    <definedName name="solver_val" localSheetId="4" hidden="1">0</definedName>
    <definedName name="solver_val" localSheetId="6" hidden="1">0</definedName>
    <definedName name="solver_val" localSheetId="0" hidden="1">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3" l="1"/>
  <c r="F135" i="3" s="1"/>
  <c r="Q135" i="3"/>
  <c r="Q133" i="3"/>
  <c r="Q134" i="3"/>
  <c r="Q132" i="3"/>
  <c r="D9" i="3"/>
  <c r="C9" i="3"/>
  <c r="D11" i="3"/>
  <c r="D12" i="3"/>
  <c r="D13" i="3"/>
  <c r="Q129" i="3"/>
  <c r="Q130" i="3"/>
  <c r="Q131" i="3"/>
  <c r="Q128" i="3"/>
  <c r="Q127" i="3"/>
  <c r="C21" i="3"/>
  <c r="Q61" i="3"/>
  <c r="Q75" i="3"/>
  <c r="Q106" i="3"/>
  <c r="Q109" i="3"/>
  <c r="C104" i="15"/>
  <c r="C103" i="15"/>
  <c r="E103" i="15"/>
  <c r="C102" i="15"/>
  <c r="E102" i="15" s="1"/>
  <c r="C101" i="15"/>
  <c r="E101" i="15" s="1"/>
  <c r="C100" i="15"/>
  <c r="C99" i="15"/>
  <c r="C98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97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96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K66" i="15"/>
  <c r="D66" i="15" s="1"/>
  <c r="K76" i="15"/>
  <c r="D104" i="15"/>
  <c r="B104" i="15"/>
  <c r="A104" i="15"/>
  <c r="D103" i="15"/>
  <c r="B103" i="15"/>
  <c r="A103" i="15"/>
  <c r="D102" i="15"/>
  <c r="B102" i="15"/>
  <c r="A102" i="15"/>
  <c r="D101" i="15"/>
  <c r="B101" i="15"/>
  <c r="A101" i="15"/>
  <c r="D100" i="15"/>
  <c r="B100" i="15"/>
  <c r="A100" i="15"/>
  <c r="D99" i="15"/>
  <c r="B99" i="15"/>
  <c r="A99" i="15"/>
  <c r="D98" i="15"/>
  <c r="B98" i="15"/>
  <c r="A98" i="15"/>
  <c r="D95" i="15"/>
  <c r="B95" i="15"/>
  <c r="A95" i="15"/>
  <c r="D94" i="15"/>
  <c r="B94" i="15"/>
  <c r="A94" i="15"/>
  <c r="D93" i="15"/>
  <c r="B93" i="15"/>
  <c r="A93" i="15"/>
  <c r="D92" i="15"/>
  <c r="B92" i="15"/>
  <c r="A92" i="15"/>
  <c r="D91" i="15"/>
  <c r="B91" i="15"/>
  <c r="A91" i="15"/>
  <c r="D90" i="15"/>
  <c r="B90" i="15"/>
  <c r="A90" i="15"/>
  <c r="D89" i="15"/>
  <c r="B89" i="15"/>
  <c r="A89" i="15"/>
  <c r="D88" i="15"/>
  <c r="B88" i="15"/>
  <c r="A88" i="15"/>
  <c r="D87" i="15"/>
  <c r="B87" i="15"/>
  <c r="A87" i="15"/>
  <c r="D86" i="15"/>
  <c r="B86" i="15"/>
  <c r="A86" i="15"/>
  <c r="D85" i="15"/>
  <c r="B85" i="15"/>
  <c r="A85" i="15"/>
  <c r="D84" i="15"/>
  <c r="B84" i="15"/>
  <c r="A84" i="15"/>
  <c r="D83" i="15"/>
  <c r="B83" i="15"/>
  <c r="A83" i="15"/>
  <c r="D82" i="15"/>
  <c r="B82" i="15"/>
  <c r="A82" i="15"/>
  <c r="D81" i="15"/>
  <c r="B81" i="15"/>
  <c r="A81" i="15"/>
  <c r="D80" i="15"/>
  <c r="B80" i="15"/>
  <c r="A80" i="15"/>
  <c r="D79" i="15"/>
  <c r="B79" i="15"/>
  <c r="A79" i="15"/>
  <c r="D78" i="15"/>
  <c r="B78" i="15"/>
  <c r="A78" i="15"/>
  <c r="D77" i="15"/>
  <c r="B77" i="15"/>
  <c r="A77" i="15"/>
  <c r="D76" i="15"/>
  <c r="B76" i="15"/>
  <c r="A76" i="15"/>
  <c r="D75" i="15"/>
  <c r="B75" i="15"/>
  <c r="A75" i="15"/>
  <c r="D74" i="15"/>
  <c r="B74" i="15"/>
  <c r="A74" i="15"/>
  <c r="D73" i="15"/>
  <c r="B73" i="15"/>
  <c r="A73" i="15"/>
  <c r="D72" i="15"/>
  <c r="B72" i="15"/>
  <c r="A72" i="15"/>
  <c r="D71" i="15"/>
  <c r="B71" i="15"/>
  <c r="A71" i="15"/>
  <c r="D70" i="15"/>
  <c r="B70" i="15"/>
  <c r="A70" i="15"/>
  <c r="D69" i="15"/>
  <c r="B69" i="15"/>
  <c r="A69" i="15"/>
  <c r="D68" i="15"/>
  <c r="B68" i="15"/>
  <c r="A68" i="15"/>
  <c r="D67" i="15"/>
  <c r="B67" i="15"/>
  <c r="A67" i="15"/>
  <c r="B66" i="15"/>
  <c r="A66" i="15"/>
  <c r="D65" i="15"/>
  <c r="B65" i="15"/>
  <c r="A65" i="15"/>
  <c r="D64" i="15"/>
  <c r="B64" i="15"/>
  <c r="A64" i="15"/>
  <c r="D63" i="15"/>
  <c r="B63" i="15"/>
  <c r="A63" i="15"/>
  <c r="D97" i="15"/>
  <c r="B97" i="15"/>
  <c r="A97" i="15"/>
  <c r="D62" i="15"/>
  <c r="B62" i="15"/>
  <c r="A62" i="15"/>
  <c r="D61" i="15"/>
  <c r="B61" i="15"/>
  <c r="A61" i="15"/>
  <c r="D60" i="15"/>
  <c r="B60" i="15"/>
  <c r="A60" i="15"/>
  <c r="D59" i="15"/>
  <c r="B59" i="15"/>
  <c r="A59" i="15"/>
  <c r="D58" i="15"/>
  <c r="B58" i="15"/>
  <c r="A58" i="15"/>
  <c r="D57" i="15"/>
  <c r="B57" i="15"/>
  <c r="A57" i="15"/>
  <c r="D56" i="15"/>
  <c r="B56" i="15"/>
  <c r="A56" i="15"/>
  <c r="D55" i="15"/>
  <c r="B55" i="15"/>
  <c r="A55" i="15"/>
  <c r="D54" i="15"/>
  <c r="B54" i="15"/>
  <c r="A54" i="15"/>
  <c r="D53" i="15"/>
  <c r="B53" i="15"/>
  <c r="A53" i="15"/>
  <c r="D52" i="15"/>
  <c r="B52" i="15"/>
  <c r="A52" i="15"/>
  <c r="D51" i="15"/>
  <c r="B51" i="15"/>
  <c r="A51" i="15"/>
  <c r="D50" i="15"/>
  <c r="B50" i="15"/>
  <c r="A50" i="15"/>
  <c r="D96" i="15"/>
  <c r="B96" i="15"/>
  <c r="A96" i="15"/>
  <c r="D49" i="15"/>
  <c r="B49" i="15"/>
  <c r="A49" i="15"/>
  <c r="D48" i="15"/>
  <c r="B48" i="15"/>
  <c r="A48" i="15"/>
  <c r="D47" i="15"/>
  <c r="B47" i="15"/>
  <c r="A47" i="15"/>
  <c r="D46" i="15"/>
  <c r="B46" i="15"/>
  <c r="A46" i="15"/>
  <c r="D45" i="15"/>
  <c r="B45" i="15"/>
  <c r="A45" i="15"/>
  <c r="D44" i="15"/>
  <c r="B44" i="15"/>
  <c r="A44" i="15"/>
  <c r="D43" i="15"/>
  <c r="B43" i="15"/>
  <c r="A43" i="15"/>
  <c r="D42" i="15"/>
  <c r="B42" i="15"/>
  <c r="A42" i="15"/>
  <c r="D41" i="15"/>
  <c r="B41" i="15"/>
  <c r="A41" i="15"/>
  <c r="D40" i="15"/>
  <c r="B40" i="15"/>
  <c r="A40" i="15"/>
  <c r="D39" i="15"/>
  <c r="B39" i="15"/>
  <c r="A39" i="15"/>
  <c r="D38" i="15"/>
  <c r="B38" i="15"/>
  <c r="A38" i="15"/>
  <c r="D37" i="15"/>
  <c r="B37" i="15"/>
  <c r="A37" i="15"/>
  <c r="D36" i="15"/>
  <c r="B36" i="15"/>
  <c r="A36" i="15"/>
  <c r="D35" i="15"/>
  <c r="B35" i="15"/>
  <c r="A35" i="15"/>
  <c r="D34" i="15"/>
  <c r="B34" i="15"/>
  <c r="A34" i="15"/>
  <c r="D33" i="15"/>
  <c r="B33" i="15"/>
  <c r="A33" i="15"/>
  <c r="D32" i="15"/>
  <c r="B32" i="15"/>
  <c r="A32" i="15"/>
  <c r="D31" i="15"/>
  <c r="B31" i="15"/>
  <c r="A31" i="15"/>
  <c r="D30" i="15"/>
  <c r="B30" i="15"/>
  <c r="A30" i="15"/>
  <c r="D29" i="15"/>
  <c r="B29" i="15"/>
  <c r="A29" i="15"/>
  <c r="D28" i="15"/>
  <c r="B28" i="15"/>
  <c r="A28" i="15"/>
  <c r="D27" i="15"/>
  <c r="B27" i="15"/>
  <c r="A27" i="15"/>
  <c r="D26" i="15"/>
  <c r="B26" i="15"/>
  <c r="A26" i="15"/>
  <c r="D25" i="15"/>
  <c r="B25" i="15"/>
  <c r="A25" i="15"/>
  <c r="D24" i="15"/>
  <c r="B24" i="15"/>
  <c r="A24" i="15"/>
  <c r="D23" i="15"/>
  <c r="B23" i="15"/>
  <c r="A23" i="15"/>
  <c r="D22" i="15"/>
  <c r="B22" i="15"/>
  <c r="A22" i="15"/>
  <c r="D21" i="15"/>
  <c r="B21" i="15"/>
  <c r="A21" i="15"/>
  <c r="D20" i="15"/>
  <c r="B20" i="15"/>
  <c r="A20" i="15"/>
  <c r="D19" i="15"/>
  <c r="B19" i="15"/>
  <c r="A19" i="15"/>
  <c r="D18" i="15"/>
  <c r="B18" i="15"/>
  <c r="A18" i="15"/>
  <c r="D17" i="15"/>
  <c r="B17" i="15"/>
  <c r="A17" i="15"/>
  <c r="D16" i="15"/>
  <c r="B16" i="15"/>
  <c r="A16" i="15"/>
  <c r="D15" i="15"/>
  <c r="B15" i="15"/>
  <c r="A15" i="15"/>
  <c r="D14" i="15"/>
  <c r="B14" i="15"/>
  <c r="A14" i="15"/>
  <c r="D13" i="15"/>
  <c r="B13" i="15"/>
  <c r="A13" i="15"/>
  <c r="D12" i="15"/>
  <c r="B12" i="15"/>
  <c r="A12" i="15"/>
  <c r="D11" i="15"/>
  <c r="B11" i="15"/>
  <c r="A11" i="15"/>
  <c r="H81" i="16"/>
  <c r="B81" i="16" s="1"/>
  <c r="G81" i="16"/>
  <c r="C81" i="16" s="1"/>
  <c r="F81" i="16"/>
  <c r="D81" i="16" s="1"/>
  <c r="A81" i="16"/>
  <c r="H80" i="16"/>
  <c r="B80" i="16" s="1"/>
  <c r="G80" i="16"/>
  <c r="C80" i="16"/>
  <c r="F80" i="16"/>
  <c r="D80" i="16"/>
  <c r="A80" i="16"/>
  <c r="H79" i="16"/>
  <c r="B79" i="16"/>
  <c r="G79" i="16"/>
  <c r="C79" i="16"/>
  <c r="F79" i="16"/>
  <c r="D79" i="16" s="1"/>
  <c r="A79" i="16"/>
  <c r="H78" i="16"/>
  <c r="B78" i="16" s="1"/>
  <c r="G78" i="16"/>
  <c r="C78" i="16"/>
  <c r="F78" i="16"/>
  <c r="D78" i="16"/>
  <c r="A78" i="16"/>
  <c r="H77" i="16"/>
  <c r="B77" i="16"/>
  <c r="G77" i="16"/>
  <c r="C77" i="16" s="1"/>
  <c r="D77" i="16"/>
  <c r="A77" i="16"/>
  <c r="H76" i="16"/>
  <c r="B76" i="16" s="1"/>
  <c r="G76" i="16"/>
  <c r="C76" i="16" s="1"/>
  <c r="D76" i="16"/>
  <c r="A76" i="16"/>
  <c r="H75" i="16"/>
  <c r="B75" i="16"/>
  <c r="G75" i="16"/>
  <c r="C75" i="16" s="1"/>
  <c r="D75" i="16"/>
  <c r="A75" i="16"/>
  <c r="H74" i="16"/>
  <c r="B74" i="16" s="1"/>
  <c r="G74" i="16"/>
  <c r="D74" i="16"/>
  <c r="C74" i="16"/>
  <c r="A74" i="16"/>
  <c r="H73" i="16"/>
  <c r="B73" i="16"/>
  <c r="G73" i="16"/>
  <c r="C73" i="16" s="1"/>
  <c r="D73" i="16"/>
  <c r="A73" i="16"/>
  <c r="H72" i="16"/>
  <c r="B72" i="16" s="1"/>
  <c r="G72" i="16"/>
  <c r="C72" i="16"/>
  <c r="E72" i="16" s="1"/>
  <c r="D72" i="16"/>
  <c r="A72" i="16"/>
  <c r="H71" i="16"/>
  <c r="B71" i="16" s="1"/>
  <c r="G71" i="16"/>
  <c r="C71" i="16" s="1"/>
  <c r="E71" i="16" s="1"/>
  <c r="D71" i="16"/>
  <c r="A71" i="16"/>
  <c r="H70" i="16"/>
  <c r="B70" i="16"/>
  <c r="G70" i="16"/>
  <c r="C70" i="16" s="1"/>
  <c r="D70" i="16"/>
  <c r="A70" i="16"/>
  <c r="H69" i="16"/>
  <c r="B69" i="16"/>
  <c r="G69" i="16"/>
  <c r="D69" i="16"/>
  <c r="C69" i="16"/>
  <c r="A69" i="16"/>
  <c r="H68" i="16"/>
  <c r="B68" i="16" s="1"/>
  <c r="G68" i="16"/>
  <c r="C68" i="16" s="1"/>
  <c r="D68" i="16"/>
  <c r="A68" i="16"/>
  <c r="H67" i="16"/>
  <c r="B67" i="16" s="1"/>
  <c r="G67" i="16"/>
  <c r="C67" i="16" s="1"/>
  <c r="D67" i="16"/>
  <c r="A67" i="16"/>
  <c r="H66" i="16"/>
  <c r="B66" i="16"/>
  <c r="G66" i="16"/>
  <c r="C66" i="16" s="1"/>
  <c r="D66" i="16"/>
  <c r="A66" i="16"/>
  <c r="H65" i="16"/>
  <c r="B65" i="16"/>
  <c r="G65" i="16"/>
  <c r="D65" i="16"/>
  <c r="C65" i="16"/>
  <c r="A65" i="16"/>
  <c r="H64" i="16"/>
  <c r="B64" i="16" s="1"/>
  <c r="G64" i="16"/>
  <c r="C64" i="16" s="1"/>
  <c r="D64" i="16"/>
  <c r="A64" i="16"/>
  <c r="H63" i="16"/>
  <c r="B63" i="16" s="1"/>
  <c r="G63" i="16"/>
  <c r="C63" i="16" s="1"/>
  <c r="D63" i="16"/>
  <c r="A63" i="16"/>
  <c r="H62" i="16"/>
  <c r="B62" i="16"/>
  <c r="G62" i="16"/>
  <c r="C62" i="16" s="1"/>
  <c r="D62" i="16"/>
  <c r="A62" i="16"/>
  <c r="H61" i="16"/>
  <c r="B61" i="16"/>
  <c r="G61" i="16"/>
  <c r="D61" i="16"/>
  <c r="C61" i="16"/>
  <c r="A61" i="16"/>
  <c r="H60" i="16"/>
  <c r="B60" i="16" s="1"/>
  <c r="G60" i="16"/>
  <c r="C60" i="16" s="1"/>
  <c r="D60" i="16"/>
  <c r="A60" i="16"/>
  <c r="H59" i="16"/>
  <c r="B59" i="16" s="1"/>
  <c r="G59" i="16"/>
  <c r="C59" i="16" s="1"/>
  <c r="D59" i="16"/>
  <c r="A59" i="16"/>
  <c r="H58" i="16"/>
  <c r="B58" i="16"/>
  <c r="G58" i="16"/>
  <c r="C58" i="16" s="1"/>
  <c r="D58" i="16"/>
  <c r="A58" i="16"/>
  <c r="H57" i="16"/>
  <c r="B57" i="16"/>
  <c r="G57" i="16"/>
  <c r="D57" i="16"/>
  <c r="C57" i="16"/>
  <c r="A57" i="16"/>
  <c r="H56" i="16"/>
  <c r="B56" i="16" s="1"/>
  <c r="G56" i="16"/>
  <c r="C56" i="16" s="1"/>
  <c r="D56" i="16"/>
  <c r="A56" i="16"/>
  <c r="H55" i="16"/>
  <c r="B55" i="16" s="1"/>
  <c r="G55" i="16"/>
  <c r="C55" i="16" s="1"/>
  <c r="D55" i="16"/>
  <c r="A55" i="16"/>
  <c r="H54" i="16"/>
  <c r="B54" i="16"/>
  <c r="G54" i="16"/>
  <c r="C54" i="16" s="1"/>
  <c r="D54" i="16"/>
  <c r="A54" i="16"/>
  <c r="H53" i="16"/>
  <c r="B53" i="16"/>
  <c r="G53" i="16"/>
  <c r="D53" i="16"/>
  <c r="C53" i="16"/>
  <c r="A53" i="16"/>
  <c r="H52" i="16"/>
  <c r="B52" i="16" s="1"/>
  <c r="G52" i="16"/>
  <c r="C52" i="16" s="1"/>
  <c r="D52" i="16"/>
  <c r="A52" i="16"/>
  <c r="H51" i="16"/>
  <c r="B51" i="16" s="1"/>
  <c r="G51" i="16"/>
  <c r="C51" i="16" s="1"/>
  <c r="D51" i="16"/>
  <c r="A51" i="16"/>
  <c r="H50" i="16"/>
  <c r="B50" i="16"/>
  <c r="G50" i="16"/>
  <c r="C50" i="16" s="1"/>
  <c r="D50" i="16"/>
  <c r="A50" i="16"/>
  <c r="H49" i="16"/>
  <c r="B49" i="16"/>
  <c r="G49" i="16"/>
  <c r="D49" i="16"/>
  <c r="C49" i="16"/>
  <c r="A49" i="16"/>
  <c r="H48" i="16"/>
  <c r="B48" i="16" s="1"/>
  <c r="G48" i="16"/>
  <c r="C48" i="16" s="1"/>
  <c r="D48" i="16"/>
  <c r="A48" i="16"/>
  <c r="H47" i="16"/>
  <c r="B47" i="16" s="1"/>
  <c r="G47" i="16"/>
  <c r="C47" i="16" s="1"/>
  <c r="D47" i="16"/>
  <c r="A47" i="16"/>
  <c r="H46" i="16"/>
  <c r="B46" i="16"/>
  <c r="G46" i="16"/>
  <c r="C46" i="16" s="1"/>
  <c r="D46" i="16"/>
  <c r="A46" i="16"/>
  <c r="H45" i="16"/>
  <c r="B45" i="16"/>
  <c r="G45" i="16"/>
  <c r="D45" i="16"/>
  <c r="C45" i="16"/>
  <c r="A45" i="16"/>
  <c r="H44" i="16"/>
  <c r="B44" i="16" s="1"/>
  <c r="G44" i="16"/>
  <c r="C44" i="16" s="1"/>
  <c r="D44" i="16"/>
  <c r="A44" i="16"/>
  <c r="H43" i="16"/>
  <c r="B43" i="16" s="1"/>
  <c r="G43" i="16"/>
  <c r="C43" i="16" s="1"/>
  <c r="D43" i="16"/>
  <c r="A43" i="16"/>
  <c r="H42" i="16"/>
  <c r="B42" i="16"/>
  <c r="G42" i="16"/>
  <c r="C42" i="16" s="1"/>
  <c r="D42" i="16"/>
  <c r="A42" i="16"/>
  <c r="H41" i="16"/>
  <c r="B41" i="16"/>
  <c r="G41" i="16"/>
  <c r="D41" i="16"/>
  <c r="C41" i="16"/>
  <c r="A41" i="16"/>
  <c r="H40" i="16"/>
  <c r="B40" i="16" s="1"/>
  <c r="G40" i="16"/>
  <c r="C40" i="16" s="1"/>
  <c r="D40" i="16"/>
  <c r="A40" i="16"/>
  <c r="H39" i="16"/>
  <c r="B39" i="16" s="1"/>
  <c r="G39" i="16"/>
  <c r="C39" i="16" s="1"/>
  <c r="D39" i="16"/>
  <c r="A39" i="16"/>
  <c r="H38" i="16"/>
  <c r="B38" i="16"/>
  <c r="G38" i="16"/>
  <c r="C38" i="16" s="1"/>
  <c r="D38" i="16"/>
  <c r="A38" i="16"/>
  <c r="H37" i="16"/>
  <c r="B37" i="16"/>
  <c r="G37" i="16"/>
  <c r="D37" i="16"/>
  <c r="C37" i="16"/>
  <c r="A37" i="16"/>
  <c r="H36" i="16"/>
  <c r="B36" i="16" s="1"/>
  <c r="G36" i="16"/>
  <c r="C36" i="16" s="1"/>
  <c r="D36" i="16"/>
  <c r="A36" i="16"/>
  <c r="H35" i="16"/>
  <c r="B35" i="16" s="1"/>
  <c r="G35" i="16"/>
  <c r="C35" i="16" s="1"/>
  <c r="D35" i="16"/>
  <c r="A35" i="16"/>
  <c r="H34" i="16"/>
  <c r="B34" i="16"/>
  <c r="G34" i="16"/>
  <c r="C34" i="16" s="1"/>
  <c r="D34" i="16"/>
  <c r="A34" i="16"/>
  <c r="H33" i="16"/>
  <c r="B33" i="16"/>
  <c r="G33" i="16"/>
  <c r="D33" i="16"/>
  <c r="C33" i="16"/>
  <c r="A33" i="16"/>
  <c r="H32" i="16"/>
  <c r="B32" i="16" s="1"/>
  <c r="G32" i="16"/>
  <c r="C32" i="16" s="1"/>
  <c r="D32" i="16"/>
  <c r="A32" i="16"/>
  <c r="H31" i="16"/>
  <c r="B31" i="16" s="1"/>
  <c r="G31" i="16"/>
  <c r="C31" i="16" s="1"/>
  <c r="D31" i="16"/>
  <c r="A31" i="16"/>
  <c r="H30" i="16"/>
  <c r="B30" i="16"/>
  <c r="G30" i="16"/>
  <c r="C30" i="16" s="1"/>
  <c r="D30" i="16"/>
  <c r="A30" i="16"/>
  <c r="H29" i="16"/>
  <c r="B29" i="16"/>
  <c r="G29" i="16"/>
  <c r="D29" i="16"/>
  <c r="C29" i="16"/>
  <c r="A29" i="16"/>
  <c r="H28" i="16"/>
  <c r="B28" i="16" s="1"/>
  <c r="G28" i="16"/>
  <c r="C28" i="16" s="1"/>
  <c r="D28" i="16"/>
  <c r="A28" i="16"/>
  <c r="H27" i="16"/>
  <c r="B27" i="16" s="1"/>
  <c r="G27" i="16"/>
  <c r="C27" i="16" s="1"/>
  <c r="D27" i="16"/>
  <c r="A27" i="16"/>
  <c r="H26" i="16"/>
  <c r="B26" i="16"/>
  <c r="G26" i="16"/>
  <c r="C26" i="16" s="1"/>
  <c r="D26" i="16"/>
  <c r="A26" i="16"/>
  <c r="H25" i="16"/>
  <c r="B25" i="16"/>
  <c r="G25" i="16"/>
  <c r="D25" i="16"/>
  <c r="C25" i="16"/>
  <c r="A25" i="16"/>
  <c r="H24" i="16"/>
  <c r="B24" i="16" s="1"/>
  <c r="G24" i="16"/>
  <c r="C24" i="16" s="1"/>
  <c r="D24" i="16"/>
  <c r="A24" i="16"/>
  <c r="H23" i="16"/>
  <c r="B23" i="16" s="1"/>
  <c r="G23" i="16"/>
  <c r="C23" i="16" s="1"/>
  <c r="D23" i="16"/>
  <c r="A23" i="16"/>
  <c r="H22" i="16"/>
  <c r="B22" i="16"/>
  <c r="G22" i="16"/>
  <c r="C22" i="16" s="1"/>
  <c r="D22" i="16"/>
  <c r="A22" i="16"/>
  <c r="H21" i="16"/>
  <c r="B21" i="16"/>
  <c r="G21" i="16"/>
  <c r="D21" i="16"/>
  <c r="C21" i="16"/>
  <c r="A21" i="16"/>
  <c r="H20" i="16"/>
  <c r="B20" i="16" s="1"/>
  <c r="G20" i="16"/>
  <c r="C20" i="16" s="1"/>
  <c r="D20" i="16"/>
  <c r="A20" i="16"/>
  <c r="H19" i="16"/>
  <c r="B19" i="16" s="1"/>
  <c r="G19" i="16"/>
  <c r="C19" i="16" s="1"/>
  <c r="D19" i="16"/>
  <c r="A19" i="16"/>
  <c r="H18" i="16"/>
  <c r="B18" i="16"/>
  <c r="G18" i="16"/>
  <c r="C18" i="16" s="1"/>
  <c r="D18" i="16"/>
  <c r="A18" i="16"/>
  <c r="H17" i="16"/>
  <c r="B17" i="16"/>
  <c r="G17" i="16"/>
  <c r="D17" i="16"/>
  <c r="C17" i="16"/>
  <c r="A17" i="16"/>
  <c r="H16" i="16"/>
  <c r="B16" i="16" s="1"/>
  <c r="G16" i="16"/>
  <c r="C16" i="16" s="1"/>
  <c r="D16" i="16"/>
  <c r="A16" i="16"/>
  <c r="H15" i="16"/>
  <c r="B15" i="16" s="1"/>
  <c r="G15" i="16"/>
  <c r="C15" i="16"/>
  <c r="D15" i="16"/>
  <c r="A15" i="16"/>
  <c r="H14" i="16"/>
  <c r="B14" i="16"/>
  <c r="G14" i="16"/>
  <c r="C14" i="16" s="1"/>
  <c r="D14" i="16"/>
  <c r="A14" i="16"/>
  <c r="H13" i="16"/>
  <c r="B13" i="16"/>
  <c r="G13" i="16"/>
  <c r="C13" i="16"/>
  <c r="D13" i="16"/>
  <c r="A13" i="16"/>
  <c r="H12" i="16"/>
  <c r="B12" i="16" s="1"/>
  <c r="G12" i="16"/>
  <c r="C12" i="16" s="1"/>
  <c r="D12" i="16"/>
  <c r="A12" i="16"/>
  <c r="H11" i="16"/>
  <c r="B11" i="16" s="1"/>
  <c r="G11" i="16"/>
  <c r="C11" i="16"/>
  <c r="D11" i="16"/>
  <c r="A11" i="16"/>
  <c r="A9" i="9"/>
  <c r="C9" i="9"/>
  <c r="D21" i="9"/>
  <c r="D22" i="9"/>
  <c r="H22" i="9"/>
  <c r="D23" i="9"/>
  <c r="D24" i="9"/>
  <c r="I24" i="9"/>
  <c r="D25" i="9"/>
  <c r="H25" i="9"/>
  <c r="D26" i="9"/>
  <c r="F26" i="9" s="1"/>
  <c r="D27" i="9"/>
  <c r="D28" i="9"/>
  <c r="D29" i="9"/>
  <c r="D30" i="9"/>
  <c r="I30" i="9" s="1"/>
  <c r="D31" i="9"/>
  <c r="I31" i="9"/>
  <c r="D32" i="9"/>
  <c r="J32" i="9" s="1"/>
  <c r="D33" i="9"/>
  <c r="F33" i="9" s="1"/>
  <c r="D34" i="9"/>
  <c r="H34" i="9"/>
  <c r="D35" i="9"/>
  <c r="I35" i="9"/>
  <c r="D36" i="9"/>
  <c r="F36" i="9" s="1"/>
  <c r="D37" i="9"/>
  <c r="D38" i="9"/>
  <c r="I38" i="9" s="1"/>
  <c r="D39" i="9"/>
  <c r="D40" i="9"/>
  <c r="J40" i="9" s="1"/>
  <c r="D41" i="9"/>
  <c r="D42" i="9"/>
  <c r="D43" i="9"/>
  <c r="D44" i="9"/>
  <c r="D45" i="9"/>
  <c r="D46" i="9"/>
  <c r="H46" i="9" s="1"/>
  <c r="J46" i="9"/>
  <c r="D47" i="9"/>
  <c r="F47" i="9" s="1"/>
  <c r="D48" i="9"/>
  <c r="J48" i="9" s="1"/>
  <c r="D49" i="9"/>
  <c r="H49" i="9"/>
  <c r="D50" i="9"/>
  <c r="H50" i="9"/>
  <c r="D51" i="9"/>
  <c r="D52" i="9"/>
  <c r="D53" i="9"/>
  <c r="F53" i="9" s="1"/>
  <c r="D54" i="9"/>
  <c r="D55" i="9"/>
  <c r="D56" i="9"/>
  <c r="I56" i="9"/>
  <c r="D57" i="9"/>
  <c r="H57" i="9" s="1"/>
  <c r="D58" i="9"/>
  <c r="H58" i="9"/>
  <c r="D59" i="9"/>
  <c r="D60" i="9"/>
  <c r="D61" i="9"/>
  <c r="D62" i="9"/>
  <c r="J62" i="9" s="1"/>
  <c r="D63" i="9"/>
  <c r="F63" i="9"/>
  <c r="D64" i="9"/>
  <c r="I64" i="9" s="1"/>
  <c r="D65" i="9"/>
  <c r="D66" i="9"/>
  <c r="H66" i="9" s="1"/>
  <c r="J22" i="9"/>
  <c r="J26" i="9"/>
  <c r="J34" i="9"/>
  <c r="J42" i="9"/>
  <c r="J43" i="9"/>
  <c r="J47" i="9"/>
  <c r="J50" i="9"/>
  <c r="J51" i="9"/>
  <c r="J66" i="9"/>
  <c r="I22" i="9"/>
  <c r="I26" i="9"/>
  <c r="I32" i="9"/>
  <c r="I34" i="9"/>
  <c r="I43" i="9"/>
  <c r="I46" i="9"/>
  <c r="I50" i="9"/>
  <c r="I51" i="9"/>
  <c r="I66" i="9"/>
  <c r="F21" i="9"/>
  <c r="F22" i="9"/>
  <c r="F25" i="9"/>
  <c r="F34" i="9"/>
  <c r="F38" i="9"/>
  <c r="F42" i="9"/>
  <c r="F46" i="9"/>
  <c r="F49" i="9"/>
  <c r="F50" i="9"/>
  <c r="F52" i="9"/>
  <c r="F57" i="9"/>
  <c r="F58" i="9"/>
  <c r="G47" i="5"/>
  <c r="I47" i="5" s="1"/>
  <c r="F39" i="5"/>
  <c r="F31" i="5"/>
  <c r="G31" i="5" s="1"/>
  <c r="I31" i="5" s="1"/>
  <c r="D11" i="5"/>
  <c r="D12" i="5"/>
  <c r="D13" i="5"/>
  <c r="G39" i="5"/>
  <c r="I39" i="5" s="1"/>
  <c r="E22" i="5"/>
  <c r="F22" i="5"/>
  <c r="G22" i="5" s="1"/>
  <c r="I22" i="5" s="1"/>
  <c r="E23" i="5"/>
  <c r="F23" i="5" s="1"/>
  <c r="G23" i="5" s="1"/>
  <c r="I23" i="5" s="1"/>
  <c r="P23" i="5"/>
  <c r="R23" i="5"/>
  <c r="T23" i="5" s="1"/>
  <c r="E24" i="5"/>
  <c r="F24" i="5" s="1"/>
  <c r="G24" i="5" s="1"/>
  <c r="I24" i="5" s="1"/>
  <c r="E25" i="5"/>
  <c r="F25" i="5" s="1"/>
  <c r="G25" i="5" s="1"/>
  <c r="I25" i="5" s="1"/>
  <c r="E26" i="5"/>
  <c r="F26" i="5" s="1"/>
  <c r="G26" i="5" s="1"/>
  <c r="I26" i="5" s="1"/>
  <c r="E27" i="5"/>
  <c r="F27" i="5" s="1"/>
  <c r="G27" i="5" s="1"/>
  <c r="I27" i="5" s="1"/>
  <c r="E28" i="5"/>
  <c r="F28" i="5" s="1"/>
  <c r="E29" i="5"/>
  <c r="F29" i="5"/>
  <c r="G29" i="5" s="1"/>
  <c r="I29" i="5" s="1"/>
  <c r="E30" i="5"/>
  <c r="F30" i="5" s="1"/>
  <c r="G30" i="5" s="1"/>
  <c r="I30" i="5" s="1"/>
  <c r="E31" i="5"/>
  <c r="E32" i="5"/>
  <c r="F32" i="5" s="1"/>
  <c r="G32" i="5" s="1"/>
  <c r="I32" i="5" s="1"/>
  <c r="E33" i="5"/>
  <c r="F33" i="5" s="1"/>
  <c r="G33" i="5" s="1"/>
  <c r="I33" i="5" s="1"/>
  <c r="E34" i="5"/>
  <c r="F34" i="5" s="1"/>
  <c r="E35" i="5"/>
  <c r="F35" i="5"/>
  <c r="G35" i="5" s="1"/>
  <c r="I35" i="5" s="1"/>
  <c r="E36" i="5"/>
  <c r="F36" i="5" s="1"/>
  <c r="G36" i="5" s="1"/>
  <c r="I36" i="5" s="1"/>
  <c r="E37" i="5"/>
  <c r="F37" i="5"/>
  <c r="G37" i="5" s="1"/>
  <c r="I37" i="5" s="1"/>
  <c r="E38" i="5"/>
  <c r="F38" i="5" s="1"/>
  <c r="G38" i="5" s="1"/>
  <c r="I38" i="5" s="1"/>
  <c r="E39" i="5"/>
  <c r="E40" i="5"/>
  <c r="F40" i="5" s="1"/>
  <c r="G40" i="5" s="1"/>
  <c r="I40" i="5" s="1"/>
  <c r="E41" i="5"/>
  <c r="F41" i="5"/>
  <c r="G41" i="5" s="1"/>
  <c r="I41" i="5" s="1"/>
  <c r="E42" i="5"/>
  <c r="F42" i="5" s="1"/>
  <c r="E43" i="5"/>
  <c r="F43" i="5"/>
  <c r="G43" i="5" s="1"/>
  <c r="I43" i="5"/>
  <c r="E44" i="5"/>
  <c r="F44" i="5" s="1"/>
  <c r="P44" i="5"/>
  <c r="E45" i="5"/>
  <c r="F45" i="5" s="1"/>
  <c r="G45" i="5" s="1"/>
  <c r="I45" i="5" s="1"/>
  <c r="E46" i="5"/>
  <c r="F46" i="5" s="1"/>
  <c r="G46" i="5" s="1"/>
  <c r="I46" i="5"/>
  <c r="E47" i="5"/>
  <c r="F47" i="5" s="1"/>
  <c r="E48" i="5"/>
  <c r="F48" i="5"/>
  <c r="E49" i="5"/>
  <c r="F49" i="5" s="1"/>
  <c r="G49" i="5" s="1"/>
  <c r="I49" i="5" s="1"/>
  <c r="E50" i="5"/>
  <c r="F50" i="5" s="1"/>
  <c r="E51" i="5"/>
  <c r="F51" i="5"/>
  <c r="G51" i="5" s="1"/>
  <c r="I51" i="5"/>
  <c r="E52" i="5"/>
  <c r="F52" i="5" s="1"/>
  <c r="E53" i="5"/>
  <c r="F53" i="5"/>
  <c r="G53" i="5" s="1"/>
  <c r="I53" i="5" s="1"/>
  <c r="E54" i="5"/>
  <c r="F54" i="5" s="1"/>
  <c r="P54" i="5"/>
  <c r="E55" i="5"/>
  <c r="F55" i="5" s="1"/>
  <c r="G55" i="5" s="1"/>
  <c r="I55" i="5" s="1"/>
  <c r="E56" i="5"/>
  <c r="F56" i="5" s="1"/>
  <c r="G56" i="5" s="1"/>
  <c r="I56" i="5"/>
  <c r="E57" i="5"/>
  <c r="F57" i="5" s="1"/>
  <c r="G57" i="5" s="1"/>
  <c r="I57" i="5" s="1"/>
  <c r="E58" i="5"/>
  <c r="F58" i="5" s="1"/>
  <c r="E59" i="5"/>
  <c r="F59" i="5"/>
  <c r="G59" i="5" s="1"/>
  <c r="I59" i="5" s="1"/>
  <c r="E60" i="5"/>
  <c r="F60" i="5" s="1"/>
  <c r="G60" i="5"/>
  <c r="J60" i="5" s="1"/>
  <c r="E61" i="5"/>
  <c r="F61" i="5" s="1"/>
  <c r="G61" i="5" s="1"/>
  <c r="J61" i="5" s="1"/>
  <c r="E62" i="5"/>
  <c r="F62" i="5"/>
  <c r="G62" i="5" s="1"/>
  <c r="J62" i="5"/>
  <c r="E63" i="5"/>
  <c r="F63" i="5"/>
  <c r="G63" i="5" s="1"/>
  <c r="J63" i="5" s="1"/>
  <c r="E64" i="5"/>
  <c r="F64" i="5"/>
  <c r="G64" i="5" s="1"/>
  <c r="J64" i="5" s="1"/>
  <c r="E65" i="5"/>
  <c r="F65" i="5"/>
  <c r="G65" i="5" s="1"/>
  <c r="J65" i="5" s="1"/>
  <c r="E66" i="5"/>
  <c r="F66" i="5"/>
  <c r="G66" i="5" s="1"/>
  <c r="J66" i="5" s="1"/>
  <c r="A9" i="14"/>
  <c r="C9" i="14"/>
  <c r="B15" i="14" s="1"/>
  <c r="D21" i="14"/>
  <c r="D22" i="14"/>
  <c r="F22" i="14"/>
  <c r="D23" i="14"/>
  <c r="I23" i="14" s="1"/>
  <c r="F23" i="14"/>
  <c r="D24" i="14"/>
  <c r="F24" i="14"/>
  <c r="D25" i="14"/>
  <c r="J25" i="14" s="1"/>
  <c r="D26" i="14"/>
  <c r="D27" i="14"/>
  <c r="D28" i="14"/>
  <c r="F28" i="14"/>
  <c r="D29" i="14"/>
  <c r="F29" i="14" s="1"/>
  <c r="D30" i="14"/>
  <c r="I30" i="14" s="1"/>
  <c r="F30" i="14"/>
  <c r="D31" i="14"/>
  <c r="I31" i="14" s="1"/>
  <c r="F31" i="14"/>
  <c r="D32" i="14"/>
  <c r="D33" i="14"/>
  <c r="D34" i="14"/>
  <c r="I34" i="14"/>
  <c r="D35" i="14"/>
  <c r="D36" i="14"/>
  <c r="F36" i="14" s="1"/>
  <c r="D37" i="14"/>
  <c r="H37" i="14" s="1"/>
  <c r="D38" i="14"/>
  <c r="F38" i="14"/>
  <c r="D39" i="14"/>
  <c r="D40" i="14"/>
  <c r="D41" i="14"/>
  <c r="D42" i="14"/>
  <c r="I42" i="14"/>
  <c r="F42" i="14"/>
  <c r="D43" i="14"/>
  <c r="F43" i="14"/>
  <c r="D44" i="14"/>
  <c r="D45" i="14"/>
  <c r="F45" i="14" s="1"/>
  <c r="D46" i="14"/>
  <c r="D47" i="14"/>
  <c r="I47" i="14" s="1"/>
  <c r="J47" i="14"/>
  <c r="D48" i="14"/>
  <c r="H48" i="14"/>
  <c r="D49" i="14"/>
  <c r="F49" i="14"/>
  <c r="D50" i="14"/>
  <c r="I50" i="14" s="1"/>
  <c r="D51" i="14"/>
  <c r="D52" i="14"/>
  <c r="J52" i="14" s="1"/>
  <c r="D53" i="14"/>
  <c r="F53" i="14" s="1"/>
  <c r="D54" i="14"/>
  <c r="F54" i="14"/>
  <c r="D55" i="14"/>
  <c r="H55" i="14" s="1"/>
  <c r="D56" i="14"/>
  <c r="D57" i="14"/>
  <c r="H57" i="14" s="1"/>
  <c r="D58" i="14"/>
  <c r="D59" i="14"/>
  <c r="I59" i="14" s="1"/>
  <c r="F59" i="14"/>
  <c r="D60" i="14"/>
  <c r="I60" i="14"/>
  <c r="D61" i="14"/>
  <c r="J61" i="14"/>
  <c r="D62" i="14"/>
  <c r="F62" i="14" s="1"/>
  <c r="D63" i="14"/>
  <c r="J63" i="14" s="1"/>
  <c r="F63" i="14"/>
  <c r="D64" i="14"/>
  <c r="D65" i="14"/>
  <c r="F65" i="14" s="1"/>
  <c r="D66" i="14"/>
  <c r="F66" i="14" s="1"/>
  <c r="D67" i="14"/>
  <c r="F67" i="14"/>
  <c r="D68" i="14"/>
  <c r="F68" i="14"/>
  <c r="D69" i="14"/>
  <c r="F69" i="14"/>
  <c r="D70" i="14"/>
  <c r="J70" i="14" s="1"/>
  <c r="D71" i="14"/>
  <c r="I71" i="14" s="1"/>
  <c r="D72" i="14"/>
  <c r="D73" i="14"/>
  <c r="D74" i="14"/>
  <c r="D75" i="14"/>
  <c r="F75" i="14"/>
  <c r="D76" i="14"/>
  <c r="D77" i="14"/>
  <c r="F77" i="14"/>
  <c r="D78" i="14"/>
  <c r="D79" i="14"/>
  <c r="D80" i="14"/>
  <c r="D81" i="14"/>
  <c r="I81" i="14"/>
  <c r="D82" i="14"/>
  <c r="H82" i="14" s="1"/>
  <c r="D83" i="14"/>
  <c r="D84" i="14"/>
  <c r="F84" i="14" s="1"/>
  <c r="I21" i="14"/>
  <c r="I22" i="14"/>
  <c r="I24" i="14"/>
  <c r="I25" i="14"/>
  <c r="I29" i="14"/>
  <c r="I35" i="14"/>
  <c r="I38" i="14"/>
  <c r="I39" i="14"/>
  <c r="I43" i="14"/>
  <c r="I49" i="14"/>
  <c r="I52" i="14"/>
  <c r="I54" i="14"/>
  <c r="I61" i="14"/>
  <c r="I68" i="14"/>
  <c r="I72" i="14"/>
  <c r="I75" i="14"/>
  <c r="I77" i="14"/>
  <c r="H21" i="14"/>
  <c r="H24" i="14"/>
  <c r="H27" i="14"/>
  <c r="H29" i="14"/>
  <c r="H31" i="14"/>
  <c r="H38" i="14"/>
  <c r="H42" i="14"/>
  <c r="H43" i="14"/>
  <c r="H49" i="14"/>
  <c r="H50" i="14"/>
  <c r="H54" i="14"/>
  <c r="H58" i="14"/>
  <c r="H59" i="14"/>
  <c r="H61" i="14"/>
  <c r="H63" i="14"/>
  <c r="H64" i="14"/>
  <c r="H69" i="14"/>
  <c r="H75" i="14"/>
  <c r="H78" i="14"/>
  <c r="J22" i="14"/>
  <c r="J23" i="14"/>
  <c r="J24" i="14"/>
  <c r="J27" i="14"/>
  <c r="J29" i="14"/>
  <c r="J31" i="14"/>
  <c r="J35" i="14"/>
  <c r="J38" i="14"/>
  <c r="J42" i="14"/>
  <c r="J43" i="14"/>
  <c r="J44" i="14"/>
  <c r="J49" i="14"/>
  <c r="J53" i="14"/>
  <c r="J54" i="14"/>
  <c r="J59" i="14"/>
  <c r="J60" i="14"/>
  <c r="J64" i="14"/>
  <c r="J68" i="14"/>
  <c r="J75" i="14"/>
  <c r="J77" i="14"/>
  <c r="B10" i="14"/>
  <c r="E21" i="9"/>
  <c r="E22" i="9"/>
  <c r="E23" i="9"/>
  <c r="E24" i="9"/>
  <c r="G24" i="9" s="1"/>
  <c r="E25" i="9"/>
  <c r="E26" i="9"/>
  <c r="E27" i="9"/>
  <c r="E28" i="9"/>
  <c r="G28" i="9" s="1"/>
  <c r="E29" i="9"/>
  <c r="E30" i="9"/>
  <c r="E31" i="9"/>
  <c r="E32" i="9"/>
  <c r="G32" i="9"/>
  <c r="E33" i="9"/>
  <c r="E34" i="9"/>
  <c r="E35" i="9"/>
  <c r="L35" i="9" s="1"/>
  <c r="E36" i="9"/>
  <c r="G36" i="9"/>
  <c r="E37" i="9"/>
  <c r="E38" i="9"/>
  <c r="E39" i="9"/>
  <c r="E40" i="9"/>
  <c r="G40" i="9" s="1"/>
  <c r="E41" i="9"/>
  <c r="E42" i="9"/>
  <c r="E43" i="9"/>
  <c r="E44" i="9"/>
  <c r="G44" i="9"/>
  <c r="E45" i="9"/>
  <c r="E46" i="9"/>
  <c r="E47" i="9"/>
  <c r="L47" i="9" s="1"/>
  <c r="E48" i="9"/>
  <c r="G48" i="9"/>
  <c r="E49" i="9"/>
  <c r="E50" i="9"/>
  <c r="E51" i="9"/>
  <c r="E52" i="9"/>
  <c r="E53" i="9"/>
  <c r="E54" i="9"/>
  <c r="E55" i="9"/>
  <c r="E56" i="9"/>
  <c r="E57" i="9"/>
  <c r="E58" i="9"/>
  <c r="E59" i="9"/>
  <c r="E60" i="9"/>
  <c r="G60" i="9" s="1"/>
  <c r="E61" i="9"/>
  <c r="E62" i="9"/>
  <c r="E63" i="9"/>
  <c r="E64" i="9"/>
  <c r="G64" i="9" s="1"/>
  <c r="E65" i="9"/>
  <c r="E66" i="9"/>
  <c r="B10" i="9"/>
  <c r="B15" i="9"/>
  <c r="A9" i="6"/>
  <c r="C9" i="6"/>
  <c r="E123" i="6"/>
  <c r="G123" i="6" s="1"/>
  <c r="E124" i="6"/>
  <c r="G124" i="6"/>
  <c r="E125" i="6"/>
  <c r="G125" i="6"/>
  <c r="E126" i="6"/>
  <c r="G126" i="6"/>
  <c r="E127" i="6"/>
  <c r="G127" i="6" s="1"/>
  <c r="E128" i="6"/>
  <c r="E129" i="6"/>
  <c r="E130" i="6"/>
  <c r="K130" i="6" s="1"/>
  <c r="E131" i="6"/>
  <c r="G131" i="6" s="1"/>
  <c r="E21" i="6"/>
  <c r="G21" i="6"/>
  <c r="E22" i="6"/>
  <c r="G22" i="6"/>
  <c r="E23" i="6"/>
  <c r="G23" i="6" s="1"/>
  <c r="E24" i="6"/>
  <c r="G24" i="6" s="1"/>
  <c r="E25" i="6"/>
  <c r="G25" i="6"/>
  <c r="E26" i="6"/>
  <c r="G26" i="6" s="1"/>
  <c r="E27" i="6"/>
  <c r="G27" i="6"/>
  <c r="E28" i="6"/>
  <c r="G28" i="6"/>
  <c r="E29" i="6"/>
  <c r="L29" i="6" s="1"/>
  <c r="E30" i="6"/>
  <c r="E31" i="6"/>
  <c r="G31" i="6"/>
  <c r="E32" i="6"/>
  <c r="G32" i="6" s="1"/>
  <c r="E33" i="6"/>
  <c r="G33" i="6"/>
  <c r="E34" i="6"/>
  <c r="G34" i="6"/>
  <c r="E35" i="6"/>
  <c r="G35" i="6"/>
  <c r="E36" i="6"/>
  <c r="G36" i="6" s="1"/>
  <c r="E37" i="6"/>
  <c r="G37" i="6" s="1"/>
  <c r="E38" i="6"/>
  <c r="G38" i="6"/>
  <c r="E39" i="6"/>
  <c r="G39" i="6" s="1"/>
  <c r="E40" i="6"/>
  <c r="G40" i="6"/>
  <c r="E41" i="6"/>
  <c r="G41" i="6" s="1"/>
  <c r="E42" i="6"/>
  <c r="G42" i="6"/>
  <c r="E43" i="6"/>
  <c r="E44" i="6"/>
  <c r="G44" i="6"/>
  <c r="E45" i="6"/>
  <c r="E46" i="6"/>
  <c r="G46" i="6"/>
  <c r="E47" i="6"/>
  <c r="G47" i="6"/>
  <c r="E48" i="6"/>
  <c r="L48" i="6"/>
  <c r="G48" i="6"/>
  <c r="E49" i="6"/>
  <c r="G49" i="6" s="1"/>
  <c r="E50" i="6"/>
  <c r="G50" i="6"/>
  <c r="E51" i="6"/>
  <c r="E52" i="6"/>
  <c r="L52" i="6"/>
  <c r="G52" i="6"/>
  <c r="E53" i="6"/>
  <c r="G53" i="6"/>
  <c r="E54" i="6"/>
  <c r="G54" i="6"/>
  <c r="E55" i="6"/>
  <c r="G55" i="6"/>
  <c r="E56" i="6"/>
  <c r="E57" i="6"/>
  <c r="G57" i="6"/>
  <c r="E58" i="6"/>
  <c r="G58" i="6" s="1"/>
  <c r="E59" i="6"/>
  <c r="G59" i="6"/>
  <c r="E60" i="6"/>
  <c r="G60" i="6"/>
  <c r="E61" i="6"/>
  <c r="E62" i="6"/>
  <c r="G62" i="6" s="1"/>
  <c r="E63" i="6"/>
  <c r="G63" i="6"/>
  <c r="E64" i="6"/>
  <c r="G64" i="6" s="1"/>
  <c r="E65" i="6"/>
  <c r="G65" i="6"/>
  <c r="E66" i="6"/>
  <c r="G66" i="6" s="1"/>
  <c r="E67" i="6"/>
  <c r="G67" i="6"/>
  <c r="E68" i="6"/>
  <c r="G68" i="6" s="1"/>
  <c r="E69" i="6"/>
  <c r="G69" i="6"/>
  <c r="E70" i="6"/>
  <c r="E71" i="6"/>
  <c r="G71" i="6"/>
  <c r="E72" i="6"/>
  <c r="G72" i="6" s="1"/>
  <c r="E73" i="6"/>
  <c r="G73" i="6"/>
  <c r="E74" i="6"/>
  <c r="E75" i="6"/>
  <c r="G75" i="6"/>
  <c r="E76" i="6"/>
  <c r="G76" i="6" s="1"/>
  <c r="E77" i="6"/>
  <c r="G77" i="6"/>
  <c r="E78" i="6"/>
  <c r="E79" i="6"/>
  <c r="G79" i="6"/>
  <c r="E80" i="6"/>
  <c r="G80" i="6" s="1"/>
  <c r="E81" i="6"/>
  <c r="G81" i="6"/>
  <c r="E82" i="6"/>
  <c r="G82" i="6" s="1"/>
  <c r="E83" i="6"/>
  <c r="G83" i="6"/>
  <c r="E84" i="6"/>
  <c r="G84" i="6" s="1"/>
  <c r="E85" i="6"/>
  <c r="G85" i="6"/>
  <c r="E86" i="6"/>
  <c r="E87" i="6"/>
  <c r="G87" i="6"/>
  <c r="E88" i="6"/>
  <c r="G88" i="6" s="1"/>
  <c r="E89" i="6"/>
  <c r="G89" i="6"/>
  <c r="E90" i="6"/>
  <c r="E91" i="6"/>
  <c r="G91" i="6"/>
  <c r="E92" i="6"/>
  <c r="G92" i="6" s="1"/>
  <c r="E93" i="6"/>
  <c r="K93" i="6" s="1"/>
  <c r="G93" i="6"/>
  <c r="E94" i="6"/>
  <c r="E95" i="6"/>
  <c r="G95" i="6"/>
  <c r="E96" i="6"/>
  <c r="G96" i="6" s="1"/>
  <c r="E97" i="6"/>
  <c r="G97" i="6"/>
  <c r="E98" i="6"/>
  <c r="E99" i="6"/>
  <c r="G99" i="6"/>
  <c r="E100" i="6"/>
  <c r="G100" i="6" s="1"/>
  <c r="E101" i="6"/>
  <c r="G101" i="6"/>
  <c r="E102" i="6"/>
  <c r="E103" i="6"/>
  <c r="G103" i="6"/>
  <c r="E104" i="6"/>
  <c r="G104" i="6" s="1"/>
  <c r="E105" i="6"/>
  <c r="G105" i="6"/>
  <c r="E106" i="6"/>
  <c r="G106" i="6" s="1"/>
  <c r="E107" i="6"/>
  <c r="G107" i="6"/>
  <c r="E108" i="6"/>
  <c r="G108" i="6" s="1"/>
  <c r="E109" i="6"/>
  <c r="L109" i="6" s="1"/>
  <c r="E110" i="6"/>
  <c r="G110" i="6"/>
  <c r="E111" i="6"/>
  <c r="G111" i="6"/>
  <c r="E112" i="6"/>
  <c r="G112" i="6"/>
  <c r="E113" i="6"/>
  <c r="G113" i="6"/>
  <c r="E114" i="6"/>
  <c r="G114" i="6"/>
  <c r="E115" i="6"/>
  <c r="G115" i="6"/>
  <c r="E116" i="6"/>
  <c r="G116" i="6"/>
  <c r="E117" i="6"/>
  <c r="K117" i="6" s="1"/>
  <c r="G117" i="6"/>
  <c r="E118" i="6"/>
  <c r="G118" i="6"/>
  <c r="E119" i="6"/>
  <c r="G119" i="6"/>
  <c r="E120" i="6"/>
  <c r="G120" i="6"/>
  <c r="E121" i="6"/>
  <c r="G121" i="6" s="1"/>
  <c r="K121" i="6"/>
  <c r="E122" i="6"/>
  <c r="G122" i="6"/>
  <c r="D21" i="6"/>
  <c r="I21" i="6" s="1"/>
  <c r="D22" i="6"/>
  <c r="D23" i="6"/>
  <c r="F23" i="6" s="1"/>
  <c r="D24" i="6"/>
  <c r="I24" i="6" s="1"/>
  <c r="F24" i="6"/>
  <c r="D25" i="6"/>
  <c r="F25" i="6" s="1"/>
  <c r="D26" i="6"/>
  <c r="F26" i="6" s="1"/>
  <c r="D27" i="6"/>
  <c r="D28" i="6"/>
  <c r="F28" i="6"/>
  <c r="D29" i="6"/>
  <c r="I29" i="6" s="1"/>
  <c r="D30" i="6"/>
  <c r="F30" i="6"/>
  <c r="D31" i="6"/>
  <c r="F31" i="6" s="1"/>
  <c r="D32" i="6"/>
  <c r="F32" i="6"/>
  <c r="D33" i="6"/>
  <c r="F33" i="6" s="1"/>
  <c r="D34" i="6"/>
  <c r="H34" i="6" s="1"/>
  <c r="D35" i="6"/>
  <c r="D36" i="6"/>
  <c r="I36" i="6" s="1"/>
  <c r="F36" i="6"/>
  <c r="D37" i="6"/>
  <c r="D38" i="6"/>
  <c r="D39" i="6"/>
  <c r="F39" i="6" s="1"/>
  <c r="D40" i="6"/>
  <c r="I40" i="6" s="1"/>
  <c r="F40" i="6"/>
  <c r="D41" i="6"/>
  <c r="D42" i="6"/>
  <c r="H42" i="6" s="1"/>
  <c r="D43" i="6"/>
  <c r="D44" i="6"/>
  <c r="F44" i="6"/>
  <c r="D45" i="6"/>
  <c r="D46" i="6"/>
  <c r="F46" i="6"/>
  <c r="D47" i="6"/>
  <c r="I47" i="6" s="1"/>
  <c r="D48" i="6"/>
  <c r="F48" i="6"/>
  <c r="D49" i="6"/>
  <c r="H49" i="6" s="1"/>
  <c r="D50" i="6"/>
  <c r="D51" i="6"/>
  <c r="I51" i="6" s="1"/>
  <c r="L51" i="6"/>
  <c r="F51" i="6"/>
  <c r="D52" i="6"/>
  <c r="F52" i="6"/>
  <c r="D53" i="6"/>
  <c r="D54" i="6"/>
  <c r="K54" i="6" s="1"/>
  <c r="D55" i="6"/>
  <c r="F55" i="6"/>
  <c r="D56" i="6"/>
  <c r="D57" i="6"/>
  <c r="L57" i="6"/>
  <c r="D58" i="6"/>
  <c r="D59" i="6"/>
  <c r="F59" i="6"/>
  <c r="D60" i="6"/>
  <c r="F60" i="6" s="1"/>
  <c r="D61" i="6"/>
  <c r="D62" i="6"/>
  <c r="F62" i="6"/>
  <c r="D63" i="6"/>
  <c r="K63" i="6"/>
  <c r="D64" i="6"/>
  <c r="K64" i="6" s="1"/>
  <c r="F64" i="6"/>
  <c r="D65" i="6"/>
  <c r="D66" i="6"/>
  <c r="F66" i="6"/>
  <c r="D67" i="6"/>
  <c r="I67" i="6" s="1"/>
  <c r="D68" i="6"/>
  <c r="D69" i="6"/>
  <c r="D70" i="6"/>
  <c r="F70" i="6"/>
  <c r="D71" i="6"/>
  <c r="F71" i="6"/>
  <c r="D72" i="6"/>
  <c r="I72" i="6" s="1"/>
  <c r="F72" i="6"/>
  <c r="D73" i="6"/>
  <c r="D74" i="6"/>
  <c r="F74" i="6"/>
  <c r="D75" i="6"/>
  <c r="F75" i="6" s="1"/>
  <c r="D76" i="6"/>
  <c r="F76" i="6"/>
  <c r="D77" i="6"/>
  <c r="D78" i="6"/>
  <c r="F78" i="6"/>
  <c r="D79" i="6"/>
  <c r="I79" i="6" s="1"/>
  <c r="D80" i="6"/>
  <c r="F80" i="6"/>
  <c r="D81" i="6"/>
  <c r="K81" i="6" s="1"/>
  <c r="D82" i="6"/>
  <c r="D83" i="6"/>
  <c r="I83" i="6" s="1"/>
  <c r="K83" i="6"/>
  <c r="F83" i="6"/>
  <c r="D123" i="6"/>
  <c r="F123" i="6"/>
  <c r="D124" i="6"/>
  <c r="D125" i="6"/>
  <c r="D126" i="6"/>
  <c r="K126" i="6"/>
  <c r="F126" i="6"/>
  <c r="D127" i="6"/>
  <c r="F127" i="6"/>
  <c r="D128" i="6"/>
  <c r="D129" i="6"/>
  <c r="D130" i="6"/>
  <c r="F130" i="6"/>
  <c r="D131" i="6"/>
  <c r="D84" i="6"/>
  <c r="D85" i="6"/>
  <c r="F85" i="6" s="1"/>
  <c r="D86" i="6"/>
  <c r="D87" i="6"/>
  <c r="K87" i="6" s="1"/>
  <c r="F87" i="6"/>
  <c r="D88" i="6"/>
  <c r="D89" i="6"/>
  <c r="D90" i="6"/>
  <c r="J90" i="6" s="1"/>
  <c r="D91" i="6"/>
  <c r="I91" i="6" s="1"/>
  <c r="F91" i="6"/>
  <c r="D92" i="6"/>
  <c r="D93" i="6"/>
  <c r="H93" i="6" s="1"/>
  <c r="D94" i="6"/>
  <c r="D95" i="6"/>
  <c r="I95" i="6" s="1"/>
  <c r="F95" i="6"/>
  <c r="D96" i="6"/>
  <c r="D97" i="6"/>
  <c r="H97" i="6" s="1"/>
  <c r="F97" i="6"/>
  <c r="D98" i="6"/>
  <c r="F98" i="6" s="1"/>
  <c r="D99" i="6"/>
  <c r="K99" i="6" s="1"/>
  <c r="F99" i="6"/>
  <c r="D100" i="6"/>
  <c r="D101" i="6"/>
  <c r="F101" i="6" s="1"/>
  <c r="D102" i="6"/>
  <c r="I102" i="6" s="1"/>
  <c r="D103" i="6"/>
  <c r="F103" i="6"/>
  <c r="D104" i="6"/>
  <c r="D105" i="6"/>
  <c r="F105" i="6"/>
  <c r="D106" i="6"/>
  <c r="L106" i="6" s="1"/>
  <c r="D107" i="6"/>
  <c r="F107" i="6"/>
  <c r="D108" i="6"/>
  <c r="F108" i="6" s="1"/>
  <c r="D109" i="6"/>
  <c r="H109" i="6" s="1"/>
  <c r="F109" i="6"/>
  <c r="D110" i="6"/>
  <c r="D111" i="6"/>
  <c r="F111" i="6" s="1"/>
  <c r="D112" i="6"/>
  <c r="F112" i="6"/>
  <c r="D113" i="6"/>
  <c r="F113" i="6" s="1"/>
  <c r="D114" i="6"/>
  <c r="K114" i="6"/>
  <c r="F114" i="6"/>
  <c r="D115" i="6"/>
  <c r="D116" i="6"/>
  <c r="K116" i="6"/>
  <c r="F116" i="6"/>
  <c r="D117" i="6"/>
  <c r="F117" i="6"/>
  <c r="D118" i="6"/>
  <c r="F118" i="6" s="1"/>
  <c r="K118" i="6"/>
  <c r="D119" i="6"/>
  <c r="I119" i="6" s="1"/>
  <c r="F119" i="6"/>
  <c r="D120" i="6"/>
  <c r="F120" i="6" s="1"/>
  <c r="D121" i="6"/>
  <c r="H121" i="6" s="1"/>
  <c r="F121" i="6"/>
  <c r="D122" i="6"/>
  <c r="I28" i="6"/>
  <c r="I31" i="6"/>
  <c r="I32" i="6"/>
  <c r="I34" i="6"/>
  <c r="I39" i="6"/>
  <c r="I44" i="6"/>
  <c r="I46" i="6"/>
  <c r="I48" i="6"/>
  <c r="I50" i="6"/>
  <c r="I52" i="6"/>
  <c r="I54" i="6"/>
  <c r="I55" i="6"/>
  <c r="I59" i="6"/>
  <c r="I60" i="6"/>
  <c r="I63" i="6"/>
  <c r="I64" i="6"/>
  <c r="I66" i="6"/>
  <c r="I70" i="6"/>
  <c r="I71" i="6"/>
  <c r="I74" i="6"/>
  <c r="I75" i="6"/>
  <c r="I76" i="6"/>
  <c r="I78" i="6"/>
  <c r="I80" i="6"/>
  <c r="I82" i="6"/>
  <c r="I123" i="6"/>
  <c r="I125" i="6"/>
  <c r="I126" i="6"/>
  <c r="I127" i="6"/>
  <c r="I130" i="6"/>
  <c r="I86" i="6"/>
  <c r="I87" i="6"/>
  <c r="I93" i="6"/>
  <c r="I97" i="6"/>
  <c r="I98" i="6"/>
  <c r="I99" i="6"/>
  <c r="I103" i="6"/>
  <c r="I105" i="6"/>
  <c r="I107" i="6"/>
  <c r="I109" i="6"/>
  <c r="I117" i="6"/>
  <c r="I118" i="6"/>
  <c r="I121" i="6"/>
  <c r="H21" i="6"/>
  <c r="H24" i="6"/>
  <c r="H28" i="6"/>
  <c r="H29" i="6"/>
  <c r="H32" i="6"/>
  <c r="H33" i="6"/>
  <c r="H35" i="6"/>
  <c r="H37" i="6"/>
  <c r="H40" i="6"/>
  <c r="H41" i="6"/>
  <c r="H43" i="6"/>
  <c r="H44" i="6"/>
  <c r="H45" i="6"/>
  <c r="H46" i="6"/>
  <c r="H48" i="6"/>
  <c r="H51" i="6"/>
  <c r="H52" i="6"/>
  <c r="H53" i="6"/>
  <c r="H55" i="6"/>
  <c r="H57" i="6"/>
  <c r="H59" i="6"/>
  <c r="H60" i="6"/>
  <c r="H61" i="6"/>
  <c r="H63" i="6"/>
  <c r="H64" i="6"/>
  <c r="H65" i="6"/>
  <c r="H66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3" i="6"/>
  <c r="H123" i="6"/>
  <c r="H124" i="6"/>
  <c r="H126" i="6"/>
  <c r="H127" i="6"/>
  <c r="H128" i="6"/>
  <c r="H130" i="6"/>
  <c r="H84" i="6"/>
  <c r="H86" i="6"/>
  <c r="H87" i="6"/>
  <c r="H88" i="6"/>
  <c r="H91" i="6"/>
  <c r="H92" i="6"/>
  <c r="H95" i="6"/>
  <c r="H96" i="6"/>
  <c r="H98" i="6"/>
  <c r="H99" i="6"/>
  <c r="H100" i="6"/>
  <c r="H102" i="6"/>
  <c r="H103" i="6"/>
  <c r="H104" i="6"/>
  <c r="H105" i="6"/>
  <c r="H107" i="6"/>
  <c r="H108" i="6"/>
  <c r="H110" i="6"/>
  <c r="H111" i="6"/>
  <c r="H112" i="6"/>
  <c r="H114" i="6"/>
  <c r="H115" i="6"/>
  <c r="H116" i="6"/>
  <c r="H117" i="6"/>
  <c r="H118" i="6"/>
  <c r="H119" i="6"/>
  <c r="H120" i="6"/>
  <c r="K21" i="6"/>
  <c r="K24" i="6"/>
  <c r="K25" i="6"/>
  <c r="K26" i="6"/>
  <c r="K28" i="6"/>
  <c r="K31" i="6"/>
  <c r="K33" i="6"/>
  <c r="K34" i="6"/>
  <c r="K37" i="6"/>
  <c r="K42" i="6"/>
  <c r="K46" i="6"/>
  <c r="K48" i="6"/>
  <c r="K50" i="6"/>
  <c r="K52" i="6"/>
  <c r="K55" i="6"/>
  <c r="K59" i="6"/>
  <c r="K60" i="6"/>
  <c r="K62" i="6"/>
  <c r="K65" i="6"/>
  <c r="K69" i="6"/>
  <c r="K72" i="6"/>
  <c r="K73" i="6"/>
  <c r="K75" i="6"/>
  <c r="K76" i="6"/>
  <c r="K77" i="6"/>
  <c r="K80" i="6"/>
  <c r="K123" i="6"/>
  <c r="K124" i="6"/>
  <c r="K125" i="6"/>
  <c r="K127" i="6"/>
  <c r="K84" i="6"/>
  <c r="K88" i="6"/>
  <c r="K91" i="6"/>
  <c r="K92" i="6"/>
  <c r="K95" i="6"/>
  <c r="K96" i="6"/>
  <c r="K97" i="6"/>
  <c r="K100" i="6"/>
  <c r="K103" i="6"/>
  <c r="K107" i="6"/>
  <c r="K108" i="6"/>
  <c r="K111" i="6"/>
  <c r="K112" i="6"/>
  <c r="K113" i="6"/>
  <c r="K115" i="6"/>
  <c r="K119" i="6"/>
  <c r="K120" i="6"/>
  <c r="L21" i="6"/>
  <c r="L23" i="6"/>
  <c r="L30" i="6"/>
  <c r="L31" i="6"/>
  <c r="L33" i="6"/>
  <c r="L34" i="6"/>
  <c r="L37" i="6"/>
  <c r="L38" i="6"/>
  <c r="L42" i="6"/>
  <c r="L45" i="6"/>
  <c r="L47" i="6"/>
  <c r="L49" i="6"/>
  <c r="L50" i="6"/>
  <c r="L53" i="6"/>
  <c r="L55" i="6"/>
  <c r="L59" i="6"/>
  <c r="L61" i="6"/>
  <c r="L62" i="6"/>
  <c r="L63" i="6"/>
  <c r="L64" i="6"/>
  <c r="L65" i="6"/>
  <c r="L66" i="6"/>
  <c r="L69" i="6"/>
  <c r="L71" i="6"/>
  <c r="L72" i="6"/>
  <c r="L73" i="6"/>
  <c r="L74" i="6"/>
  <c r="L75" i="6"/>
  <c r="L76" i="6"/>
  <c r="L77" i="6"/>
  <c r="L78" i="6"/>
  <c r="L80" i="6"/>
  <c r="L82" i="6"/>
  <c r="L83" i="6"/>
  <c r="L123" i="6"/>
  <c r="L124" i="6"/>
  <c r="L125" i="6"/>
  <c r="L126" i="6"/>
  <c r="L127" i="6"/>
  <c r="L128" i="6"/>
  <c r="L130" i="6"/>
  <c r="L87" i="6"/>
  <c r="L90" i="6"/>
  <c r="L91" i="6"/>
  <c r="L95" i="6"/>
  <c r="L97" i="6"/>
  <c r="L98" i="6"/>
  <c r="L99" i="6"/>
  <c r="L103" i="6"/>
  <c r="L105" i="6"/>
  <c r="L107" i="6"/>
  <c r="L110" i="6"/>
  <c r="L111" i="6"/>
  <c r="L113" i="6"/>
  <c r="L115" i="6"/>
  <c r="L117" i="6"/>
  <c r="L118" i="6"/>
  <c r="L119" i="6"/>
  <c r="L121" i="6"/>
  <c r="J21" i="6"/>
  <c r="J23" i="6"/>
  <c r="J24" i="6"/>
  <c r="J25" i="6"/>
  <c r="J26" i="6"/>
  <c r="J28" i="6"/>
  <c r="J29" i="6"/>
  <c r="J30" i="6"/>
  <c r="J31" i="6"/>
  <c r="J32" i="6"/>
  <c r="J33" i="6"/>
  <c r="J35" i="6"/>
  <c r="J36" i="6"/>
  <c r="J37" i="6"/>
  <c r="J39" i="6"/>
  <c r="J40" i="6"/>
  <c r="J41" i="6"/>
  <c r="J42" i="6"/>
  <c r="J44" i="6"/>
  <c r="J45" i="6"/>
  <c r="J46" i="6"/>
  <c r="J47" i="6"/>
  <c r="J48" i="6"/>
  <c r="J49" i="6"/>
  <c r="J50" i="6"/>
  <c r="J51" i="6"/>
  <c r="J52" i="6"/>
  <c r="J53" i="6"/>
  <c r="J55" i="6"/>
  <c r="J56" i="6"/>
  <c r="J57" i="6"/>
  <c r="J59" i="6"/>
  <c r="J60" i="6"/>
  <c r="J61" i="6"/>
  <c r="J62" i="6"/>
  <c r="J63" i="6"/>
  <c r="J64" i="6"/>
  <c r="J65" i="6"/>
  <c r="J66" i="6"/>
  <c r="J67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123" i="6"/>
  <c r="J124" i="6"/>
  <c r="J125" i="6"/>
  <c r="J126" i="6"/>
  <c r="J127" i="6"/>
  <c r="J128" i="6"/>
  <c r="J129" i="6"/>
  <c r="J130" i="6"/>
  <c r="J84" i="6"/>
  <c r="J86" i="6"/>
  <c r="J87" i="6"/>
  <c r="J88" i="6"/>
  <c r="J91" i="6"/>
  <c r="J92" i="6"/>
  <c r="J93" i="6"/>
  <c r="J94" i="6"/>
  <c r="J95" i="6"/>
  <c r="J96" i="6"/>
  <c r="J97" i="6"/>
  <c r="J98" i="6"/>
  <c r="J99" i="6"/>
  <c r="J100" i="6"/>
  <c r="J102" i="6"/>
  <c r="J103" i="6"/>
  <c r="J104" i="6"/>
  <c r="J105" i="6"/>
  <c r="J107" i="6"/>
  <c r="J108" i="6"/>
  <c r="J109" i="6"/>
  <c r="J110" i="6"/>
  <c r="J112" i="6"/>
  <c r="J113" i="6"/>
  <c r="J114" i="6"/>
  <c r="J115" i="6"/>
  <c r="J116" i="6"/>
  <c r="J117" i="6"/>
  <c r="J118" i="6"/>
  <c r="J119" i="6"/>
  <c r="J120" i="6"/>
  <c r="J121" i="6"/>
  <c r="B10" i="6"/>
  <c r="B15" i="6"/>
  <c r="A9" i="11"/>
  <c r="C9" i="11"/>
  <c r="E21" i="11"/>
  <c r="G21" i="11" s="1"/>
  <c r="L21" i="11"/>
  <c r="E22" i="11"/>
  <c r="G22" i="11"/>
  <c r="E23" i="11"/>
  <c r="G23" i="11"/>
  <c r="E24" i="11"/>
  <c r="G24" i="11"/>
  <c r="E25" i="11"/>
  <c r="G25" i="11"/>
  <c r="E26" i="11"/>
  <c r="G26" i="11" s="1"/>
  <c r="E27" i="11"/>
  <c r="E28" i="11"/>
  <c r="G28" i="11" s="1"/>
  <c r="E29" i="11"/>
  <c r="G29" i="11"/>
  <c r="E30" i="11"/>
  <c r="E31" i="11"/>
  <c r="G31" i="11" s="1"/>
  <c r="E32" i="11"/>
  <c r="K32" i="11" s="1"/>
  <c r="E33" i="11"/>
  <c r="G33" i="11"/>
  <c r="E34" i="11"/>
  <c r="G34" i="11" s="1"/>
  <c r="E35" i="11"/>
  <c r="E36" i="11"/>
  <c r="E37" i="11"/>
  <c r="G37" i="11"/>
  <c r="E38" i="11"/>
  <c r="G38" i="11"/>
  <c r="E39" i="11"/>
  <c r="L39" i="11" s="1"/>
  <c r="G39" i="11"/>
  <c r="E40" i="11"/>
  <c r="G40" i="11"/>
  <c r="E41" i="11"/>
  <c r="G41" i="11"/>
  <c r="E42" i="11"/>
  <c r="G42" i="11"/>
  <c r="E43" i="11"/>
  <c r="G43" i="11"/>
  <c r="E44" i="11"/>
  <c r="G44" i="11"/>
  <c r="E45" i="11"/>
  <c r="G45" i="11"/>
  <c r="E46" i="11"/>
  <c r="K46" i="11" s="1"/>
  <c r="G46" i="11"/>
  <c r="E47" i="11"/>
  <c r="G47" i="11"/>
  <c r="E48" i="11"/>
  <c r="E49" i="11"/>
  <c r="L49" i="11" s="1"/>
  <c r="E50" i="11"/>
  <c r="G50" i="11"/>
  <c r="E51" i="11"/>
  <c r="E52" i="11"/>
  <c r="K52" i="11" s="1"/>
  <c r="E53" i="11"/>
  <c r="E54" i="11"/>
  <c r="G54" i="11"/>
  <c r="E55" i="11"/>
  <c r="L55" i="11"/>
  <c r="E56" i="11"/>
  <c r="G56" i="11"/>
  <c r="E57" i="11"/>
  <c r="E58" i="11"/>
  <c r="E59" i="11"/>
  <c r="E60" i="11"/>
  <c r="E61" i="11"/>
  <c r="D21" i="11"/>
  <c r="F21" i="11"/>
  <c r="D22" i="11"/>
  <c r="D23" i="11"/>
  <c r="J23" i="11" s="1"/>
  <c r="D24" i="11"/>
  <c r="H24" i="11"/>
  <c r="F24" i="11"/>
  <c r="D25" i="11"/>
  <c r="K25" i="11" s="1"/>
  <c r="F25" i="11"/>
  <c r="D26" i="11"/>
  <c r="F26" i="11"/>
  <c r="D27" i="11"/>
  <c r="F27" i="11"/>
  <c r="D28" i="11"/>
  <c r="J28" i="11" s="1"/>
  <c r="D29" i="11"/>
  <c r="D30" i="11"/>
  <c r="D31" i="11"/>
  <c r="H31" i="11" s="1"/>
  <c r="F31" i="11"/>
  <c r="D32" i="11"/>
  <c r="F32" i="11" s="1"/>
  <c r="J32" i="11"/>
  <c r="D33" i="11"/>
  <c r="D34" i="11"/>
  <c r="F34" i="11" s="1"/>
  <c r="J34" i="11"/>
  <c r="D35" i="11"/>
  <c r="D36" i="11"/>
  <c r="D37" i="11"/>
  <c r="K37" i="11"/>
  <c r="D38" i="11"/>
  <c r="H38" i="11" s="1"/>
  <c r="F38" i="11"/>
  <c r="D39" i="11"/>
  <c r="F39" i="11"/>
  <c r="D40" i="11"/>
  <c r="F40" i="11"/>
  <c r="D41" i="11"/>
  <c r="I41" i="11" s="1"/>
  <c r="H41" i="11"/>
  <c r="D42" i="11"/>
  <c r="F42" i="11" s="1"/>
  <c r="K42" i="11"/>
  <c r="D43" i="11"/>
  <c r="D44" i="11"/>
  <c r="I44" i="11"/>
  <c r="F44" i="11"/>
  <c r="D45" i="11"/>
  <c r="H45" i="11" s="1"/>
  <c r="K45" i="11"/>
  <c r="D46" i="11"/>
  <c r="F46" i="11"/>
  <c r="D47" i="11"/>
  <c r="F47" i="11"/>
  <c r="D48" i="11"/>
  <c r="J48" i="11"/>
  <c r="D49" i="11"/>
  <c r="H49" i="11"/>
  <c r="D50" i="11"/>
  <c r="F50" i="11" s="1"/>
  <c r="J50" i="11"/>
  <c r="D51" i="11"/>
  <c r="I51" i="11" s="1"/>
  <c r="F51" i="11"/>
  <c r="D52" i="11"/>
  <c r="I52" i="11" s="1"/>
  <c r="D53" i="11"/>
  <c r="D54" i="11"/>
  <c r="F54" i="11"/>
  <c r="D55" i="11"/>
  <c r="F55" i="11"/>
  <c r="D56" i="11"/>
  <c r="I56" i="11" s="1"/>
  <c r="F56" i="11"/>
  <c r="D57" i="11"/>
  <c r="I57" i="11" s="1"/>
  <c r="H57" i="11"/>
  <c r="D58" i="11"/>
  <c r="F58" i="11" s="1"/>
  <c r="J58" i="11"/>
  <c r="D59" i="11"/>
  <c r="F59" i="11"/>
  <c r="D60" i="11"/>
  <c r="K60" i="11" s="1"/>
  <c r="F60" i="11"/>
  <c r="D61" i="11"/>
  <c r="I21" i="11"/>
  <c r="I27" i="11"/>
  <c r="I31" i="11"/>
  <c r="I32" i="11"/>
  <c r="I39" i="11"/>
  <c r="I46" i="11"/>
  <c r="I47" i="11"/>
  <c r="I49" i="11"/>
  <c r="I50" i="11"/>
  <c r="I55" i="11"/>
  <c r="I58" i="11"/>
  <c r="I59" i="11"/>
  <c r="H21" i="11"/>
  <c r="H27" i="11"/>
  <c r="H32" i="11"/>
  <c r="H34" i="11"/>
  <c r="H37" i="11"/>
  <c r="H39" i="11"/>
  <c r="H47" i="11"/>
  <c r="H51" i="11"/>
  <c r="H53" i="11"/>
  <c r="H54" i="11"/>
  <c r="H55" i="11"/>
  <c r="H59" i="11"/>
  <c r="H61" i="11"/>
  <c r="K21" i="11"/>
  <c r="K34" i="11"/>
  <c r="K39" i="11"/>
  <c r="K40" i="11"/>
  <c r="K41" i="11"/>
  <c r="K44" i="11"/>
  <c r="K47" i="11"/>
  <c r="K54" i="11"/>
  <c r="L27" i="11"/>
  <c r="L34" i="11"/>
  <c r="L40" i="11"/>
  <c r="L41" i="11"/>
  <c r="L46" i="11"/>
  <c r="L47" i="11"/>
  <c r="L51" i="11"/>
  <c r="L54" i="11"/>
  <c r="J21" i="11"/>
  <c r="J24" i="11"/>
  <c r="J27" i="11"/>
  <c r="J31" i="11"/>
  <c r="J37" i="11"/>
  <c r="J39" i="11"/>
  <c r="J40" i="11"/>
  <c r="J44" i="11"/>
  <c r="J45" i="11"/>
  <c r="J47" i="11"/>
  <c r="J49" i="11"/>
  <c r="J53" i="11"/>
  <c r="J55" i="11"/>
  <c r="J57" i="11"/>
  <c r="J59" i="11"/>
  <c r="J61" i="11"/>
  <c r="B10" i="11"/>
  <c r="B15" i="11"/>
  <c r="H16" i="14"/>
  <c r="H15" i="14"/>
  <c r="D85" i="14"/>
  <c r="I85" i="14" s="1"/>
  <c r="H85" i="14"/>
  <c r="D86" i="14"/>
  <c r="H86" i="14"/>
  <c r="D87" i="14"/>
  <c r="J87" i="14"/>
  <c r="D88" i="14"/>
  <c r="D89" i="14"/>
  <c r="H89" i="14"/>
  <c r="D90" i="14"/>
  <c r="D91" i="14"/>
  <c r="D92" i="14"/>
  <c r="J92" i="14" s="1"/>
  <c r="D93" i="14"/>
  <c r="F93" i="14"/>
  <c r="H93" i="14"/>
  <c r="D94" i="14"/>
  <c r="I94" i="14" s="1"/>
  <c r="H94" i="14"/>
  <c r="D95" i="14"/>
  <c r="J95" i="14" s="1"/>
  <c r="I95" i="14"/>
  <c r="D96" i="14"/>
  <c r="D97" i="14"/>
  <c r="I97" i="14" s="1"/>
  <c r="J97" i="14"/>
  <c r="D98" i="14"/>
  <c r="D99" i="14"/>
  <c r="H99" i="14" s="1"/>
  <c r="D100" i="14"/>
  <c r="D101" i="14"/>
  <c r="H101" i="14"/>
  <c r="D102" i="14"/>
  <c r="D103" i="14"/>
  <c r="J103" i="14" s="1"/>
  <c r="D104" i="14"/>
  <c r="D105" i="14"/>
  <c r="D106" i="14"/>
  <c r="I106" i="14"/>
  <c r="H106" i="14"/>
  <c r="D107" i="14"/>
  <c r="H107" i="14"/>
  <c r="D108" i="14"/>
  <c r="D109" i="14"/>
  <c r="D110" i="14"/>
  <c r="J110" i="14" s="1"/>
  <c r="H110" i="14"/>
  <c r="J16" i="14"/>
  <c r="J15" i="14"/>
  <c r="J13" i="14" s="1"/>
  <c r="J85" i="14"/>
  <c r="J93" i="14"/>
  <c r="J94" i="14"/>
  <c r="J98" i="14"/>
  <c r="J101" i="14"/>
  <c r="J102" i="14"/>
  <c r="J108" i="14"/>
  <c r="J109" i="14"/>
  <c r="I16" i="14"/>
  <c r="I15" i="14"/>
  <c r="I13" i="14" s="1"/>
  <c r="I87" i="14"/>
  <c r="I93" i="14"/>
  <c r="I98" i="14"/>
  <c r="I101" i="14"/>
  <c r="I103" i="14"/>
  <c r="I105" i="14"/>
  <c r="I109" i="14"/>
  <c r="F16" i="14"/>
  <c r="F15" i="14"/>
  <c r="F85" i="14"/>
  <c r="F86" i="14"/>
  <c r="F87" i="14"/>
  <c r="F91" i="14"/>
  <c r="F95" i="14"/>
  <c r="F97" i="14"/>
  <c r="F101" i="14"/>
  <c r="F103" i="14"/>
  <c r="F105" i="14"/>
  <c r="F110" i="14"/>
  <c r="G16" i="14"/>
  <c r="G15" i="14"/>
  <c r="G13" i="14"/>
  <c r="E21" i="14"/>
  <c r="E22" i="14"/>
  <c r="E23" i="14"/>
  <c r="G23" i="14" s="1"/>
  <c r="E24" i="14"/>
  <c r="G24" i="14" s="1"/>
  <c r="E25" i="14"/>
  <c r="E26" i="14"/>
  <c r="E27" i="14"/>
  <c r="G27" i="14" s="1"/>
  <c r="E28" i="14"/>
  <c r="G28" i="14" s="1"/>
  <c r="E29" i="14"/>
  <c r="E30" i="14"/>
  <c r="E31" i="14"/>
  <c r="G31" i="14"/>
  <c r="E32" i="14"/>
  <c r="G32" i="14" s="1"/>
  <c r="E33" i="14"/>
  <c r="E34" i="14"/>
  <c r="E35" i="14"/>
  <c r="G35" i="14" s="1"/>
  <c r="E36" i="14"/>
  <c r="G36" i="14"/>
  <c r="E37" i="14"/>
  <c r="E38" i="14"/>
  <c r="E39" i="14"/>
  <c r="G39" i="14" s="1"/>
  <c r="E40" i="14"/>
  <c r="G40" i="14" s="1"/>
  <c r="E41" i="14"/>
  <c r="E42" i="14"/>
  <c r="E43" i="14"/>
  <c r="G43" i="14" s="1"/>
  <c r="E44" i="14"/>
  <c r="G44" i="14" s="1"/>
  <c r="E45" i="14"/>
  <c r="E46" i="14"/>
  <c r="E47" i="14"/>
  <c r="K47" i="14"/>
  <c r="E48" i="14"/>
  <c r="G48" i="14" s="1"/>
  <c r="E49" i="14"/>
  <c r="E50" i="14"/>
  <c r="E51" i="14"/>
  <c r="L51" i="14" s="1"/>
  <c r="E52" i="14"/>
  <c r="G52" i="14"/>
  <c r="E53" i="14"/>
  <c r="E54" i="14"/>
  <c r="E55" i="14"/>
  <c r="G55" i="14" s="1"/>
  <c r="E56" i="14"/>
  <c r="G56" i="14" s="1"/>
  <c r="E57" i="14"/>
  <c r="E58" i="14"/>
  <c r="E59" i="14"/>
  <c r="G59" i="14" s="1"/>
  <c r="E60" i="14"/>
  <c r="G60" i="14" s="1"/>
  <c r="E61" i="14"/>
  <c r="E62" i="14"/>
  <c r="E63" i="14"/>
  <c r="G63" i="14"/>
  <c r="E64" i="14"/>
  <c r="G64" i="14"/>
  <c r="E65" i="14"/>
  <c r="E66" i="14"/>
  <c r="E67" i="14"/>
  <c r="G67" i="14" s="1"/>
  <c r="E68" i="14"/>
  <c r="G68" i="14"/>
  <c r="E69" i="14"/>
  <c r="E70" i="14"/>
  <c r="E71" i="14"/>
  <c r="G71" i="14" s="1"/>
  <c r="E72" i="14"/>
  <c r="G72" i="14" s="1"/>
  <c r="E73" i="14"/>
  <c r="E74" i="14"/>
  <c r="E75" i="14"/>
  <c r="G75" i="14" s="1"/>
  <c r="E76" i="14"/>
  <c r="G76" i="14" s="1"/>
  <c r="E77" i="14"/>
  <c r="E78" i="14"/>
  <c r="E79" i="14"/>
  <c r="G79" i="14"/>
  <c r="E80" i="14"/>
  <c r="L80" i="14"/>
  <c r="E81" i="14"/>
  <c r="E82" i="14"/>
  <c r="E83" i="14"/>
  <c r="K83" i="14" s="1"/>
  <c r="E84" i="14"/>
  <c r="G84" i="14"/>
  <c r="E85" i="14"/>
  <c r="E86" i="14"/>
  <c r="G86" i="14"/>
  <c r="E87" i="14"/>
  <c r="G87" i="14"/>
  <c r="E88" i="14"/>
  <c r="G88" i="14"/>
  <c r="E89" i="14"/>
  <c r="L89" i="14" s="1"/>
  <c r="E90" i="14"/>
  <c r="E91" i="14"/>
  <c r="G91" i="14"/>
  <c r="E92" i="14"/>
  <c r="L92" i="14" s="1"/>
  <c r="E93" i="14"/>
  <c r="E94" i="14"/>
  <c r="G94" i="14" s="1"/>
  <c r="E95" i="14"/>
  <c r="G95" i="14" s="1"/>
  <c r="L95" i="14"/>
  <c r="E96" i="14"/>
  <c r="G96" i="14" s="1"/>
  <c r="E97" i="14"/>
  <c r="L97" i="14" s="1"/>
  <c r="E98" i="14"/>
  <c r="E99" i="14"/>
  <c r="G99" i="14"/>
  <c r="E100" i="14"/>
  <c r="E101" i="14"/>
  <c r="E102" i="14"/>
  <c r="G102" i="14" s="1"/>
  <c r="E103" i="14"/>
  <c r="K103" i="14" s="1"/>
  <c r="E104" i="14"/>
  <c r="G104" i="14" s="1"/>
  <c r="E105" i="14"/>
  <c r="E106" i="14"/>
  <c r="E107" i="14"/>
  <c r="G107" i="14" s="1"/>
  <c r="E108" i="14"/>
  <c r="L108" i="14"/>
  <c r="E109" i="14"/>
  <c r="E110" i="14"/>
  <c r="L110" i="14" s="1"/>
  <c r="K16" i="14"/>
  <c r="K15" i="14" s="1"/>
  <c r="K87" i="14"/>
  <c r="K95" i="14"/>
  <c r="L16" i="14"/>
  <c r="L15" i="14" s="1"/>
  <c r="L87" i="14"/>
  <c r="L98" i="14"/>
  <c r="L105" i="14"/>
  <c r="C16" i="14"/>
  <c r="C15" i="14" s="1"/>
  <c r="C13" i="14"/>
  <c r="N16" i="14"/>
  <c r="N15" i="14" s="1"/>
  <c r="N13" i="14" s="1"/>
  <c r="O16" i="14"/>
  <c r="O15" i="14" s="1"/>
  <c r="O13" i="14" s="1"/>
  <c r="O12" i="14"/>
  <c r="G4" i="14"/>
  <c r="P16" i="14"/>
  <c r="P15" i="14"/>
  <c r="G5" i="14"/>
  <c r="Q16" i="14"/>
  <c r="Q15" i="14" s="1"/>
  <c r="G6" i="14"/>
  <c r="G7" i="14"/>
  <c r="E16" i="14"/>
  <c r="E15" i="14" s="1"/>
  <c r="E13" i="14" s="1"/>
  <c r="M16" i="14"/>
  <c r="M15" i="14" s="1"/>
  <c r="M12" i="14" s="1"/>
  <c r="D16" i="14"/>
  <c r="D15" i="14" s="1"/>
  <c r="D111" i="14"/>
  <c r="J111" i="14" s="1"/>
  <c r="I111" i="14"/>
  <c r="E111" i="14"/>
  <c r="H111" i="14"/>
  <c r="D112" i="14"/>
  <c r="F112" i="14" s="1"/>
  <c r="E112" i="14"/>
  <c r="L112" i="14" s="1"/>
  <c r="G112" i="14"/>
  <c r="H112" i="14"/>
  <c r="D113" i="14"/>
  <c r="F113" i="14"/>
  <c r="E113" i="14"/>
  <c r="G113" i="14" s="1"/>
  <c r="I113" i="14"/>
  <c r="L113" i="14"/>
  <c r="D114" i="14"/>
  <c r="H114" i="14"/>
  <c r="E114" i="14"/>
  <c r="G114" i="14"/>
  <c r="L114" i="14"/>
  <c r="D115" i="14"/>
  <c r="I115" i="14" s="1"/>
  <c r="E115" i="14"/>
  <c r="K115" i="14" s="1"/>
  <c r="F115" i="14"/>
  <c r="D116" i="14"/>
  <c r="F116" i="14"/>
  <c r="E116" i="14"/>
  <c r="G116" i="14" s="1"/>
  <c r="D117" i="14"/>
  <c r="J117" i="14" s="1"/>
  <c r="E117" i="14"/>
  <c r="G117" i="14" s="1"/>
  <c r="D118" i="14"/>
  <c r="F118" i="14" s="1"/>
  <c r="H118" i="14"/>
  <c r="J118" i="14"/>
  <c r="E118" i="14"/>
  <c r="L118" i="14" s="1"/>
  <c r="D119" i="14"/>
  <c r="E119" i="14"/>
  <c r="F119" i="14"/>
  <c r="H119" i="14"/>
  <c r="I119" i="14"/>
  <c r="J119" i="14"/>
  <c r="D120" i="14"/>
  <c r="I120" i="14"/>
  <c r="E120" i="14"/>
  <c r="K120" i="14" s="1"/>
  <c r="L120" i="14"/>
  <c r="F120" i="14"/>
  <c r="G120" i="14"/>
  <c r="H120" i="14"/>
  <c r="J120" i="14"/>
  <c r="D121" i="14"/>
  <c r="E121" i="14"/>
  <c r="G121" i="14" s="1"/>
  <c r="D122" i="14"/>
  <c r="J122" i="14"/>
  <c r="E122" i="14"/>
  <c r="D123" i="14"/>
  <c r="I123" i="14" s="1"/>
  <c r="J123" i="14"/>
  <c r="H123" i="14"/>
  <c r="E123" i="14"/>
  <c r="K123" i="14"/>
  <c r="F123" i="14"/>
  <c r="D124" i="14"/>
  <c r="F124" i="14" s="1"/>
  <c r="J124" i="14"/>
  <c r="E124" i="14"/>
  <c r="G124" i="14" s="1"/>
  <c r="D125" i="14"/>
  <c r="J125" i="14" s="1"/>
  <c r="E125" i="14"/>
  <c r="K125" i="14" s="1"/>
  <c r="D126" i="14"/>
  <c r="E126" i="14"/>
  <c r="D127" i="14"/>
  <c r="I127" i="14" s="1"/>
  <c r="H127" i="14"/>
  <c r="E127" i="14"/>
  <c r="G127" i="14" s="1"/>
  <c r="F127" i="14"/>
  <c r="J127" i="14"/>
  <c r="D128" i="14"/>
  <c r="I128" i="14"/>
  <c r="E128" i="14"/>
  <c r="K128" i="14" s="1"/>
  <c r="F128" i="14"/>
  <c r="G128" i="14"/>
  <c r="J128" i="14"/>
  <c r="L128" i="14"/>
  <c r="D129" i="14"/>
  <c r="E129" i="14"/>
  <c r="G129" i="14" s="1"/>
  <c r="D130" i="14"/>
  <c r="L130" i="14"/>
  <c r="E130" i="14"/>
  <c r="D131" i="14"/>
  <c r="J131" i="14"/>
  <c r="E131" i="14"/>
  <c r="I131" i="14"/>
  <c r="D132" i="14"/>
  <c r="J132" i="14" s="1"/>
  <c r="E132" i="14"/>
  <c r="G132" i="14"/>
  <c r="F132" i="14"/>
  <c r="D133" i="14"/>
  <c r="E133" i="14"/>
  <c r="G133" i="14"/>
  <c r="D134" i="14"/>
  <c r="I134" i="14" s="1"/>
  <c r="E134" i="14"/>
  <c r="G134" i="14"/>
  <c r="D135" i="14"/>
  <c r="F135" i="14"/>
  <c r="E135" i="14"/>
  <c r="H135" i="14"/>
  <c r="I135" i="14"/>
  <c r="D136" i="14"/>
  <c r="I136" i="14" s="1"/>
  <c r="E136" i="14"/>
  <c r="F136" i="14"/>
  <c r="D137" i="14"/>
  <c r="F137" i="14" s="1"/>
  <c r="E137" i="14"/>
  <c r="G137" i="14" s="1"/>
  <c r="D138" i="14"/>
  <c r="H138" i="14"/>
  <c r="F138" i="14"/>
  <c r="E138" i="14"/>
  <c r="K138" i="14" s="1"/>
  <c r="G138" i="14"/>
  <c r="I138" i="14"/>
  <c r="D139" i="14"/>
  <c r="H139" i="14" s="1"/>
  <c r="E139" i="14"/>
  <c r="G139" i="14"/>
  <c r="F139" i="14"/>
  <c r="D140" i="14"/>
  <c r="J140" i="14" s="1"/>
  <c r="E140" i="14"/>
  <c r="G140" i="14" s="1"/>
  <c r="F140" i="14"/>
  <c r="D141" i="14"/>
  <c r="H141" i="14" s="1"/>
  <c r="E141" i="14"/>
  <c r="D142" i="14"/>
  <c r="J142" i="14"/>
  <c r="E142" i="14"/>
  <c r="D143" i="14"/>
  <c r="H143" i="14" s="1"/>
  <c r="E143" i="14"/>
  <c r="F143" i="14"/>
  <c r="J143" i="14"/>
  <c r="D144" i="14"/>
  <c r="E144" i="14"/>
  <c r="G144" i="14"/>
  <c r="D145" i="14"/>
  <c r="H145" i="14" s="1"/>
  <c r="E145" i="14"/>
  <c r="G145" i="14"/>
  <c r="D146" i="14"/>
  <c r="E146" i="14"/>
  <c r="L146" i="14" s="1"/>
  <c r="D147" i="14"/>
  <c r="F147" i="14" s="1"/>
  <c r="E147" i="14"/>
  <c r="D148" i="14"/>
  <c r="E148" i="14"/>
  <c r="G148" i="14"/>
  <c r="D149" i="14"/>
  <c r="E149" i="14"/>
  <c r="L149" i="14" s="1"/>
  <c r="D150" i="14"/>
  <c r="J150" i="14"/>
  <c r="E150" i="14"/>
  <c r="G150" i="14"/>
  <c r="F150" i="14"/>
  <c r="H150" i="14"/>
  <c r="I150" i="14"/>
  <c r="D151" i="14"/>
  <c r="H151" i="14" s="1"/>
  <c r="E151" i="14"/>
  <c r="G151" i="14"/>
  <c r="I151" i="14"/>
  <c r="D152" i="14"/>
  <c r="H152" i="14" s="1"/>
  <c r="E152" i="14"/>
  <c r="L152" i="14" s="1"/>
  <c r="F152" i="14"/>
  <c r="D153" i="14"/>
  <c r="F153" i="14"/>
  <c r="E153" i="14"/>
  <c r="G153" i="14"/>
  <c r="D154" i="14"/>
  <c r="I154" i="14"/>
  <c r="E154" i="14"/>
  <c r="J154" i="14"/>
  <c r="D155" i="14"/>
  <c r="I155" i="14" s="1"/>
  <c r="E155" i="14"/>
  <c r="D156" i="14"/>
  <c r="J156" i="14"/>
  <c r="E156" i="14"/>
  <c r="K156" i="14" s="1"/>
  <c r="D157" i="14"/>
  <c r="K157" i="14"/>
  <c r="E157" i="14"/>
  <c r="G157" i="14" s="1"/>
  <c r="D158" i="14"/>
  <c r="F158" i="14" s="1"/>
  <c r="J158" i="14"/>
  <c r="E158" i="14"/>
  <c r="G158" i="14" s="1"/>
  <c r="D159" i="14"/>
  <c r="F159" i="14" s="1"/>
  <c r="E159" i="14"/>
  <c r="G159" i="14" s="1"/>
  <c r="H159" i="14"/>
  <c r="I159" i="14"/>
  <c r="D160" i="14"/>
  <c r="F160" i="14" s="1"/>
  <c r="H160" i="14"/>
  <c r="E160" i="14"/>
  <c r="K160" i="14" s="1"/>
  <c r="G160" i="14"/>
  <c r="I160" i="14"/>
  <c r="D161" i="14"/>
  <c r="F161" i="14" s="1"/>
  <c r="E161" i="14"/>
  <c r="L161" i="14" s="1"/>
  <c r="G161" i="14"/>
  <c r="D162" i="14"/>
  <c r="E162" i="14"/>
  <c r="G162" i="14"/>
  <c r="D163" i="14"/>
  <c r="J163" i="14" s="1"/>
  <c r="E163" i="14"/>
  <c r="L163" i="14" s="1"/>
  <c r="H163" i="14"/>
  <c r="I163" i="14"/>
  <c r="D164" i="14"/>
  <c r="E164" i="14"/>
  <c r="G164" i="14"/>
  <c r="F164" i="14"/>
  <c r="D165" i="14"/>
  <c r="E165" i="14"/>
  <c r="K165" i="14" s="1"/>
  <c r="J165" i="14"/>
  <c r="D166" i="14"/>
  <c r="E166" i="14"/>
  <c r="K166" i="14" s="1"/>
  <c r="G166" i="14"/>
  <c r="D167" i="14"/>
  <c r="F167" i="14" s="1"/>
  <c r="H167" i="14"/>
  <c r="E167" i="14"/>
  <c r="D168" i="14"/>
  <c r="E168" i="14"/>
  <c r="G168" i="14" s="1"/>
  <c r="D169" i="14"/>
  <c r="H169" i="14"/>
  <c r="E169" i="14"/>
  <c r="F169" i="14"/>
  <c r="I169" i="14"/>
  <c r="J169" i="14"/>
  <c r="D170" i="14"/>
  <c r="L170" i="14" s="1"/>
  <c r="J170" i="14"/>
  <c r="E170" i="14"/>
  <c r="D171" i="14"/>
  <c r="H171" i="14" s="1"/>
  <c r="E171" i="14"/>
  <c r="I171" i="14"/>
  <c r="D172" i="14"/>
  <c r="E172" i="14"/>
  <c r="G172" i="14"/>
  <c r="D173" i="14"/>
  <c r="H173" i="14" s="1"/>
  <c r="E173" i="14"/>
  <c r="G173" i="14" s="1"/>
  <c r="D174" i="14"/>
  <c r="F174" i="14" s="1"/>
  <c r="E174" i="14"/>
  <c r="I174" i="14"/>
  <c r="D175" i="14"/>
  <c r="E175" i="14"/>
  <c r="D176" i="14"/>
  <c r="E176" i="14"/>
  <c r="G176" i="14" s="1"/>
  <c r="D177" i="14"/>
  <c r="F177" i="14"/>
  <c r="E177" i="14"/>
  <c r="D178" i="14"/>
  <c r="E178" i="14"/>
  <c r="L178" i="14" s="1"/>
  <c r="G178" i="14"/>
  <c r="D179" i="14"/>
  <c r="E179" i="14"/>
  <c r="D180" i="14"/>
  <c r="I180" i="14"/>
  <c r="E180" i="14"/>
  <c r="F180" i="14"/>
  <c r="H180" i="14"/>
  <c r="D181" i="14"/>
  <c r="J181" i="14" s="1"/>
  <c r="E181" i="14"/>
  <c r="G181" i="14" s="1"/>
  <c r="D182" i="14"/>
  <c r="I182" i="14" s="1"/>
  <c r="F182" i="14"/>
  <c r="E182" i="14"/>
  <c r="K182" i="14" s="1"/>
  <c r="J182" i="14"/>
  <c r="D183" i="14"/>
  <c r="E183" i="14"/>
  <c r="G183" i="14"/>
  <c r="D184" i="14"/>
  <c r="J184" i="14" s="1"/>
  <c r="E184" i="14"/>
  <c r="G184" i="14"/>
  <c r="D185" i="14"/>
  <c r="F185" i="14" s="1"/>
  <c r="E185" i="14"/>
  <c r="K185" i="14"/>
  <c r="D186" i="14"/>
  <c r="E186" i="14"/>
  <c r="G186" i="14"/>
  <c r="D187" i="14"/>
  <c r="H187" i="14" s="1"/>
  <c r="E187" i="14"/>
  <c r="G187" i="14" s="1"/>
  <c r="F187" i="14"/>
  <c r="I187" i="14"/>
  <c r="D188" i="14"/>
  <c r="F188" i="14" s="1"/>
  <c r="L188" i="14"/>
  <c r="E188" i="14"/>
  <c r="G188" i="14" s="1"/>
  <c r="D189" i="14"/>
  <c r="I189" i="14" s="1"/>
  <c r="J189" i="14"/>
  <c r="E189" i="14"/>
  <c r="G189" i="14"/>
  <c r="D190" i="14"/>
  <c r="J190" i="14" s="1"/>
  <c r="E190" i="14"/>
  <c r="K190" i="14" s="1"/>
  <c r="F190" i="14"/>
  <c r="H190" i="14"/>
  <c r="D191" i="14"/>
  <c r="L191" i="14" s="1"/>
  <c r="E191" i="14"/>
  <c r="G191" i="14" s="1"/>
  <c r="K191" i="14"/>
  <c r="D192" i="14"/>
  <c r="E192" i="14"/>
  <c r="D193" i="14"/>
  <c r="F193" i="14" s="1"/>
  <c r="E193" i="14"/>
  <c r="K193" i="14"/>
  <c r="D194" i="14"/>
  <c r="E194" i="14"/>
  <c r="G194" i="14"/>
  <c r="D195" i="14"/>
  <c r="H195" i="14" s="1"/>
  <c r="E195" i="14"/>
  <c r="G195" i="14" s="1"/>
  <c r="F195" i="14"/>
  <c r="I195" i="14"/>
  <c r="D196" i="14"/>
  <c r="F196" i="14" s="1"/>
  <c r="L196" i="14"/>
  <c r="E196" i="14"/>
  <c r="G196" i="14" s="1"/>
  <c r="D197" i="14"/>
  <c r="E197" i="14"/>
  <c r="G197" i="14"/>
  <c r="D198" i="14"/>
  <c r="J198" i="14" s="1"/>
  <c r="E198" i="14"/>
  <c r="K198" i="14" s="1"/>
  <c r="F198" i="14"/>
  <c r="H198" i="14"/>
  <c r="D199" i="14"/>
  <c r="L199" i="14" s="1"/>
  <c r="E199" i="14"/>
  <c r="G199" i="14" s="1"/>
  <c r="K199" i="14"/>
  <c r="D200" i="14"/>
  <c r="E200" i="14"/>
  <c r="G200" i="14"/>
  <c r="D201" i="14"/>
  <c r="F201" i="14" s="1"/>
  <c r="E201" i="14"/>
  <c r="K201" i="14"/>
  <c r="D202" i="14"/>
  <c r="F202" i="14"/>
  <c r="L202" i="14"/>
  <c r="E202" i="14"/>
  <c r="G202" i="14" s="1"/>
  <c r="D203" i="14"/>
  <c r="F203" i="14"/>
  <c r="H203" i="14"/>
  <c r="E203" i="14"/>
  <c r="G203" i="14"/>
  <c r="D204" i="14"/>
  <c r="F204" i="14" s="1"/>
  <c r="E204" i="14"/>
  <c r="G204" i="14"/>
  <c r="H204" i="14"/>
  <c r="D205" i="14"/>
  <c r="J205" i="14"/>
  <c r="E205" i="14"/>
  <c r="G205" i="14" s="1"/>
  <c r="H205" i="14"/>
  <c r="I205" i="14"/>
  <c r="D206" i="14"/>
  <c r="F206" i="14"/>
  <c r="E206" i="14"/>
  <c r="D207" i="14"/>
  <c r="F207" i="14" s="1"/>
  <c r="E207" i="14"/>
  <c r="K207" i="14"/>
  <c r="H207" i="14"/>
  <c r="D208" i="14"/>
  <c r="J208" i="14"/>
  <c r="E208" i="14"/>
  <c r="G208" i="14" s="1"/>
  <c r="D209" i="14"/>
  <c r="F209" i="14"/>
  <c r="E209" i="14"/>
  <c r="D210" i="14"/>
  <c r="F210" i="14"/>
  <c r="E210" i="14"/>
  <c r="G210" i="14" s="1"/>
  <c r="D211" i="14"/>
  <c r="E211" i="14"/>
  <c r="G211" i="14"/>
  <c r="D212" i="14"/>
  <c r="E212" i="14"/>
  <c r="L212" i="14" s="1"/>
  <c r="D213" i="14"/>
  <c r="J213" i="14"/>
  <c r="E213" i="14"/>
  <c r="G213" i="14" s="1"/>
  <c r="H213" i="14"/>
  <c r="I213" i="14"/>
  <c r="D214" i="14"/>
  <c r="J214" i="14" s="1"/>
  <c r="E214" i="14"/>
  <c r="F214" i="14"/>
  <c r="H214" i="14"/>
  <c r="D215" i="14"/>
  <c r="H215" i="14"/>
  <c r="E215" i="14"/>
  <c r="G215" i="14" s="1"/>
  <c r="D216" i="14"/>
  <c r="E216" i="14"/>
  <c r="L216" i="14" s="1"/>
  <c r="D217" i="14"/>
  <c r="F217" i="14"/>
  <c r="E217" i="14"/>
  <c r="K217" i="14" s="1"/>
  <c r="D218" i="14"/>
  <c r="F218" i="14" s="1"/>
  <c r="E218" i="14"/>
  <c r="L218" i="14" s="1"/>
  <c r="G218" i="14"/>
  <c r="D219" i="14"/>
  <c r="H219" i="14" s="1"/>
  <c r="E219" i="14"/>
  <c r="G219" i="14" s="1"/>
  <c r="F219" i="14"/>
  <c r="I219" i="14"/>
  <c r="D220" i="14"/>
  <c r="F220" i="14" s="1"/>
  <c r="E220" i="14"/>
  <c r="L220" i="14" s="1"/>
  <c r="D221" i="14"/>
  <c r="I221" i="14"/>
  <c r="E221" i="14"/>
  <c r="G221" i="14"/>
  <c r="D222" i="14"/>
  <c r="H222" i="14" s="1"/>
  <c r="E222" i="14"/>
  <c r="K222" i="14"/>
  <c r="F222" i="14"/>
  <c r="I222" i="14"/>
  <c r="J222" i="14"/>
  <c r="D223" i="14"/>
  <c r="K223" i="14" s="1"/>
  <c r="E223" i="14"/>
  <c r="F223" i="14"/>
  <c r="G223" i="14"/>
  <c r="D224" i="14"/>
  <c r="E224" i="14"/>
  <c r="L224" i="14" s="1"/>
  <c r="J224" i="14"/>
  <c r="D225" i="14"/>
  <c r="F225" i="14" s="1"/>
  <c r="E225" i="14"/>
  <c r="D226" i="14"/>
  <c r="F226" i="14" s="1"/>
  <c r="E226" i="14"/>
  <c r="L226" i="14" s="1"/>
  <c r="D227" i="14"/>
  <c r="H227" i="14"/>
  <c r="E227" i="14"/>
  <c r="G227" i="14"/>
  <c r="D228" i="14"/>
  <c r="E228" i="14"/>
  <c r="G228" i="14" s="1"/>
  <c r="F228" i="14"/>
  <c r="D229" i="14"/>
  <c r="I229" i="14"/>
  <c r="J229" i="14"/>
  <c r="E229" i="14"/>
  <c r="G229" i="14" s="1"/>
  <c r="H229" i="14"/>
  <c r="D230" i="14"/>
  <c r="E230" i="14"/>
  <c r="D231" i="14"/>
  <c r="I231" i="14"/>
  <c r="E231" i="14"/>
  <c r="G231" i="14"/>
  <c r="D232" i="14"/>
  <c r="J232" i="14"/>
  <c r="E232" i="14"/>
  <c r="G232" i="14" s="1"/>
  <c r="D233" i="14"/>
  <c r="E233" i="14"/>
  <c r="K233" i="14" s="1"/>
  <c r="D234" i="14"/>
  <c r="E234" i="14"/>
  <c r="F234" i="14"/>
  <c r="D235" i="14"/>
  <c r="E235" i="14"/>
  <c r="F235" i="14"/>
  <c r="D236" i="14"/>
  <c r="F236" i="14" s="1"/>
  <c r="E236" i="14"/>
  <c r="H236" i="14"/>
  <c r="D237" i="14"/>
  <c r="J237" i="14"/>
  <c r="E237" i="14"/>
  <c r="H237" i="14"/>
  <c r="I237" i="14"/>
  <c r="D238" i="14"/>
  <c r="H238" i="14" s="1"/>
  <c r="E238" i="14"/>
  <c r="F238" i="14"/>
  <c r="I238" i="14"/>
  <c r="J238" i="14"/>
  <c r="D239" i="14"/>
  <c r="K239" i="14" s="1"/>
  <c r="E239" i="14"/>
  <c r="G239" i="14"/>
  <c r="H239" i="14"/>
  <c r="D240" i="14"/>
  <c r="J240" i="14" s="1"/>
  <c r="E240" i="14"/>
  <c r="H240" i="14"/>
  <c r="D241" i="14"/>
  <c r="E241" i="14"/>
  <c r="D242" i="14"/>
  <c r="E242" i="14"/>
  <c r="D243" i="14"/>
  <c r="J243" i="14"/>
  <c r="E243" i="14"/>
  <c r="F243" i="14"/>
  <c r="D244" i="14"/>
  <c r="H244" i="14" s="1"/>
  <c r="E244" i="14"/>
  <c r="L244" i="14" s="1"/>
  <c r="G244" i="14"/>
  <c r="D245" i="14"/>
  <c r="H245" i="14"/>
  <c r="E245" i="14"/>
  <c r="G245" i="14" s="1"/>
  <c r="D246" i="14"/>
  <c r="F246" i="14" s="1"/>
  <c r="I246" i="14"/>
  <c r="E246" i="14"/>
  <c r="H246" i="14"/>
  <c r="J246" i="14"/>
  <c r="D247" i="14"/>
  <c r="E247" i="14"/>
  <c r="L247" i="14" s="1"/>
  <c r="D248" i="14"/>
  <c r="H248" i="14"/>
  <c r="E248" i="14"/>
  <c r="G248" i="14"/>
  <c r="D249" i="14"/>
  <c r="E249" i="14"/>
  <c r="D250" i="14"/>
  <c r="I250" i="14" s="1"/>
  <c r="H250" i="14"/>
  <c r="E250" i="14"/>
  <c r="L250" i="14" s="1"/>
  <c r="D251" i="14"/>
  <c r="F251" i="14"/>
  <c r="H251" i="14"/>
  <c r="E251" i="14"/>
  <c r="G251" i="14" s="1"/>
  <c r="D252" i="14"/>
  <c r="E252" i="14"/>
  <c r="G252" i="14" s="1"/>
  <c r="D253" i="14"/>
  <c r="H253" i="14"/>
  <c r="E253" i="14"/>
  <c r="K253" i="14" s="1"/>
  <c r="I253" i="14"/>
  <c r="D254" i="14"/>
  <c r="J254" i="14" s="1"/>
  <c r="E254" i="14"/>
  <c r="D255" i="14"/>
  <c r="K255" i="14" s="1"/>
  <c r="E255" i="14"/>
  <c r="G255" i="14"/>
  <c r="D256" i="14"/>
  <c r="E256" i="14"/>
  <c r="G256" i="14"/>
  <c r="D257" i="14"/>
  <c r="K257" i="14" s="1"/>
  <c r="E257" i="14"/>
  <c r="G257" i="14"/>
  <c r="I257" i="14"/>
  <c r="D258" i="14"/>
  <c r="F258" i="14"/>
  <c r="J258" i="14"/>
  <c r="E258" i="14"/>
  <c r="D259" i="14"/>
  <c r="J259" i="14" s="1"/>
  <c r="H259" i="14"/>
  <c r="E259" i="14"/>
  <c r="G259" i="14" s="1"/>
  <c r="I259" i="14"/>
  <c r="D260" i="14"/>
  <c r="F260" i="14" s="1"/>
  <c r="E260" i="14"/>
  <c r="G260" i="14"/>
  <c r="D261" i="14"/>
  <c r="E261" i="14"/>
  <c r="I261" i="14"/>
  <c r="D262" i="14"/>
  <c r="F262" i="14" s="1"/>
  <c r="H262" i="14"/>
  <c r="E262" i="14"/>
  <c r="J262" i="14"/>
  <c r="D263" i="14"/>
  <c r="E263" i="14"/>
  <c r="G263" i="14" s="1"/>
  <c r="D264" i="14"/>
  <c r="E264" i="14"/>
  <c r="G264" i="14"/>
  <c r="D265" i="14"/>
  <c r="F265" i="14" s="1"/>
  <c r="E265" i="14"/>
  <c r="G265" i="14"/>
  <c r="D266" i="14"/>
  <c r="E266" i="14"/>
  <c r="G266" i="14"/>
  <c r="D267" i="14"/>
  <c r="E267" i="14"/>
  <c r="K267" i="14" s="1"/>
  <c r="G267" i="14"/>
  <c r="D268" i="14"/>
  <c r="F268" i="14"/>
  <c r="I268" i="14"/>
  <c r="E268" i="14"/>
  <c r="G268" i="14" s="1"/>
  <c r="J268" i="14"/>
  <c r="D269" i="14"/>
  <c r="J269" i="14"/>
  <c r="E269" i="14"/>
  <c r="G269" i="14"/>
  <c r="F269" i="14"/>
  <c r="D270" i="14"/>
  <c r="E270" i="14"/>
  <c r="L270" i="14" s="1"/>
  <c r="D271" i="14"/>
  <c r="E271" i="14"/>
  <c r="G271" i="14"/>
  <c r="H271" i="14"/>
  <c r="D272" i="14"/>
  <c r="I272" i="14" s="1"/>
  <c r="E272" i="14"/>
  <c r="H272" i="14"/>
  <c r="D273" i="14"/>
  <c r="H273" i="14"/>
  <c r="E273" i="14"/>
  <c r="D274" i="14"/>
  <c r="F274" i="14" s="1"/>
  <c r="E274" i="14"/>
  <c r="D275" i="14"/>
  <c r="J275" i="14" s="1"/>
  <c r="K275" i="14"/>
  <c r="E275" i="14"/>
  <c r="G275" i="14" s="1"/>
  <c r="D276" i="14"/>
  <c r="E276" i="14"/>
  <c r="G276" i="14" s="1"/>
  <c r="D277" i="14"/>
  <c r="I277" i="14" s="1"/>
  <c r="F277" i="14"/>
  <c r="E277" i="14"/>
  <c r="G277" i="14" s="1"/>
  <c r="D278" i="14"/>
  <c r="E278" i="14"/>
  <c r="F278" i="14"/>
  <c r="D279" i="14"/>
  <c r="E279" i="14"/>
  <c r="I279" i="14"/>
  <c r="D280" i="14"/>
  <c r="J280" i="14" s="1"/>
  <c r="F280" i="14"/>
  <c r="E280" i="14"/>
  <c r="I280" i="14"/>
  <c r="D281" i="14"/>
  <c r="J281" i="14" s="1"/>
  <c r="E281" i="14"/>
  <c r="G281" i="14" s="1"/>
  <c r="D282" i="14"/>
  <c r="E282" i="14"/>
  <c r="K282" i="14" s="1"/>
  <c r="D283" i="14"/>
  <c r="F283" i="14"/>
  <c r="E283" i="14"/>
  <c r="L283" i="14" s="1"/>
  <c r="D284" i="14"/>
  <c r="J284" i="14"/>
  <c r="E284" i="14"/>
  <c r="G284" i="14" s="1"/>
  <c r="F284" i="14"/>
  <c r="I284" i="14"/>
  <c r="D285" i="14"/>
  <c r="E285" i="14"/>
  <c r="G285" i="14" s="1"/>
  <c r="K285" i="14"/>
  <c r="F285" i="14"/>
  <c r="D286" i="14"/>
  <c r="J286" i="14" s="1"/>
  <c r="E286" i="14"/>
  <c r="G286" i="14" s="1"/>
  <c r="F286" i="14"/>
  <c r="D287" i="14"/>
  <c r="E287" i="14"/>
  <c r="G287" i="14"/>
  <c r="D288" i="14"/>
  <c r="F288" i="14"/>
  <c r="E288" i="14"/>
  <c r="L288" i="14" s="1"/>
  <c r="H288" i="14"/>
  <c r="I288" i="14"/>
  <c r="J288" i="14"/>
  <c r="D289" i="14"/>
  <c r="J289" i="14" s="1"/>
  <c r="E289" i="14"/>
  <c r="G289" i="14" s="1"/>
  <c r="D290" i="14"/>
  <c r="E290" i="14"/>
  <c r="K290" i="14"/>
  <c r="D291" i="14"/>
  <c r="E291" i="14"/>
  <c r="L291" i="14" s="1"/>
  <c r="F291" i="14"/>
  <c r="D292" i="14"/>
  <c r="E292" i="14"/>
  <c r="G292" i="14"/>
  <c r="D293" i="14"/>
  <c r="I293" i="14"/>
  <c r="E293" i="14"/>
  <c r="G293" i="14" s="1"/>
  <c r="D294" i="14"/>
  <c r="H294" i="14" s="1"/>
  <c r="E294" i="14"/>
  <c r="G294" i="14" s="1"/>
  <c r="D295" i="14"/>
  <c r="K295" i="14"/>
  <c r="E295" i="14"/>
  <c r="G295" i="14" s="1"/>
  <c r="H295" i="14"/>
  <c r="L295" i="14"/>
  <c r="D296" i="14"/>
  <c r="L296" i="14" s="1"/>
  <c r="E296" i="14"/>
  <c r="G296" i="14"/>
  <c r="K296" i="14"/>
  <c r="D297" i="14"/>
  <c r="J297" i="14"/>
  <c r="E297" i="14"/>
  <c r="G297" i="14" s="1"/>
  <c r="D298" i="14"/>
  <c r="E298" i="14"/>
  <c r="K298" i="14"/>
  <c r="D299" i="14"/>
  <c r="E299" i="14"/>
  <c r="L299" i="14" s="1"/>
  <c r="D300" i="14"/>
  <c r="E300" i="14"/>
  <c r="G300" i="14" s="1"/>
  <c r="D301" i="14"/>
  <c r="F301" i="14"/>
  <c r="I301" i="14"/>
  <c r="E301" i="14"/>
  <c r="G301" i="14"/>
  <c r="H301" i="14"/>
  <c r="D302" i="14"/>
  <c r="I302" i="14" s="1"/>
  <c r="E302" i="14"/>
  <c r="G302" i="14"/>
  <c r="L302" i="14"/>
  <c r="D303" i="14"/>
  <c r="E303" i="14"/>
  <c r="I303" i="14"/>
  <c r="D304" i="14"/>
  <c r="E304" i="14"/>
  <c r="G304" i="14"/>
  <c r="D305" i="14"/>
  <c r="J305" i="14" s="1"/>
  <c r="E305" i="14"/>
  <c r="G305" i="14" s="1"/>
  <c r="D306" i="14"/>
  <c r="E306" i="14"/>
  <c r="D307" i="14"/>
  <c r="E307" i="14"/>
  <c r="L307" i="14" s="1"/>
  <c r="F307" i="14"/>
  <c r="D308" i="14"/>
  <c r="E308" i="14"/>
  <c r="G308" i="14"/>
  <c r="F308" i="14"/>
  <c r="D309" i="14"/>
  <c r="I309" i="14" s="1"/>
  <c r="E309" i="14"/>
  <c r="G309" i="14" s="1"/>
  <c r="H309" i="14"/>
  <c r="D310" i="14"/>
  <c r="J310" i="14" s="1"/>
  <c r="E310" i="14"/>
  <c r="G310" i="14" s="1"/>
  <c r="D311" i="14"/>
  <c r="I311" i="14" s="1"/>
  <c r="J311" i="14"/>
  <c r="E311" i="14"/>
  <c r="K311" i="14" s="1"/>
  <c r="H311" i="14"/>
  <c r="D312" i="14"/>
  <c r="F312" i="14" s="1"/>
  <c r="E312" i="14"/>
  <c r="G312" i="14"/>
  <c r="D313" i="14"/>
  <c r="J313" i="14" s="1"/>
  <c r="E313" i="14"/>
  <c r="G313" i="14" s="1"/>
  <c r="D314" i="14"/>
  <c r="L314" i="14" s="1"/>
  <c r="E314" i="14"/>
  <c r="D315" i="14"/>
  <c r="E315" i="14"/>
  <c r="D316" i="14"/>
  <c r="F316" i="14"/>
  <c r="E316" i="14"/>
  <c r="G316" i="14"/>
  <c r="D317" i="14"/>
  <c r="E317" i="14"/>
  <c r="G317" i="14"/>
  <c r="H317" i="14"/>
  <c r="D318" i="14"/>
  <c r="H318" i="14" s="1"/>
  <c r="F318" i="14"/>
  <c r="E318" i="14"/>
  <c r="I318" i="14"/>
  <c r="D319" i="14"/>
  <c r="E319" i="14"/>
  <c r="H319" i="14"/>
  <c r="D320" i="14"/>
  <c r="F320" i="14" s="1"/>
  <c r="E320" i="14"/>
  <c r="K320" i="14" s="1"/>
  <c r="G320" i="14"/>
  <c r="D321" i="14"/>
  <c r="J321" i="14"/>
  <c r="E321" i="14"/>
  <c r="G321" i="14" s="1"/>
  <c r="D322" i="14"/>
  <c r="K322" i="14"/>
  <c r="E322" i="14"/>
  <c r="D323" i="14"/>
  <c r="E323" i="14"/>
  <c r="L323" i="14" s="1"/>
  <c r="F323" i="14"/>
  <c r="D324" i="14"/>
  <c r="F324" i="14" s="1"/>
  <c r="E324" i="14"/>
  <c r="G324" i="14"/>
  <c r="D325" i="14"/>
  <c r="I325" i="14"/>
  <c r="E325" i="14"/>
  <c r="G325" i="14" s="1"/>
  <c r="F325" i="14"/>
  <c r="H325" i="14"/>
  <c r="D326" i="14"/>
  <c r="E326" i="14"/>
  <c r="G326" i="14"/>
  <c r="D327" i="14"/>
  <c r="J327" i="14"/>
  <c r="E327" i="14"/>
  <c r="L327" i="14" s="1"/>
  <c r="H327" i="14"/>
  <c r="I327" i="14"/>
  <c r="D328" i="14"/>
  <c r="I328" i="14" s="1"/>
  <c r="E328" i="14"/>
  <c r="K328" i="14" s="1"/>
  <c r="L328" i="14"/>
  <c r="G328" i="14"/>
  <c r="D329" i="14"/>
  <c r="J329" i="14"/>
  <c r="E329" i="14"/>
  <c r="G329" i="14" s="1"/>
  <c r="D330" i="14"/>
  <c r="I330" i="14"/>
  <c r="E330" i="14"/>
  <c r="D331" i="14"/>
  <c r="E331" i="14"/>
  <c r="D332" i="14"/>
  <c r="E332" i="14"/>
  <c r="G332" i="14"/>
  <c r="I332" i="14"/>
  <c r="D333" i="14"/>
  <c r="E333" i="14"/>
  <c r="G333" i="14"/>
  <c r="F333" i="14"/>
  <c r="H333" i="14"/>
  <c r="D334" i="14"/>
  <c r="I334" i="14"/>
  <c r="E334" i="14"/>
  <c r="G334" i="14" s="1"/>
  <c r="F334" i="14"/>
  <c r="H334" i="14"/>
  <c r="J334" i="14"/>
  <c r="D335" i="14"/>
  <c r="I335" i="14" s="1"/>
  <c r="E335" i="14"/>
  <c r="G335" i="14"/>
  <c r="D336" i="14"/>
  <c r="E336" i="14"/>
  <c r="G336" i="14"/>
  <c r="D337" i="14"/>
  <c r="H337" i="14" s="1"/>
  <c r="E337" i="14"/>
  <c r="G337" i="14" s="1"/>
  <c r="D338" i="14"/>
  <c r="I338" i="14"/>
  <c r="E338" i="14"/>
  <c r="K338" i="14" s="1"/>
  <c r="D339" i="14"/>
  <c r="I339" i="14"/>
  <c r="E339" i="14"/>
  <c r="G339" i="14" s="1"/>
  <c r="F339" i="14"/>
  <c r="H339" i="14"/>
  <c r="J339" i="14"/>
  <c r="D340" i="14"/>
  <c r="F340" i="14" s="1"/>
  <c r="E340" i="14"/>
  <c r="I340" i="14"/>
  <c r="D341" i="14"/>
  <c r="I341" i="14" s="1"/>
  <c r="H341" i="14"/>
  <c r="E341" i="14"/>
  <c r="K341" i="14" s="1"/>
  <c r="F341" i="14"/>
  <c r="J341" i="14"/>
  <c r="D342" i="14"/>
  <c r="E342" i="14"/>
  <c r="G342" i="14" s="1"/>
  <c r="C7" i="13"/>
  <c r="E63" i="13"/>
  <c r="D11" i="13"/>
  <c r="W8" i="13"/>
  <c r="D12" i="13"/>
  <c r="D13" i="13"/>
  <c r="Q21" i="13"/>
  <c r="F4" i="13"/>
  <c r="G4" i="13"/>
  <c r="C9" i="13"/>
  <c r="D9" i="13"/>
  <c r="F63" i="13"/>
  <c r="E78" i="13"/>
  <c r="F78" i="13" s="1"/>
  <c r="G78" i="13" s="1"/>
  <c r="E81" i="13"/>
  <c r="F81" i="13" s="1"/>
  <c r="G81" i="13" s="1"/>
  <c r="E84" i="13"/>
  <c r="F84" i="13"/>
  <c r="E86" i="13"/>
  <c r="F86" i="13" s="1"/>
  <c r="G86" i="13" s="1"/>
  <c r="E87" i="13"/>
  <c r="F87" i="13" s="1"/>
  <c r="G87" i="13" s="1"/>
  <c r="E89" i="13"/>
  <c r="F89" i="13"/>
  <c r="E90" i="13"/>
  <c r="F90" i="13" s="1"/>
  <c r="G90" i="13" s="1"/>
  <c r="E95" i="13"/>
  <c r="F95" i="13"/>
  <c r="E96" i="13"/>
  <c r="F96" i="13" s="1"/>
  <c r="P96" i="13"/>
  <c r="E97" i="13"/>
  <c r="F97" i="13" s="1"/>
  <c r="E98" i="13"/>
  <c r="F98" i="13"/>
  <c r="E103" i="13"/>
  <c r="F103" i="13" s="1"/>
  <c r="E104" i="13"/>
  <c r="F104" i="13"/>
  <c r="P104" i="13"/>
  <c r="E105" i="13"/>
  <c r="F105" i="13"/>
  <c r="E106" i="13"/>
  <c r="F106" i="13"/>
  <c r="G106" i="13" s="1"/>
  <c r="E22" i="13"/>
  <c r="F22" i="13"/>
  <c r="E25" i="13"/>
  <c r="F25" i="13"/>
  <c r="G25" i="13" s="1"/>
  <c r="E26" i="13"/>
  <c r="F26" i="13" s="1"/>
  <c r="E29" i="13"/>
  <c r="F29" i="13" s="1"/>
  <c r="E30" i="13"/>
  <c r="F30" i="13"/>
  <c r="E33" i="13"/>
  <c r="F33" i="13" s="1"/>
  <c r="G33" i="13" s="1"/>
  <c r="E34" i="13"/>
  <c r="F34" i="13" s="1"/>
  <c r="E36" i="13"/>
  <c r="F36" i="13" s="1"/>
  <c r="P36" i="13" s="1"/>
  <c r="E37" i="13"/>
  <c r="F37" i="13" s="1"/>
  <c r="G37" i="13"/>
  <c r="I37" i="13" s="1"/>
  <c r="E38" i="13"/>
  <c r="F38" i="13" s="1"/>
  <c r="E40" i="13"/>
  <c r="F40" i="13"/>
  <c r="P40" i="13" s="1"/>
  <c r="E41" i="13"/>
  <c r="F41" i="13" s="1"/>
  <c r="G41" i="13"/>
  <c r="E42" i="13"/>
  <c r="F42" i="13" s="1"/>
  <c r="E44" i="13"/>
  <c r="F44" i="13" s="1"/>
  <c r="E45" i="13"/>
  <c r="F45" i="13" s="1"/>
  <c r="G45" i="13" s="1"/>
  <c r="I45" i="13" s="1"/>
  <c r="E46" i="13"/>
  <c r="F46" i="13" s="1"/>
  <c r="E47" i="13"/>
  <c r="F47" i="13"/>
  <c r="G47" i="13" s="1"/>
  <c r="E48" i="13"/>
  <c r="F48" i="13" s="1"/>
  <c r="E49" i="13"/>
  <c r="F49" i="13"/>
  <c r="G49" i="13" s="1"/>
  <c r="E50" i="13"/>
  <c r="F50" i="13"/>
  <c r="E51" i="13"/>
  <c r="F51" i="13" s="1"/>
  <c r="G51" i="13"/>
  <c r="E52" i="13"/>
  <c r="F52" i="13" s="1"/>
  <c r="E53" i="13"/>
  <c r="F53" i="13"/>
  <c r="G53" i="13" s="1"/>
  <c r="E54" i="13"/>
  <c r="F54" i="13"/>
  <c r="E55" i="13"/>
  <c r="F55" i="13"/>
  <c r="G55" i="13" s="1"/>
  <c r="E56" i="13"/>
  <c r="F56" i="13" s="1"/>
  <c r="E57" i="13"/>
  <c r="F57" i="13"/>
  <c r="G57" i="13"/>
  <c r="E58" i="13"/>
  <c r="F58" i="13"/>
  <c r="E59" i="13"/>
  <c r="F59" i="13"/>
  <c r="E60" i="13"/>
  <c r="F60" i="13" s="1"/>
  <c r="E61" i="13"/>
  <c r="F61" i="13"/>
  <c r="G61" i="13" s="1"/>
  <c r="J61" i="13"/>
  <c r="F16" i="13"/>
  <c r="F17" i="13" s="1"/>
  <c r="C17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N78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A9" i="12"/>
  <c r="C9" i="12" s="1"/>
  <c r="J13" i="12" s="1"/>
  <c r="H16" i="12"/>
  <c r="H15" i="12"/>
  <c r="D21" i="12"/>
  <c r="I21" i="12" s="1"/>
  <c r="H21" i="12"/>
  <c r="D22" i="12"/>
  <c r="F22" i="12" s="1"/>
  <c r="D23" i="12"/>
  <c r="D24" i="12"/>
  <c r="H24" i="12"/>
  <c r="D25" i="12"/>
  <c r="D26" i="12"/>
  <c r="F26" i="12"/>
  <c r="D27" i="12"/>
  <c r="D28" i="12"/>
  <c r="D29" i="12"/>
  <c r="H29" i="12" s="1"/>
  <c r="D30" i="12"/>
  <c r="D31" i="12"/>
  <c r="D32" i="12"/>
  <c r="I32" i="12"/>
  <c r="D33" i="12"/>
  <c r="H33" i="12" s="1"/>
  <c r="D34" i="12"/>
  <c r="I34" i="12" s="1"/>
  <c r="D35" i="12"/>
  <c r="J35" i="12" s="1"/>
  <c r="D36" i="12"/>
  <c r="D37" i="12"/>
  <c r="I37" i="12" s="1"/>
  <c r="H37" i="12"/>
  <c r="D38" i="12"/>
  <c r="D39" i="12"/>
  <c r="D40" i="12"/>
  <c r="I40" i="12" s="1"/>
  <c r="D41" i="12"/>
  <c r="D42" i="12"/>
  <c r="F42" i="12" s="1"/>
  <c r="D43" i="12"/>
  <c r="H43" i="12" s="1"/>
  <c r="D44" i="12"/>
  <c r="H44" i="12"/>
  <c r="D45" i="12"/>
  <c r="I45" i="12" s="1"/>
  <c r="H45" i="12"/>
  <c r="D46" i="12"/>
  <c r="I46" i="12" s="1"/>
  <c r="D47" i="12"/>
  <c r="J47" i="12"/>
  <c r="D48" i="12"/>
  <c r="F48" i="12" s="1"/>
  <c r="D49" i="12"/>
  <c r="I49" i="12" s="1"/>
  <c r="H49" i="12"/>
  <c r="D50" i="12"/>
  <c r="D51" i="12"/>
  <c r="H51" i="12" s="1"/>
  <c r="D52" i="12"/>
  <c r="I52" i="12"/>
  <c r="D53" i="12"/>
  <c r="D54" i="12"/>
  <c r="D55" i="12"/>
  <c r="D56" i="12"/>
  <c r="J56" i="12" s="1"/>
  <c r="D57" i="12"/>
  <c r="I57" i="12" s="1"/>
  <c r="D58" i="12"/>
  <c r="K58" i="12" s="1"/>
  <c r="D59" i="12"/>
  <c r="I59" i="12" s="1"/>
  <c r="H59" i="12"/>
  <c r="D60" i="12"/>
  <c r="J60" i="12" s="1"/>
  <c r="D61" i="12"/>
  <c r="F61" i="12"/>
  <c r="H61" i="12"/>
  <c r="D62" i="12"/>
  <c r="I62" i="12" s="1"/>
  <c r="H62" i="12"/>
  <c r="D63" i="12"/>
  <c r="F63" i="12" s="1"/>
  <c r="D64" i="12"/>
  <c r="H64" i="12"/>
  <c r="D65" i="12"/>
  <c r="D66" i="12"/>
  <c r="J66" i="12" s="1"/>
  <c r="D67" i="12"/>
  <c r="D68" i="12"/>
  <c r="F68" i="12"/>
  <c r="D69" i="12"/>
  <c r="D70" i="12"/>
  <c r="H70" i="12"/>
  <c r="D71" i="12"/>
  <c r="D72" i="12"/>
  <c r="D73" i="12"/>
  <c r="F73" i="12"/>
  <c r="D74" i="12"/>
  <c r="J74" i="12"/>
  <c r="D75" i="12"/>
  <c r="H75" i="12" s="1"/>
  <c r="D76" i="12"/>
  <c r="J76" i="12" s="1"/>
  <c r="H76" i="12"/>
  <c r="D77" i="12"/>
  <c r="D78" i="12"/>
  <c r="F78" i="12" s="1"/>
  <c r="D79" i="12"/>
  <c r="F79" i="12"/>
  <c r="D80" i="12"/>
  <c r="J80" i="12"/>
  <c r="D81" i="12"/>
  <c r="H81" i="12" s="1"/>
  <c r="D82" i="12"/>
  <c r="H82" i="12" s="1"/>
  <c r="J16" i="12"/>
  <c r="J15" i="12"/>
  <c r="J21" i="12"/>
  <c r="J24" i="12"/>
  <c r="J30" i="12"/>
  <c r="J31" i="12"/>
  <c r="J32" i="12"/>
  <c r="J37" i="12"/>
  <c r="J38" i="12"/>
  <c r="J44" i="12"/>
  <c r="J45" i="12"/>
  <c r="J49" i="12"/>
  <c r="J54" i="12"/>
  <c r="J55" i="12"/>
  <c r="J59" i="12"/>
  <c r="J62" i="12"/>
  <c r="J64" i="12"/>
  <c r="J70" i="12"/>
  <c r="J71" i="12"/>
  <c r="J75" i="12"/>
  <c r="J79" i="12"/>
  <c r="J81" i="12"/>
  <c r="I16" i="12"/>
  <c r="I15" i="12"/>
  <c r="I24" i="12"/>
  <c r="I25" i="12"/>
  <c r="I26" i="12"/>
  <c r="I36" i="12"/>
  <c r="I41" i="12"/>
  <c r="I42" i="12"/>
  <c r="I44" i="12"/>
  <c r="I48" i="12"/>
  <c r="I60" i="12"/>
  <c r="I64" i="12"/>
  <c r="I68" i="12"/>
  <c r="I76" i="12"/>
  <c r="I81" i="12"/>
  <c r="I82" i="12"/>
  <c r="F16" i="12"/>
  <c r="F15" i="12" s="1"/>
  <c r="F13" i="12" s="1"/>
  <c r="F21" i="12"/>
  <c r="F23" i="12"/>
  <c r="F24" i="12"/>
  <c r="F30" i="12"/>
  <c r="F31" i="12"/>
  <c r="F32" i="12"/>
  <c r="F37" i="12"/>
  <c r="F44" i="12"/>
  <c r="F45" i="12"/>
  <c r="F49" i="12"/>
  <c r="F55" i="12"/>
  <c r="F57" i="12"/>
  <c r="F59" i="12"/>
  <c r="F62" i="12"/>
  <c r="F64" i="12"/>
  <c r="F70" i="12"/>
  <c r="F72" i="12"/>
  <c r="F76" i="12"/>
  <c r="F81" i="12"/>
  <c r="G16" i="12"/>
  <c r="G15" i="12" s="1"/>
  <c r="G12" i="12" s="1"/>
  <c r="E21" i="12"/>
  <c r="E22" i="12"/>
  <c r="G22" i="12" s="1"/>
  <c r="E23" i="12"/>
  <c r="L23" i="12"/>
  <c r="E24" i="12"/>
  <c r="K24" i="12" s="1"/>
  <c r="E25" i="12"/>
  <c r="L25" i="12"/>
  <c r="E26" i="12"/>
  <c r="E27" i="12"/>
  <c r="G27" i="12"/>
  <c r="E28" i="12"/>
  <c r="L28" i="12" s="1"/>
  <c r="E29" i="12"/>
  <c r="E30" i="12"/>
  <c r="G30" i="12" s="1"/>
  <c r="L30" i="12"/>
  <c r="E31" i="12"/>
  <c r="K31" i="12"/>
  <c r="E32" i="12"/>
  <c r="K32" i="12" s="1"/>
  <c r="E33" i="12"/>
  <c r="L33" i="12"/>
  <c r="E34" i="12"/>
  <c r="E35" i="12"/>
  <c r="G35" i="12" s="1"/>
  <c r="E36" i="12"/>
  <c r="K36" i="12"/>
  <c r="L36" i="12"/>
  <c r="E37" i="12"/>
  <c r="E38" i="12"/>
  <c r="G38" i="12" s="1"/>
  <c r="E39" i="12"/>
  <c r="K39" i="12" s="1"/>
  <c r="E40" i="12"/>
  <c r="E41" i="12"/>
  <c r="E42" i="12"/>
  <c r="E43" i="12"/>
  <c r="G43" i="12"/>
  <c r="E44" i="12"/>
  <c r="L44" i="12" s="1"/>
  <c r="E45" i="12"/>
  <c r="E46" i="12"/>
  <c r="G46" i="12" s="1"/>
  <c r="E47" i="12"/>
  <c r="K47" i="12" s="1"/>
  <c r="E48" i="12"/>
  <c r="K48" i="12" s="1"/>
  <c r="E49" i="12"/>
  <c r="E50" i="12"/>
  <c r="K50" i="12" s="1"/>
  <c r="G50" i="12"/>
  <c r="E51" i="12"/>
  <c r="G51" i="12" s="1"/>
  <c r="E52" i="12"/>
  <c r="L52" i="12"/>
  <c r="E53" i="12"/>
  <c r="E54" i="12"/>
  <c r="G54" i="12"/>
  <c r="E55" i="12"/>
  <c r="K55" i="12"/>
  <c r="E56" i="12"/>
  <c r="K56" i="12" s="1"/>
  <c r="E57" i="12"/>
  <c r="E58" i="12"/>
  <c r="G58" i="12" s="1"/>
  <c r="E59" i="12"/>
  <c r="G59" i="12"/>
  <c r="E60" i="12"/>
  <c r="E61" i="12"/>
  <c r="E62" i="12"/>
  <c r="E63" i="12"/>
  <c r="L63" i="12"/>
  <c r="E64" i="12"/>
  <c r="K64" i="12" s="1"/>
  <c r="E65" i="12"/>
  <c r="E66" i="12"/>
  <c r="K66" i="12"/>
  <c r="E67" i="12"/>
  <c r="G67" i="12" s="1"/>
  <c r="E68" i="12"/>
  <c r="L68" i="12"/>
  <c r="E69" i="12"/>
  <c r="E70" i="12"/>
  <c r="K70" i="12" s="1"/>
  <c r="G70" i="12"/>
  <c r="E71" i="12"/>
  <c r="K71" i="12" s="1"/>
  <c r="E72" i="12"/>
  <c r="K72" i="12"/>
  <c r="E73" i="12"/>
  <c r="E74" i="12"/>
  <c r="E75" i="12"/>
  <c r="G75" i="12"/>
  <c r="E76" i="12"/>
  <c r="L76" i="12" s="1"/>
  <c r="E77" i="12"/>
  <c r="E78" i="12"/>
  <c r="G78" i="12"/>
  <c r="E79" i="12"/>
  <c r="K79" i="12" s="1"/>
  <c r="E80" i="12"/>
  <c r="K80" i="12" s="1"/>
  <c r="E81" i="12"/>
  <c r="E82" i="12"/>
  <c r="K82" i="12"/>
  <c r="G82" i="12"/>
  <c r="K16" i="12"/>
  <c r="K15" i="12" s="1"/>
  <c r="K13" i="12" s="1"/>
  <c r="K12" i="12"/>
  <c r="K42" i="12"/>
  <c r="K44" i="12"/>
  <c r="K52" i="12"/>
  <c r="K68" i="12"/>
  <c r="L16" i="12"/>
  <c r="L15" i="12" s="1"/>
  <c r="L31" i="12"/>
  <c r="L47" i="12"/>
  <c r="L49" i="12"/>
  <c r="L55" i="12"/>
  <c r="L79" i="12"/>
  <c r="L81" i="12"/>
  <c r="L82" i="12"/>
  <c r="C16" i="12"/>
  <c r="C15" i="12"/>
  <c r="C13" i="12" s="1"/>
  <c r="N16" i="12"/>
  <c r="N15" i="12"/>
  <c r="B15" i="12"/>
  <c r="O16" i="12"/>
  <c r="O15" i="12" s="1"/>
  <c r="G4" i="12"/>
  <c r="P16" i="12"/>
  <c r="P15" i="12" s="1"/>
  <c r="G5" i="12"/>
  <c r="Q16" i="12"/>
  <c r="Q15" i="12" s="1"/>
  <c r="Q12" i="12" s="1"/>
  <c r="G6" i="12"/>
  <c r="G7" i="12"/>
  <c r="E16" i="12"/>
  <c r="E15" i="12"/>
  <c r="M16" i="12"/>
  <c r="M15" i="12" s="1"/>
  <c r="B10" i="12"/>
  <c r="D16" i="12"/>
  <c r="D15" i="12" s="1"/>
  <c r="D83" i="12"/>
  <c r="L83" i="12"/>
  <c r="I83" i="12"/>
  <c r="E83" i="12"/>
  <c r="G83" i="12" s="1"/>
  <c r="H83" i="12"/>
  <c r="D84" i="12"/>
  <c r="H84" i="12" s="1"/>
  <c r="J84" i="12"/>
  <c r="E84" i="12"/>
  <c r="K84" i="12" s="1"/>
  <c r="D85" i="12"/>
  <c r="K85" i="12"/>
  <c r="J85" i="12"/>
  <c r="E85" i="12"/>
  <c r="G85" i="12"/>
  <c r="D86" i="12"/>
  <c r="I86" i="12"/>
  <c r="E86" i="12"/>
  <c r="D87" i="12"/>
  <c r="F87" i="12"/>
  <c r="E87" i="12"/>
  <c r="D88" i="12"/>
  <c r="I88" i="12"/>
  <c r="E88" i="12"/>
  <c r="G88" i="12"/>
  <c r="D89" i="12"/>
  <c r="F89" i="12" s="1"/>
  <c r="E89" i="12"/>
  <c r="L89" i="12" s="1"/>
  <c r="H89" i="12"/>
  <c r="D90" i="12"/>
  <c r="F90" i="12"/>
  <c r="E90" i="12"/>
  <c r="I90" i="12"/>
  <c r="D91" i="12"/>
  <c r="H91" i="12" s="1"/>
  <c r="I91" i="12"/>
  <c r="E91" i="12"/>
  <c r="G91" i="12"/>
  <c r="D92" i="12"/>
  <c r="E92" i="12"/>
  <c r="G92" i="12"/>
  <c r="H92" i="12"/>
  <c r="D93" i="12"/>
  <c r="J93" i="12"/>
  <c r="E93" i="12"/>
  <c r="K93" i="12" s="1"/>
  <c r="D94" i="12"/>
  <c r="E94" i="12"/>
  <c r="D95" i="12"/>
  <c r="F95" i="12" s="1"/>
  <c r="E95" i="12"/>
  <c r="G95" i="12"/>
  <c r="D96" i="12"/>
  <c r="F96" i="12" s="1"/>
  <c r="E96" i="12"/>
  <c r="G96" i="12"/>
  <c r="I96" i="12"/>
  <c r="D97" i="12"/>
  <c r="F97" i="12"/>
  <c r="E97" i="12"/>
  <c r="G97" i="12" s="1"/>
  <c r="D98" i="12"/>
  <c r="F98" i="12"/>
  <c r="E98" i="12"/>
  <c r="G98" i="12" s="1"/>
  <c r="D99" i="12"/>
  <c r="I99" i="12"/>
  <c r="E99" i="12"/>
  <c r="G99" i="12" s="1"/>
  <c r="F99" i="12"/>
  <c r="H99" i="12"/>
  <c r="J99" i="12"/>
  <c r="D100" i="12"/>
  <c r="J100" i="12"/>
  <c r="E100" i="12"/>
  <c r="G100" i="12" s="1"/>
  <c r="F100" i="12"/>
  <c r="H100" i="12"/>
  <c r="I100" i="12"/>
  <c r="D101" i="12"/>
  <c r="H101" i="12"/>
  <c r="E101" i="12"/>
  <c r="G101" i="12" s="1"/>
  <c r="K101" i="12"/>
  <c r="D102" i="12"/>
  <c r="F102" i="12" s="1"/>
  <c r="H102" i="12"/>
  <c r="E102" i="12"/>
  <c r="J102" i="12"/>
  <c r="D103" i="12"/>
  <c r="E103" i="12"/>
  <c r="G103" i="12"/>
  <c r="D104" i="12"/>
  <c r="I104" i="12"/>
  <c r="E104" i="12"/>
  <c r="G104" i="12"/>
  <c r="D105" i="12"/>
  <c r="E105" i="12"/>
  <c r="G105" i="12"/>
  <c r="D106" i="12"/>
  <c r="E106" i="12"/>
  <c r="D107" i="12"/>
  <c r="F107" i="12"/>
  <c r="E107" i="12"/>
  <c r="G107" i="12" s="1"/>
  <c r="D108" i="12"/>
  <c r="E108" i="12"/>
  <c r="G108" i="12" s="1"/>
  <c r="F108" i="12"/>
  <c r="D109" i="12"/>
  <c r="E109" i="12"/>
  <c r="G109" i="12" s="1"/>
  <c r="D110" i="12"/>
  <c r="E110" i="12"/>
  <c r="J110" i="12"/>
  <c r="D111" i="12"/>
  <c r="F111" i="12" s="1"/>
  <c r="E111" i="12"/>
  <c r="D112" i="12"/>
  <c r="J112" i="12" s="1"/>
  <c r="E112" i="12"/>
  <c r="G112" i="12"/>
  <c r="I112" i="12"/>
  <c r="D113" i="12"/>
  <c r="E113" i="12"/>
  <c r="G113" i="12"/>
  <c r="D114" i="12"/>
  <c r="F114" i="12"/>
  <c r="E114" i="12"/>
  <c r="G114" i="12" s="1"/>
  <c r="I114" i="12"/>
  <c r="D115" i="12"/>
  <c r="E115" i="12"/>
  <c r="G115" i="12" s="1"/>
  <c r="D116" i="12"/>
  <c r="J116" i="12"/>
  <c r="E116" i="12"/>
  <c r="G116" i="12"/>
  <c r="H116" i="12"/>
  <c r="D117" i="12"/>
  <c r="I117" i="12"/>
  <c r="E117" i="12"/>
  <c r="G117" i="12" s="1"/>
  <c r="D118" i="12"/>
  <c r="I118" i="12" s="1"/>
  <c r="H118" i="12"/>
  <c r="E118" i="12"/>
  <c r="D119" i="12"/>
  <c r="E119" i="12"/>
  <c r="G119" i="12" s="1"/>
  <c r="D120" i="12"/>
  <c r="F120" i="12"/>
  <c r="E120" i="12"/>
  <c r="I120" i="12"/>
  <c r="J120" i="12"/>
  <c r="D121" i="12"/>
  <c r="F121" i="12"/>
  <c r="I121" i="12"/>
  <c r="E121" i="12"/>
  <c r="G121" i="12"/>
  <c r="D122" i="12"/>
  <c r="E122" i="12"/>
  <c r="G122" i="12" s="1"/>
  <c r="D123" i="12"/>
  <c r="F123" i="12"/>
  <c r="I123" i="12"/>
  <c r="E123" i="12"/>
  <c r="D124" i="12"/>
  <c r="F124" i="12" s="1"/>
  <c r="J124" i="12"/>
  <c r="E124" i="12"/>
  <c r="G124" i="12" s="1"/>
  <c r="H124" i="12"/>
  <c r="D125" i="12"/>
  <c r="I125" i="12"/>
  <c r="E125" i="12"/>
  <c r="G125" i="12" s="1"/>
  <c r="F125" i="12"/>
  <c r="J125" i="12"/>
  <c r="D126" i="12"/>
  <c r="H126" i="12" s="1"/>
  <c r="E126" i="12"/>
  <c r="D127" i="12"/>
  <c r="H127" i="12"/>
  <c r="E127" i="12"/>
  <c r="G127" i="12" s="1"/>
  <c r="D128" i="12"/>
  <c r="I128" i="12" s="1"/>
  <c r="E128" i="12"/>
  <c r="G128" i="12" s="1"/>
  <c r="D129" i="12"/>
  <c r="I129" i="12"/>
  <c r="E129" i="12"/>
  <c r="D130" i="12"/>
  <c r="I130" i="12" s="1"/>
  <c r="E130" i="12"/>
  <c r="D131" i="12"/>
  <c r="F131" i="12" s="1"/>
  <c r="E131" i="12"/>
  <c r="G131" i="12" s="1"/>
  <c r="D132" i="12"/>
  <c r="E132" i="12"/>
  <c r="F132" i="12"/>
  <c r="I132" i="12"/>
  <c r="D133" i="12"/>
  <c r="J133" i="12" s="1"/>
  <c r="E133" i="12"/>
  <c r="G133" i="12" s="1"/>
  <c r="D134" i="12"/>
  <c r="E134" i="12"/>
  <c r="G134" i="12" s="1"/>
  <c r="F134" i="12"/>
  <c r="D135" i="12"/>
  <c r="F135" i="12" s="1"/>
  <c r="H135" i="12"/>
  <c r="E135" i="12"/>
  <c r="I135" i="12"/>
  <c r="J135" i="12"/>
  <c r="D136" i="12"/>
  <c r="F136" i="12" s="1"/>
  <c r="E136" i="12"/>
  <c r="D137" i="12"/>
  <c r="E137" i="12"/>
  <c r="F137" i="12"/>
  <c r="H137" i="12"/>
  <c r="D138" i="12"/>
  <c r="F138" i="12"/>
  <c r="H138" i="12"/>
  <c r="E138" i="12"/>
  <c r="J138" i="12"/>
  <c r="D139" i="12"/>
  <c r="F139" i="12"/>
  <c r="E139" i="12"/>
  <c r="K139" i="12"/>
  <c r="D140" i="12"/>
  <c r="E140" i="12"/>
  <c r="K140" i="12"/>
  <c r="G140" i="12"/>
  <c r="D141" i="12"/>
  <c r="E141" i="12"/>
  <c r="G141" i="12"/>
  <c r="D142" i="12"/>
  <c r="H142" i="12" s="1"/>
  <c r="E142" i="12"/>
  <c r="D143" i="12"/>
  <c r="J143" i="12" s="1"/>
  <c r="I143" i="12"/>
  <c r="E143" i="12"/>
  <c r="F143" i="12"/>
  <c r="D144" i="12"/>
  <c r="F144" i="12" s="1"/>
  <c r="E144" i="12"/>
  <c r="G144" i="12" s="1"/>
  <c r="H144" i="12"/>
  <c r="D145" i="12"/>
  <c r="F145" i="12"/>
  <c r="I145" i="12"/>
  <c r="E145" i="12"/>
  <c r="H145" i="12"/>
  <c r="J145" i="12"/>
  <c r="D146" i="12"/>
  <c r="H146" i="12" s="1"/>
  <c r="E146" i="12"/>
  <c r="G146" i="12"/>
  <c r="D147" i="12"/>
  <c r="H147" i="12"/>
  <c r="F147" i="12"/>
  <c r="E147" i="12"/>
  <c r="G147" i="12" s="1"/>
  <c r="I147" i="12"/>
  <c r="J147" i="12"/>
  <c r="D148" i="12"/>
  <c r="J148" i="12" s="1"/>
  <c r="H148" i="12"/>
  <c r="E148" i="12"/>
  <c r="G148" i="12" s="1"/>
  <c r="D149" i="12"/>
  <c r="E149" i="12"/>
  <c r="G149" i="12"/>
  <c r="D150" i="12"/>
  <c r="H150" i="12"/>
  <c r="E150" i="12"/>
  <c r="D151" i="12"/>
  <c r="I151" i="12" s="1"/>
  <c r="F151" i="12"/>
  <c r="E151" i="12"/>
  <c r="D152" i="12"/>
  <c r="J152" i="12" s="1"/>
  <c r="E152" i="12"/>
  <c r="G152" i="12" s="1"/>
  <c r="D153" i="12"/>
  <c r="E153" i="12"/>
  <c r="G153" i="12" s="1"/>
  <c r="F153" i="12"/>
  <c r="D154" i="12"/>
  <c r="H154" i="12" s="1"/>
  <c r="E154" i="12"/>
  <c r="G154" i="12" s="1"/>
  <c r="D155" i="12"/>
  <c r="E155" i="12"/>
  <c r="G155" i="12"/>
  <c r="H155" i="12"/>
  <c r="D156" i="12"/>
  <c r="H156" i="12" s="1"/>
  <c r="E156" i="12"/>
  <c r="G156" i="12"/>
  <c r="D157" i="12"/>
  <c r="E157" i="12"/>
  <c r="G157" i="12"/>
  <c r="D158" i="12"/>
  <c r="E158" i="12"/>
  <c r="L158" i="12" s="1"/>
  <c r="D159" i="12"/>
  <c r="F159" i="12" s="1"/>
  <c r="J159" i="12"/>
  <c r="E159" i="12"/>
  <c r="I159" i="12"/>
  <c r="D160" i="12"/>
  <c r="I160" i="12" s="1"/>
  <c r="J160" i="12"/>
  <c r="E160" i="12"/>
  <c r="G160" i="12" s="1"/>
  <c r="K160" i="12"/>
  <c r="H160" i="12"/>
  <c r="D161" i="12"/>
  <c r="H161" i="12" s="1"/>
  <c r="F161" i="12"/>
  <c r="E161" i="12"/>
  <c r="J161" i="12"/>
  <c r="D162" i="12"/>
  <c r="H162" i="12" s="1"/>
  <c r="E162" i="12"/>
  <c r="G162" i="12"/>
  <c r="D163" i="12"/>
  <c r="H163" i="12" s="1"/>
  <c r="E163" i="12"/>
  <c r="D164" i="12"/>
  <c r="F164" i="12" s="1"/>
  <c r="H164" i="12"/>
  <c r="E164" i="12"/>
  <c r="G164" i="12" s="1"/>
  <c r="I164" i="12"/>
  <c r="D165" i="12"/>
  <c r="E165" i="12"/>
  <c r="L165" i="12"/>
  <c r="D166" i="12"/>
  <c r="E166" i="12"/>
  <c r="D167" i="12"/>
  <c r="F167" i="12" s="1"/>
  <c r="J167" i="12"/>
  <c r="E167" i="12"/>
  <c r="D168" i="12"/>
  <c r="E168" i="12"/>
  <c r="K168" i="12"/>
  <c r="H168" i="12"/>
  <c r="D169" i="12"/>
  <c r="I169" i="12" s="1"/>
  <c r="E169" i="12"/>
  <c r="G169" i="12" s="1"/>
  <c r="L169" i="12"/>
  <c r="D170" i="12"/>
  <c r="I170" i="12" s="1"/>
  <c r="E170" i="12"/>
  <c r="H170" i="12"/>
  <c r="D171" i="12"/>
  <c r="H171" i="12"/>
  <c r="F171" i="12"/>
  <c r="E171" i="12"/>
  <c r="I171" i="12"/>
  <c r="J171" i="12"/>
  <c r="D172" i="12"/>
  <c r="E172" i="12"/>
  <c r="G172" i="12" s="1"/>
  <c r="F172" i="12"/>
  <c r="K172" i="12"/>
  <c r="D173" i="12"/>
  <c r="J173" i="12" s="1"/>
  <c r="E173" i="12"/>
  <c r="G173" i="12"/>
  <c r="D174" i="12"/>
  <c r="H174" i="12" s="1"/>
  <c r="E174" i="12"/>
  <c r="D175" i="12"/>
  <c r="F175" i="12" s="1"/>
  <c r="L175" i="12"/>
  <c r="E175" i="12"/>
  <c r="I175" i="12"/>
  <c r="D176" i="12"/>
  <c r="E176" i="12"/>
  <c r="G176" i="12" s="1"/>
  <c r="D177" i="12"/>
  <c r="J177" i="12" s="1"/>
  <c r="E177" i="12"/>
  <c r="G177" i="12" s="1"/>
  <c r="F177" i="12"/>
  <c r="K177" i="12"/>
  <c r="D178" i="12"/>
  <c r="E178" i="12"/>
  <c r="G178" i="12"/>
  <c r="D179" i="12"/>
  <c r="H179" i="12" s="1"/>
  <c r="E179" i="12"/>
  <c r="I179" i="12"/>
  <c r="D180" i="12"/>
  <c r="E180" i="12"/>
  <c r="G180" i="12" s="1"/>
  <c r="K180" i="12"/>
  <c r="D181" i="12"/>
  <c r="J181" i="12" s="1"/>
  <c r="E181" i="12"/>
  <c r="G181" i="12" s="1"/>
  <c r="D182" i="12"/>
  <c r="L182" i="12"/>
  <c r="E182" i="12"/>
  <c r="H182" i="12"/>
  <c r="D183" i="12"/>
  <c r="I183" i="12" s="1"/>
  <c r="F183" i="12"/>
  <c r="E183" i="12"/>
  <c r="L183" i="12" s="1"/>
  <c r="D184" i="12"/>
  <c r="E184" i="12"/>
  <c r="F184" i="12"/>
  <c r="G184" i="12"/>
  <c r="D185" i="12"/>
  <c r="J185" i="12"/>
  <c r="I185" i="12"/>
  <c r="E185" i="12"/>
  <c r="F185" i="12"/>
  <c r="G185" i="12"/>
  <c r="L185" i="12"/>
  <c r="D186" i="12"/>
  <c r="I186" i="12" s="1"/>
  <c r="E186" i="12"/>
  <c r="G186" i="12" s="1"/>
  <c r="L186" i="12"/>
  <c r="H186" i="12"/>
  <c r="D187" i="12"/>
  <c r="I187" i="12" s="1"/>
  <c r="E187" i="12"/>
  <c r="D188" i="12"/>
  <c r="E188" i="12"/>
  <c r="K188" i="12"/>
  <c r="F188" i="12"/>
  <c r="D189" i="12"/>
  <c r="J189" i="12" s="1"/>
  <c r="E189" i="12"/>
  <c r="G189" i="12" s="1"/>
  <c r="D190" i="12"/>
  <c r="H190" i="12" s="1"/>
  <c r="E190" i="12"/>
  <c r="K190" i="12"/>
  <c r="L190" i="12"/>
  <c r="D191" i="12"/>
  <c r="F191" i="12" s="1"/>
  <c r="E191" i="12"/>
  <c r="L191" i="12" s="1"/>
  <c r="D192" i="12"/>
  <c r="I192" i="12" s="1"/>
  <c r="E192" i="12"/>
  <c r="G192" i="12" s="1"/>
  <c r="F192" i="12"/>
  <c r="H192" i="12"/>
  <c r="J192" i="12"/>
  <c r="D193" i="12"/>
  <c r="E193" i="12"/>
  <c r="L193" i="12" s="1"/>
  <c r="D194" i="12"/>
  <c r="H194" i="12" s="1"/>
  <c r="E194" i="12"/>
  <c r="G194" i="12" s="1"/>
  <c r="I194" i="12"/>
  <c r="L194" i="12"/>
  <c r="D195" i="12"/>
  <c r="J195" i="12" s="1"/>
  <c r="F195" i="12"/>
  <c r="E195" i="12"/>
  <c r="D196" i="12"/>
  <c r="J196" i="12" s="1"/>
  <c r="F196" i="12"/>
  <c r="H196" i="12"/>
  <c r="E196" i="12"/>
  <c r="I196" i="12"/>
  <c r="D197" i="12"/>
  <c r="J197" i="12" s="1"/>
  <c r="E197" i="12"/>
  <c r="K197" i="12" s="1"/>
  <c r="D198" i="12"/>
  <c r="H198" i="12" s="1"/>
  <c r="E198" i="12"/>
  <c r="L198" i="12" s="1"/>
  <c r="K198" i="12"/>
  <c r="D199" i="12"/>
  <c r="E199" i="12"/>
  <c r="D200" i="12"/>
  <c r="F200" i="12" s="1"/>
  <c r="E200" i="12"/>
  <c r="G200" i="12" s="1"/>
  <c r="I200" i="12"/>
  <c r="J200" i="12"/>
  <c r="D201" i="12"/>
  <c r="H201" i="12"/>
  <c r="E201" i="12"/>
  <c r="G201" i="12"/>
  <c r="J201" i="12"/>
  <c r="D202" i="12"/>
  <c r="I202" i="12"/>
  <c r="E202" i="12"/>
  <c r="L202" i="12" s="1"/>
  <c r="H202" i="12"/>
  <c r="D203" i="12"/>
  <c r="H203" i="12" s="1"/>
  <c r="F203" i="12"/>
  <c r="E203" i="12"/>
  <c r="D204" i="12"/>
  <c r="J204" i="12" s="1"/>
  <c r="E204" i="12"/>
  <c r="K204" i="12" s="1"/>
  <c r="G204" i="12"/>
  <c r="F204" i="12"/>
  <c r="D205" i="12"/>
  <c r="K205" i="12" s="1"/>
  <c r="E205" i="12"/>
  <c r="G205" i="12"/>
  <c r="J205" i="12"/>
  <c r="D206" i="12"/>
  <c r="H206" i="12"/>
  <c r="E206" i="12"/>
  <c r="K206" i="12" s="1"/>
  <c r="D207" i="12"/>
  <c r="F207" i="12"/>
  <c r="E207" i="12"/>
  <c r="L207" i="12" s="1"/>
  <c r="I207" i="12"/>
  <c r="D208" i="12"/>
  <c r="J208" i="12" s="1"/>
  <c r="E208" i="12"/>
  <c r="H208" i="12"/>
  <c r="D209" i="12"/>
  <c r="E209" i="12"/>
  <c r="K209" i="12"/>
  <c r="J209" i="12"/>
  <c r="D210" i="12"/>
  <c r="H210" i="12"/>
  <c r="E210" i="12"/>
  <c r="G210" i="12" s="1"/>
  <c r="D211" i="12"/>
  <c r="E211" i="12"/>
  <c r="D212" i="12"/>
  <c r="H212" i="12"/>
  <c r="E212" i="12"/>
  <c r="K212" i="12" s="1"/>
  <c r="F212" i="12"/>
  <c r="I212" i="12"/>
  <c r="D213" i="12"/>
  <c r="I213" i="12" s="1"/>
  <c r="E213" i="12"/>
  <c r="D214" i="12"/>
  <c r="E214" i="12"/>
  <c r="G214" i="12"/>
  <c r="D215" i="12"/>
  <c r="F215" i="12"/>
  <c r="E215" i="12"/>
  <c r="L215" i="12" s="1"/>
  <c r="H215" i="12"/>
  <c r="I215" i="12"/>
  <c r="J215" i="12"/>
  <c r="D216" i="12"/>
  <c r="E216" i="12"/>
  <c r="F216" i="12"/>
  <c r="D217" i="12"/>
  <c r="F217" i="12"/>
  <c r="E217" i="12"/>
  <c r="G217" i="12" s="1"/>
  <c r="D218" i="12"/>
  <c r="E218" i="12"/>
  <c r="G218" i="12"/>
  <c r="D219" i="12"/>
  <c r="I219" i="12" s="1"/>
  <c r="J219" i="12"/>
  <c r="E219" i="12"/>
  <c r="G219" i="12" s="1"/>
  <c r="F219" i="12"/>
  <c r="D220" i="12"/>
  <c r="H220" i="12"/>
  <c r="E220" i="12"/>
  <c r="L220" i="12"/>
  <c r="J220" i="12"/>
  <c r="D221" i="12"/>
  <c r="F221" i="12" s="1"/>
  <c r="E221" i="12"/>
  <c r="D222" i="12"/>
  <c r="E222" i="12"/>
  <c r="G222" i="12"/>
  <c r="K222" i="12"/>
  <c r="H222" i="12"/>
  <c r="D223" i="12"/>
  <c r="E223" i="12"/>
  <c r="G223" i="12" s="1"/>
  <c r="D224" i="12"/>
  <c r="I224" i="12" s="1"/>
  <c r="F224" i="12"/>
  <c r="E224" i="12"/>
  <c r="H224" i="12"/>
  <c r="J224" i="12"/>
  <c r="D225" i="12"/>
  <c r="I225" i="12" s="1"/>
  <c r="E225" i="12"/>
  <c r="D226" i="12"/>
  <c r="F226" i="12"/>
  <c r="E226" i="12"/>
  <c r="K226" i="12" s="1"/>
  <c r="D227" i="12"/>
  <c r="E227" i="12"/>
  <c r="D228" i="12"/>
  <c r="F228" i="12" s="1"/>
  <c r="I228" i="12"/>
  <c r="H228" i="12"/>
  <c r="E228" i="12"/>
  <c r="G228" i="12"/>
  <c r="D229" i="12"/>
  <c r="F229" i="12" s="1"/>
  <c r="J229" i="12"/>
  <c r="I229" i="12"/>
  <c r="E229" i="12"/>
  <c r="K229" i="12" s="1"/>
  <c r="G229" i="12"/>
  <c r="D230" i="12"/>
  <c r="J230" i="12"/>
  <c r="E230" i="12"/>
  <c r="D231" i="12"/>
  <c r="I231" i="12" s="1"/>
  <c r="H231" i="12"/>
  <c r="E231" i="12"/>
  <c r="D232" i="12"/>
  <c r="F232" i="12" s="1"/>
  <c r="E232" i="12"/>
  <c r="K232" i="12"/>
  <c r="H232" i="12"/>
  <c r="J232" i="12"/>
  <c r="D233" i="12"/>
  <c r="E233" i="12"/>
  <c r="D234" i="12"/>
  <c r="F234" i="12" s="1"/>
  <c r="E234" i="12"/>
  <c r="K234" i="12" s="1"/>
  <c r="D235" i="12"/>
  <c r="H235" i="12"/>
  <c r="E235" i="12"/>
  <c r="G235" i="12"/>
  <c r="D236" i="12"/>
  <c r="E236" i="12"/>
  <c r="D237" i="12"/>
  <c r="E237" i="12"/>
  <c r="F237" i="12"/>
  <c r="D238" i="12"/>
  <c r="J238" i="12" s="1"/>
  <c r="E238" i="12"/>
  <c r="I238" i="12"/>
  <c r="D239" i="12"/>
  <c r="F239" i="12" s="1"/>
  <c r="I239" i="12"/>
  <c r="E239" i="12"/>
  <c r="D240" i="12"/>
  <c r="I240" i="12" s="1"/>
  <c r="E240" i="12"/>
  <c r="F240" i="12"/>
  <c r="H240" i="12"/>
  <c r="J240" i="12"/>
  <c r="D241" i="12"/>
  <c r="E241" i="12"/>
  <c r="K241" i="12"/>
  <c r="G241" i="12"/>
  <c r="L241" i="12"/>
  <c r="D242" i="12"/>
  <c r="L242" i="12" s="1"/>
  <c r="E242" i="12"/>
  <c r="G242" i="12"/>
  <c r="D243" i="12"/>
  <c r="H243" i="12" s="1"/>
  <c r="F243" i="12"/>
  <c r="I243" i="12"/>
  <c r="E243" i="12"/>
  <c r="G243" i="12" s="1"/>
  <c r="D244" i="12"/>
  <c r="H244" i="12" s="1"/>
  <c r="F244" i="12"/>
  <c r="E244" i="12"/>
  <c r="D245" i="12"/>
  <c r="E245" i="12"/>
  <c r="D246" i="12"/>
  <c r="J246" i="12" s="1"/>
  <c r="H246" i="12"/>
  <c r="E246" i="12"/>
  <c r="F246" i="12"/>
  <c r="G246" i="12"/>
  <c r="D247" i="12"/>
  <c r="I247" i="12" s="1"/>
  <c r="F247" i="12"/>
  <c r="E247" i="12"/>
  <c r="K247" i="12" s="1"/>
  <c r="L247" i="12"/>
  <c r="G247" i="12"/>
  <c r="D248" i="12"/>
  <c r="F248" i="12" s="1"/>
  <c r="H248" i="12"/>
  <c r="E248" i="12"/>
  <c r="L248" i="12"/>
  <c r="G248" i="12"/>
  <c r="I248" i="12"/>
  <c r="D249" i="12"/>
  <c r="F249" i="12"/>
  <c r="E249" i="12"/>
  <c r="G249" i="12" s="1"/>
  <c r="H249" i="12"/>
  <c r="J249" i="12"/>
  <c r="D250" i="12"/>
  <c r="H250" i="12" s="1"/>
  <c r="E250" i="12"/>
  <c r="L250" i="12"/>
  <c r="D251" i="12"/>
  <c r="E251" i="12"/>
  <c r="G251" i="12" s="1"/>
  <c r="D252" i="12"/>
  <c r="E252" i="12"/>
  <c r="L252" i="12" s="1"/>
  <c r="D253" i="12"/>
  <c r="F253" i="12" s="1"/>
  <c r="E253" i="12"/>
  <c r="D254" i="12"/>
  <c r="F254" i="12" s="1"/>
  <c r="H254" i="12"/>
  <c r="E254" i="12"/>
  <c r="G254" i="12"/>
  <c r="J254" i="12"/>
  <c r="D255" i="12"/>
  <c r="I255" i="12" s="1"/>
  <c r="E255" i="12"/>
  <c r="G255" i="12" s="1"/>
  <c r="L255" i="12"/>
  <c r="H255" i="12"/>
  <c r="K255" i="12"/>
  <c r="D256" i="12"/>
  <c r="F256" i="12" s="1"/>
  <c r="H256" i="12"/>
  <c r="E256" i="12"/>
  <c r="G256" i="12" s="1"/>
  <c r="D257" i="12"/>
  <c r="E257" i="12"/>
  <c r="G257" i="12" s="1"/>
  <c r="D258" i="12"/>
  <c r="F258" i="12" s="1"/>
  <c r="I258" i="12"/>
  <c r="E258" i="12"/>
  <c r="H258" i="12"/>
  <c r="J258" i="12"/>
  <c r="D259" i="12"/>
  <c r="E259" i="12"/>
  <c r="G259" i="12" s="1"/>
  <c r="D260" i="12"/>
  <c r="E260" i="12"/>
  <c r="D261" i="12"/>
  <c r="F261" i="12"/>
  <c r="E261" i="12"/>
  <c r="L261" i="12"/>
  <c r="D262" i="12"/>
  <c r="E262" i="12"/>
  <c r="G262" i="12" s="1"/>
  <c r="J262" i="12"/>
  <c r="D263" i="12"/>
  <c r="I263" i="12" s="1"/>
  <c r="E263" i="12"/>
  <c r="G263" i="12" s="1"/>
  <c r="D264" i="12"/>
  <c r="I264" i="12" s="1"/>
  <c r="F264" i="12"/>
  <c r="E264" i="12"/>
  <c r="D265" i="12"/>
  <c r="H265" i="12" s="1"/>
  <c r="J265" i="12"/>
  <c r="E265" i="12"/>
  <c r="G265" i="12"/>
  <c r="D266" i="12"/>
  <c r="F266" i="12" s="1"/>
  <c r="E266" i="12"/>
  <c r="D267" i="12"/>
  <c r="E267" i="12"/>
  <c r="G267" i="12"/>
  <c r="D268" i="12"/>
  <c r="L268" i="12" s="1"/>
  <c r="E268" i="12"/>
  <c r="D269" i="12"/>
  <c r="F269" i="12"/>
  <c r="E269" i="12"/>
  <c r="L269" i="12"/>
  <c r="D270" i="12"/>
  <c r="E270" i="12"/>
  <c r="G270" i="12"/>
  <c r="D271" i="12"/>
  <c r="I271" i="12" s="1"/>
  <c r="E271" i="12"/>
  <c r="D272" i="12"/>
  <c r="E272" i="12"/>
  <c r="G272" i="12"/>
  <c r="D273" i="12"/>
  <c r="J273" i="12"/>
  <c r="E273" i="12"/>
  <c r="G273" i="12" s="1"/>
  <c r="F273" i="12"/>
  <c r="H273" i="12"/>
  <c r="I273" i="12"/>
  <c r="D274" i="12"/>
  <c r="I274" i="12" s="1"/>
  <c r="E274" i="12"/>
  <c r="G274" i="12"/>
  <c r="D275" i="12"/>
  <c r="E275" i="12"/>
  <c r="J275" i="12"/>
  <c r="D276" i="12"/>
  <c r="L276" i="12" s="1"/>
  <c r="E276" i="12"/>
  <c r="D277" i="12"/>
  <c r="E277" i="12"/>
  <c r="L277" i="12" s="1"/>
  <c r="F277" i="12"/>
  <c r="D278" i="12"/>
  <c r="H278" i="12" s="1"/>
  <c r="E278" i="12"/>
  <c r="G278" i="12"/>
  <c r="D279" i="12"/>
  <c r="H279" i="12"/>
  <c r="I279" i="12"/>
  <c r="E279" i="12"/>
  <c r="L279" i="12"/>
  <c r="G279" i="12"/>
  <c r="K279" i="12"/>
  <c r="D280" i="12"/>
  <c r="F280" i="12"/>
  <c r="E280" i="12"/>
  <c r="I280" i="12"/>
  <c r="D281" i="12"/>
  <c r="J281" i="12" s="1"/>
  <c r="H281" i="12"/>
  <c r="E281" i="12"/>
  <c r="G281" i="12" s="1"/>
  <c r="D282" i="12"/>
  <c r="E282" i="12"/>
  <c r="F282" i="12"/>
  <c r="H282" i="12"/>
  <c r="I282" i="12"/>
  <c r="J282" i="12"/>
  <c r="D283" i="12"/>
  <c r="J283" i="12"/>
  <c r="E283" i="12"/>
  <c r="K283" i="12" s="1"/>
  <c r="D284" i="12"/>
  <c r="E284" i="12"/>
  <c r="K284" i="12"/>
  <c r="D285" i="12"/>
  <c r="F285" i="12" s="1"/>
  <c r="E285" i="12"/>
  <c r="D286" i="12"/>
  <c r="E286" i="12"/>
  <c r="D287" i="12"/>
  <c r="I287" i="12"/>
  <c r="E287" i="12"/>
  <c r="G287" i="12" s="1"/>
  <c r="L287" i="12"/>
  <c r="K287" i="12"/>
  <c r="D288" i="12"/>
  <c r="F288" i="12" s="1"/>
  <c r="E288" i="12"/>
  <c r="G288" i="12" s="1"/>
  <c r="D289" i="12"/>
  <c r="H289" i="12"/>
  <c r="E289" i="12"/>
  <c r="G289" i="12"/>
  <c r="D290" i="12"/>
  <c r="J290" i="12" s="1"/>
  <c r="E290" i="12"/>
  <c r="L290" i="12"/>
  <c r="D291" i="12"/>
  <c r="J291" i="12"/>
  <c r="E291" i="12"/>
  <c r="G291" i="12"/>
  <c r="D292" i="12"/>
  <c r="K292" i="12" s="1"/>
  <c r="E292" i="12"/>
  <c r="D293" i="12"/>
  <c r="E293" i="12"/>
  <c r="D294" i="12"/>
  <c r="E294" i="12"/>
  <c r="G294" i="12"/>
  <c r="D295" i="12"/>
  <c r="F295" i="12" s="1"/>
  <c r="E295" i="12"/>
  <c r="D296" i="12"/>
  <c r="I296" i="12" s="1"/>
  <c r="E296" i="12"/>
  <c r="G296" i="12" s="1"/>
  <c r="D297" i="12"/>
  <c r="I297" i="12" s="1"/>
  <c r="H297" i="12"/>
  <c r="E297" i="12"/>
  <c r="G297" i="12"/>
  <c r="D298" i="12"/>
  <c r="F298" i="12" s="1"/>
  <c r="E298" i="12"/>
  <c r="L298" i="12"/>
  <c r="G298" i="12"/>
  <c r="D299" i="12"/>
  <c r="J299" i="12"/>
  <c r="E299" i="12"/>
  <c r="K299" i="12"/>
  <c r="L299" i="12"/>
  <c r="D300" i="12"/>
  <c r="E300" i="12"/>
  <c r="K300" i="12" s="1"/>
  <c r="D301" i="12"/>
  <c r="F301" i="12"/>
  <c r="E301" i="12"/>
  <c r="D302" i="12"/>
  <c r="F302" i="12" s="1"/>
  <c r="E302" i="12"/>
  <c r="G302" i="12"/>
  <c r="D303" i="12"/>
  <c r="H303" i="12" s="1"/>
  <c r="I303" i="12"/>
  <c r="E303" i="12"/>
  <c r="G303" i="12"/>
  <c r="F303" i="12"/>
  <c r="K303" i="12"/>
  <c r="D304" i="12"/>
  <c r="H304" i="12" s="1"/>
  <c r="E304" i="12"/>
  <c r="G304" i="12"/>
  <c r="D305" i="12"/>
  <c r="I305" i="12" s="1"/>
  <c r="J305" i="12"/>
  <c r="E305" i="12"/>
  <c r="G305" i="12"/>
  <c r="F305" i="12"/>
  <c r="D306" i="12"/>
  <c r="I306" i="12" s="1"/>
  <c r="E306" i="12"/>
  <c r="L306" i="12"/>
  <c r="H306" i="12"/>
  <c r="D307" i="12"/>
  <c r="K307" i="12" s="1"/>
  <c r="E307" i="12"/>
  <c r="G307" i="12"/>
  <c r="D308" i="12"/>
  <c r="E308" i="12"/>
  <c r="L308" i="12"/>
  <c r="D309" i="12"/>
  <c r="E309" i="12"/>
  <c r="L309" i="12" s="1"/>
  <c r="F309" i="12"/>
  <c r="D310" i="12"/>
  <c r="J310" i="12" s="1"/>
  <c r="F310" i="12"/>
  <c r="E310" i="12"/>
  <c r="G310" i="12" s="1"/>
  <c r="D311" i="12"/>
  <c r="H311" i="12" s="1"/>
  <c r="I311" i="12"/>
  <c r="E311" i="12"/>
  <c r="K311" i="12"/>
  <c r="F311" i="12"/>
  <c r="D312" i="12"/>
  <c r="F312" i="12" s="1"/>
  <c r="E312" i="12"/>
  <c r="G312" i="12" s="1"/>
  <c r="H312" i="12"/>
  <c r="D313" i="12"/>
  <c r="F313" i="12" s="1"/>
  <c r="E313" i="12"/>
  <c r="G313" i="12"/>
  <c r="D314" i="12"/>
  <c r="I314" i="12" s="1"/>
  <c r="E314" i="12"/>
  <c r="L314" i="12"/>
  <c r="F314" i="12"/>
  <c r="H314" i="12"/>
  <c r="J314" i="12"/>
  <c r="D315" i="12"/>
  <c r="J315" i="12" s="1"/>
  <c r="E315" i="12"/>
  <c r="K315" i="12" s="1"/>
  <c r="D316" i="12"/>
  <c r="L316" i="12"/>
  <c r="E316" i="12"/>
  <c r="D317" i="12"/>
  <c r="F317" i="12" s="1"/>
  <c r="E317" i="12"/>
  <c r="L317" i="12"/>
  <c r="D318" i="12"/>
  <c r="F318" i="12" s="1"/>
  <c r="E318" i="12"/>
  <c r="G318" i="12"/>
  <c r="D319" i="12"/>
  <c r="I319" i="12" s="1"/>
  <c r="F319" i="12"/>
  <c r="E319" i="12"/>
  <c r="G319" i="12"/>
  <c r="K319" i="12"/>
  <c r="D320" i="12"/>
  <c r="I320" i="12" s="1"/>
  <c r="F320" i="12"/>
  <c r="E320" i="12"/>
  <c r="G320" i="12" s="1"/>
  <c r="H320" i="12"/>
  <c r="L320" i="12"/>
  <c r="D321" i="12"/>
  <c r="I321" i="12" s="1"/>
  <c r="H321" i="12"/>
  <c r="E321" i="12"/>
  <c r="G321" i="12"/>
  <c r="D322" i="12"/>
  <c r="H322" i="12"/>
  <c r="E322" i="12"/>
  <c r="K322" i="12" s="1"/>
  <c r="G322" i="12"/>
  <c r="I322" i="12"/>
  <c r="D323" i="12"/>
  <c r="J323" i="12" s="1"/>
  <c r="E323" i="12"/>
  <c r="G323" i="12" s="1"/>
  <c r="D324" i="12"/>
  <c r="E324" i="12"/>
  <c r="H324" i="12"/>
  <c r="D325" i="12"/>
  <c r="F325" i="12" s="1"/>
  <c r="E325" i="12"/>
  <c r="D326" i="12"/>
  <c r="H326" i="12" s="1"/>
  <c r="E326" i="12"/>
  <c r="F326" i="12"/>
  <c r="G326" i="12"/>
  <c r="J326" i="12"/>
  <c r="D327" i="12"/>
  <c r="E327" i="12"/>
  <c r="G327" i="12"/>
  <c r="H327" i="12"/>
  <c r="L327" i="12"/>
  <c r="D328" i="12"/>
  <c r="E328" i="12"/>
  <c r="G328" i="12" s="1"/>
  <c r="I328" i="12"/>
  <c r="D329" i="12"/>
  <c r="E329" i="12"/>
  <c r="F329" i="12"/>
  <c r="H329" i="12"/>
  <c r="I329" i="12"/>
  <c r="J329" i="12"/>
  <c r="D330" i="12"/>
  <c r="F330" i="12" s="1"/>
  <c r="E330" i="12"/>
  <c r="L330" i="12" s="1"/>
  <c r="H330" i="12"/>
  <c r="I330" i="12"/>
  <c r="J330" i="12"/>
  <c r="D331" i="12"/>
  <c r="H331" i="12" s="1"/>
  <c r="E331" i="12"/>
  <c r="G331" i="12"/>
  <c r="D332" i="12"/>
  <c r="E332" i="12"/>
  <c r="L332" i="12"/>
  <c r="H332" i="12"/>
  <c r="D333" i="12"/>
  <c r="E333" i="12"/>
  <c r="J333" i="12"/>
  <c r="D334" i="12"/>
  <c r="J334" i="12" s="1"/>
  <c r="H334" i="12"/>
  <c r="E334" i="12"/>
  <c r="G334" i="12" s="1"/>
  <c r="D335" i="12"/>
  <c r="H335" i="12" s="1"/>
  <c r="E335" i="12"/>
  <c r="G335" i="12"/>
  <c r="D336" i="12"/>
  <c r="H336" i="12" s="1"/>
  <c r="E336" i="12"/>
  <c r="G336" i="12"/>
  <c r="D337" i="12"/>
  <c r="H337" i="12"/>
  <c r="E337" i="12"/>
  <c r="G337" i="12"/>
  <c r="F337" i="12"/>
  <c r="J337" i="12"/>
  <c r="D338" i="12"/>
  <c r="I338" i="12" s="1"/>
  <c r="E338" i="12"/>
  <c r="K338" i="12"/>
  <c r="F338" i="12"/>
  <c r="H338" i="12"/>
  <c r="D339" i="12"/>
  <c r="I339" i="12"/>
  <c r="E339" i="12"/>
  <c r="K339" i="12" s="1"/>
  <c r="H16" i="11"/>
  <c r="H15" i="11" s="1"/>
  <c r="J16" i="11"/>
  <c r="J15" i="11"/>
  <c r="J13" i="11" s="1"/>
  <c r="I16" i="11"/>
  <c r="I15" i="11" s="1"/>
  <c r="F16" i="11"/>
  <c r="F15" i="11"/>
  <c r="G16" i="11"/>
  <c r="G15" i="11" s="1"/>
  <c r="K16" i="11"/>
  <c r="K15" i="11" s="1"/>
  <c r="L16" i="11"/>
  <c r="L15" i="11" s="1"/>
  <c r="C16" i="11"/>
  <c r="C15" i="11"/>
  <c r="N16" i="11"/>
  <c r="N15" i="11"/>
  <c r="N13" i="11" s="1"/>
  <c r="O16" i="11"/>
  <c r="O15" i="11"/>
  <c r="O13" i="11" s="1"/>
  <c r="G4" i="11"/>
  <c r="P16" i="11"/>
  <c r="P15" i="11"/>
  <c r="P13" i="11"/>
  <c r="G5" i="11"/>
  <c r="Q16" i="11"/>
  <c r="Q15" i="11"/>
  <c r="G6" i="11"/>
  <c r="G7" i="11"/>
  <c r="E16" i="11"/>
  <c r="E15" i="11"/>
  <c r="E13" i="11"/>
  <c r="M16" i="11"/>
  <c r="M15" i="11" s="1"/>
  <c r="M12" i="11"/>
  <c r="D16" i="11"/>
  <c r="D15" i="11" s="1"/>
  <c r="D62" i="11"/>
  <c r="F62" i="11" s="1"/>
  <c r="E62" i="11"/>
  <c r="G62" i="11"/>
  <c r="L62" i="11"/>
  <c r="D63" i="11"/>
  <c r="J63" i="11" s="1"/>
  <c r="E63" i="11"/>
  <c r="G63" i="11" s="1"/>
  <c r="F63" i="11"/>
  <c r="D64" i="11"/>
  <c r="E64" i="11"/>
  <c r="G64" i="11" s="1"/>
  <c r="D65" i="11"/>
  <c r="E65" i="11"/>
  <c r="D66" i="11"/>
  <c r="F66" i="11" s="1"/>
  <c r="I66" i="11"/>
  <c r="E66" i="11"/>
  <c r="D67" i="11"/>
  <c r="I67" i="11" s="1"/>
  <c r="E67" i="11"/>
  <c r="K67" i="11"/>
  <c r="F67" i="11"/>
  <c r="D68" i="11"/>
  <c r="J68" i="11"/>
  <c r="E68" i="11"/>
  <c r="L68" i="11" s="1"/>
  <c r="K68" i="11"/>
  <c r="H68" i="11"/>
  <c r="D69" i="11"/>
  <c r="F69" i="11"/>
  <c r="E69" i="11"/>
  <c r="L69" i="11"/>
  <c r="G69" i="11"/>
  <c r="H69" i="11"/>
  <c r="K69" i="11"/>
  <c r="D70" i="11"/>
  <c r="J70" i="11" s="1"/>
  <c r="E70" i="11"/>
  <c r="K70" i="11"/>
  <c r="F70" i="11"/>
  <c r="D71" i="11"/>
  <c r="J71" i="11" s="1"/>
  <c r="F71" i="11"/>
  <c r="E71" i="11"/>
  <c r="D72" i="11"/>
  <c r="F72" i="11"/>
  <c r="E72" i="11"/>
  <c r="H72" i="11"/>
  <c r="D73" i="11"/>
  <c r="F73" i="11" s="1"/>
  <c r="I73" i="11"/>
  <c r="E73" i="11"/>
  <c r="G73" i="11"/>
  <c r="D74" i="11"/>
  <c r="F74" i="11" s="1"/>
  <c r="J74" i="11"/>
  <c r="E74" i="11"/>
  <c r="G74" i="11"/>
  <c r="D75" i="11"/>
  <c r="H75" i="11" s="1"/>
  <c r="J75" i="11"/>
  <c r="E75" i="11"/>
  <c r="D76" i="11"/>
  <c r="H76" i="11" s="1"/>
  <c r="F76" i="11"/>
  <c r="E76" i="11"/>
  <c r="D77" i="11"/>
  <c r="F77" i="11" s="1"/>
  <c r="E77" i="11"/>
  <c r="L77" i="11" s="1"/>
  <c r="G77" i="11"/>
  <c r="D78" i="11"/>
  <c r="E78" i="11"/>
  <c r="G78" i="11"/>
  <c r="D79" i="11"/>
  <c r="F79" i="11"/>
  <c r="E79" i="11"/>
  <c r="K79" i="11" s="1"/>
  <c r="D80" i="11"/>
  <c r="E80" i="11"/>
  <c r="G80" i="11"/>
  <c r="F80" i="11"/>
  <c r="L80" i="11"/>
  <c r="D81" i="11"/>
  <c r="F81" i="11" s="1"/>
  <c r="J81" i="11"/>
  <c r="E81" i="11"/>
  <c r="G81" i="11"/>
  <c r="D82" i="11"/>
  <c r="F82" i="11"/>
  <c r="E82" i="11"/>
  <c r="G82" i="11" s="1"/>
  <c r="D83" i="11"/>
  <c r="H83" i="11"/>
  <c r="E83" i="11"/>
  <c r="G83" i="11"/>
  <c r="I83" i="11"/>
  <c r="D84" i="11"/>
  <c r="E84" i="11"/>
  <c r="G84" i="11" s="1"/>
  <c r="D85" i="11"/>
  <c r="F85" i="11"/>
  <c r="E85" i="11"/>
  <c r="G85" i="11"/>
  <c r="J85" i="11"/>
  <c r="D86" i="11"/>
  <c r="F86" i="11"/>
  <c r="E86" i="11"/>
  <c r="D87" i="11"/>
  <c r="E87" i="11"/>
  <c r="L87" i="11"/>
  <c r="F87" i="11"/>
  <c r="J87" i="11"/>
  <c r="D88" i="11"/>
  <c r="L88" i="11" s="1"/>
  <c r="F88" i="11"/>
  <c r="E88" i="11"/>
  <c r="G88" i="11" s="1"/>
  <c r="D89" i="11"/>
  <c r="E89" i="11"/>
  <c r="G89" i="11" s="1"/>
  <c r="D90" i="11"/>
  <c r="F90" i="11" s="1"/>
  <c r="E90" i="11"/>
  <c r="G90" i="11" s="1"/>
  <c r="D91" i="11"/>
  <c r="I91" i="11" s="1"/>
  <c r="F91" i="11"/>
  <c r="E91" i="11"/>
  <c r="D92" i="11"/>
  <c r="F92" i="11" s="1"/>
  <c r="E92" i="11"/>
  <c r="K92" i="11" s="1"/>
  <c r="G92" i="11"/>
  <c r="D93" i="11"/>
  <c r="J93" i="11" s="1"/>
  <c r="F93" i="11"/>
  <c r="E93" i="11"/>
  <c r="G93" i="11"/>
  <c r="H93" i="11"/>
  <c r="D94" i="11"/>
  <c r="H94" i="11"/>
  <c r="E94" i="11"/>
  <c r="G94" i="11"/>
  <c r="I94" i="11"/>
  <c r="D95" i="11"/>
  <c r="E95" i="11"/>
  <c r="G95" i="11" s="1"/>
  <c r="D96" i="11"/>
  <c r="F96" i="11"/>
  <c r="E96" i="11"/>
  <c r="G96" i="11"/>
  <c r="K96" i="11"/>
  <c r="D97" i="11"/>
  <c r="F97" i="11"/>
  <c r="E97" i="11"/>
  <c r="G97" i="11" s="1"/>
  <c r="D98" i="11"/>
  <c r="H98" i="11"/>
  <c r="E98" i="11"/>
  <c r="G98" i="11" s="1"/>
  <c r="F98" i="11"/>
  <c r="I98" i="11"/>
  <c r="D99" i="11"/>
  <c r="H99" i="11" s="1"/>
  <c r="E99" i="11"/>
  <c r="L99" i="11"/>
  <c r="G99" i="11"/>
  <c r="I99" i="11"/>
  <c r="K99" i="11"/>
  <c r="D100" i="11"/>
  <c r="E100" i="11"/>
  <c r="G100" i="11"/>
  <c r="D101" i="11"/>
  <c r="E101" i="11"/>
  <c r="G101" i="11"/>
  <c r="D102" i="11"/>
  <c r="E102" i="11"/>
  <c r="G102" i="11"/>
  <c r="D103" i="11"/>
  <c r="F103" i="11" s="1"/>
  <c r="E103" i="11"/>
  <c r="G103" i="11" s="1"/>
  <c r="L103" i="11"/>
  <c r="D104" i="11"/>
  <c r="F104" i="11"/>
  <c r="E104" i="11"/>
  <c r="L104" i="11" s="1"/>
  <c r="K104" i="11"/>
  <c r="D105" i="11"/>
  <c r="E105" i="11"/>
  <c r="D106" i="11"/>
  <c r="I106" i="11" s="1"/>
  <c r="J106" i="11"/>
  <c r="E106" i="11"/>
  <c r="K106" i="11"/>
  <c r="F106" i="11"/>
  <c r="D107" i="11"/>
  <c r="I107" i="11"/>
  <c r="E107" i="11"/>
  <c r="K107" i="11" s="1"/>
  <c r="G107" i="11"/>
  <c r="L107" i="11"/>
  <c r="D108" i="11"/>
  <c r="E108" i="11"/>
  <c r="K108" i="11"/>
  <c r="G108" i="11"/>
  <c r="D109" i="11"/>
  <c r="H109" i="11" s="1"/>
  <c r="E109" i="11"/>
  <c r="F109" i="11"/>
  <c r="D110" i="11"/>
  <c r="F110" i="11"/>
  <c r="E110" i="11"/>
  <c r="G110" i="11"/>
  <c r="D111" i="11"/>
  <c r="K111" i="11" s="1"/>
  <c r="J111" i="11"/>
  <c r="H111" i="11"/>
  <c r="E111" i="11"/>
  <c r="G111" i="11" s="1"/>
  <c r="D112" i="11"/>
  <c r="I112" i="11"/>
  <c r="E112" i="11"/>
  <c r="L112" i="11"/>
  <c r="H112" i="11"/>
  <c r="D113" i="11"/>
  <c r="J113" i="11" s="1"/>
  <c r="E113" i="11"/>
  <c r="D114" i="11"/>
  <c r="H114" i="11"/>
  <c r="E114" i="11"/>
  <c r="K114" i="11"/>
  <c r="J114" i="11"/>
  <c r="D115" i="11"/>
  <c r="J115" i="11" s="1"/>
  <c r="E115" i="11"/>
  <c r="L115" i="11"/>
  <c r="F115" i="11"/>
  <c r="H115" i="11"/>
  <c r="I115" i="11"/>
  <c r="K115" i="11"/>
  <c r="D116" i="11"/>
  <c r="E116" i="11"/>
  <c r="L116" i="11" s="1"/>
  <c r="G116" i="11"/>
  <c r="K116" i="11"/>
  <c r="D117" i="11"/>
  <c r="I117" i="11" s="1"/>
  <c r="F117" i="11"/>
  <c r="E117" i="11"/>
  <c r="D118" i="11"/>
  <c r="J118" i="11" s="1"/>
  <c r="H118" i="11"/>
  <c r="E118" i="11"/>
  <c r="L118" i="11" s="1"/>
  <c r="G118" i="11"/>
  <c r="F118" i="11"/>
  <c r="D119" i="11"/>
  <c r="J119" i="11"/>
  <c r="E119" i="11"/>
  <c r="G119" i="11" s="1"/>
  <c r="D120" i="11"/>
  <c r="I120" i="11"/>
  <c r="E120" i="11"/>
  <c r="L120" i="11" s="1"/>
  <c r="D121" i="11"/>
  <c r="J121" i="11"/>
  <c r="E121" i="11"/>
  <c r="I121" i="11"/>
  <c r="D122" i="11"/>
  <c r="F122" i="11" s="1"/>
  <c r="H122" i="11"/>
  <c r="E122" i="11"/>
  <c r="K122" i="11" s="1"/>
  <c r="D123" i="11"/>
  <c r="H123" i="11" s="1"/>
  <c r="E123" i="11"/>
  <c r="G123" i="11"/>
  <c r="D124" i="11"/>
  <c r="E124" i="11"/>
  <c r="G124" i="11"/>
  <c r="D125" i="11"/>
  <c r="F125" i="11" s="1"/>
  <c r="E125" i="11"/>
  <c r="I125" i="11"/>
  <c r="D126" i="11"/>
  <c r="H126" i="11" s="1"/>
  <c r="E126" i="11"/>
  <c r="G126" i="11"/>
  <c r="L126" i="11"/>
  <c r="D127" i="11"/>
  <c r="K127" i="11" s="1"/>
  <c r="J127" i="11"/>
  <c r="H127" i="11"/>
  <c r="E127" i="11"/>
  <c r="G127" i="11" s="1"/>
  <c r="D128" i="11"/>
  <c r="I128" i="11"/>
  <c r="E128" i="11"/>
  <c r="L128" i="11" s="1"/>
  <c r="H128" i="11"/>
  <c r="D129" i="11"/>
  <c r="J129" i="11" s="1"/>
  <c r="E129" i="11"/>
  <c r="D130" i="11"/>
  <c r="K130" i="11"/>
  <c r="E130" i="11"/>
  <c r="D131" i="11"/>
  <c r="F131" i="11" s="1"/>
  <c r="I131" i="11"/>
  <c r="E131" i="11"/>
  <c r="G131" i="11"/>
  <c r="L131" i="11"/>
  <c r="D132" i="11"/>
  <c r="E132" i="11"/>
  <c r="G132" i="11"/>
  <c r="D133" i="11"/>
  <c r="J133" i="11" s="1"/>
  <c r="E133" i="11"/>
  <c r="F133" i="11"/>
  <c r="H133" i="11"/>
  <c r="I133" i="11"/>
  <c r="D134" i="11"/>
  <c r="H134" i="11"/>
  <c r="E134" i="11"/>
  <c r="L134" i="11" s="1"/>
  <c r="F134" i="11"/>
  <c r="G134" i="11"/>
  <c r="J134" i="11"/>
  <c r="D135" i="11"/>
  <c r="H135" i="11"/>
  <c r="E135" i="11"/>
  <c r="G135" i="11"/>
  <c r="J135" i="11"/>
  <c r="D136" i="11"/>
  <c r="H136" i="11"/>
  <c r="E136" i="11"/>
  <c r="D137" i="11"/>
  <c r="J137" i="11"/>
  <c r="E137" i="11"/>
  <c r="I137" i="11"/>
  <c r="D138" i="11"/>
  <c r="I138" i="11" s="1"/>
  <c r="E138" i="11"/>
  <c r="K138" i="11"/>
  <c r="D139" i="11"/>
  <c r="F139" i="11"/>
  <c r="E139" i="11"/>
  <c r="L139" i="11" s="1"/>
  <c r="K139" i="11"/>
  <c r="G139" i="11"/>
  <c r="D140" i="11"/>
  <c r="E140" i="11"/>
  <c r="K140" i="11"/>
  <c r="G140" i="11"/>
  <c r="D141" i="11"/>
  <c r="F141" i="11" s="1"/>
  <c r="I141" i="11"/>
  <c r="E141" i="11"/>
  <c r="D142" i="11"/>
  <c r="H142" i="11"/>
  <c r="E142" i="11"/>
  <c r="L142" i="11"/>
  <c r="G142" i="11"/>
  <c r="D143" i="11"/>
  <c r="J143" i="11" s="1"/>
  <c r="H143" i="11"/>
  <c r="E143" i="11"/>
  <c r="G143" i="11"/>
  <c r="D144" i="11"/>
  <c r="F144" i="11"/>
  <c r="E144" i="11"/>
  <c r="L144" i="11"/>
  <c r="D145" i="11"/>
  <c r="I145" i="11" s="1"/>
  <c r="E145" i="11"/>
  <c r="G145" i="11"/>
  <c r="D146" i="11"/>
  <c r="H146" i="11" s="1"/>
  <c r="J146" i="11"/>
  <c r="I146" i="11"/>
  <c r="E146" i="11"/>
  <c r="K146" i="11"/>
  <c r="D147" i="11"/>
  <c r="J147" i="11"/>
  <c r="E147" i="11"/>
  <c r="L147" i="11" s="1"/>
  <c r="I147" i="11"/>
  <c r="D148" i="11"/>
  <c r="E148" i="11"/>
  <c r="D149" i="11"/>
  <c r="F149" i="11"/>
  <c r="E149" i="11"/>
  <c r="D150" i="11"/>
  <c r="H150" i="11"/>
  <c r="E150" i="11"/>
  <c r="G150" i="11" s="1"/>
  <c r="D151" i="11"/>
  <c r="H151" i="11"/>
  <c r="E151" i="11"/>
  <c r="G151" i="11"/>
  <c r="D152" i="11"/>
  <c r="F152" i="11"/>
  <c r="E152" i="11"/>
  <c r="L152" i="11" s="1"/>
  <c r="D153" i="11"/>
  <c r="I153" i="11"/>
  <c r="E153" i="11"/>
  <c r="G153" i="11"/>
  <c r="D154" i="11"/>
  <c r="F154" i="11" s="1"/>
  <c r="H154" i="11"/>
  <c r="E154" i="11"/>
  <c r="K154" i="11" s="1"/>
  <c r="D155" i="11"/>
  <c r="I155" i="11" s="1"/>
  <c r="E155" i="11"/>
  <c r="K155" i="11" s="1"/>
  <c r="G155" i="11"/>
  <c r="L155" i="11"/>
  <c r="D156" i="11"/>
  <c r="E156" i="11"/>
  <c r="K156" i="11"/>
  <c r="G156" i="11"/>
  <c r="D157" i="11"/>
  <c r="H157" i="11" s="1"/>
  <c r="E157" i="11"/>
  <c r="F157" i="11"/>
  <c r="D158" i="11"/>
  <c r="F158" i="11"/>
  <c r="E158" i="11"/>
  <c r="L158" i="11"/>
  <c r="G158" i="11"/>
  <c r="D159" i="11"/>
  <c r="H159" i="11"/>
  <c r="E159" i="11"/>
  <c r="G159" i="11" s="1"/>
  <c r="D160" i="11"/>
  <c r="I160" i="11" s="1"/>
  <c r="E160" i="11"/>
  <c r="L160" i="11" s="1"/>
  <c r="H160" i="11"/>
  <c r="D161" i="11"/>
  <c r="F161" i="11" s="1"/>
  <c r="E161" i="11"/>
  <c r="G161" i="11"/>
  <c r="D162" i="11"/>
  <c r="F162" i="11"/>
  <c r="E162" i="11"/>
  <c r="G162" i="11"/>
  <c r="H162" i="11"/>
  <c r="D163" i="11"/>
  <c r="H163" i="11" s="1"/>
  <c r="E163" i="11"/>
  <c r="G163" i="11" s="1"/>
  <c r="I163" i="11"/>
  <c r="D164" i="11"/>
  <c r="E164" i="11"/>
  <c r="G164" i="11"/>
  <c r="D165" i="11"/>
  <c r="F165" i="11" s="1"/>
  <c r="E165" i="11"/>
  <c r="I165" i="11"/>
  <c r="D166" i="11"/>
  <c r="H166" i="11" s="1"/>
  <c r="E166" i="11"/>
  <c r="L166" i="11" s="1"/>
  <c r="G166" i="11"/>
  <c r="D167" i="11"/>
  <c r="H167" i="11"/>
  <c r="E167" i="11"/>
  <c r="K167" i="11"/>
  <c r="G167" i="11"/>
  <c r="D168" i="11"/>
  <c r="I168" i="11"/>
  <c r="E168" i="11"/>
  <c r="L168" i="11" s="1"/>
  <c r="D169" i="11"/>
  <c r="J169" i="11" s="1"/>
  <c r="E169" i="11"/>
  <c r="F169" i="11"/>
  <c r="I169" i="11"/>
  <c r="D170" i="11"/>
  <c r="E170" i="11"/>
  <c r="D171" i="11"/>
  <c r="F171" i="11"/>
  <c r="E171" i="11"/>
  <c r="L171" i="11" s="1"/>
  <c r="K171" i="11"/>
  <c r="G171" i="11"/>
  <c r="D172" i="11"/>
  <c r="E172" i="11"/>
  <c r="K172" i="11" s="1"/>
  <c r="G172" i="11"/>
  <c r="D173" i="11"/>
  <c r="F173" i="11" s="1"/>
  <c r="I173" i="11"/>
  <c r="E173" i="11"/>
  <c r="D174" i="11"/>
  <c r="H174" i="11"/>
  <c r="E174" i="11"/>
  <c r="L174" i="11"/>
  <c r="G174" i="11"/>
  <c r="D175" i="11"/>
  <c r="K175" i="11" s="1"/>
  <c r="H175" i="11"/>
  <c r="E175" i="11"/>
  <c r="G175" i="11" s="1"/>
  <c r="D176" i="11"/>
  <c r="H176" i="11"/>
  <c r="E176" i="11"/>
  <c r="D177" i="11"/>
  <c r="F177" i="11" s="1"/>
  <c r="I177" i="11"/>
  <c r="E177" i="11"/>
  <c r="D178" i="11"/>
  <c r="H178" i="11" s="1"/>
  <c r="I178" i="11"/>
  <c r="E178" i="11"/>
  <c r="K178" i="11"/>
  <c r="F178" i="11"/>
  <c r="D179" i="11"/>
  <c r="J179" i="11"/>
  <c r="E179" i="11"/>
  <c r="L179" i="11"/>
  <c r="I179" i="11"/>
  <c r="D180" i="11"/>
  <c r="E180" i="11"/>
  <c r="K180" i="11" s="1"/>
  <c r="D181" i="11"/>
  <c r="F181" i="11"/>
  <c r="E181" i="11"/>
  <c r="D182" i="11"/>
  <c r="J182" i="11" s="1"/>
  <c r="E182" i="11"/>
  <c r="G182" i="11"/>
  <c r="D183" i="11"/>
  <c r="H183" i="11" s="1"/>
  <c r="E183" i="11"/>
  <c r="K183" i="11" s="1"/>
  <c r="G183" i="11"/>
  <c r="D184" i="11"/>
  <c r="I184" i="11"/>
  <c r="E184" i="11"/>
  <c r="L184" i="11" s="1"/>
  <c r="D185" i="11"/>
  <c r="I185" i="11"/>
  <c r="J185" i="11"/>
  <c r="E185" i="11"/>
  <c r="F185" i="11"/>
  <c r="D186" i="11"/>
  <c r="F186" i="11" s="1"/>
  <c r="H186" i="11"/>
  <c r="E186" i="11"/>
  <c r="K186" i="11" s="1"/>
  <c r="D187" i="11"/>
  <c r="I187" i="11"/>
  <c r="E187" i="11"/>
  <c r="L187" i="11" s="1"/>
  <c r="K187" i="11"/>
  <c r="G187" i="11"/>
  <c r="D188" i="11"/>
  <c r="H188" i="11"/>
  <c r="E188" i="11"/>
  <c r="G188" i="11"/>
  <c r="K188" i="11"/>
  <c r="J188" i="11"/>
  <c r="D189" i="11"/>
  <c r="E189" i="11"/>
  <c r="D190" i="11"/>
  <c r="F190" i="11"/>
  <c r="E190" i="11"/>
  <c r="G190" i="11" s="1"/>
  <c r="D191" i="11"/>
  <c r="H191" i="11"/>
  <c r="E191" i="11"/>
  <c r="K191" i="11"/>
  <c r="G191" i="11"/>
  <c r="D192" i="11"/>
  <c r="F192" i="11"/>
  <c r="E192" i="11"/>
  <c r="D193" i="11"/>
  <c r="F193" i="11"/>
  <c r="J193" i="11"/>
  <c r="E193" i="11"/>
  <c r="G193" i="11" s="1"/>
  <c r="I193" i="11"/>
  <c r="D194" i="11"/>
  <c r="E194" i="11"/>
  <c r="D195" i="11"/>
  <c r="F195" i="11" s="1"/>
  <c r="I195" i="11"/>
  <c r="E195" i="11"/>
  <c r="G195" i="11"/>
  <c r="L195" i="11"/>
  <c r="D196" i="11"/>
  <c r="E196" i="11"/>
  <c r="G196" i="11"/>
  <c r="D197" i="11"/>
  <c r="F197" i="11" s="1"/>
  <c r="H197" i="11"/>
  <c r="E197" i="11"/>
  <c r="D198" i="11"/>
  <c r="F198" i="11" s="1"/>
  <c r="E198" i="11"/>
  <c r="K198" i="11" s="1"/>
  <c r="G198" i="11"/>
  <c r="D199" i="11"/>
  <c r="E199" i="11"/>
  <c r="G199" i="11" s="1"/>
  <c r="L199" i="11"/>
  <c r="D200" i="11"/>
  <c r="F200" i="11"/>
  <c r="E200" i="11"/>
  <c r="L200" i="11" s="1"/>
  <c r="D201" i="11"/>
  <c r="J201" i="11"/>
  <c r="E201" i="11"/>
  <c r="G201" i="11"/>
  <c r="F201" i="11"/>
  <c r="I201" i="11"/>
  <c r="D202" i="11"/>
  <c r="E202" i="11"/>
  <c r="D203" i="11"/>
  <c r="F203" i="11" s="1"/>
  <c r="I203" i="11"/>
  <c r="J203" i="11"/>
  <c r="E203" i="11"/>
  <c r="G203" i="11"/>
  <c r="K203" i="11"/>
  <c r="L203" i="11"/>
  <c r="D204" i="11"/>
  <c r="E204" i="11"/>
  <c r="D205" i="11"/>
  <c r="I205" i="11" s="1"/>
  <c r="E205" i="11"/>
  <c r="D206" i="11"/>
  <c r="F206" i="11" s="1"/>
  <c r="J206" i="11"/>
  <c r="E206" i="11"/>
  <c r="D207" i="11"/>
  <c r="E207" i="11"/>
  <c r="D208" i="11"/>
  <c r="H208" i="11" s="1"/>
  <c r="F208" i="11"/>
  <c r="E208" i="11"/>
  <c r="L208" i="11" s="1"/>
  <c r="D209" i="11"/>
  <c r="E209" i="11"/>
  <c r="G209" i="11"/>
  <c r="D210" i="11"/>
  <c r="I210" i="11" s="1"/>
  <c r="F210" i="11"/>
  <c r="E210" i="11"/>
  <c r="D211" i="11"/>
  <c r="J211" i="11"/>
  <c r="E211" i="11"/>
  <c r="I211" i="11"/>
  <c r="D212" i="11"/>
  <c r="E212" i="11"/>
  <c r="G212" i="11"/>
  <c r="D213" i="11"/>
  <c r="I213" i="11" s="1"/>
  <c r="E213" i="11"/>
  <c r="F213" i="11"/>
  <c r="D214" i="11"/>
  <c r="J214" i="11" s="1"/>
  <c r="K214" i="11"/>
  <c r="E214" i="11"/>
  <c r="F214" i="11"/>
  <c r="G214" i="11"/>
  <c r="D215" i="11"/>
  <c r="E215" i="11"/>
  <c r="G215" i="11" s="1"/>
  <c r="D216" i="11"/>
  <c r="E216" i="11"/>
  <c r="L216" i="11" s="1"/>
  <c r="D217" i="11"/>
  <c r="E217" i="11"/>
  <c r="G217" i="11"/>
  <c r="D218" i="11"/>
  <c r="H218" i="11" s="1"/>
  <c r="I218" i="11"/>
  <c r="E218" i="11"/>
  <c r="D219" i="11"/>
  <c r="H219" i="11" s="1"/>
  <c r="I219" i="11"/>
  <c r="J219" i="11"/>
  <c r="E219" i="11"/>
  <c r="K219" i="11" s="1"/>
  <c r="F219" i="11"/>
  <c r="D220" i="11"/>
  <c r="E220" i="11"/>
  <c r="G220" i="11"/>
  <c r="D221" i="11"/>
  <c r="E221" i="11"/>
  <c r="D222" i="11"/>
  <c r="E222" i="11"/>
  <c r="G222" i="11" s="1"/>
  <c r="D223" i="11"/>
  <c r="J223" i="11"/>
  <c r="E223" i="11"/>
  <c r="G223" i="11"/>
  <c r="K223" i="11"/>
  <c r="L223" i="11"/>
  <c r="D224" i="11"/>
  <c r="E224" i="11"/>
  <c r="D225" i="11"/>
  <c r="F225" i="11"/>
  <c r="E225" i="11"/>
  <c r="G225" i="11"/>
  <c r="D226" i="11"/>
  <c r="E226" i="11"/>
  <c r="D227" i="11"/>
  <c r="F227" i="11" s="1"/>
  <c r="J227" i="11"/>
  <c r="E227" i="11"/>
  <c r="D228" i="11"/>
  <c r="I228" i="11" s="1"/>
  <c r="F228" i="11"/>
  <c r="E228" i="11"/>
  <c r="D229" i="11"/>
  <c r="F229" i="11"/>
  <c r="E229" i="11"/>
  <c r="K229" i="11"/>
  <c r="H229" i="11"/>
  <c r="I229" i="11"/>
  <c r="J229" i="11"/>
  <c r="D230" i="11"/>
  <c r="H230" i="11" s="1"/>
  <c r="E230" i="11"/>
  <c r="D231" i="11"/>
  <c r="E231" i="11"/>
  <c r="G231" i="11" s="1"/>
  <c r="D232" i="11"/>
  <c r="H232" i="11" s="1"/>
  <c r="F232" i="11"/>
  <c r="E232" i="11"/>
  <c r="L232" i="11" s="1"/>
  <c r="D233" i="11"/>
  <c r="I233" i="11"/>
  <c r="E233" i="11"/>
  <c r="G233" i="11"/>
  <c r="D234" i="11"/>
  <c r="E234" i="11"/>
  <c r="G234" i="11"/>
  <c r="D235" i="11"/>
  <c r="E235" i="11"/>
  <c r="G235" i="11" s="1"/>
  <c r="D236" i="11"/>
  <c r="F236" i="11"/>
  <c r="E236" i="11"/>
  <c r="G236" i="11"/>
  <c r="K236" i="11"/>
  <c r="I236" i="11"/>
  <c r="D237" i="11"/>
  <c r="E237" i="11"/>
  <c r="D238" i="11"/>
  <c r="F238" i="11" s="1"/>
  <c r="H238" i="11"/>
  <c r="E238" i="11"/>
  <c r="D239" i="11"/>
  <c r="E239" i="11"/>
  <c r="G239" i="11" s="1"/>
  <c r="J239" i="11"/>
  <c r="D240" i="11"/>
  <c r="E240" i="11"/>
  <c r="D241" i="11"/>
  <c r="I241" i="11" s="1"/>
  <c r="E241" i="11"/>
  <c r="F241" i="11"/>
  <c r="D242" i="11"/>
  <c r="E242" i="11"/>
  <c r="F242" i="11"/>
  <c r="G242" i="11"/>
  <c r="H242" i="11"/>
  <c r="I242" i="11"/>
  <c r="J242" i="11"/>
  <c r="D243" i="11"/>
  <c r="E243" i="11"/>
  <c r="K243" i="11"/>
  <c r="G243" i="11"/>
  <c r="L243" i="11"/>
  <c r="D244" i="11"/>
  <c r="H244" i="11" s="1"/>
  <c r="F244" i="11"/>
  <c r="E244" i="11"/>
  <c r="D245" i="11"/>
  <c r="E245" i="11"/>
  <c r="I245" i="11"/>
  <c r="D246" i="11"/>
  <c r="E246" i="11"/>
  <c r="G246" i="11" s="1"/>
  <c r="D247" i="11"/>
  <c r="H247" i="11" s="1"/>
  <c r="E247" i="11"/>
  <c r="K247" i="11" s="1"/>
  <c r="J247" i="11"/>
  <c r="D248" i="11"/>
  <c r="E248" i="11"/>
  <c r="D249" i="11"/>
  <c r="H249" i="11"/>
  <c r="E249" i="11"/>
  <c r="L249" i="11"/>
  <c r="F249" i="11"/>
  <c r="D250" i="11"/>
  <c r="E250" i="11"/>
  <c r="K250" i="11"/>
  <c r="F250" i="11"/>
  <c r="H250" i="11"/>
  <c r="I250" i="11"/>
  <c r="J250" i="11"/>
  <c r="D251" i="11"/>
  <c r="I251" i="11" s="1"/>
  <c r="E251" i="11"/>
  <c r="G251" i="11"/>
  <c r="D252" i="11"/>
  <c r="F252" i="11"/>
  <c r="E252" i="11"/>
  <c r="I252" i="11"/>
  <c r="D253" i="11"/>
  <c r="I253" i="11" s="1"/>
  <c r="E253" i="11"/>
  <c r="D254" i="11"/>
  <c r="I254" i="11" s="1"/>
  <c r="E254" i="11"/>
  <c r="J254" i="11"/>
  <c r="D255" i="11"/>
  <c r="E255" i="11"/>
  <c r="D256" i="11"/>
  <c r="J256" i="11"/>
  <c r="E256" i="11"/>
  <c r="K256" i="11" s="1"/>
  <c r="F256" i="11"/>
  <c r="H256" i="11"/>
  <c r="I256" i="11"/>
  <c r="L256" i="11"/>
  <c r="D257" i="11"/>
  <c r="I257" i="11" s="1"/>
  <c r="H257" i="11"/>
  <c r="E257" i="11"/>
  <c r="K257" i="11"/>
  <c r="F257" i="11"/>
  <c r="G257" i="11"/>
  <c r="D258" i="11"/>
  <c r="E258" i="11"/>
  <c r="G258" i="11"/>
  <c r="D259" i="11"/>
  <c r="E259" i="11"/>
  <c r="G259" i="11"/>
  <c r="D260" i="11"/>
  <c r="H260" i="11" s="1"/>
  <c r="E260" i="11"/>
  <c r="K260" i="11" s="1"/>
  <c r="D261" i="11"/>
  <c r="H261" i="11" s="1"/>
  <c r="E261" i="11"/>
  <c r="F261" i="11"/>
  <c r="D262" i="11"/>
  <c r="E262" i="11"/>
  <c r="G262" i="11" s="1"/>
  <c r="D263" i="11"/>
  <c r="J263" i="11" s="1"/>
  <c r="E263" i="11"/>
  <c r="L263" i="11" s="1"/>
  <c r="D264" i="11"/>
  <c r="J264" i="11"/>
  <c r="E264" i="11"/>
  <c r="L264" i="11"/>
  <c r="D265" i="11"/>
  <c r="E265" i="11"/>
  <c r="G265" i="11" s="1"/>
  <c r="D266" i="11"/>
  <c r="H266" i="11" s="1"/>
  <c r="E266" i="11"/>
  <c r="K266" i="11" s="1"/>
  <c r="L266" i="11"/>
  <c r="J266" i="11"/>
  <c r="D267" i="11"/>
  <c r="L267" i="11" s="1"/>
  <c r="H267" i="11"/>
  <c r="E267" i="11"/>
  <c r="G267" i="11" s="1"/>
  <c r="D268" i="11"/>
  <c r="F268" i="11"/>
  <c r="E268" i="11"/>
  <c r="L268" i="11" s="1"/>
  <c r="G268" i="11"/>
  <c r="H268" i="11"/>
  <c r="D269" i="11"/>
  <c r="J269" i="11"/>
  <c r="E269" i="11"/>
  <c r="K269" i="11"/>
  <c r="F269" i="11"/>
  <c r="H269" i="11"/>
  <c r="I269" i="11"/>
  <c r="D270" i="11"/>
  <c r="H270" i="11"/>
  <c r="E270" i="11"/>
  <c r="D271" i="11"/>
  <c r="H271" i="11"/>
  <c r="E271" i="11"/>
  <c r="J271" i="11"/>
  <c r="D272" i="11"/>
  <c r="E272" i="11"/>
  <c r="D273" i="11"/>
  <c r="J273" i="11" s="1"/>
  <c r="I273" i="11"/>
  <c r="H273" i="11"/>
  <c r="E273" i="11"/>
  <c r="L273" i="11" s="1"/>
  <c r="F273" i="11"/>
  <c r="D274" i="11"/>
  <c r="E274" i="11"/>
  <c r="H274" i="11"/>
  <c r="D275" i="11"/>
  <c r="F275" i="11" s="1"/>
  <c r="I275" i="11"/>
  <c r="E275" i="11"/>
  <c r="D276" i="11"/>
  <c r="H276" i="11" s="1"/>
  <c r="I276" i="11"/>
  <c r="F276" i="11"/>
  <c r="E276" i="11"/>
  <c r="D277" i="11"/>
  <c r="J277" i="11"/>
  <c r="E277" i="11"/>
  <c r="L277" i="11"/>
  <c r="I277" i="11"/>
  <c r="D278" i="11"/>
  <c r="H278" i="11" s="1"/>
  <c r="E278" i="11"/>
  <c r="F278" i="11"/>
  <c r="I278" i="11"/>
  <c r="D279" i="11"/>
  <c r="I279" i="11" s="1"/>
  <c r="F279" i="11"/>
  <c r="E279" i="11"/>
  <c r="D280" i="11"/>
  <c r="E280" i="11"/>
  <c r="G280" i="11"/>
  <c r="J280" i="11"/>
  <c r="D281" i="11"/>
  <c r="I281" i="11" s="1"/>
  <c r="E281" i="11"/>
  <c r="K281" i="11" s="1"/>
  <c r="H281" i="11"/>
  <c r="D282" i="11"/>
  <c r="E282" i="11"/>
  <c r="L282" i="11" s="1"/>
  <c r="D283" i="11"/>
  <c r="H283" i="11" s="1"/>
  <c r="E283" i="11"/>
  <c r="G283" i="11" s="1"/>
  <c r="F283" i="11"/>
  <c r="J283" i="11"/>
  <c r="D284" i="11"/>
  <c r="H284" i="11"/>
  <c r="E284" i="11"/>
  <c r="G284" i="11"/>
  <c r="D285" i="11"/>
  <c r="E285" i="11"/>
  <c r="G285" i="11" s="1"/>
  <c r="D286" i="11"/>
  <c r="E286" i="11"/>
  <c r="I286" i="11"/>
  <c r="D287" i="11"/>
  <c r="F287" i="11" s="1"/>
  <c r="E287" i="11"/>
  <c r="L287" i="11" s="1"/>
  <c r="G287" i="11"/>
  <c r="D288" i="11"/>
  <c r="K288" i="11"/>
  <c r="J288" i="11"/>
  <c r="E288" i="11"/>
  <c r="G288" i="11" s="1"/>
  <c r="D289" i="11"/>
  <c r="J289" i="11" s="1"/>
  <c r="E289" i="11"/>
  <c r="G289" i="11" s="1"/>
  <c r="D290" i="11"/>
  <c r="H290" i="11" s="1"/>
  <c r="E290" i="11"/>
  <c r="D291" i="11"/>
  <c r="F291" i="11"/>
  <c r="E291" i="11"/>
  <c r="K291" i="11"/>
  <c r="G291" i="11"/>
  <c r="D292" i="11"/>
  <c r="E292" i="11"/>
  <c r="G292" i="11"/>
  <c r="D293" i="11"/>
  <c r="H293" i="11"/>
  <c r="E293" i="11"/>
  <c r="G293" i="11" s="1"/>
  <c r="D294" i="11"/>
  <c r="I294" i="11"/>
  <c r="E294" i="11"/>
  <c r="G294" i="11"/>
  <c r="F294" i="11"/>
  <c r="D295" i="11"/>
  <c r="E295" i="11"/>
  <c r="D296" i="11"/>
  <c r="J296" i="11" s="1"/>
  <c r="E296" i="11"/>
  <c r="D297" i="11"/>
  <c r="E297" i="11"/>
  <c r="G297" i="11"/>
  <c r="D298" i="11"/>
  <c r="H298" i="11" s="1"/>
  <c r="F298" i="11"/>
  <c r="I298" i="11"/>
  <c r="E298" i="11"/>
  <c r="G298" i="11" s="1"/>
  <c r="D299" i="11"/>
  <c r="H299" i="11"/>
  <c r="E299" i="11"/>
  <c r="L299" i="11"/>
  <c r="J299" i="11"/>
  <c r="D300" i="11"/>
  <c r="E300" i="11"/>
  <c r="G300" i="11"/>
  <c r="D301" i="11"/>
  <c r="J301" i="11"/>
  <c r="E301" i="11"/>
  <c r="G301" i="11"/>
  <c r="D302" i="11"/>
  <c r="E302" i="11"/>
  <c r="K302" i="11" s="1"/>
  <c r="D303" i="11"/>
  <c r="I303" i="11" s="1"/>
  <c r="E303" i="11"/>
  <c r="D304" i="11"/>
  <c r="J304" i="11"/>
  <c r="E304" i="11"/>
  <c r="G304" i="11"/>
  <c r="L304" i="11"/>
  <c r="D305" i="11"/>
  <c r="I305" i="11" s="1"/>
  <c r="F305" i="11"/>
  <c r="E305" i="11"/>
  <c r="L305" i="11"/>
  <c r="K305" i="11"/>
  <c r="J305" i="11"/>
  <c r="D306" i="11"/>
  <c r="F306" i="11" s="1"/>
  <c r="E306" i="11"/>
  <c r="G306" i="11"/>
  <c r="D307" i="11"/>
  <c r="J307" i="11" s="1"/>
  <c r="H307" i="11"/>
  <c r="E307" i="11"/>
  <c r="L307" i="11" s="1"/>
  <c r="K307" i="11"/>
  <c r="F307" i="11"/>
  <c r="D308" i="11"/>
  <c r="I308" i="11"/>
  <c r="E308" i="11"/>
  <c r="L308" i="11"/>
  <c r="J308" i="11"/>
  <c r="D309" i="11"/>
  <c r="E309" i="11"/>
  <c r="G309" i="11"/>
  <c r="D310" i="11"/>
  <c r="H310" i="11"/>
  <c r="E310" i="11"/>
  <c r="G310" i="11"/>
  <c r="J310" i="11"/>
  <c r="D311" i="11"/>
  <c r="E311" i="11"/>
  <c r="L311" i="11" s="1"/>
  <c r="J311" i="11"/>
  <c r="D312" i="11"/>
  <c r="H312" i="11" s="1"/>
  <c r="I312" i="11"/>
  <c r="E312" i="11"/>
  <c r="D313" i="11"/>
  <c r="J313" i="11" s="1"/>
  <c r="F313" i="11"/>
  <c r="E313" i="11"/>
  <c r="D314" i="11"/>
  <c r="J314" i="11" s="1"/>
  <c r="I314" i="11"/>
  <c r="F314" i="11"/>
  <c r="E314" i="11"/>
  <c r="L314" i="11"/>
  <c r="G314" i="11"/>
  <c r="D315" i="11"/>
  <c r="H315" i="11"/>
  <c r="E315" i="11"/>
  <c r="F315" i="11"/>
  <c r="D316" i="11"/>
  <c r="E316" i="11"/>
  <c r="G316" i="11" s="1"/>
  <c r="D317" i="11"/>
  <c r="J317" i="11"/>
  <c r="E317" i="11"/>
  <c r="G317" i="11"/>
  <c r="I317" i="11"/>
  <c r="D318" i="11"/>
  <c r="E318" i="11"/>
  <c r="G318" i="11" s="1"/>
  <c r="D319" i="11"/>
  <c r="E319" i="11"/>
  <c r="L319" i="11" s="1"/>
  <c r="G319" i="11"/>
  <c r="K319" i="11"/>
  <c r="D320" i="11"/>
  <c r="E320" i="11"/>
  <c r="G320" i="11"/>
  <c r="D321" i="11"/>
  <c r="H321" i="11" s="1"/>
  <c r="E321" i="11"/>
  <c r="D322" i="11"/>
  <c r="E322" i="11"/>
  <c r="D323" i="11"/>
  <c r="I323" i="11" s="1"/>
  <c r="E323" i="11"/>
  <c r="K323" i="11" s="1"/>
  <c r="L323" i="11"/>
  <c r="D324" i="11"/>
  <c r="E324" i="11"/>
  <c r="L324" i="11" s="1"/>
  <c r="D325" i="11"/>
  <c r="E325" i="11"/>
  <c r="D326" i="11"/>
  <c r="H326" i="11" s="1"/>
  <c r="E326" i="11"/>
  <c r="G326" i="11" s="1"/>
  <c r="J326" i="11"/>
  <c r="D327" i="11"/>
  <c r="H327" i="11" s="1"/>
  <c r="L327" i="11"/>
  <c r="E327" i="11"/>
  <c r="G327" i="11" s="1"/>
  <c r="D328" i="11"/>
  <c r="H328" i="11" s="1"/>
  <c r="E328" i="11"/>
  <c r="D329" i="11"/>
  <c r="I329" i="11" s="1"/>
  <c r="J329" i="11"/>
  <c r="E329" i="11"/>
  <c r="L329" i="11" s="1"/>
  <c r="D330" i="11"/>
  <c r="F330" i="11" s="1"/>
  <c r="E330" i="11"/>
  <c r="K330" i="11" s="1"/>
  <c r="H330" i="11"/>
  <c r="J330" i="11"/>
  <c r="D331" i="11"/>
  <c r="H331" i="11" s="1"/>
  <c r="E331" i="11"/>
  <c r="G331" i="11" s="1"/>
  <c r="F331" i="11"/>
  <c r="L331" i="11"/>
  <c r="D332" i="11"/>
  <c r="E332" i="11"/>
  <c r="D333" i="11"/>
  <c r="J333" i="11"/>
  <c r="E333" i="11"/>
  <c r="D334" i="11"/>
  <c r="I334" i="11" s="1"/>
  <c r="H334" i="11"/>
  <c r="E334" i="11"/>
  <c r="D335" i="11"/>
  <c r="H335" i="11" s="1"/>
  <c r="E335" i="11"/>
  <c r="L335" i="11" s="1"/>
  <c r="D336" i="11"/>
  <c r="H336" i="11"/>
  <c r="E336" i="11"/>
  <c r="K336" i="11"/>
  <c r="D337" i="11"/>
  <c r="I337" i="11" s="1"/>
  <c r="J337" i="11"/>
  <c r="E337" i="11"/>
  <c r="L337" i="11" s="1"/>
  <c r="D338" i="11"/>
  <c r="F338" i="11" s="1"/>
  <c r="E338" i="11"/>
  <c r="K338" i="11" s="1"/>
  <c r="H338" i="11"/>
  <c r="I338" i="11"/>
  <c r="D339" i="11"/>
  <c r="H339" i="11"/>
  <c r="E339" i="11"/>
  <c r="G339" i="11"/>
  <c r="F339" i="11"/>
  <c r="L339" i="11"/>
  <c r="D340" i="11"/>
  <c r="E340" i="11"/>
  <c r="G340" i="11"/>
  <c r="D341" i="11"/>
  <c r="F341" i="11" s="1"/>
  <c r="E341" i="11"/>
  <c r="H341" i="11"/>
  <c r="J341" i="11"/>
  <c r="D342" i="11"/>
  <c r="E342" i="11"/>
  <c r="G16" i="6"/>
  <c r="G15" i="6"/>
  <c r="F16" i="6"/>
  <c r="F15" i="6" s="1"/>
  <c r="I16" i="6"/>
  <c r="I15" i="6"/>
  <c r="H16" i="6"/>
  <c r="H15" i="6"/>
  <c r="H13" i="6" s="1"/>
  <c r="K16" i="6"/>
  <c r="K15" i="6" s="1"/>
  <c r="C16" i="6"/>
  <c r="C15" i="6"/>
  <c r="C13" i="6"/>
  <c r="L16" i="6"/>
  <c r="L15" i="6"/>
  <c r="J16" i="6"/>
  <c r="J15" i="6"/>
  <c r="J13" i="6" s="1"/>
  <c r="G6" i="6"/>
  <c r="Q16" i="6"/>
  <c r="Q15" i="6"/>
  <c r="N16" i="6"/>
  <c r="N15" i="6"/>
  <c r="W19" i="3"/>
  <c r="W20" i="3"/>
  <c r="C7" i="3"/>
  <c r="Q81" i="3"/>
  <c r="Q82" i="3"/>
  <c r="Q83" i="3"/>
  <c r="Q84" i="3"/>
  <c r="Q85" i="3"/>
  <c r="Q86" i="3"/>
  <c r="Q87" i="3"/>
  <c r="Q90" i="3"/>
  <c r="Q91" i="3"/>
  <c r="Q93" i="3"/>
  <c r="Q94" i="3"/>
  <c r="Q95" i="3"/>
  <c r="Q96" i="3"/>
  <c r="Q97" i="3"/>
  <c r="Q99" i="3"/>
  <c r="Q100" i="3"/>
  <c r="Q101" i="3"/>
  <c r="Q102" i="3"/>
  <c r="Q118" i="3"/>
  <c r="Q78" i="3"/>
  <c r="Q104" i="3"/>
  <c r="Q107" i="3"/>
  <c r="Q111" i="3"/>
  <c r="Q112" i="3"/>
  <c r="Q113" i="3"/>
  <c r="Q114" i="3"/>
  <c r="Q115" i="3"/>
  <c r="Q116" i="3"/>
  <c r="Q117" i="3"/>
  <c r="Q103" i="3"/>
  <c r="Q124" i="3"/>
  <c r="Q123" i="3"/>
  <c r="Q122" i="3"/>
  <c r="Q120" i="3"/>
  <c r="Q119" i="3"/>
  <c r="Q126" i="3"/>
  <c r="H16" i="9"/>
  <c r="H15" i="9"/>
  <c r="H12" i="9" s="1"/>
  <c r="J16" i="9"/>
  <c r="J15" i="9" s="1"/>
  <c r="I16" i="9"/>
  <c r="I15" i="9"/>
  <c r="I12" i="9" s="1"/>
  <c r="F16" i="9"/>
  <c r="F15" i="9" s="1"/>
  <c r="F13" i="9" s="1"/>
  <c r="G16" i="9"/>
  <c r="G15" i="9" s="1"/>
  <c r="K16" i="9"/>
  <c r="K15" i="9"/>
  <c r="L16" i="9"/>
  <c r="L15" i="9"/>
  <c r="C16" i="9"/>
  <c r="C15" i="9" s="1"/>
  <c r="N16" i="9"/>
  <c r="N15" i="9" s="1"/>
  <c r="O16" i="9"/>
  <c r="O15" i="9"/>
  <c r="G4" i="9"/>
  <c r="P16" i="9"/>
  <c r="P15" i="9"/>
  <c r="P13" i="9"/>
  <c r="G5" i="9"/>
  <c r="Q16" i="9"/>
  <c r="Q15" i="9"/>
  <c r="Q13" i="9"/>
  <c r="G6" i="9"/>
  <c r="G7" i="9"/>
  <c r="E16" i="9"/>
  <c r="E15" i="9"/>
  <c r="E13" i="9" s="1"/>
  <c r="M16" i="9"/>
  <c r="M15" i="9"/>
  <c r="D16" i="9"/>
  <c r="D15" i="9" s="1"/>
  <c r="D67" i="9"/>
  <c r="F67" i="9" s="1"/>
  <c r="E67" i="9"/>
  <c r="G67" i="9"/>
  <c r="D68" i="9"/>
  <c r="I68" i="9"/>
  <c r="E68" i="9"/>
  <c r="G68" i="9"/>
  <c r="D69" i="9"/>
  <c r="E69" i="9"/>
  <c r="D70" i="9"/>
  <c r="I70" i="9" s="1"/>
  <c r="E70" i="9"/>
  <c r="G70" i="9" s="1"/>
  <c r="F70" i="9"/>
  <c r="D71" i="9"/>
  <c r="J71" i="9" s="1"/>
  <c r="E71" i="9"/>
  <c r="G71" i="9"/>
  <c r="D72" i="9"/>
  <c r="J72" i="9" s="1"/>
  <c r="E72" i="9"/>
  <c r="K72" i="9" s="1"/>
  <c r="I72" i="9"/>
  <c r="D73" i="9"/>
  <c r="F73" i="9"/>
  <c r="E73" i="9"/>
  <c r="D74" i="9"/>
  <c r="I74" i="9" s="1"/>
  <c r="E74" i="9"/>
  <c r="G74" i="9" s="1"/>
  <c r="F74" i="9"/>
  <c r="D75" i="9"/>
  <c r="E75" i="9"/>
  <c r="K75" i="9" s="1"/>
  <c r="D76" i="9"/>
  <c r="E76" i="9"/>
  <c r="G76" i="9"/>
  <c r="D77" i="9"/>
  <c r="J77" i="9" s="1"/>
  <c r="F77" i="9"/>
  <c r="E77" i="9"/>
  <c r="D78" i="9"/>
  <c r="J78" i="9"/>
  <c r="H78" i="9"/>
  <c r="E78" i="9"/>
  <c r="K78" i="9" s="1"/>
  <c r="G78" i="9"/>
  <c r="F78" i="9"/>
  <c r="I78" i="9"/>
  <c r="D79" i="9"/>
  <c r="J79" i="9"/>
  <c r="E79" i="9"/>
  <c r="G79" i="9" s="1"/>
  <c r="D80" i="9"/>
  <c r="J80" i="9"/>
  <c r="E80" i="9"/>
  <c r="K80" i="9" s="1"/>
  <c r="H80" i="9"/>
  <c r="I80" i="9"/>
  <c r="D81" i="9"/>
  <c r="E81" i="9"/>
  <c r="D82" i="9"/>
  <c r="I82" i="9" s="1"/>
  <c r="E82" i="9"/>
  <c r="K82" i="9" s="1"/>
  <c r="L82" i="9"/>
  <c r="D83" i="9"/>
  <c r="F83" i="9"/>
  <c r="E83" i="9"/>
  <c r="L83" i="9" s="1"/>
  <c r="G83" i="9"/>
  <c r="K83" i="9"/>
  <c r="D84" i="9"/>
  <c r="I84" i="9" s="1"/>
  <c r="E84" i="9"/>
  <c r="D85" i="9"/>
  <c r="F85" i="9" s="1"/>
  <c r="E85" i="9"/>
  <c r="H85" i="9"/>
  <c r="D86" i="9"/>
  <c r="H86" i="9" s="1"/>
  <c r="E86" i="9"/>
  <c r="G86" i="9"/>
  <c r="K86" i="9"/>
  <c r="L86" i="9"/>
  <c r="D87" i="9"/>
  <c r="H87" i="9" s="1"/>
  <c r="E87" i="9"/>
  <c r="G87" i="9"/>
  <c r="J87" i="9"/>
  <c r="D88" i="9"/>
  <c r="H88" i="9" s="1"/>
  <c r="E88" i="9"/>
  <c r="K88" i="9" s="1"/>
  <c r="D89" i="9"/>
  <c r="H89" i="9" s="1"/>
  <c r="E89" i="9"/>
  <c r="D90" i="9"/>
  <c r="I90" i="9" s="1"/>
  <c r="E90" i="9"/>
  <c r="K90" i="9" s="1"/>
  <c r="L90" i="9"/>
  <c r="G90" i="9"/>
  <c r="D91" i="9"/>
  <c r="K91" i="9"/>
  <c r="E91" i="9"/>
  <c r="G91" i="9" s="1"/>
  <c r="F91" i="9"/>
  <c r="H91" i="9"/>
  <c r="D92" i="9"/>
  <c r="E92" i="9"/>
  <c r="G92" i="9"/>
  <c r="I92" i="9"/>
  <c r="D93" i="9"/>
  <c r="J93" i="9" s="1"/>
  <c r="E93" i="9"/>
  <c r="H93" i="9"/>
  <c r="I93" i="9"/>
  <c r="D94" i="9"/>
  <c r="J94" i="9" s="1"/>
  <c r="H94" i="9"/>
  <c r="E94" i="9"/>
  <c r="K94" i="9" s="1"/>
  <c r="F94" i="9"/>
  <c r="I94" i="9"/>
  <c r="L94" i="9"/>
  <c r="D95" i="9"/>
  <c r="J95" i="9" s="1"/>
  <c r="E95" i="9"/>
  <c r="G95" i="9"/>
  <c r="D96" i="9"/>
  <c r="H96" i="9" s="1"/>
  <c r="E96" i="9"/>
  <c r="D97" i="9"/>
  <c r="E97" i="9"/>
  <c r="D98" i="9"/>
  <c r="L98" i="9"/>
  <c r="E98" i="9"/>
  <c r="K98" i="9" s="1"/>
  <c r="D99" i="9"/>
  <c r="H99" i="9"/>
  <c r="E99" i="9"/>
  <c r="G99" i="9" s="1"/>
  <c r="D100" i="9"/>
  <c r="E100" i="9"/>
  <c r="G100" i="9" s="1"/>
  <c r="I100" i="9"/>
  <c r="D101" i="9"/>
  <c r="F101" i="9"/>
  <c r="E101" i="9"/>
  <c r="H101" i="9"/>
  <c r="J101" i="9"/>
  <c r="D102" i="9"/>
  <c r="F102" i="9" s="1"/>
  <c r="E102" i="9"/>
  <c r="G102" i="9"/>
  <c r="L102" i="9"/>
  <c r="D103" i="9"/>
  <c r="J103" i="9" s="1"/>
  <c r="E103" i="9"/>
  <c r="G103" i="9"/>
  <c r="D104" i="9"/>
  <c r="H104" i="9" s="1"/>
  <c r="E104" i="9"/>
  <c r="D105" i="9"/>
  <c r="H105" i="9"/>
  <c r="E105" i="9"/>
  <c r="D106" i="9"/>
  <c r="F106" i="9" s="1"/>
  <c r="H106" i="9"/>
  <c r="E106" i="9"/>
  <c r="L106" i="9" s="1"/>
  <c r="I106" i="9"/>
  <c r="K106" i="9"/>
  <c r="D107" i="9"/>
  <c r="F107" i="9" s="1"/>
  <c r="E107" i="9"/>
  <c r="D108" i="9"/>
  <c r="E108" i="9"/>
  <c r="G108" i="9"/>
  <c r="D109" i="9"/>
  <c r="H109" i="9" s="1"/>
  <c r="E109" i="9"/>
  <c r="F109" i="9"/>
  <c r="I109" i="9"/>
  <c r="D110" i="9"/>
  <c r="F110" i="9"/>
  <c r="E110" i="9"/>
  <c r="D111" i="9"/>
  <c r="E111" i="9"/>
  <c r="G111" i="9" s="1"/>
  <c r="D112" i="9"/>
  <c r="H112" i="9"/>
  <c r="E112" i="9"/>
  <c r="K112" i="9" s="1"/>
  <c r="I112" i="9"/>
  <c r="D113" i="9"/>
  <c r="H113" i="9" s="1"/>
  <c r="E113" i="9"/>
  <c r="L113" i="9"/>
  <c r="D114" i="9"/>
  <c r="E114" i="9"/>
  <c r="K114" i="9" s="1"/>
  <c r="F114" i="9"/>
  <c r="D115" i="9"/>
  <c r="H115" i="9"/>
  <c r="E115" i="9"/>
  <c r="G115" i="9" s="1"/>
  <c r="D116" i="9"/>
  <c r="E116" i="9"/>
  <c r="K116" i="9" s="1"/>
  <c r="D117" i="9"/>
  <c r="E117" i="9"/>
  <c r="K117" i="9"/>
  <c r="D118" i="9"/>
  <c r="K118" i="9" s="1"/>
  <c r="H118" i="9"/>
  <c r="E118" i="9"/>
  <c r="G118" i="9" s="1"/>
  <c r="I118" i="9"/>
  <c r="D119" i="9"/>
  <c r="E119" i="9"/>
  <c r="G119" i="9"/>
  <c r="D120" i="9"/>
  <c r="J120" i="9" s="1"/>
  <c r="E120" i="9"/>
  <c r="K120" i="9"/>
  <c r="D121" i="9"/>
  <c r="F121" i="9" s="1"/>
  <c r="E121" i="9"/>
  <c r="G121" i="9" s="1"/>
  <c r="K121" i="9"/>
  <c r="L121" i="9"/>
  <c r="D122" i="9"/>
  <c r="F122" i="9" s="1"/>
  <c r="E122" i="9"/>
  <c r="L122" i="9"/>
  <c r="H122" i="9"/>
  <c r="D123" i="9"/>
  <c r="I123" i="9"/>
  <c r="J123" i="9"/>
  <c r="E123" i="9"/>
  <c r="G123" i="9" s="1"/>
  <c r="F123" i="9"/>
  <c r="H123" i="9"/>
  <c r="D124" i="9"/>
  <c r="J124" i="9"/>
  <c r="F124" i="9"/>
  <c r="E124" i="9"/>
  <c r="G124" i="9" s="1"/>
  <c r="D125" i="9"/>
  <c r="F125" i="9" s="1"/>
  <c r="I125" i="9"/>
  <c r="E125" i="9"/>
  <c r="D126" i="9"/>
  <c r="E126" i="9"/>
  <c r="G126" i="9" s="1"/>
  <c r="D127" i="9"/>
  <c r="E127" i="9"/>
  <c r="D128" i="9"/>
  <c r="J128" i="9" s="1"/>
  <c r="E128" i="9"/>
  <c r="K128" i="9"/>
  <c r="H128" i="9"/>
  <c r="D129" i="9"/>
  <c r="H129" i="9"/>
  <c r="E129" i="9"/>
  <c r="L129" i="9" s="1"/>
  <c r="D130" i="9"/>
  <c r="L130" i="9"/>
  <c r="E130" i="9"/>
  <c r="K130" i="9" s="1"/>
  <c r="D131" i="9"/>
  <c r="F131" i="9" s="1"/>
  <c r="E131" i="9"/>
  <c r="K131" i="9" s="1"/>
  <c r="G131" i="9"/>
  <c r="L131" i="9"/>
  <c r="D132" i="9"/>
  <c r="H132" i="9" s="1"/>
  <c r="F132" i="9"/>
  <c r="E132" i="9"/>
  <c r="K132" i="9" s="1"/>
  <c r="D133" i="9"/>
  <c r="F133" i="9" s="1"/>
  <c r="E133" i="9"/>
  <c r="I133" i="9"/>
  <c r="D134" i="9"/>
  <c r="H134" i="9" s="1"/>
  <c r="E134" i="9"/>
  <c r="K134" i="9" s="1"/>
  <c r="G134" i="9"/>
  <c r="D135" i="9"/>
  <c r="E135" i="9"/>
  <c r="G135" i="9"/>
  <c r="L135" i="9"/>
  <c r="D136" i="9"/>
  <c r="J136" i="9" s="1"/>
  <c r="E136" i="9"/>
  <c r="G136" i="9"/>
  <c r="I136" i="9"/>
  <c r="D137" i="9"/>
  <c r="E137" i="9"/>
  <c r="G137" i="9"/>
  <c r="D138" i="9"/>
  <c r="I138" i="9" s="1"/>
  <c r="E138" i="9"/>
  <c r="G138" i="9"/>
  <c r="K138" i="9"/>
  <c r="D139" i="9"/>
  <c r="J139" i="9" s="1"/>
  <c r="E139" i="9"/>
  <c r="K139" i="9" s="1"/>
  <c r="H139" i="9"/>
  <c r="I139" i="9"/>
  <c r="D140" i="9"/>
  <c r="E140" i="9"/>
  <c r="G140" i="9"/>
  <c r="D141" i="9"/>
  <c r="F141" i="9" s="1"/>
  <c r="E141" i="9"/>
  <c r="K141" i="9"/>
  <c r="D142" i="9"/>
  <c r="F142" i="9" s="1"/>
  <c r="E142" i="9"/>
  <c r="H142" i="9"/>
  <c r="L142" i="9"/>
  <c r="D143" i="9"/>
  <c r="E143" i="9"/>
  <c r="D144" i="9"/>
  <c r="H144" i="9" s="1"/>
  <c r="I144" i="9"/>
  <c r="E144" i="9"/>
  <c r="D145" i="9"/>
  <c r="E145" i="9"/>
  <c r="L145" i="9" s="1"/>
  <c r="H145" i="9"/>
  <c r="D146" i="9"/>
  <c r="H146" i="9"/>
  <c r="E146" i="9"/>
  <c r="G146" i="9" s="1"/>
  <c r="D147" i="9"/>
  <c r="H147" i="9"/>
  <c r="E147" i="9"/>
  <c r="K147" i="9" s="1"/>
  <c r="D148" i="9"/>
  <c r="J148" i="9"/>
  <c r="E148" i="9"/>
  <c r="G148" i="9" s="1"/>
  <c r="I148" i="9"/>
  <c r="L148" i="9"/>
  <c r="D149" i="9"/>
  <c r="E149" i="9"/>
  <c r="K149" i="9"/>
  <c r="D150" i="9"/>
  <c r="I150" i="9" s="1"/>
  <c r="E150" i="9"/>
  <c r="K150" i="9" s="1"/>
  <c r="G150" i="9"/>
  <c r="D151" i="9"/>
  <c r="L151" i="9"/>
  <c r="E151" i="9"/>
  <c r="G151" i="9" s="1"/>
  <c r="D152" i="9"/>
  <c r="I152" i="9" s="1"/>
  <c r="J152" i="9"/>
  <c r="E152" i="9"/>
  <c r="F152" i="9"/>
  <c r="D153" i="9"/>
  <c r="K153" i="9" s="1"/>
  <c r="I153" i="9"/>
  <c r="E153" i="9"/>
  <c r="G153" i="9" s="1"/>
  <c r="D154" i="9"/>
  <c r="E154" i="9"/>
  <c r="G154" i="9"/>
  <c r="J154" i="9"/>
  <c r="D155" i="9"/>
  <c r="I155" i="9"/>
  <c r="F155" i="9"/>
  <c r="E155" i="9"/>
  <c r="H155" i="9"/>
  <c r="J155" i="9"/>
  <c r="K155" i="9"/>
  <c r="D156" i="9"/>
  <c r="J156" i="9" s="1"/>
  <c r="E156" i="9"/>
  <c r="K156" i="9" s="1"/>
  <c r="D157" i="9"/>
  <c r="J157" i="9" s="1"/>
  <c r="E157" i="9"/>
  <c r="K157" i="9"/>
  <c r="D158" i="9"/>
  <c r="I158" i="9" s="1"/>
  <c r="E158" i="9"/>
  <c r="G158" i="9"/>
  <c r="K158" i="9"/>
  <c r="L158" i="9"/>
  <c r="D159" i="9"/>
  <c r="E159" i="9"/>
  <c r="G159" i="9"/>
  <c r="L159" i="9"/>
  <c r="D160" i="9"/>
  <c r="F160" i="9" s="1"/>
  <c r="E160" i="9"/>
  <c r="H160" i="9"/>
  <c r="J160" i="9"/>
  <c r="D161" i="9"/>
  <c r="H161" i="9" s="1"/>
  <c r="E161" i="9"/>
  <c r="G161" i="9"/>
  <c r="F161" i="9"/>
  <c r="I161" i="9"/>
  <c r="J161" i="9"/>
  <c r="D162" i="9"/>
  <c r="J162" i="9" s="1"/>
  <c r="E162" i="9"/>
  <c r="D163" i="9"/>
  <c r="I163" i="9" s="1"/>
  <c r="E163" i="9"/>
  <c r="K163" i="9" s="1"/>
  <c r="D164" i="9"/>
  <c r="J164" i="9" s="1"/>
  <c r="E164" i="9"/>
  <c r="L164" i="9" s="1"/>
  <c r="G164" i="9"/>
  <c r="D165" i="9"/>
  <c r="E165" i="9"/>
  <c r="D166" i="9"/>
  <c r="F166" i="9" s="1"/>
  <c r="E166" i="9"/>
  <c r="G166" i="9"/>
  <c r="D167" i="9"/>
  <c r="E167" i="9"/>
  <c r="G167" i="9"/>
  <c r="D168" i="9"/>
  <c r="F168" i="9" s="1"/>
  <c r="E168" i="9"/>
  <c r="I168" i="9"/>
  <c r="D169" i="9"/>
  <c r="E169" i="9"/>
  <c r="L169" i="9"/>
  <c r="G169" i="9"/>
  <c r="D170" i="9"/>
  <c r="H170" i="9" s="1"/>
  <c r="E170" i="9"/>
  <c r="G170" i="9"/>
  <c r="D171" i="9"/>
  <c r="H171" i="9" s="1"/>
  <c r="F171" i="9"/>
  <c r="E171" i="9"/>
  <c r="K171" i="9" s="1"/>
  <c r="J171" i="9"/>
  <c r="D172" i="9"/>
  <c r="I172" i="9" s="1"/>
  <c r="E172" i="9"/>
  <c r="G172" i="9"/>
  <c r="D173" i="9"/>
  <c r="J173" i="9" s="1"/>
  <c r="E173" i="9"/>
  <c r="K173" i="9"/>
  <c r="D174" i="9"/>
  <c r="E174" i="9"/>
  <c r="D175" i="9"/>
  <c r="E175" i="9"/>
  <c r="G175" i="9" s="1"/>
  <c r="D176" i="9"/>
  <c r="J176" i="9" s="1"/>
  <c r="E176" i="9"/>
  <c r="I176" i="9"/>
  <c r="D177" i="9"/>
  <c r="H177" i="9" s="1"/>
  <c r="E177" i="9"/>
  <c r="K177" i="9" s="1"/>
  <c r="F177" i="9"/>
  <c r="J177" i="9"/>
  <c r="D178" i="9"/>
  <c r="E178" i="9"/>
  <c r="D179" i="9"/>
  <c r="E179" i="9"/>
  <c r="K179" i="9" s="1"/>
  <c r="I179" i="9"/>
  <c r="D180" i="9"/>
  <c r="E180" i="9"/>
  <c r="G180" i="9"/>
  <c r="I180" i="9"/>
  <c r="D181" i="9"/>
  <c r="F181" i="9" s="1"/>
  <c r="E181" i="9"/>
  <c r="J181" i="9"/>
  <c r="D182" i="9"/>
  <c r="H182" i="9" s="1"/>
  <c r="I182" i="9"/>
  <c r="E182" i="9"/>
  <c r="K182" i="9" s="1"/>
  <c r="D183" i="9"/>
  <c r="E183" i="9"/>
  <c r="G183" i="9"/>
  <c r="D184" i="9"/>
  <c r="E184" i="9"/>
  <c r="H184" i="9"/>
  <c r="I184" i="9"/>
  <c r="D185" i="9"/>
  <c r="F185" i="9" s="1"/>
  <c r="I185" i="9"/>
  <c r="E185" i="9"/>
  <c r="K185" i="9" s="1"/>
  <c r="H185" i="9"/>
  <c r="J185" i="9"/>
  <c r="D186" i="9"/>
  <c r="H186" i="9" s="1"/>
  <c r="E186" i="9"/>
  <c r="L186" i="9"/>
  <c r="J186" i="9"/>
  <c r="D187" i="9"/>
  <c r="K187" i="9"/>
  <c r="E187" i="9"/>
  <c r="I187" i="9"/>
  <c r="D188" i="9"/>
  <c r="E188" i="9"/>
  <c r="K188" i="9" s="1"/>
  <c r="G188" i="9"/>
  <c r="I188" i="9"/>
  <c r="D189" i="9"/>
  <c r="J189" i="9"/>
  <c r="E189" i="9"/>
  <c r="D190" i="9"/>
  <c r="E190" i="9"/>
  <c r="K190" i="9" s="1"/>
  <c r="L190" i="9"/>
  <c r="F190" i="9"/>
  <c r="D191" i="9"/>
  <c r="E191" i="9"/>
  <c r="G191" i="9" s="1"/>
  <c r="L191" i="9"/>
  <c r="D192" i="9"/>
  <c r="F192" i="9"/>
  <c r="E192" i="9"/>
  <c r="D193" i="9"/>
  <c r="H193" i="9" s="1"/>
  <c r="E193" i="9"/>
  <c r="D194" i="9"/>
  <c r="E194" i="9"/>
  <c r="G194" i="9"/>
  <c r="J194" i="9"/>
  <c r="D195" i="9"/>
  <c r="H195" i="9" s="1"/>
  <c r="K195" i="9"/>
  <c r="F195" i="9"/>
  <c r="E195" i="9"/>
  <c r="I195" i="9"/>
  <c r="J195" i="9"/>
  <c r="D196" i="9"/>
  <c r="I196" i="9" s="1"/>
  <c r="E196" i="9"/>
  <c r="L196" i="9" s="1"/>
  <c r="G196" i="9"/>
  <c r="D197" i="9"/>
  <c r="F197" i="9"/>
  <c r="E197" i="9"/>
  <c r="J197" i="9"/>
  <c r="D198" i="9"/>
  <c r="K198" i="9"/>
  <c r="I198" i="9"/>
  <c r="E198" i="9"/>
  <c r="G198" i="9" s="1"/>
  <c r="F198" i="9"/>
  <c r="H198" i="9"/>
  <c r="D199" i="9"/>
  <c r="L199" i="9"/>
  <c r="E199" i="9"/>
  <c r="G199" i="9" s="1"/>
  <c r="D200" i="9"/>
  <c r="F200" i="9"/>
  <c r="E200" i="9"/>
  <c r="H200" i="9"/>
  <c r="J200" i="9"/>
  <c r="D201" i="9"/>
  <c r="E201" i="9"/>
  <c r="I201" i="9"/>
  <c r="J201" i="9"/>
  <c r="D202" i="9"/>
  <c r="E202" i="9"/>
  <c r="G202" i="9"/>
  <c r="D203" i="9"/>
  <c r="I203" i="9" s="1"/>
  <c r="E203" i="9"/>
  <c r="K203" i="9"/>
  <c r="D204" i="9"/>
  <c r="E204" i="9"/>
  <c r="G204" i="9" s="1"/>
  <c r="D205" i="9"/>
  <c r="E205" i="9"/>
  <c r="D206" i="9"/>
  <c r="I206" i="9" s="1"/>
  <c r="E206" i="9"/>
  <c r="K206" i="9" s="1"/>
  <c r="D207" i="9"/>
  <c r="E207" i="9"/>
  <c r="L207" i="9"/>
  <c r="D208" i="9"/>
  <c r="E208" i="9"/>
  <c r="D209" i="9"/>
  <c r="E209" i="9"/>
  <c r="G209" i="9"/>
  <c r="D210" i="9"/>
  <c r="E210" i="9"/>
  <c r="G210" i="9"/>
  <c r="D211" i="9"/>
  <c r="F211" i="9" s="1"/>
  <c r="E211" i="9"/>
  <c r="I211" i="9"/>
  <c r="D212" i="9"/>
  <c r="E212" i="9"/>
  <c r="G212" i="9"/>
  <c r="D213" i="9"/>
  <c r="F213" i="9" s="1"/>
  <c r="E213" i="9"/>
  <c r="G213" i="9"/>
  <c r="D214" i="9"/>
  <c r="I214" i="9" s="1"/>
  <c r="E214" i="9"/>
  <c r="K214" i="9" s="1"/>
  <c r="D215" i="9"/>
  <c r="I215" i="9"/>
  <c r="E215" i="9"/>
  <c r="G215" i="9" s="1"/>
  <c r="D216" i="9"/>
  <c r="E216" i="9"/>
  <c r="D217" i="9"/>
  <c r="I217" i="9" s="1"/>
  <c r="E217" i="9"/>
  <c r="G217" i="9" s="1"/>
  <c r="K217" i="9"/>
  <c r="D218" i="9"/>
  <c r="E218" i="9"/>
  <c r="G218" i="9"/>
  <c r="D219" i="9"/>
  <c r="H219" i="9"/>
  <c r="F219" i="9"/>
  <c r="E219" i="9"/>
  <c r="K219" i="9" s="1"/>
  <c r="I219" i="9"/>
  <c r="J219" i="9"/>
  <c r="D220" i="9"/>
  <c r="F220" i="9" s="1"/>
  <c r="E220" i="9"/>
  <c r="G220" i="9"/>
  <c r="D221" i="9"/>
  <c r="J221" i="9" s="1"/>
  <c r="F221" i="9"/>
  <c r="E221" i="9"/>
  <c r="D222" i="9"/>
  <c r="E222" i="9"/>
  <c r="K222" i="9" s="1"/>
  <c r="D223" i="9"/>
  <c r="I223" i="9" s="1"/>
  <c r="E223" i="9"/>
  <c r="G223" i="9"/>
  <c r="L223" i="9"/>
  <c r="D224" i="9"/>
  <c r="F224" i="9" s="1"/>
  <c r="E224" i="9"/>
  <c r="H224" i="9"/>
  <c r="J224" i="9"/>
  <c r="D225" i="9"/>
  <c r="I225" i="9" s="1"/>
  <c r="E225" i="9"/>
  <c r="F225" i="9"/>
  <c r="H225" i="9"/>
  <c r="J225" i="9"/>
  <c r="D226" i="9"/>
  <c r="E226" i="9"/>
  <c r="G226" i="9" s="1"/>
  <c r="D227" i="9"/>
  <c r="H227" i="9" s="1"/>
  <c r="E227" i="9"/>
  <c r="K227" i="9" s="1"/>
  <c r="D228" i="9"/>
  <c r="F228" i="9"/>
  <c r="E228" i="9"/>
  <c r="G228" i="9"/>
  <c r="L228" i="9"/>
  <c r="D229" i="9"/>
  <c r="F229" i="9" s="1"/>
  <c r="E229" i="9"/>
  <c r="J229" i="9"/>
  <c r="D230" i="9"/>
  <c r="H230" i="9" s="1"/>
  <c r="E230" i="9"/>
  <c r="G230" i="9"/>
  <c r="D231" i="9"/>
  <c r="E231" i="9"/>
  <c r="I231" i="9"/>
  <c r="D232" i="9"/>
  <c r="I232" i="9" s="1"/>
  <c r="E232" i="9"/>
  <c r="D233" i="9"/>
  <c r="K233" i="9" s="1"/>
  <c r="F233" i="9"/>
  <c r="E233" i="9"/>
  <c r="L233" i="9" s="1"/>
  <c r="G233" i="9"/>
  <c r="I233" i="9"/>
  <c r="D234" i="9"/>
  <c r="J234" i="9"/>
  <c r="H234" i="9"/>
  <c r="E234" i="9"/>
  <c r="G234" i="9" s="1"/>
  <c r="L234" i="9"/>
  <c r="D235" i="9"/>
  <c r="E235" i="9"/>
  <c r="D236" i="9"/>
  <c r="F236" i="9"/>
  <c r="E236" i="9"/>
  <c r="K236" i="9" s="1"/>
  <c r="G236" i="9"/>
  <c r="D237" i="9"/>
  <c r="J237" i="9" s="1"/>
  <c r="F237" i="9"/>
  <c r="E237" i="9"/>
  <c r="L237" i="9" s="1"/>
  <c r="D238" i="9"/>
  <c r="H238" i="9" s="1"/>
  <c r="E238" i="9"/>
  <c r="K238" i="9" s="1"/>
  <c r="F238" i="9"/>
  <c r="D239" i="9"/>
  <c r="I239" i="9" s="1"/>
  <c r="E239" i="9"/>
  <c r="G239" i="9" s="1"/>
  <c r="D240" i="9"/>
  <c r="H240" i="9" s="1"/>
  <c r="I240" i="9"/>
  <c r="E240" i="9"/>
  <c r="F240" i="9"/>
  <c r="J240" i="9"/>
  <c r="D241" i="9"/>
  <c r="J241" i="9" s="1"/>
  <c r="E241" i="9"/>
  <c r="K241" i="9"/>
  <c r="F241" i="9"/>
  <c r="H241" i="9"/>
  <c r="D242" i="9"/>
  <c r="J242" i="9" s="1"/>
  <c r="E242" i="9"/>
  <c r="D243" i="9"/>
  <c r="E243" i="9"/>
  <c r="H243" i="9"/>
  <c r="D244" i="9"/>
  <c r="E244" i="9"/>
  <c r="D245" i="9"/>
  <c r="J245" i="9" s="1"/>
  <c r="F245" i="9"/>
  <c r="E245" i="9"/>
  <c r="L245" i="9"/>
  <c r="D246" i="9"/>
  <c r="I246" i="9" s="1"/>
  <c r="H246" i="9"/>
  <c r="E246" i="9"/>
  <c r="G246" i="9" s="1"/>
  <c r="D247" i="9"/>
  <c r="I247" i="9" s="1"/>
  <c r="E247" i="9"/>
  <c r="G247" i="9" s="1"/>
  <c r="D248" i="9"/>
  <c r="I248" i="9" s="1"/>
  <c r="H248" i="9"/>
  <c r="E248" i="9"/>
  <c r="D249" i="9"/>
  <c r="E249" i="9"/>
  <c r="G249" i="9"/>
  <c r="K249" i="9"/>
  <c r="D250" i="9"/>
  <c r="H250" i="9"/>
  <c r="E250" i="9"/>
  <c r="D251" i="9"/>
  <c r="F251" i="9" s="1"/>
  <c r="E251" i="9"/>
  <c r="H251" i="9"/>
  <c r="I251" i="9"/>
  <c r="J251" i="9"/>
  <c r="D252" i="9"/>
  <c r="F252" i="9"/>
  <c r="E252" i="9"/>
  <c r="J252" i="9"/>
  <c r="D253" i="9"/>
  <c r="E253" i="9"/>
  <c r="K253" i="9" s="1"/>
  <c r="D254" i="9"/>
  <c r="E254" i="9"/>
  <c r="F254" i="9"/>
  <c r="D255" i="9"/>
  <c r="E255" i="9"/>
  <c r="G255" i="9"/>
  <c r="D256" i="9"/>
  <c r="E256" i="9"/>
  <c r="D257" i="9"/>
  <c r="E257" i="9"/>
  <c r="G257" i="9"/>
  <c r="D258" i="9"/>
  <c r="H258" i="9" s="1"/>
  <c r="I258" i="9"/>
  <c r="E258" i="9"/>
  <c r="J258" i="9"/>
  <c r="D259" i="9"/>
  <c r="E259" i="9"/>
  <c r="D260" i="9"/>
  <c r="F260" i="9"/>
  <c r="E260" i="9"/>
  <c r="G260" i="9"/>
  <c r="D261" i="9"/>
  <c r="J261" i="9"/>
  <c r="E261" i="9"/>
  <c r="K261" i="9" s="1"/>
  <c r="D262" i="9"/>
  <c r="F262" i="9"/>
  <c r="E262" i="9"/>
  <c r="H262" i="9"/>
  <c r="D263" i="9"/>
  <c r="F263" i="9" s="1"/>
  <c r="E263" i="9"/>
  <c r="G263" i="9"/>
  <c r="D264" i="9"/>
  <c r="H264" i="9" s="1"/>
  <c r="E264" i="9"/>
  <c r="K264" i="9" s="1"/>
  <c r="D265" i="9"/>
  <c r="J265" i="9" s="1"/>
  <c r="E265" i="9"/>
  <c r="F265" i="9"/>
  <c r="D266" i="9"/>
  <c r="H266" i="9"/>
  <c r="E266" i="9"/>
  <c r="D267" i="9"/>
  <c r="I267" i="9" s="1"/>
  <c r="F267" i="9"/>
  <c r="E267" i="9"/>
  <c r="H267" i="9"/>
  <c r="J267" i="9"/>
  <c r="D268" i="9"/>
  <c r="E268" i="9"/>
  <c r="G268" i="9" s="1"/>
  <c r="F268" i="9"/>
  <c r="D269" i="9"/>
  <c r="F269" i="9"/>
  <c r="E269" i="9"/>
  <c r="G269" i="9"/>
  <c r="D270" i="9"/>
  <c r="E270" i="9"/>
  <c r="G270" i="9" s="1"/>
  <c r="D271" i="9"/>
  <c r="I271" i="9" s="1"/>
  <c r="E271" i="9"/>
  <c r="G271" i="9"/>
  <c r="D272" i="9"/>
  <c r="I272" i="9"/>
  <c r="E272" i="9"/>
  <c r="F272" i="9"/>
  <c r="D273" i="9"/>
  <c r="E273" i="9"/>
  <c r="G273" i="9"/>
  <c r="K273" i="9"/>
  <c r="D274" i="9"/>
  <c r="F274" i="9"/>
  <c r="E274" i="9"/>
  <c r="G274" i="9" s="1"/>
  <c r="I274" i="9"/>
  <c r="D275" i="9"/>
  <c r="L275" i="9" s="1"/>
  <c r="F275" i="9"/>
  <c r="E275" i="9"/>
  <c r="G275" i="9"/>
  <c r="I275" i="9"/>
  <c r="D276" i="9"/>
  <c r="E276" i="9"/>
  <c r="G276" i="9"/>
  <c r="D277" i="9"/>
  <c r="F277" i="9" s="1"/>
  <c r="E277" i="9"/>
  <c r="K277" i="9" s="1"/>
  <c r="D278" i="9"/>
  <c r="F278" i="9"/>
  <c r="E278" i="9"/>
  <c r="G278" i="9" s="1"/>
  <c r="K278" i="9"/>
  <c r="D279" i="9"/>
  <c r="H279" i="9"/>
  <c r="E279" i="9"/>
  <c r="D280" i="9"/>
  <c r="H280" i="9" s="1"/>
  <c r="E280" i="9"/>
  <c r="G280" i="9"/>
  <c r="D281" i="9"/>
  <c r="H281" i="9" s="1"/>
  <c r="E281" i="9"/>
  <c r="F281" i="9"/>
  <c r="I281" i="9"/>
  <c r="J281" i="9"/>
  <c r="D282" i="9"/>
  <c r="E282" i="9"/>
  <c r="G282" i="9"/>
  <c r="D283" i="9"/>
  <c r="F283" i="9"/>
  <c r="E283" i="9"/>
  <c r="K283" i="9" s="1"/>
  <c r="L283" i="9"/>
  <c r="H283" i="9"/>
  <c r="D284" i="9"/>
  <c r="H284" i="9"/>
  <c r="E284" i="9"/>
  <c r="F284" i="9"/>
  <c r="I284" i="9"/>
  <c r="J284" i="9"/>
  <c r="D285" i="9"/>
  <c r="E285" i="9"/>
  <c r="D286" i="9"/>
  <c r="F286" i="9"/>
  <c r="E286" i="9"/>
  <c r="G286" i="9" s="1"/>
  <c r="K286" i="9"/>
  <c r="D287" i="9"/>
  <c r="E287" i="9"/>
  <c r="G287" i="9"/>
  <c r="D288" i="9"/>
  <c r="H288" i="9"/>
  <c r="E288" i="9"/>
  <c r="G288" i="9"/>
  <c r="F288" i="9"/>
  <c r="I288" i="9"/>
  <c r="D289" i="9"/>
  <c r="H289" i="9"/>
  <c r="E289" i="9"/>
  <c r="L289" i="9"/>
  <c r="J289" i="9"/>
  <c r="D290" i="9"/>
  <c r="H290" i="9"/>
  <c r="E290" i="9"/>
  <c r="G290" i="9"/>
  <c r="D291" i="9"/>
  <c r="E291" i="9"/>
  <c r="G291" i="9" s="1"/>
  <c r="D292" i="9"/>
  <c r="I292" i="9" s="1"/>
  <c r="E292" i="9"/>
  <c r="D293" i="9"/>
  <c r="E293" i="9"/>
  <c r="L293" i="9"/>
  <c r="F293" i="9"/>
  <c r="D294" i="9"/>
  <c r="E294" i="9"/>
  <c r="D295" i="9"/>
  <c r="I295" i="9" s="1"/>
  <c r="E295" i="9"/>
  <c r="L295" i="9" s="1"/>
  <c r="G295" i="9"/>
  <c r="F295" i="9"/>
  <c r="D296" i="9"/>
  <c r="I296" i="9" s="1"/>
  <c r="E296" i="9"/>
  <c r="L296" i="9"/>
  <c r="F296" i="9"/>
  <c r="G296" i="9"/>
  <c r="D297" i="9"/>
  <c r="E297" i="9"/>
  <c r="D298" i="9"/>
  <c r="H298" i="9"/>
  <c r="E298" i="9"/>
  <c r="J298" i="9"/>
  <c r="D299" i="9"/>
  <c r="H299" i="9" s="1"/>
  <c r="E299" i="9"/>
  <c r="G299" i="9"/>
  <c r="D300" i="9"/>
  <c r="H300" i="9"/>
  <c r="E300" i="9"/>
  <c r="K300" i="9"/>
  <c r="D301" i="9"/>
  <c r="E301" i="9"/>
  <c r="D302" i="9"/>
  <c r="I302" i="9"/>
  <c r="E302" i="9"/>
  <c r="H302" i="9"/>
  <c r="D303" i="9"/>
  <c r="E303" i="9"/>
  <c r="L303" i="9"/>
  <c r="D304" i="9"/>
  <c r="K304" i="9" s="1"/>
  <c r="E304" i="9"/>
  <c r="G304" i="9"/>
  <c r="L304" i="9"/>
  <c r="D305" i="9"/>
  <c r="E305" i="9"/>
  <c r="D306" i="9"/>
  <c r="H306" i="9" s="1"/>
  <c r="E306" i="9"/>
  <c r="L306" i="9" s="1"/>
  <c r="D307" i="9"/>
  <c r="J307" i="9"/>
  <c r="E307" i="9"/>
  <c r="K307" i="9"/>
  <c r="F307" i="9"/>
  <c r="H307" i="9"/>
  <c r="I307" i="9"/>
  <c r="D308" i="9"/>
  <c r="E308" i="9"/>
  <c r="L308" i="9"/>
  <c r="D309" i="9"/>
  <c r="E309" i="9"/>
  <c r="L309" i="9"/>
  <c r="G309" i="9"/>
  <c r="D310" i="9"/>
  <c r="E310" i="9"/>
  <c r="D311" i="9"/>
  <c r="L311" i="9" s="1"/>
  <c r="E311" i="9"/>
  <c r="K311" i="9"/>
  <c r="D312" i="9"/>
  <c r="E312" i="9"/>
  <c r="D313" i="9"/>
  <c r="J313" i="9"/>
  <c r="E313" i="9"/>
  <c r="K313" i="9"/>
  <c r="F313" i="9"/>
  <c r="H313" i="9"/>
  <c r="I313" i="9"/>
  <c r="D314" i="9"/>
  <c r="E314" i="9"/>
  <c r="K314" i="9"/>
  <c r="D315" i="9"/>
  <c r="J315" i="9" s="1"/>
  <c r="E315" i="9"/>
  <c r="K315" i="9"/>
  <c r="F315" i="9"/>
  <c r="H315" i="9"/>
  <c r="I315" i="9"/>
  <c r="D316" i="9"/>
  <c r="L316" i="9" s="1"/>
  <c r="E316" i="9"/>
  <c r="K316" i="9"/>
  <c r="D317" i="9"/>
  <c r="L317" i="9"/>
  <c r="E317" i="9"/>
  <c r="G317" i="9" s="1"/>
  <c r="D318" i="9"/>
  <c r="E318" i="9"/>
  <c r="D319" i="9"/>
  <c r="E319" i="9"/>
  <c r="L319" i="9"/>
  <c r="K319" i="9"/>
  <c r="D320" i="9"/>
  <c r="E320" i="9"/>
  <c r="K320" i="9"/>
  <c r="D321" i="9"/>
  <c r="H321" i="9"/>
  <c r="J321" i="9"/>
  <c r="E321" i="9"/>
  <c r="K321" i="9" s="1"/>
  <c r="F321" i="9"/>
  <c r="I321" i="9"/>
  <c r="D322" i="9"/>
  <c r="K322" i="9" s="1"/>
  <c r="E322" i="9"/>
  <c r="L322" i="9"/>
  <c r="D323" i="9"/>
  <c r="H323" i="9" s="1"/>
  <c r="E323" i="9"/>
  <c r="K323" i="9" s="1"/>
  <c r="D324" i="9"/>
  <c r="E324" i="9"/>
  <c r="L324" i="9"/>
  <c r="K324" i="9"/>
  <c r="D325" i="9"/>
  <c r="E325" i="9"/>
  <c r="G325" i="9" s="1"/>
  <c r="L325" i="9"/>
  <c r="D326" i="9"/>
  <c r="E326" i="9"/>
  <c r="D327" i="9"/>
  <c r="E327" i="9"/>
  <c r="D328" i="9"/>
  <c r="K328" i="9" s="1"/>
  <c r="E328" i="9"/>
  <c r="D329" i="9"/>
  <c r="F329" i="9" s="1"/>
  <c r="H329" i="9"/>
  <c r="J329" i="9"/>
  <c r="E329" i="9"/>
  <c r="K329" i="9" s="1"/>
  <c r="D330" i="9"/>
  <c r="E330" i="9"/>
  <c r="G330" i="9"/>
  <c r="D331" i="9"/>
  <c r="E331" i="9"/>
  <c r="D332" i="9"/>
  <c r="J332" i="9" s="1"/>
  <c r="E332" i="9"/>
  <c r="D333" i="9"/>
  <c r="E333" i="9"/>
  <c r="G333" i="9"/>
  <c r="D334" i="9"/>
  <c r="F334" i="9" s="1"/>
  <c r="H334" i="9"/>
  <c r="I334" i="9"/>
  <c r="E334" i="9"/>
  <c r="D335" i="9"/>
  <c r="H335" i="9"/>
  <c r="E335" i="9"/>
  <c r="L335" i="9" s="1"/>
  <c r="G335" i="9"/>
  <c r="F335" i="9"/>
  <c r="I335" i="9"/>
  <c r="D336" i="9"/>
  <c r="H336" i="9" s="1"/>
  <c r="E336" i="9"/>
  <c r="G336" i="9"/>
  <c r="K336" i="9"/>
  <c r="J336" i="9"/>
  <c r="D337" i="9"/>
  <c r="E337" i="9"/>
  <c r="D338" i="9"/>
  <c r="J338" i="9" s="1"/>
  <c r="E338" i="9"/>
  <c r="L338" i="9"/>
  <c r="K338" i="9"/>
  <c r="G338" i="9"/>
  <c r="D339" i="9"/>
  <c r="H339" i="9"/>
  <c r="E339" i="9"/>
  <c r="K339" i="9"/>
  <c r="J339" i="9"/>
  <c r="D340" i="9"/>
  <c r="I340" i="9"/>
  <c r="E340" i="9"/>
  <c r="G340" i="9" s="1"/>
  <c r="D341" i="9"/>
  <c r="L341" i="9" s="1"/>
  <c r="E341" i="9"/>
  <c r="G341" i="9" s="1"/>
  <c r="D342" i="9"/>
  <c r="I342" i="9" s="1"/>
  <c r="E342" i="9"/>
  <c r="F342" i="9"/>
  <c r="H342" i="9"/>
  <c r="J342" i="9"/>
  <c r="W16" i="3"/>
  <c r="W17" i="3"/>
  <c r="W18" i="3"/>
  <c r="D14" i="3"/>
  <c r="E21" i="5"/>
  <c r="F21" i="5"/>
  <c r="G21" i="5"/>
  <c r="D9" i="5"/>
  <c r="C9" i="5"/>
  <c r="Q21" i="5"/>
  <c r="N22" i="5"/>
  <c r="Q22" i="5"/>
  <c r="N23" i="5"/>
  <c r="Q23" i="5"/>
  <c r="N24" i="5"/>
  <c r="Q24" i="5"/>
  <c r="N25" i="5"/>
  <c r="Q25" i="5"/>
  <c r="N26" i="5"/>
  <c r="Q26" i="5"/>
  <c r="N27" i="5"/>
  <c r="Q27" i="5"/>
  <c r="Q28" i="5"/>
  <c r="N29" i="5"/>
  <c r="Q29" i="5"/>
  <c r="N30" i="5"/>
  <c r="Q30" i="5"/>
  <c r="N31" i="5"/>
  <c r="Q31" i="5"/>
  <c r="N32" i="5"/>
  <c r="Q32" i="5"/>
  <c r="N33" i="5"/>
  <c r="Q33" i="5"/>
  <c r="Q34" i="5"/>
  <c r="N35" i="5"/>
  <c r="Q35" i="5"/>
  <c r="N36" i="5"/>
  <c r="Q36" i="5"/>
  <c r="N37" i="5"/>
  <c r="Q37" i="5"/>
  <c r="N38" i="5"/>
  <c r="Q38" i="5"/>
  <c r="N39" i="5"/>
  <c r="Q39" i="5"/>
  <c r="N40" i="5"/>
  <c r="Q40" i="5"/>
  <c r="N41" i="5"/>
  <c r="Q41" i="5"/>
  <c r="Q42" i="5"/>
  <c r="N43" i="5"/>
  <c r="Q43" i="5"/>
  <c r="Q44" i="5"/>
  <c r="N45" i="5"/>
  <c r="Q45" i="5"/>
  <c r="N46" i="5"/>
  <c r="Q46" i="5"/>
  <c r="N47" i="5"/>
  <c r="Q47" i="5"/>
  <c r="Q48" i="5"/>
  <c r="N49" i="5"/>
  <c r="Q49" i="5"/>
  <c r="Q50" i="5"/>
  <c r="N51" i="5"/>
  <c r="Q51" i="5"/>
  <c r="Q52" i="5"/>
  <c r="N53" i="5"/>
  <c r="Q53" i="5"/>
  <c r="Q54" i="5"/>
  <c r="N55" i="5"/>
  <c r="Q55" i="5"/>
  <c r="N56" i="5"/>
  <c r="Q56" i="5"/>
  <c r="N57" i="5"/>
  <c r="Q57" i="5"/>
  <c r="Q58" i="5"/>
  <c r="N59" i="5"/>
  <c r="Q59" i="5"/>
  <c r="N60" i="5"/>
  <c r="Q60" i="5"/>
  <c r="N61" i="5"/>
  <c r="Q61" i="5"/>
  <c r="N62" i="5"/>
  <c r="Q62" i="5"/>
  <c r="N63" i="5"/>
  <c r="Q63" i="5"/>
  <c r="N64" i="5"/>
  <c r="Q64" i="5"/>
  <c r="N65" i="5"/>
  <c r="Q65" i="5"/>
  <c r="N66" i="5"/>
  <c r="Q66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21" i="5"/>
  <c r="O16" i="6"/>
  <c r="O15" i="6" s="1"/>
  <c r="G4" i="6"/>
  <c r="P16" i="6"/>
  <c r="P15" i="6"/>
  <c r="P12" i="6" s="1"/>
  <c r="G5" i="6"/>
  <c r="G7" i="6"/>
  <c r="E16" i="6"/>
  <c r="E15" i="6" s="1"/>
  <c r="E12" i="6" s="1"/>
  <c r="M16" i="6"/>
  <c r="M15" i="6"/>
  <c r="D16" i="6"/>
  <c r="D15" i="6" s="1"/>
  <c r="D132" i="6"/>
  <c r="E132" i="6"/>
  <c r="G132" i="6"/>
  <c r="I132" i="6"/>
  <c r="D133" i="6"/>
  <c r="L133" i="6" s="1"/>
  <c r="J133" i="6"/>
  <c r="E133" i="6"/>
  <c r="D134" i="6"/>
  <c r="I134" i="6" s="1"/>
  <c r="F134" i="6"/>
  <c r="E134" i="6"/>
  <c r="G134" i="6"/>
  <c r="K134" i="6"/>
  <c r="D135" i="6"/>
  <c r="E135" i="6"/>
  <c r="L135" i="6" s="1"/>
  <c r="D136" i="6"/>
  <c r="H136" i="6" s="1"/>
  <c r="E136" i="6"/>
  <c r="F136" i="6"/>
  <c r="D137" i="6"/>
  <c r="E137" i="6"/>
  <c r="D138" i="6"/>
  <c r="E138" i="6"/>
  <c r="L138" i="6"/>
  <c r="G138" i="6"/>
  <c r="D139" i="6"/>
  <c r="J139" i="6" s="1"/>
  <c r="E139" i="6"/>
  <c r="D140" i="6"/>
  <c r="H140" i="6"/>
  <c r="E140" i="6"/>
  <c r="G140" i="6"/>
  <c r="J140" i="6"/>
  <c r="D141" i="6"/>
  <c r="I141" i="6" s="1"/>
  <c r="E141" i="6"/>
  <c r="L141" i="6" s="1"/>
  <c r="H141" i="6"/>
  <c r="D142" i="6"/>
  <c r="E142" i="6"/>
  <c r="G142" i="6" s="1"/>
  <c r="D143" i="6"/>
  <c r="I143" i="6"/>
  <c r="E143" i="6"/>
  <c r="G143" i="6"/>
  <c r="D144" i="6"/>
  <c r="H144" i="6" s="1"/>
  <c r="F144" i="6"/>
  <c r="E144" i="6"/>
  <c r="D145" i="6"/>
  <c r="I145" i="6"/>
  <c r="E145" i="6"/>
  <c r="L145" i="6"/>
  <c r="G145" i="6"/>
  <c r="D146" i="6"/>
  <c r="F146" i="6"/>
  <c r="E146" i="6"/>
  <c r="L146" i="6" s="1"/>
  <c r="G146" i="6"/>
  <c r="D147" i="6"/>
  <c r="J147" i="6"/>
  <c r="E147" i="6"/>
  <c r="H147" i="6"/>
  <c r="D148" i="6"/>
  <c r="E148" i="6"/>
  <c r="G148" i="6"/>
  <c r="D149" i="6"/>
  <c r="F149" i="6"/>
  <c r="E149" i="6"/>
  <c r="L149" i="6"/>
  <c r="J149" i="6"/>
  <c r="D150" i="6"/>
  <c r="F150" i="6"/>
  <c r="E150" i="6"/>
  <c r="K150" i="6" s="1"/>
  <c r="G150" i="6"/>
  <c r="L150" i="6"/>
  <c r="D151" i="6"/>
  <c r="E151" i="6"/>
  <c r="D152" i="6"/>
  <c r="I152" i="6"/>
  <c r="E152" i="6"/>
  <c r="G152" i="6"/>
  <c r="D153" i="6"/>
  <c r="H153" i="6"/>
  <c r="E153" i="6"/>
  <c r="D154" i="6"/>
  <c r="E154" i="6"/>
  <c r="K154" i="6" s="1"/>
  <c r="G154" i="6"/>
  <c r="H154" i="6"/>
  <c r="D155" i="6"/>
  <c r="E155" i="6"/>
  <c r="K155" i="6" s="1"/>
  <c r="D156" i="6"/>
  <c r="H156" i="6"/>
  <c r="E156" i="6"/>
  <c r="G156" i="6" s="1"/>
  <c r="D157" i="6"/>
  <c r="E157" i="6"/>
  <c r="K157" i="6"/>
  <c r="F157" i="6"/>
  <c r="H157" i="6"/>
  <c r="I157" i="6"/>
  <c r="J157" i="6"/>
  <c r="D158" i="6"/>
  <c r="J158" i="6" s="1"/>
  <c r="E158" i="6"/>
  <c r="L158" i="6"/>
  <c r="D159" i="6"/>
  <c r="L159" i="6" s="1"/>
  <c r="E159" i="6"/>
  <c r="G159" i="6" s="1"/>
  <c r="D160" i="6"/>
  <c r="I160" i="6"/>
  <c r="E160" i="6"/>
  <c r="F160" i="6"/>
  <c r="H160" i="6"/>
  <c r="J160" i="6"/>
  <c r="D161" i="6"/>
  <c r="H161" i="6"/>
  <c r="E161" i="6"/>
  <c r="G161" i="6"/>
  <c r="F161" i="6"/>
  <c r="I161" i="6"/>
  <c r="K161" i="6"/>
  <c r="L161" i="6"/>
  <c r="D162" i="6"/>
  <c r="J162" i="6"/>
  <c r="H162" i="6"/>
  <c r="E162" i="6"/>
  <c r="G162" i="6"/>
  <c r="D163" i="6"/>
  <c r="J163" i="6" s="1"/>
  <c r="E163" i="6"/>
  <c r="D164" i="6"/>
  <c r="F164" i="6" s="1"/>
  <c r="E164" i="6"/>
  <c r="G164" i="6"/>
  <c r="L164" i="6"/>
  <c r="D165" i="6"/>
  <c r="E165" i="6"/>
  <c r="G165" i="6"/>
  <c r="D166" i="6"/>
  <c r="F166" i="6" s="1"/>
  <c r="E166" i="6"/>
  <c r="G166" i="6" s="1"/>
  <c r="D167" i="6"/>
  <c r="I167" i="6"/>
  <c r="E167" i="6"/>
  <c r="G167" i="6"/>
  <c r="D168" i="6"/>
  <c r="E168" i="6"/>
  <c r="D169" i="6"/>
  <c r="F169" i="6" s="1"/>
  <c r="H169" i="6"/>
  <c r="E169" i="6"/>
  <c r="D170" i="6"/>
  <c r="H170" i="6" s="1"/>
  <c r="E170" i="6"/>
  <c r="G170" i="6" s="1"/>
  <c r="L170" i="6"/>
  <c r="D171" i="6"/>
  <c r="H171" i="6"/>
  <c r="E171" i="6"/>
  <c r="D172" i="6"/>
  <c r="H172" i="6" s="1"/>
  <c r="E172" i="6"/>
  <c r="K172" i="6" s="1"/>
  <c r="D173" i="6"/>
  <c r="E173" i="6"/>
  <c r="K173" i="6" s="1"/>
  <c r="D174" i="6"/>
  <c r="F174" i="6" s="1"/>
  <c r="E174" i="6"/>
  <c r="L174" i="6" s="1"/>
  <c r="D175" i="6"/>
  <c r="I175" i="6"/>
  <c r="E175" i="6"/>
  <c r="D176" i="6"/>
  <c r="H176" i="6"/>
  <c r="E176" i="6"/>
  <c r="G176" i="6" s="1"/>
  <c r="D177" i="6"/>
  <c r="E177" i="6"/>
  <c r="D178" i="6"/>
  <c r="H178" i="6"/>
  <c r="E178" i="6"/>
  <c r="K178" i="6"/>
  <c r="D179" i="6"/>
  <c r="E179" i="6"/>
  <c r="D180" i="6"/>
  <c r="F180" i="6"/>
  <c r="E180" i="6"/>
  <c r="G180" i="6"/>
  <c r="L180" i="6"/>
  <c r="D181" i="6"/>
  <c r="I181" i="6" s="1"/>
  <c r="E181" i="6"/>
  <c r="G181" i="6" s="1"/>
  <c r="F181" i="6"/>
  <c r="H181" i="6"/>
  <c r="J181" i="6"/>
  <c r="D182" i="6"/>
  <c r="E182" i="6"/>
  <c r="G182" i="6"/>
  <c r="D183" i="6"/>
  <c r="L183" i="6"/>
  <c r="E183" i="6"/>
  <c r="D184" i="6"/>
  <c r="I184" i="6" s="1"/>
  <c r="F184" i="6"/>
  <c r="E184" i="6"/>
  <c r="K184" i="6"/>
  <c r="H184" i="6"/>
  <c r="D185" i="6"/>
  <c r="E185" i="6"/>
  <c r="G185" i="6"/>
  <c r="D186" i="6"/>
  <c r="E186" i="6"/>
  <c r="G186" i="6"/>
  <c r="L186" i="6"/>
  <c r="D187" i="6"/>
  <c r="H187" i="6" s="1"/>
  <c r="J187" i="6"/>
  <c r="E187" i="6"/>
  <c r="K187" i="6"/>
  <c r="F187" i="6"/>
  <c r="I187" i="6"/>
  <c r="D188" i="6"/>
  <c r="E188" i="6"/>
  <c r="D189" i="6"/>
  <c r="E189" i="6"/>
  <c r="L189" i="6" s="1"/>
  <c r="G189" i="6"/>
  <c r="D190" i="6"/>
  <c r="J190" i="6" s="1"/>
  <c r="E190" i="6"/>
  <c r="K190" i="6" s="1"/>
  <c r="D191" i="6"/>
  <c r="J191" i="6" s="1"/>
  <c r="I191" i="6"/>
  <c r="E191" i="6"/>
  <c r="K191" i="6" s="1"/>
  <c r="D192" i="6"/>
  <c r="I192" i="6" s="1"/>
  <c r="E192" i="6"/>
  <c r="K192" i="6" s="1"/>
  <c r="F192" i="6"/>
  <c r="H192" i="6"/>
  <c r="D193" i="6"/>
  <c r="K193" i="6"/>
  <c r="E193" i="6"/>
  <c r="G193" i="6"/>
  <c r="D194" i="6"/>
  <c r="J194" i="6" s="1"/>
  <c r="H194" i="6"/>
  <c r="E194" i="6"/>
  <c r="D195" i="6"/>
  <c r="H195" i="6" s="1"/>
  <c r="E195" i="6"/>
  <c r="D196" i="6"/>
  <c r="H196" i="6"/>
  <c r="E196" i="6"/>
  <c r="L196" i="6" s="1"/>
  <c r="D197" i="6"/>
  <c r="L197" i="6"/>
  <c r="E197" i="6"/>
  <c r="G197" i="6"/>
  <c r="K197" i="6"/>
  <c r="D198" i="6"/>
  <c r="I198" i="6"/>
  <c r="E198" i="6"/>
  <c r="G198" i="6" s="1"/>
  <c r="D199" i="6"/>
  <c r="H199" i="6"/>
  <c r="E199" i="6"/>
  <c r="G199" i="6" s="1"/>
  <c r="D200" i="6"/>
  <c r="I200" i="6" s="1"/>
  <c r="F200" i="6"/>
  <c r="E200" i="6"/>
  <c r="K200" i="6"/>
  <c r="H200" i="6"/>
  <c r="J200" i="6"/>
  <c r="D201" i="6"/>
  <c r="H201" i="6" s="1"/>
  <c r="E201" i="6"/>
  <c r="G201" i="6" s="1"/>
  <c r="D202" i="6"/>
  <c r="E202" i="6"/>
  <c r="G202" i="6" s="1"/>
  <c r="D203" i="6"/>
  <c r="H203" i="6" s="1"/>
  <c r="J203" i="6"/>
  <c r="E203" i="6"/>
  <c r="F203" i="6"/>
  <c r="I203" i="6"/>
  <c r="K203" i="6"/>
  <c r="D204" i="6"/>
  <c r="E204" i="6"/>
  <c r="D205" i="6"/>
  <c r="J205" i="6"/>
  <c r="E205" i="6"/>
  <c r="L205" i="6"/>
  <c r="G205" i="6"/>
  <c r="I205" i="6"/>
  <c r="D206" i="6"/>
  <c r="J206" i="6"/>
  <c r="E206" i="6"/>
  <c r="I206" i="6"/>
  <c r="D207" i="6"/>
  <c r="J207" i="6"/>
  <c r="F207" i="6"/>
  <c r="E207" i="6"/>
  <c r="G207" i="6" s="1"/>
  <c r="D208" i="6"/>
  <c r="F208" i="6" s="1"/>
  <c r="E208" i="6"/>
  <c r="G208" i="6"/>
  <c r="J208" i="6"/>
  <c r="D209" i="6"/>
  <c r="E209" i="6"/>
  <c r="G209" i="6" s="1"/>
  <c r="D210" i="6"/>
  <c r="I210" i="6"/>
  <c r="E210" i="6"/>
  <c r="D211" i="6"/>
  <c r="E211" i="6"/>
  <c r="G211" i="6"/>
  <c r="D212" i="6"/>
  <c r="I212" i="6" s="1"/>
  <c r="H212" i="6"/>
  <c r="E212" i="6"/>
  <c r="K212" i="6" s="1"/>
  <c r="J212" i="6"/>
  <c r="D213" i="6"/>
  <c r="F213" i="6"/>
  <c r="E213" i="6"/>
  <c r="K213" i="6" s="1"/>
  <c r="L213" i="6"/>
  <c r="G213" i="6"/>
  <c r="I213" i="6"/>
  <c r="D214" i="6"/>
  <c r="J214" i="6"/>
  <c r="E214" i="6"/>
  <c r="G214" i="6"/>
  <c r="I214" i="6"/>
  <c r="D215" i="6"/>
  <c r="E215" i="6"/>
  <c r="D216" i="6"/>
  <c r="E216" i="6"/>
  <c r="G216" i="6" s="1"/>
  <c r="D217" i="6"/>
  <c r="J217" i="6"/>
  <c r="E217" i="6"/>
  <c r="D218" i="6"/>
  <c r="E218" i="6"/>
  <c r="D219" i="6"/>
  <c r="F219" i="6" s="1"/>
  <c r="J219" i="6"/>
  <c r="E219" i="6"/>
  <c r="K219" i="6"/>
  <c r="I219" i="6"/>
  <c r="D220" i="6"/>
  <c r="I220" i="6" s="1"/>
  <c r="F220" i="6"/>
  <c r="E220" i="6"/>
  <c r="D221" i="6"/>
  <c r="J221" i="6" s="1"/>
  <c r="E221" i="6"/>
  <c r="G221" i="6"/>
  <c r="F221" i="6"/>
  <c r="H221" i="6"/>
  <c r="D222" i="6"/>
  <c r="E222" i="6"/>
  <c r="G222" i="6" s="1"/>
  <c r="D223" i="6"/>
  <c r="I223" i="6" s="1"/>
  <c r="H223" i="6"/>
  <c r="E223" i="6"/>
  <c r="G223" i="6" s="1"/>
  <c r="J223" i="6"/>
  <c r="D224" i="6"/>
  <c r="I224" i="6"/>
  <c r="E224" i="6"/>
  <c r="D225" i="6"/>
  <c r="E225" i="6"/>
  <c r="D226" i="6"/>
  <c r="I226" i="6"/>
  <c r="E226" i="6"/>
  <c r="K226" i="6"/>
  <c r="F226" i="6"/>
  <c r="D227" i="6"/>
  <c r="E227" i="6"/>
  <c r="G227" i="6"/>
  <c r="D228" i="6"/>
  <c r="E228" i="6"/>
  <c r="G228" i="6" s="1"/>
  <c r="D229" i="6"/>
  <c r="J229" i="6" s="1"/>
  <c r="F229" i="6"/>
  <c r="E229" i="6"/>
  <c r="L229" i="6" s="1"/>
  <c r="G229" i="6"/>
  <c r="D230" i="6"/>
  <c r="H230" i="6" s="1"/>
  <c r="E230" i="6"/>
  <c r="L230" i="6"/>
  <c r="F230" i="6"/>
  <c r="G230" i="6"/>
  <c r="D231" i="6"/>
  <c r="E231" i="6"/>
  <c r="G231" i="6" s="1"/>
  <c r="D232" i="6"/>
  <c r="H232" i="6" s="1"/>
  <c r="I232" i="6"/>
  <c r="E232" i="6"/>
  <c r="G232" i="6" s="1"/>
  <c r="D233" i="6"/>
  <c r="I233" i="6" s="1"/>
  <c r="J233" i="6"/>
  <c r="E233" i="6"/>
  <c r="D234" i="6"/>
  <c r="F234" i="6" s="1"/>
  <c r="E234" i="6"/>
  <c r="K234" i="6"/>
  <c r="H234" i="6"/>
  <c r="D235" i="6"/>
  <c r="J235" i="6" s="1"/>
  <c r="E235" i="6"/>
  <c r="L235" i="6" s="1"/>
  <c r="F235" i="6"/>
  <c r="K235" i="6"/>
  <c r="D236" i="6"/>
  <c r="I236" i="6" s="1"/>
  <c r="E236" i="6"/>
  <c r="K236" i="6" s="1"/>
  <c r="G236" i="6"/>
  <c r="D237" i="6"/>
  <c r="I237" i="6" s="1"/>
  <c r="H237" i="6"/>
  <c r="E237" i="6"/>
  <c r="J237" i="6"/>
  <c r="D238" i="6"/>
  <c r="F238" i="6"/>
  <c r="E238" i="6"/>
  <c r="G238" i="6"/>
  <c r="L238" i="6"/>
  <c r="D239" i="6"/>
  <c r="J239" i="6" s="1"/>
  <c r="H239" i="6"/>
  <c r="E239" i="6"/>
  <c r="K239" i="6"/>
  <c r="G239" i="6"/>
  <c r="I239" i="6"/>
  <c r="D240" i="6"/>
  <c r="E240" i="6"/>
  <c r="D241" i="6"/>
  <c r="E241" i="6"/>
  <c r="D242" i="6"/>
  <c r="I242" i="6"/>
  <c r="E242" i="6"/>
  <c r="J242" i="6"/>
  <c r="D243" i="6"/>
  <c r="E243" i="6"/>
  <c r="K243" i="6"/>
  <c r="D244" i="6"/>
  <c r="E244" i="6"/>
  <c r="D245" i="6"/>
  <c r="H245" i="6" s="1"/>
  <c r="E245" i="6"/>
  <c r="G245" i="6"/>
  <c r="F245" i="6"/>
  <c r="I245" i="6"/>
  <c r="D246" i="6"/>
  <c r="F246" i="6"/>
  <c r="E246" i="6"/>
  <c r="G246" i="6"/>
  <c r="L246" i="6"/>
  <c r="D247" i="6"/>
  <c r="J247" i="6"/>
  <c r="E247" i="6"/>
  <c r="G247" i="6" s="1"/>
  <c r="D248" i="6"/>
  <c r="E248" i="6"/>
  <c r="D249" i="6"/>
  <c r="E249" i="6"/>
  <c r="D250" i="6"/>
  <c r="I250" i="6"/>
  <c r="E250" i="6"/>
  <c r="J250" i="6"/>
  <c r="D251" i="6"/>
  <c r="I251" i="6" s="1"/>
  <c r="F251" i="6"/>
  <c r="J251" i="6"/>
  <c r="E251" i="6"/>
  <c r="L251" i="6" s="1"/>
  <c r="G251" i="6"/>
  <c r="D252" i="6"/>
  <c r="H252" i="6" s="1"/>
  <c r="F252" i="6"/>
  <c r="E252" i="6"/>
  <c r="D253" i="6"/>
  <c r="F253" i="6" s="1"/>
  <c r="E253" i="6"/>
  <c r="G253" i="6" s="1"/>
  <c r="H253" i="6"/>
  <c r="D254" i="6"/>
  <c r="I254" i="6" s="1"/>
  <c r="F254" i="6"/>
  <c r="H254" i="6"/>
  <c r="E254" i="6"/>
  <c r="L254" i="6" s="1"/>
  <c r="G254" i="6"/>
  <c r="D255" i="6"/>
  <c r="J255" i="6" s="1"/>
  <c r="I255" i="6"/>
  <c r="E255" i="6"/>
  <c r="L255" i="6" s="1"/>
  <c r="D256" i="6"/>
  <c r="I256" i="6"/>
  <c r="E256" i="6"/>
  <c r="K256" i="6"/>
  <c r="G256" i="6"/>
  <c r="F256" i="6"/>
  <c r="H256" i="6"/>
  <c r="L256" i="6"/>
  <c r="D257" i="6"/>
  <c r="J257" i="6"/>
  <c r="E257" i="6"/>
  <c r="G257" i="6"/>
  <c r="I257" i="6"/>
  <c r="L257" i="6"/>
  <c r="D258" i="6"/>
  <c r="E258" i="6"/>
  <c r="D259" i="6"/>
  <c r="H259" i="6" s="1"/>
  <c r="E259" i="6"/>
  <c r="D260" i="6"/>
  <c r="I260" i="6" s="1"/>
  <c r="E260" i="6"/>
  <c r="G260" i="6"/>
  <c r="K260" i="6"/>
  <c r="L260" i="6"/>
  <c r="D261" i="6"/>
  <c r="H261" i="6" s="1"/>
  <c r="E261" i="6"/>
  <c r="G261" i="6" s="1"/>
  <c r="F261" i="6"/>
  <c r="I261" i="6"/>
  <c r="D262" i="6"/>
  <c r="E262" i="6"/>
  <c r="G262" i="6"/>
  <c r="D263" i="6"/>
  <c r="H263" i="6"/>
  <c r="E263" i="6"/>
  <c r="G263" i="6"/>
  <c r="K263" i="6"/>
  <c r="J263" i="6"/>
  <c r="D264" i="6"/>
  <c r="I264" i="6"/>
  <c r="E264" i="6"/>
  <c r="L264" i="6"/>
  <c r="F264" i="6"/>
  <c r="H264" i="6"/>
  <c r="K264" i="6"/>
  <c r="D265" i="6"/>
  <c r="E265" i="6"/>
  <c r="L265" i="6"/>
  <c r="D266" i="6"/>
  <c r="I266" i="6"/>
  <c r="E266" i="6"/>
  <c r="J266" i="6"/>
  <c r="D267" i="6"/>
  <c r="E267" i="6"/>
  <c r="D268" i="6"/>
  <c r="F268" i="6" s="1"/>
  <c r="E268" i="6"/>
  <c r="D269" i="6"/>
  <c r="F269" i="6" s="1"/>
  <c r="H269" i="6"/>
  <c r="E269" i="6"/>
  <c r="G269" i="6"/>
  <c r="I269" i="6"/>
  <c r="J269" i="6"/>
  <c r="D270" i="6"/>
  <c r="I270" i="6" s="1"/>
  <c r="E270" i="6"/>
  <c r="G270" i="6" s="1"/>
  <c r="F270" i="6"/>
  <c r="L270" i="6"/>
  <c r="D271" i="6"/>
  <c r="H271" i="6"/>
  <c r="E271" i="6"/>
  <c r="G271" i="6"/>
  <c r="D272" i="6"/>
  <c r="H272" i="6" s="1"/>
  <c r="I272" i="6"/>
  <c r="E272" i="6"/>
  <c r="F272" i="6"/>
  <c r="D273" i="6"/>
  <c r="J273" i="6"/>
  <c r="E273" i="6"/>
  <c r="D274" i="6"/>
  <c r="I274" i="6" s="1"/>
  <c r="E274" i="6"/>
  <c r="K274" i="6" s="1"/>
  <c r="D275" i="6"/>
  <c r="J275" i="6" s="1"/>
  <c r="E275" i="6"/>
  <c r="L275" i="6"/>
  <c r="F275" i="6"/>
  <c r="H275" i="6"/>
  <c r="I275" i="6"/>
  <c r="D276" i="6"/>
  <c r="F276" i="6" s="1"/>
  <c r="E276" i="6"/>
  <c r="G276" i="6"/>
  <c r="D277" i="6"/>
  <c r="E277" i="6"/>
  <c r="G277" i="6" s="1"/>
  <c r="D278" i="6"/>
  <c r="H278" i="6" s="1"/>
  <c r="F278" i="6"/>
  <c r="E278" i="6"/>
  <c r="G278" i="6"/>
  <c r="I278" i="6"/>
  <c r="L278" i="6"/>
  <c r="D279" i="6"/>
  <c r="F279" i="6" s="1"/>
  <c r="E279" i="6"/>
  <c r="D280" i="6"/>
  <c r="I280" i="6"/>
  <c r="E280" i="6"/>
  <c r="K280" i="6"/>
  <c r="H280" i="6"/>
  <c r="D281" i="6"/>
  <c r="J281" i="6" s="1"/>
  <c r="E281" i="6"/>
  <c r="G281" i="6" s="1"/>
  <c r="I281" i="6"/>
  <c r="L281" i="6"/>
  <c r="D282" i="6"/>
  <c r="J282" i="6"/>
  <c r="E282" i="6"/>
  <c r="D283" i="6"/>
  <c r="E283" i="6"/>
  <c r="G283" i="6" s="1"/>
  <c r="D284" i="6"/>
  <c r="F284" i="6"/>
  <c r="E284" i="6"/>
  <c r="G284" i="6"/>
  <c r="L284" i="6"/>
  <c r="D285" i="6"/>
  <c r="J285" i="6" s="1"/>
  <c r="E285" i="6"/>
  <c r="D286" i="6"/>
  <c r="F286" i="6" s="1"/>
  <c r="E286" i="6"/>
  <c r="L286" i="6"/>
  <c r="G286" i="6"/>
  <c r="D287" i="6"/>
  <c r="H287" i="6"/>
  <c r="E287" i="6"/>
  <c r="K287" i="6"/>
  <c r="G287" i="6"/>
  <c r="D288" i="6"/>
  <c r="E288" i="6"/>
  <c r="D289" i="6"/>
  <c r="I289" i="6" s="1"/>
  <c r="J289" i="6"/>
  <c r="E289" i="6"/>
  <c r="L289" i="6" s="1"/>
  <c r="G289" i="6"/>
  <c r="D290" i="6"/>
  <c r="I290" i="6" s="1"/>
  <c r="E290" i="6"/>
  <c r="K290" i="6"/>
  <c r="F290" i="6"/>
  <c r="H290" i="6"/>
  <c r="D291" i="6"/>
  <c r="J291" i="6"/>
  <c r="E291" i="6"/>
  <c r="L291" i="6"/>
  <c r="G291" i="6"/>
  <c r="I291" i="6"/>
  <c r="K291" i="6"/>
  <c r="D292" i="6"/>
  <c r="F292" i="6" s="1"/>
  <c r="E292" i="6"/>
  <c r="L292" i="6" s="1"/>
  <c r="D293" i="6"/>
  <c r="H293" i="6" s="1"/>
  <c r="F293" i="6"/>
  <c r="E293" i="6"/>
  <c r="G293" i="6" s="1"/>
  <c r="D294" i="6"/>
  <c r="J294" i="6" s="1"/>
  <c r="E294" i="6"/>
  <c r="L294" i="6"/>
  <c r="G294" i="6"/>
  <c r="D295" i="6"/>
  <c r="J295" i="6"/>
  <c r="E295" i="6"/>
  <c r="K295" i="6"/>
  <c r="D296" i="6"/>
  <c r="J296" i="6" s="1"/>
  <c r="E296" i="6"/>
  <c r="K296" i="6"/>
  <c r="D297" i="6"/>
  <c r="J297" i="6" s="1"/>
  <c r="E297" i="6"/>
  <c r="G297" i="6" s="1"/>
  <c r="I297" i="6"/>
  <c r="L297" i="6"/>
  <c r="D298" i="6"/>
  <c r="F298" i="6"/>
  <c r="E298" i="6"/>
  <c r="D299" i="6"/>
  <c r="E299" i="6"/>
  <c r="G299" i="6"/>
  <c r="D300" i="6"/>
  <c r="F300" i="6"/>
  <c r="E300" i="6"/>
  <c r="G300" i="6"/>
  <c r="D301" i="6"/>
  <c r="H301" i="6" s="1"/>
  <c r="J301" i="6"/>
  <c r="F301" i="6"/>
  <c r="E301" i="6"/>
  <c r="G301" i="6" s="1"/>
  <c r="D302" i="6"/>
  <c r="E302" i="6"/>
  <c r="D303" i="6"/>
  <c r="H303" i="6"/>
  <c r="E303" i="6"/>
  <c r="G303" i="6" s="1"/>
  <c r="D304" i="6"/>
  <c r="F304" i="6" s="1"/>
  <c r="H304" i="6"/>
  <c r="I304" i="6"/>
  <c r="E304" i="6"/>
  <c r="D305" i="6"/>
  <c r="J305" i="6"/>
  <c r="E305" i="6"/>
  <c r="G305" i="6"/>
  <c r="I305" i="6"/>
  <c r="D306" i="6"/>
  <c r="H306" i="6" s="1"/>
  <c r="E306" i="6"/>
  <c r="K306" i="6" s="1"/>
  <c r="F306" i="6"/>
  <c r="J306" i="6"/>
  <c r="D307" i="6"/>
  <c r="I307" i="6"/>
  <c r="E307" i="6"/>
  <c r="G307" i="6" s="1"/>
  <c r="D308" i="6"/>
  <c r="J308" i="6" s="1"/>
  <c r="F308" i="6"/>
  <c r="E308" i="6"/>
  <c r="D309" i="6"/>
  <c r="F309" i="6"/>
  <c r="E309" i="6"/>
  <c r="J309" i="6"/>
  <c r="D310" i="6"/>
  <c r="I310" i="6" s="1"/>
  <c r="F310" i="6"/>
  <c r="H310" i="6"/>
  <c r="E310" i="6"/>
  <c r="L310" i="6" s="1"/>
  <c r="G310" i="6"/>
  <c r="D311" i="6"/>
  <c r="H311" i="6"/>
  <c r="E311" i="6"/>
  <c r="D312" i="6"/>
  <c r="F312" i="6"/>
  <c r="E312" i="6"/>
  <c r="K312" i="6"/>
  <c r="H312" i="6"/>
  <c r="L312" i="6"/>
  <c r="D313" i="6"/>
  <c r="E313" i="6"/>
  <c r="G313" i="6"/>
  <c r="D314" i="6"/>
  <c r="H314" i="6" s="1"/>
  <c r="F314" i="6"/>
  <c r="I314" i="6"/>
  <c r="E314" i="6"/>
  <c r="K314" i="6" s="1"/>
  <c r="D315" i="6"/>
  <c r="I315" i="6" s="1"/>
  <c r="J315" i="6"/>
  <c r="E315" i="6"/>
  <c r="L315" i="6"/>
  <c r="D316" i="6"/>
  <c r="F316" i="6"/>
  <c r="E316" i="6"/>
  <c r="L316" i="6"/>
  <c r="G316" i="6"/>
  <c r="D317" i="6"/>
  <c r="F317" i="6" s="1"/>
  <c r="E317" i="6"/>
  <c r="L317" i="6" s="1"/>
  <c r="H317" i="6"/>
  <c r="D318" i="6"/>
  <c r="F318" i="6" s="1"/>
  <c r="H318" i="6"/>
  <c r="E318" i="6"/>
  <c r="D319" i="6"/>
  <c r="I319" i="6"/>
  <c r="E319" i="6"/>
  <c r="D320" i="6"/>
  <c r="E320" i="6"/>
  <c r="D321" i="6"/>
  <c r="J321" i="6" s="1"/>
  <c r="E321" i="6"/>
  <c r="G321" i="6"/>
  <c r="I321" i="6"/>
  <c r="L321" i="6"/>
  <c r="D322" i="6"/>
  <c r="F322" i="6" s="1"/>
  <c r="I322" i="6"/>
  <c r="E322" i="6"/>
  <c r="K322" i="6"/>
  <c r="H322" i="6"/>
  <c r="D323" i="6"/>
  <c r="K323" i="6" s="1"/>
  <c r="E323" i="6"/>
  <c r="G323" i="6" s="1"/>
  <c r="D324" i="6"/>
  <c r="F324" i="6"/>
  <c r="E324" i="6"/>
  <c r="G324" i="6"/>
  <c r="D325" i="6"/>
  <c r="E325" i="6"/>
  <c r="L325" i="6" s="1"/>
  <c r="D326" i="6"/>
  <c r="E326" i="6"/>
  <c r="D327" i="6"/>
  <c r="H327" i="6"/>
  <c r="E327" i="6"/>
  <c r="G327" i="6"/>
  <c r="K327" i="6"/>
  <c r="J327" i="6"/>
  <c r="D328" i="6"/>
  <c r="E328" i="6"/>
  <c r="L328" i="6" s="1"/>
  <c r="D329" i="6"/>
  <c r="I329" i="6" s="1"/>
  <c r="J329" i="6"/>
  <c r="E329" i="6"/>
  <c r="G329" i="6" s="1"/>
  <c r="D330" i="6"/>
  <c r="H330" i="6"/>
  <c r="E330" i="6"/>
  <c r="K330" i="6"/>
  <c r="F330" i="6"/>
  <c r="J330" i="6"/>
  <c r="D331" i="6"/>
  <c r="I331" i="6"/>
  <c r="E331" i="6"/>
  <c r="G331" i="6"/>
  <c r="F331" i="6"/>
  <c r="H331" i="6"/>
  <c r="J331" i="6"/>
  <c r="D332" i="6"/>
  <c r="F332" i="6" s="1"/>
  <c r="E332" i="6"/>
  <c r="G332" i="6" s="1"/>
  <c r="D333" i="6"/>
  <c r="I333" i="6" s="1"/>
  <c r="F333" i="6"/>
  <c r="E333" i="6"/>
  <c r="L333" i="6" s="1"/>
  <c r="G333" i="6"/>
  <c r="J333" i="6"/>
  <c r="D334" i="6"/>
  <c r="J334" i="6"/>
  <c r="E334" i="6"/>
  <c r="D335" i="6"/>
  <c r="H335" i="6"/>
  <c r="E335" i="6"/>
  <c r="K335" i="6" s="1"/>
  <c r="G335" i="6"/>
  <c r="D336" i="6"/>
  <c r="F336" i="6" s="1"/>
  <c r="H336" i="6"/>
  <c r="I336" i="6"/>
  <c r="E336" i="6"/>
  <c r="D337" i="6"/>
  <c r="F337" i="6"/>
  <c r="E337" i="6"/>
  <c r="G337" i="6"/>
  <c r="I337" i="6"/>
  <c r="D338" i="6"/>
  <c r="E338" i="6"/>
  <c r="D339" i="6"/>
  <c r="F339" i="6" s="1"/>
  <c r="E339" i="6"/>
  <c r="H339" i="6"/>
  <c r="I339" i="6"/>
  <c r="J339" i="6"/>
  <c r="D340" i="6"/>
  <c r="E340" i="6"/>
  <c r="D341" i="6"/>
  <c r="F341" i="6" s="1"/>
  <c r="E341" i="6"/>
  <c r="G341" i="6"/>
  <c r="H341" i="6"/>
  <c r="Z2" i="5"/>
  <c r="Z3" i="5"/>
  <c r="F4" i="5"/>
  <c r="G4" i="5"/>
  <c r="Z4" i="5"/>
  <c r="Z5" i="5"/>
  <c r="Z6" i="5"/>
  <c r="Z7" i="5"/>
  <c r="Z8" i="5"/>
  <c r="Z9" i="5"/>
  <c r="Z10" i="5"/>
  <c r="Z11" i="5"/>
  <c r="Z12" i="5"/>
  <c r="Z13" i="5"/>
  <c r="Z14" i="5"/>
  <c r="D15" i="5"/>
  <c r="C19" i="5" s="1"/>
  <c r="Z15" i="5"/>
  <c r="D16" i="5"/>
  <c r="D19" i="5" s="1"/>
  <c r="F16" i="5"/>
  <c r="F17" i="5" s="1"/>
  <c r="C17" i="5"/>
  <c r="Q125" i="3"/>
  <c r="Q121" i="3"/>
  <c r="Q108" i="3"/>
  <c r="F16" i="3"/>
  <c r="F17" i="3" s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2" i="3"/>
  <c r="G4" i="3"/>
  <c r="F4" i="3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6" i="3"/>
  <c r="Q77" i="3"/>
  <c r="Q79" i="3"/>
  <c r="Q80" i="3"/>
  <c r="Q88" i="3"/>
  <c r="Q89" i="3"/>
  <c r="Q92" i="3"/>
  <c r="Q98" i="3"/>
  <c r="Q105" i="3"/>
  <c r="Q110" i="3"/>
  <c r="G133" i="6"/>
  <c r="G342" i="9"/>
  <c r="K342" i="9"/>
  <c r="L342" i="9"/>
  <c r="F333" i="9"/>
  <c r="H333" i="9"/>
  <c r="I333" i="9"/>
  <c r="J333" i="9"/>
  <c r="I270" i="9"/>
  <c r="J270" i="9"/>
  <c r="F270" i="9"/>
  <c r="H270" i="9"/>
  <c r="K270" i="9"/>
  <c r="H337" i="6"/>
  <c r="K332" i="6"/>
  <c r="G328" i="6"/>
  <c r="F327" i="6"/>
  <c r="K324" i="6"/>
  <c r="F319" i="6"/>
  <c r="K316" i="6"/>
  <c r="G312" i="6"/>
  <c r="H305" i="6"/>
  <c r="K300" i="6"/>
  <c r="H297" i="6"/>
  <c r="G296" i="6"/>
  <c r="L293" i="6"/>
  <c r="H289" i="6"/>
  <c r="F287" i="6"/>
  <c r="K284" i="6"/>
  <c r="H281" i="6"/>
  <c r="G280" i="6"/>
  <c r="H273" i="6"/>
  <c r="G272" i="6"/>
  <c r="L269" i="6"/>
  <c r="G264" i="6"/>
  <c r="F263" i="6"/>
  <c r="L261" i="6"/>
  <c r="H257" i="6"/>
  <c r="F255" i="6"/>
  <c r="F247" i="6"/>
  <c r="L245" i="6"/>
  <c r="F239" i="6"/>
  <c r="H233" i="6"/>
  <c r="F223" i="6"/>
  <c r="L221" i="6"/>
  <c r="H217" i="6"/>
  <c r="H214" i="6"/>
  <c r="F210" i="6"/>
  <c r="G192" i="6"/>
  <c r="L192" i="6"/>
  <c r="J188" i="6"/>
  <c r="K186" i="6"/>
  <c r="F175" i="6"/>
  <c r="H175" i="6"/>
  <c r="J175" i="6"/>
  <c r="I170" i="6"/>
  <c r="F170" i="6"/>
  <c r="H166" i="6"/>
  <c r="F140" i="6"/>
  <c r="I135" i="6"/>
  <c r="J135" i="6"/>
  <c r="G318" i="9"/>
  <c r="K318" i="9"/>
  <c r="L318" i="9"/>
  <c r="F309" i="9"/>
  <c r="H309" i="9"/>
  <c r="I309" i="9"/>
  <c r="J309" i="9"/>
  <c r="H255" i="9"/>
  <c r="J255" i="9"/>
  <c r="F255" i="9"/>
  <c r="I255" i="9"/>
  <c r="L255" i="9"/>
  <c r="J204" i="9"/>
  <c r="K204" i="9"/>
  <c r="F204" i="9"/>
  <c r="H204" i="9"/>
  <c r="I204" i="9"/>
  <c r="L204" i="9"/>
  <c r="L300" i="6"/>
  <c r="F199" i="6"/>
  <c r="K175" i="6"/>
  <c r="J332" i="6"/>
  <c r="J324" i="6"/>
  <c r="J316" i="6"/>
  <c r="J300" i="6"/>
  <c r="J292" i="6"/>
  <c r="J284" i="6"/>
  <c r="J276" i="6"/>
  <c r="K269" i="6"/>
  <c r="J236" i="6"/>
  <c r="K229" i="6"/>
  <c r="K221" i="6"/>
  <c r="J220" i="6"/>
  <c r="I202" i="6"/>
  <c r="F202" i="6"/>
  <c r="L193" i="6"/>
  <c r="I186" i="6"/>
  <c r="F186" i="6"/>
  <c r="I174" i="6"/>
  <c r="J174" i="6"/>
  <c r="G163" i="6"/>
  <c r="L148" i="6"/>
  <c r="K141" i="6"/>
  <c r="F137" i="9"/>
  <c r="H137" i="9"/>
  <c r="I137" i="9"/>
  <c r="J137" i="9"/>
  <c r="L324" i="6"/>
  <c r="G147" i="6"/>
  <c r="G338" i="6"/>
  <c r="I332" i="6"/>
  <c r="L327" i="6"/>
  <c r="I324" i="6"/>
  <c r="G322" i="6"/>
  <c r="F321" i="6"/>
  <c r="I316" i="6"/>
  <c r="G314" i="6"/>
  <c r="G306" i="6"/>
  <c r="L303" i="6"/>
  <c r="I300" i="6"/>
  <c r="G298" i="6"/>
  <c r="F297" i="6"/>
  <c r="K294" i="6"/>
  <c r="I292" i="6"/>
  <c r="G290" i="6"/>
  <c r="F289" i="6"/>
  <c r="L287" i="6"/>
  <c r="K286" i="6"/>
  <c r="I284" i="6"/>
  <c r="G282" i="6"/>
  <c r="F281" i="6"/>
  <c r="K278" i="6"/>
  <c r="G274" i="6"/>
  <c r="I268" i="6"/>
  <c r="L263" i="6"/>
  <c r="G258" i="6"/>
  <c r="F257" i="6"/>
  <c r="K254" i="6"/>
  <c r="I252" i="6"/>
  <c r="F249" i="6"/>
  <c r="K246" i="6"/>
  <c r="L239" i="6"/>
  <c r="G234" i="6"/>
  <c r="F233" i="6"/>
  <c r="K230" i="6"/>
  <c r="G226" i="6"/>
  <c r="F217" i="6"/>
  <c r="F214" i="6"/>
  <c r="L207" i="6"/>
  <c r="G195" i="6"/>
  <c r="L179" i="6"/>
  <c r="G179" i="6"/>
  <c r="G168" i="6"/>
  <c r="K162" i="6"/>
  <c r="I150" i="6"/>
  <c r="J150" i="6"/>
  <c r="G149" i="6"/>
  <c r="L139" i="6"/>
  <c r="G139" i="6"/>
  <c r="G136" i="6"/>
  <c r="K136" i="6"/>
  <c r="L136" i="6"/>
  <c r="G334" i="9"/>
  <c r="K334" i="9"/>
  <c r="L334" i="9"/>
  <c r="F325" i="9"/>
  <c r="H325" i="9"/>
  <c r="I325" i="9"/>
  <c r="J325" i="9"/>
  <c r="G254" i="9"/>
  <c r="K254" i="9"/>
  <c r="L254" i="9"/>
  <c r="H210" i="9"/>
  <c r="I210" i="9"/>
  <c r="K210" i="9"/>
  <c r="F210" i="9"/>
  <c r="J210" i="9"/>
  <c r="L210" i="9"/>
  <c r="F183" i="6"/>
  <c r="H183" i="6"/>
  <c r="H332" i="6"/>
  <c r="H324" i="6"/>
  <c r="H316" i="6"/>
  <c r="J310" i="6"/>
  <c r="H308" i="6"/>
  <c r="H300" i="6"/>
  <c r="H292" i="6"/>
  <c r="H284" i="6"/>
  <c r="J278" i="6"/>
  <c r="H276" i="6"/>
  <c r="J270" i="6"/>
  <c r="J254" i="6"/>
  <c r="J246" i="6"/>
  <c r="J238" i="6"/>
  <c r="H236" i="6"/>
  <c r="J230" i="6"/>
  <c r="H220" i="6"/>
  <c r="K207" i="6"/>
  <c r="K205" i="6"/>
  <c r="J201" i="6"/>
  <c r="H191" i="6"/>
  <c r="J183" i="6"/>
  <c r="F167" i="6"/>
  <c r="H167" i="6"/>
  <c r="J167" i="6"/>
  <c r="I162" i="6"/>
  <c r="F162" i="6"/>
  <c r="K147" i="6"/>
  <c r="O13" i="6"/>
  <c r="O12" i="6"/>
  <c r="G310" i="9"/>
  <c r="I301" i="9"/>
  <c r="J301" i="9"/>
  <c r="L297" i="9"/>
  <c r="G297" i="9"/>
  <c r="K297" i="9"/>
  <c r="G200" i="6"/>
  <c r="L200" i="6"/>
  <c r="I199" i="6"/>
  <c r="G184" i="6"/>
  <c r="L184" i="6"/>
  <c r="I183" i="6"/>
  <c r="L175" i="6"/>
  <c r="G155" i="6"/>
  <c r="F143" i="6"/>
  <c r="H143" i="6"/>
  <c r="J143" i="6"/>
  <c r="L333" i="9"/>
  <c r="F291" i="9"/>
  <c r="H291" i="9"/>
  <c r="I291" i="9"/>
  <c r="J291" i="9"/>
  <c r="G127" i="9"/>
  <c r="J336" i="6"/>
  <c r="I335" i="6"/>
  <c r="L330" i="6"/>
  <c r="I327" i="6"/>
  <c r="L322" i="6"/>
  <c r="J312" i="6"/>
  <c r="L306" i="6"/>
  <c r="J304" i="6"/>
  <c r="I295" i="6"/>
  <c r="L290" i="6"/>
  <c r="K289" i="6"/>
  <c r="K281" i="6"/>
  <c r="J280" i="6"/>
  <c r="J272" i="6"/>
  <c r="I271" i="6"/>
  <c r="J264" i="6"/>
  <c r="I263" i="6"/>
  <c r="K257" i="6"/>
  <c r="J256" i="6"/>
  <c r="L242" i="6"/>
  <c r="L234" i="6"/>
  <c r="J232" i="6"/>
  <c r="L226" i="6"/>
  <c r="J224" i="6"/>
  <c r="K214" i="6"/>
  <c r="I207" i="6"/>
  <c r="J202" i="6"/>
  <c r="L201" i="6"/>
  <c r="I196" i="6"/>
  <c r="I194" i="6"/>
  <c r="F194" i="6"/>
  <c r="J186" i="6"/>
  <c r="I180" i="6"/>
  <c r="I178" i="6"/>
  <c r="F178" i="6"/>
  <c r="H174" i="6"/>
  <c r="I164" i="6"/>
  <c r="G160" i="6"/>
  <c r="K160" i="6"/>
  <c r="L160" i="6"/>
  <c r="K159" i="6"/>
  <c r="L151" i="6"/>
  <c r="F148" i="6"/>
  <c r="I142" i="6"/>
  <c r="G141" i="6"/>
  <c r="G326" i="9"/>
  <c r="K326" i="9"/>
  <c r="L326" i="9"/>
  <c r="F317" i="9"/>
  <c r="H317" i="9"/>
  <c r="I317" i="9"/>
  <c r="G294" i="9"/>
  <c r="K294" i="9"/>
  <c r="L294" i="9"/>
  <c r="G285" i="9"/>
  <c r="K285" i="9"/>
  <c r="L285" i="9"/>
  <c r="L211" i="6"/>
  <c r="H210" i="6"/>
  <c r="K208" i="6"/>
  <c r="H207" i="6"/>
  <c r="L203" i="6"/>
  <c r="G203" i="6"/>
  <c r="H202" i="6"/>
  <c r="K201" i="6"/>
  <c r="K199" i="6"/>
  <c r="L187" i="6"/>
  <c r="G187" i="6"/>
  <c r="H186" i="6"/>
  <c r="H182" i="6"/>
  <c r="K179" i="6"/>
  <c r="G175" i="6"/>
  <c r="G171" i="6"/>
  <c r="L162" i="6"/>
  <c r="J159" i="6"/>
  <c r="L156" i="6"/>
  <c r="I154" i="6"/>
  <c r="F154" i="6"/>
  <c r="H150" i="6"/>
  <c r="K149" i="6"/>
  <c r="I140" i="6"/>
  <c r="K139" i="6"/>
  <c r="J132" i="6"/>
  <c r="F132" i="6"/>
  <c r="H132" i="6"/>
  <c r="G302" i="9"/>
  <c r="K302" i="9"/>
  <c r="L302" i="9"/>
  <c r="H276" i="9"/>
  <c r="F276" i="9"/>
  <c r="I276" i="9"/>
  <c r="J276" i="9"/>
  <c r="K276" i="9"/>
  <c r="K272" i="9"/>
  <c r="L272" i="9"/>
  <c r="G272" i="9"/>
  <c r="L270" i="9"/>
  <c r="L211" i="9"/>
  <c r="G211" i="9"/>
  <c r="K211" i="9"/>
  <c r="K197" i="9"/>
  <c r="L197" i="9"/>
  <c r="G197" i="9"/>
  <c r="G144" i="9"/>
  <c r="K144" i="9"/>
  <c r="L144" i="9"/>
  <c r="F138" i="6"/>
  <c r="J134" i="6"/>
  <c r="K341" i="9"/>
  <c r="H338" i="9"/>
  <c r="G337" i="9"/>
  <c r="F336" i="9"/>
  <c r="K333" i="9"/>
  <c r="H330" i="9"/>
  <c r="G329" i="9"/>
  <c r="F328" i="9"/>
  <c r="K325" i="9"/>
  <c r="J324" i="9"/>
  <c r="H322" i="9"/>
  <c r="G321" i="9"/>
  <c r="F320" i="9"/>
  <c r="J316" i="9"/>
  <c r="H314" i="9"/>
  <c r="G313" i="9"/>
  <c r="K309" i="9"/>
  <c r="J308" i="9"/>
  <c r="G305" i="9"/>
  <c r="F304" i="9"/>
  <c r="J300" i="9"/>
  <c r="F298" i="9"/>
  <c r="J296" i="9"/>
  <c r="F292" i="9"/>
  <c r="G289" i="9"/>
  <c r="K288" i="9"/>
  <c r="K287" i="9"/>
  <c r="G283" i="9"/>
  <c r="J277" i="9"/>
  <c r="H275" i="9"/>
  <c r="K274" i="9"/>
  <c r="H271" i="9"/>
  <c r="K268" i="9"/>
  <c r="I263" i="9"/>
  <c r="I254" i="9"/>
  <c r="J254" i="9"/>
  <c r="J244" i="9"/>
  <c r="J236" i="9"/>
  <c r="J228" i="9"/>
  <c r="J220" i="9"/>
  <c r="K213" i="9"/>
  <c r="L213" i="9"/>
  <c r="J212" i="9"/>
  <c r="K212" i="9"/>
  <c r="H212" i="9"/>
  <c r="G208" i="9"/>
  <c r="K208" i="9"/>
  <c r="L208" i="9"/>
  <c r="F183" i="9"/>
  <c r="H183" i="9"/>
  <c r="I183" i="9"/>
  <c r="J183" i="9"/>
  <c r="G176" i="9"/>
  <c r="G168" i="9"/>
  <c r="K168" i="9"/>
  <c r="L168" i="9"/>
  <c r="G160" i="9"/>
  <c r="K160" i="9"/>
  <c r="L160" i="9"/>
  <c r="G152" i="9"/>
  <c r="K152" i="9"/>
  <c r="L152" i="9"/>
  <c r="I111" i="9"/>
  <c r="F111" i="9"/>
  <c r="H111" i="9"/>
  <c r="J111" i="9"/>
  <c r="K111" i="9"/>
  <c r="L111" i="9"/>
  <c r="H97" i="9"/>
  <c r="F97" i="9"/>
  <c r="I97" i="9"/>
  <c r="J97" i="9"/>
  <c r="L97" i="9"/>
  <c r="K84" i="9"/>
  <c r="G84" i="9"/>
  <c r="L84" i="9"/>
  <c r="K280" i="9"/>
  <c r="L280" i="9"/>
  <c r="I279" i="9"/>
  <c r="I278" i="9"/>
  <c r="J278" i="9"/>
  <c r="L276" i="9"/>
  <c r="J274" i="9"/>
  <c r="L264" i="9"/>
  <c r="L261" i="9"/>
  <c r="L259" i="9"/>
  <c r="G259" i="9"/>
  <c r="F253" i="9"/>
  <c r="H253" i="9"/>
  <c r="I253" i="9"/>
  <c r="G245" i="9"/>
  <c r="I244" i="9"/>
  <c r="G237" i="9"/>
  <c r="I236" i="9"/>
  <c r="G229" i="9"/>
  <c r="I228" i="9"/>
  <c r="G221" i="9"/>
  <c r="I220" i="9"/>
  <c r="L205" i="9"/>
  <c r="J180" i="9"/>
  <c r="K180" i="9"/>
  <c r="F180" i="9"/>
  <c r="H180" i="9"/>
  <c r="C13" i="9"/>
  <c r="C12" i="9"/>
  <c r="Q13" i="6"/>
  <c r="Q12" i="6"/>
  <c r="K13" i="6"/>
  <c r="K12" i="6"/>
  <c r="G339" i="9"/>
  <c r="F338" i="9"/>
  <c r="G331" i="9"/>
  <c r="F330" i="9"/>
  <c r="F322" i="9"/>
  <c r="G315" i="9"/>
  <c r="F314" i="9"/>
  <c r="G307" i="9"/>
  <c r="F306" i="9"/>
  <c r="G293" i="9"/>
  <c r="F271" i="9"/>
  <c r="H269" i="9"/>
  <c r="I269" i="9"/>
  <c r="F266" i="9"/>
  <c r="G248" i="9"/>
  <c r="K248" i="9"/>
  <c r="L248" i="9"/>
  <c r="K247" i="9"/>
  <c r="K239" i="9"/>
  <c r="G232" i="9"/>
  <c r="K232" i="9"/>
  <c r="L232" i="9"/>
  <c r="K231" i="9"/>
  <c r="K224" i="9"/>
  <c r="K223" i="9"/>
  <c r="G216" i="9"/>
  <c r="K216" i="9"/>
  <c r="L216" i="9"/>
  <c r="F215" i="9"/>
  <c r="H215" i="9"/>
  <c r="J215" i="9"/>
  <c r="F191" i="9"/>
  <c r="H191" i="9"/>
  <c r="I191" i="9"/>
  <c r="J191" i="9"/>
  <c r="G184" i="9"/>
  <c r="K184" i="9"/>
  <c r="L184" i="9"/>
  <c r="G125" i="9"/>
  <c r="L125" i="9"/>
  <c r="K125" i="9"/>
  <c r="F108" i="9"/>
  <c r="H108" i="9"/>
  <c r="J108" i="9"/>
  <c r="I108" i="9"/>
  <c r="I300" i="11"/>
  <c r="F300" i="11"/>
  <c r="H300" i="11"/>
  <c r="J300" i="11"/>
  <c r="J177" i="6"/>
  <c r="J169" i="6"/>
  <c r="J161" i="6"/>
  <c r="J153" i="6"/>
  <c r="L337" i="9"/>
  <c r="J335" i="9"/>
  <c r="L329" i="9"/>
  <c r="J327" i="9"/>
  <c r="L321" i="9"/>
  <c r="J319" i="9"/>
  <c r="L313" i="9"/>
  <c r="J311" i="9"/>
  <c r="L305" i="9"/>
  <c r="J303" i="9"/>
  <c r="K298" i="9"/>
  <c r="J294" i="9"/>
  <c r="L292" i="9"/>
  <c r="J288" i="9"/>
  <c r="L278" i="9"/>
  <c r="H274" i="9"/>
  <c r="K271" i="9"/>
  <c r="K263" i="9"/>
  <c r="K260" i="9"/>
  <c r="F247" i="9"/>
  <c r="H247" i="9"/>
  <c r="J247" i="9"/>
  <c r="J246" i="9"/>
  <c r="F239" i="9"/>
  <c r="H239" i="9"/>
  <c r="J239" i="9"/>
  <c r="I238" i="9"/>
  <c r="J238" i="9"/>
  <c r="F231" i="9"/>
  <c r="H231" i="9"/>
  <c r="J231" i="9"/>
  <c r="I230" i="9"/>
  <c r="J230" i="9"/>
  <c r="F223" i="9"/>
  <c r="H223" i="9"/>
  <c r="J223" i="9"/>
  <c r="J188" i="9"/>
  <c r="F188" i="9"/>
  <c r="H188" i="9"/>
  <c r="K181" i="9"/>
  <c r="L181" i="9"/>
  <c r="G181" i="9"/>
  <c r="I119" i="9"/>
  <c r="F119" i="9"/>
  <c r="H119" i="9"/>
  <c r="J119" i="9"/>
  <c r="K119" i="9"/>
  <c r="H277" i="9"/>
  <c r="I277" i="9"/>
  <c r="H263" i="9"/>
  <c r="J263" i="9"/>
  <c r="L251" i="9"/>
  <c r="G251" i="9"/>
  <c r="K244" i="9"/>
  <c r="L243" i="9"/>
  <c r="G243" i="9"/>
  <c r="H236" i="9"/>
  <c r="G235" i="9"/>
  <c r="K228" i="9"/>
  <c r="H228" i="9"/>
  <c r="L227" i="9"/>
  <c r="G227" i="9"/>
  <c r="K220" i="9"/>
  <c r="H220" i="9"/>
  <c r="L219" i="9"/>
  <c r="G219" i="9"/>
  <c r="F199" i="9"/>
  <c r="H199" i="9"/>
  <c r="I199" i="9"/>
  <c r="J199" i="9"/>
  <c r="G192" i="9"/>
  <c r="K192" i="9"/>
  <c r="L192" i="9"/>
  <c r="F143" i="9"/>
  <c r="H143" i="9"/>
  <c r="I143" i="9"/>
  <c r="J143" i="9"/>
  <c r="I138" i="6"/>
  <c r="L339" i="9"/>
  <c r="I336" i="9"/>
  <c r="L331" i="9"/>
  <c r="I328" i="9"/>
  <c r="I320" i="9"/>
  <c r="L315" i="9"/>
  <c r="L307" i="9"/>
  <c r="I304" i="9"/>
  <c r="I298" i="9"/>
  <c r="K296" i="9"/>
  <c r="K295" i="9"/>
  <c r="J292" i="9"/>
  <c r="J283" i="9"/>
  <c r="H278" i="9"/>
  <c r="K275" i="9"/>
  <c r="J266" i="9"/>
  <c r="I262" i="9"/>
  <c r="J262" i="9"/>
  <c r="I260" i="9"/>
  <c r="K259" i="9"/>
  <c r="F258" i="9"/>
  <c r="H254" i="9"/>
  <c r="L252" i="9"/>
  <c r="I212" i="9"/>
  <c r="J196" i="9"/>
  <c r="K196" i="9"/>
  <c r="F196" i="9"/>
  <c r="H196" i="9"/>
  <c r="K189" i="9"/>
  <c r="L189" i="9"/>
  <c r="G189" i="9"/>
  <c r="F175" i="9"/>
  <c r="H175" i="9"/>
  <c r="I175" i="9"/>
  <c r="J175" i="9"/>
  <c r="H167" i="9"/>
  <c r="F159" i="9"/>
  <c r="H159" i="9"/>
  <c r="I159" i="9"/>
  <c r="J159" i="9"/>
  <c r="F151" i="9"/>
  <c r="H151" i="9"/>
  <c r="I151" i="9"/>
  <c r="J151" i="9"/>
  <c r="G85" i="9"/>
  <c r="K85" i="9"/>
  <c r="L85" i="9"/>
  <c r="L284" i="9"/>
  <c r="I283" i="9"/>
  <c r="L277" i="9"/>
  <c r="J275" i="9"/>
  <c r="L271" i="9"/>
  <c r="J269" i="9"/>
  <c r="L267" i="9"/>
  <c r="G267" i="9"/>
  <c r="I266" i="9"/>
  <c r="F261" i="9"/>
  <c r="H261" i="9"/>
  <c r="I261" i="9"/>
  <c r="K255" i="9"/>
  <c r="J253" i="9"/>
  <c r="I250" i="9"/>
  <c r="K250" i="9"/>
  <c r="I242" i="9"/>
  <c r="K242" i="9"/>
  <c r="F242" i="9"/>
  <c r="I234" i="9"/>
  <c r="K234" i="9"/>
  <c r="F234" i="9"/>
  <c r="I226" i="9"/>
  <c r="I218" i="9"/>
  <c r="L215" i="9"/>
  <c r="F207" i="9"/>
  <c r="H207" i="9"/>
  <c r="I207" i="9"/>
  <c r="J207" i="9"/>
  <c r="G200" i="9"/>
  <c r="L180" i="9"/>
  <c r="L137" i="9"/>
  <c r="I245" i="9"/>
  <c r="I237" i="9"/>
  <c r="I229" i="9"/>
  <c r="I221" i="9"/>
  <c r="K215" i="9"/>
  <c r="J214" i="9"/>
  <c r="I213" i="9"/>
  <c r="K207" i="9"/>
  <c r="J206" i="9"/>
  <c r="I205" i="9"/>
  <c r="G203" i="9"/>
  <c r="F202" i="9"/>
  <c r="K199" i="9"/>
  <c r="J198" i="9"/>
  <c r="I197" i="9"/>
  <c r="G195" i="9"/>
  <c r="F194" i="9"/>
  <c r="K191" i="9"/>
  <c r="J190" i="9"/>
  <c r="I189" i="9"/>
  <c r="G187" i="9"/>
  <c r="F186" i="9"/>
  <c r="K183" i="9"/>
  <c r="J182" i="9"/>
  <c r="I181" i="9"/>
  <c r="G179" i="9"/>
  <c r="K175" i="9"/>
  <c r="I173" i="9"/>
  <c r="H172" i="9"/>
  <c r="G171" i="9"/>
  <c r="F170" i="9"/>
  <c r="J166" i="9"/>
  <c r="I165" i="9"/>
  <c r="H164" i="9"/>
  <c r="G163" i="9"/>
  <c r="F162" i="9"/>
  <c r="K159" i="9"/>
  <c r="J158" i="9"/>
  <c r="I157" i="9"/>
  <c r="H156" i="9"/>
  <c r="G155" i="9"/>
  <c r="F154" i="9"/>
  <c r="K151" i="9"/>
  <c r="J150" i="9"/>
  <c r="I149" i="9"/>
  <c r="H148" i="9"/>
  <c r="G147" i="9"/>
  <c r="F146" i="9"/>
  <c r="K143" i="9"/>
  <c r="J142" i="9"/>
  <c r="I141" i="9"/>
  <c r="H140" i="9"/>
  <c r="G139" i="9"/>
  <c r="H136" i="9"/>
  <c r="J134" i="9"/>
  <c r="G133" i="9"/>
  <c r="L133" i="9"/>
  <c r="J132" i="9"/>
  <c r="F129" i="9"/>
  <c r="I127" i="9"/>
  <c r="F127" i="9"/>
  <c r="I126" i="9"/>
  <c r="I124" i="9"/>
  <c r="I120" i="9"/>
  <c r="L115" i="9"/>
  <c r="J113" i="9"/>
  <c r="L112" i="9"/>
  <c r="I107" i="9"/>
  <c r="J107" i="9"/>
  <c r="G106" i="9"/>
  <c r="J105" i="9"/>
  <c r="L103" i="9"/>
  <c r="I95" i="9"/>
  <c r="K95" i="9"/>
  <c r="F95" i="9"/>
  <c r="L91" i="9"/>
  <c r="F89" i="9"/>
  <c r="F84" i="9"/>
  <c r="H84" i="9"/>
  <c r="J84" i="9"/>
  <c r="L73" i="9"/>
  <c r="L68" i="9"/>
  <c r="E12" i="9"/>
  <c r="P12" i="9"/>
  <c r="L13" i="9"/>
  <c r="L12" i="9"/>
  <c r="H12" i="6"/>
  <c r="F340" i="11"/>
  <c r="H340" i="11"/>
  <c r="I340" i="11"/>
  <c r="J340" i="11"/>
  <c r="G261" i="11"/>
  <c r="L261" i="11"/>
  <c r="K261" i="11"/>
  <c r="K252" i="11"/>
  <c r="G252" i="11"/>
  <c r="L252" i="11"/>
  <c r="H245" i="9"/>
  <c r="H237" i="9"/>
  <c r="H229" i="9"/>
  <c r="H221" i="9"/>
  <c r="H213" i="9"/>
  <c r="H205" i="9"/>
  <c r="H197" i="9"/>
  <c r="H189" i="9"/>
  <c r="H181" i="9"/>
  <c r="H173" i="9"/>
  <c r="H165" i="9"/>
  <c r="H157" i="9"/>
  <c r="H149" i="9"/>
  <c r="H141" i="9"/>
  <c r="I134" i="9"/>
  <c r="I132" i="9"/>
  <c r="K129" i="9"/>
  <c r="I128" i="9"/>
  <c r="H124" i="9"/>
  <c r="L123" i="9"/>
  <c r="H120" i="9"/>
  <c r="L119" i="9"/>
  <c r="F118" i="9"/>
  <c r="G116" i="9"/>
  <c r="I113" i="9"/>
  <c r="I105" i="9"/>
  <c r="K100" i="9"/>
  <c r="L92" i="9"/>
  <c r="K89" i="9"/>
  <c r="L88" i="9"/>
  <c r="G88" i="9"/>
  <c r="I83" i="9"/>
  <c r="J83" i="9"/>
  <c r="G82" i="9"/>
  <c r="J81" i="9"/>
  <c r="L79" i="9"/>
  <c r="I73" i="9"/>
  <c r="M13" i="9"/>
  <c r="M12" i="9"/>
  <c r="K13" i="9"/>
  <c r="K12" i="9"/>
  <c r="G325" i="11"/>
  <c r="K325" i="11"/>
  <c r="L325" i="11"/>
  <c r="K309" i="11"/>
  <c r="G173" i="9"/>
  <c r="F172" i="9"/>
  <c r="G165" i="9"/>
  <c r="F164" i="9"/>
  <c r="G157" i="9"/>
  <c r="F156" i="9"/>
  <c r="G149" i="9"/>
  <c r="F148" i="9"/>
  <c r="G141" i="9"/>
  <c r="F140" i="9"/>
  <c r="F136" i="9"/>
  <c r="F126" i="9"/>
  <c r="G122" i="9"/>
  <c r="F120" i="9"/>
  <c r="F113" i="9"/>
  <c r="F105" i="9"/>
  <c r="F100" i="9"/>
  <c r="H100" i="9"/>
  <c r="J100" i="9"/>
  <c r="G77" i="9"/>
  <c r="K77" i="9"/>
  <c r="L77" i="9"/>
  <c r="K76" i="9"/>
  <c r="L72" i="9"/>
  <c r="G72" i="9"/>
  <c r="H71" i="9"/>
  <c r="I71" i="9"/>
  <c r="K71" i="9"/>
  <c r="F71" i="9"/>
  <c r="I13" i="6"/>
  <c r="I12" i="6"/>
  <c r="G322" i="11"/>
  <c r="K322" i="11"/>
  <c r="L322" i="11"/>
  <c r="G313" i="11"/>
  <c r="K313" i="11"/>
  <c r="L313" i="11"/>
  <c r="J309" i="11"/>
  <c r="F309" i="11"/>
  <c r="H309" i="11"/>
  <c r="I309" i="11"/>
  <c r="L203" i="9"/>
  <c r="K202" i="9"/>
  <c r="L195" i="9"/>
  <c r="K194" i="9"/>
  <c r="L187" i="9"/>
  <c r="K186" i="9"/>
  <c r="L179" i="9"/>
  <c r="L171" i="9"/>
  <c r="K170" i="9"/>
  <c r="L163" i="9"/>
  <c r="L155" i="9"/>
  <c r="K154" i="9"/>
  <c r="L147" i="9"/>
  <c r="K146" i="9"/>
  <c r="L139" i="9"/>
  <c r="F134" i="9"/>
  <c r="K133" i="9"/>
  <c r="G132" i="9"/>
  <c r="G130" i="9"/>
  <c r="F128" i="9"/>
  <c r="K124" i="9"/>
  <c r="G120" i="9"/>
  <c r="K113" i="9"/>
  <c r="G113" i="9"/>
  <c r="L108" i="9"/>
  <c r="L104" i="9"/>
  <c r="G104" i="9"/>
  <c r="I99" i="9"/>
  <c r="J99" i="9"/>
  <c r="G98" i="9"/>
  <c r="L95" i="9"/>
  <c r="I87" i="9"/>
  <c r="K87" i="9"/>
  <c r="F87" i="9"/>
  <c r="F81" i="9"/>
  <c r="F76" i="9"/>
  <c r="H76" i="9"/>
  <c r="J76" i="9"/>
  <c r="K73" i="9"/>
  <c r="G13" i="9"/>
  <c r="G12" i="9"/>
  <c r="H13" i="9"/>
  <c r="L13" i="6"/>
  <c r="L12" i="6"/>
  <c r="F13" i="6"/>
  <c r="F12" i="6"/>
  <c r="G341" i="11"/>
  <c r="K341" i="11"/>
  <c r="L341" i="11"/>
  <c r="F332" i="11"/>
  <c r="H332" i="11"/>
  <c r="I332" i="11"/>
  <c r="J332" i="11"/>
  <c r="G128" i="9"/>
  <c r="G112" i="9"/>
  <c r="G93" i="9"/>
  <c r="K93" i="9"/>
  <c r="L93" i="9"/>
  <c r="K92" i="9"/>
  <c r="L80" i="9"/>
  <c r="G80" i="9"/>
  <c r="K74" i="9"/>
  <c r="L74" i="9"/>
  <c r="J73" i="9"/>
  <c r="H73" i="9"/>
  <c r="G69" i="9"/>
  <c r="K69" i="9"/>
  <c r="L69" i="9"/>
  <c r="F68" i="9"/>
  <c r="H68" i="9"/>
  <c r="J68" i="9"/>
  <c r="O12" i="9"/>
  <c r="O13" i="9"/>
  <c r="G13" i="6"/>
  <c r="G12" i="6"/>
  <c r="I202" i="9"/>
  <c r="I194" i="9"/>
  <c r="I186" i="9"/>
  <c r="L173" i="9"/>
  <c r="K172" i="9"/>
  <c r="I170" i="9"/>
  <c r="K164" i="9"/>
  <c r="I162" i="9"/>
  <c r="L157" i="9"/>
  <c r="I154" i="9"/>
  <c r="L149" i="9"/>
  <c r="K148" i="9"/>
  <c r="I146" i="9"/>
  <c r="L141" i="9"/>
  <c r="K140" i="9"/>
  <c r="L136" i="9"/>
  <c r="J129" i="9"/>
  <c r="L126" i="9"/>
  <c r="L116" i="9"/>
  <c r="J112" i="9"/>
  <c r="F112" i="9"/>
  <c r="G109" i="9"/>
  <c r="K109" i="9"/>
  <c r="L109" i="9"/>
  <c r="I103" i="9"/>
  <c r="K103" i="9"/>
  <c r="F103" i="9"/>
  <c r="H95" i="9"/>
  <c r="F92" i="9"/>
  <c r="H92" i="9"/>
  <c r="J92" i="9"/>
  <c r="L89" i="9"/>
  <c r="Q12" i="9"/>
  <c r="N13" i="9"/>
  <c r="N12" i="9"/>
  <c r="N13" i="6"/>
  <c r="N12" i="6"/>
  <c r="L340" i="11"/>
  <c r="L318" i="11"/>
  <c r="K137" i="9"/>
  <c r="K136" i="9"/>
  <c r="I129" i="9"/>
  <c r="K126" i="9"/>
  <c r="L124" i="9"/>
  <c r="K122" i="9"/>
  <c r="L120" i="9"/>
  <c r="G117" i="9"/>
  <c r="L117" i="9"/>
  <c r="I115" i="9"/>
  <c r="J115" i="9"/>
  <c r="K108" i="9"/>
  <c r="L100" i="9"/>
  <c r="K97" i="9"/>
  <c r="L96" i="9"/>
  <c r="G96" i="9"/>
  <c r="I91" i="9"/>
  <c r="J91" i="9"/>
  <c r="J89" i="9"/>
  <c r="I79" i="9"/>
  <c r="K79" i="9"/>
  <c r="F79" i="9"/>
  <c r="L71" i="9"/>
  <c r="G333" i="11"/>
  <c r="K333" i="11"/>
  <c r="L333" i="11"/>
  <c r="F318" i="11"/>
  <c r="H318" i="11"/>
  <c r="I318" i="11"/>
  <c r="J318" i="11"/>
  <c r="J75" i="9"/>
  <c r="K68" i="9"/>
  <c r="J67" i="9"/>
  <c r="K340" i="11"/>
  <c r="J339" i="11"/>
  <c r="H337" i="11"/>
  <c r="G336" i="11"/>
  <c r="F335" i="11"/>
  <c r="K332" i="11"/>
  <c r="J331" i="11"/>
  <c r="H329" i="11"/>
  <c r="G328" i="11"/>
  <c r="F327" i="11"/>
  <c r="K324" i="11"/>
  <c r="G323" i="11"/>
  <c r="H317" i="11"/>
  <c r="H314" i="11"/>
  <c r="J312" i="11"/>
  <c r="F310" i="11"/>
  <c r="L309" i="11"/>
  <c r="H308" i="11"/>
  <c r="K306" i="11"/>
  <c r="H305" i="11"/>
  <c r="K303" i="11"/>
  <c r="F301" i="11"/>
  <c r="L300" i="11"/>
  <c r="I299" i="11"/>
  <c r="H296" i="11"/>
  <c r="J290" i="11"/>
  <c r="I285" i="11"/>
  <c r="G248" i="11"/>
  <c r="K248" i="11"/>
  <c r="L248" i="11"/>
  <c r="G105" i="9"/>
  <c r="F104" i="9"/>
  <c r="G97" i="9"/>
  <c r="F96" i="9"/>
  <c r="G89" i="9"/>
  <c r="F88" i="9"/>
  <c r="G81" i="9"/>
  <c r="F80" i="9"/>
  <c r="G73" i="9"/>
  <c r="F72" i="9"/>
  <c r="F12" i="9"/>
  <c r="E132" i="3"/>
  <c r="F132" i="3"/>
  <c r="G132" i="3" s="1"/>
  <c r="E118" i="3"/>
  <c r="F118" i="3"/>
  <c r="E126" i="3"/>
  <c r="F126" i="3" s="1"/>
  <c r="G126" i="3" s="1"/>
  <c r="E108" i="3"/>
  <c r="F108" i="3"/>
  <c r="G108" i="3" s="1"/>
  <c r="P108" i="3"/>
  <c r="E114" i="3"/>
  <c r="F114" i="3"/>
  <c r="E109" i="3"/>
  <c r="F109" i="3"/>
  <c r="P109" i="3" s="1"/>
  <c r="E70" i="3"/>
  <c r="E72" i="3"/>
  <c r="F72" i="3" s="1"/>
  <c r="E74" i="3"/>
  <c r="E77" i="3"/>
  <c r="F77" i="3"/>
  <c r="P77" i="3" s="1"/>
  <c r="E80" i="3"/>
  <c r="F80" i="3"/>
  <c r="E88" i="3"/>
  <c r="F88" i="3" s="1"/>
  <c r="P88" i="3" s="1"/>
  <c r="E69" i="3"/>
  <c r="F69" i="3" s="1"/>
  <c r="P69" i="3" s="1"/>
  <c r="E64" i="3"/>
  <c r="E66" i="3"/>
  <c r="E68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22" i="3"/>
  <c r="E121" i="3"/>
  <c r="F121" i="3" s="1"/>
  <c r="P121" i="3" s="1"/>
  <c r="G123" i="3"/>
  <c r="E130" i="3"/>
  <c r="F130" i="3"/>
  <c r="G130" i="3" s="1"/>
  <c r="E116" i="3"/>
  <c r="E124" i="3"/>
  <c r="F124" i="3" s="1"/>
  <c r="P124" i="3" s="1"/>
  <c r="E81" i="3"/>
  <c r="F81" i="3"/>
  <c r="P81" i="3" s="1"/>
  <c r="E83" i="3"/>
  <c r="F83" i="3" s="1"/>
  <c r="E85" i="3"/>
  <c r="F85" i="3"/>
  <c r="P85" i="3"/>
  <c r="E87" i="3"/>
  <c r="F87" i="3"/>
  <c r="P87" i="3" s="1"/>
  <c r="E91" i="3"/>
  <c r="F91" i="3"/>
  <c r="E94" i="3"/>
  <c r="F94" i="3"/>
  <c r="G94" i="3" s="1"/>
  <c r="K94" i="3" s="1"/>
  <c r="E96" i="3"/>
  <c r="E99" i="3"/>
  <c r="E101" i="3"/>
  <c r="F101" i="3"/>
  <c r="P101" i="3" s="1"/>
  <c r="E103" i="3"/>
  <c r="E105" i="3"/>
  <c r="F105" i="3"/>
  <c r="P105" i="3" s="1"/>
  <c r="E111" i="3"/>
  <c r="F111" i="3" s="1"/>
  <c r="P111" i="3" s="1"/>
  <c r="U111" i="3" s="1"/>
  <c r="E115" i="3"/>
  <c r="F115" i="3"/>
  <c r="P115" i="3"/>
  <c r="E106" i="3"/>
  <c r="F106" i="3"/>
  <c r="P106" i="3" s="1"/>
  <c r="E119" i="3"/>
  <c r="F119" i="3" s="1"/>
  <c r="P119" i="3" s="1"/>
  <c r="E127" i="3"/>
  <c r="F127" i="3" s="1"/>
  <c r="E78" i="3"/>
  <c r="E110" i="3"/>
  <c r="F110" i="3" s="1"/>
  <c r="E122" i="3"/>
  <c r="E112" i="3"/>
  <c r="E61" i="3"/>
  <c r="E71" i="3"/>
  <c r="E73" i="3"/>
  <c r="F73" i="3" s="1"/>
  <c r="P73" i="3" s="1"/>
  <c r="E76" i="3"/>
  <c r="F76" i="3" s="1"/>
  <c r="P76" i="3" s="1"/>
  <c r="E79" i="3"/>
  <c r="E89" i="3"/>
  <c r="E98" i="3"/>
  <c r="E63" i="3"/>
  <c r="E65" i="3"/>
  <c r="E67" i="3"/>
  <c r="E6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43" i="16" s="1"/>
  <c r="E56" i="3"/>
  <c r="E58" i="3"/>
  <c r="E60" i="3"/>
  <c r="E129" i="3"/>
  <c r="F129" i="3" s="1"/>
  <c r="P129" i="3" s="1"/>
  <c r="E120" i="3"/>
  <c r="F120" i="3" s="1"/>
  <c r="E128" i="3"/>
  <c r="F128" i="3" s="1"/>
  <c r="E75" i="3"/>
  <c r="E82" i="3"/>
  <c r="F82" i="3"/>
  <c r="E84" i="3"/>
  <c r="F84" i="3"/>
  <c r="P84" i="3" s="1"/>
  <c r="E86" i="3"/>
  <c r="F86" i="3" s="1"/>
  <c r="P86" i="3" s="1"/>
  <c r="E90" i="3"/>
  <c r="F90" i="3" s="1"/>
  <c r="G90" i="3" s="1"/>
  <c r="E93" i="3"/>
  <c r="F93" i="3" s="1"/>
  <c r="P93" i="3" s="1"/>
  <c r="E95" i="3"/>
  <c r="E97" i="3"/>
  <c r="F97" i="3"/>
  <c r="E100" i="3"/>
  <c r="E102" i="3"/>
  <c r="F102" i="3" s="1"/>
  <c r="E104" i="3"/>
  <c r="E107" i="3"/>
  <c r="F107" i="3"/>
  <c r="P107" i="3" s="1"/>
  <c r="E113" i="3"/>
  <c r="F113" i="3"/>
  <c r="G76" i="3"/>
  <c r="E123" i="3"/>
  <c r="F123" i="3" s="1"/>
  <c r="P123" i="3"/>
  <c r="R123" i="3" s="1"/>
  <c r="T123" i="3" s="1"/>
  <c r="E92" i="3"/>
  <c r="E117" i="3"/>
  <c r="F117" i="3" s="1"/>
  <c r="E125" i="3"/>
  <c r="E131" i="3"/>
  <c r="F131" i="3" s="1"/>
  <c r="P131" i="3" s="1"/>
  <c r="C12" i="6"/>
  <c r="I339" i="11"/>
  <c r="G337" i="11"/>
  <c r="F336" i="11"/>
  <c r="I331" i="11"/>
  <c r="G329" i="11"/>
  <c r="F328" i="11"/>
  <c r="J324" i="11"/>
  <c r="F323" i="11"/>
  <c r="F320" i="11"/>
  <c r="J315" i="11"/>
  <c r="G311" i="11"/>
  <c r="K310" i="11"/>
  <c r="G308" i="11"/>
  <c r="J306" i="11"/>
  <c r="G305" i="11"/>
  <c r="K300" i="11"/>
  <c r="G299" i="11"/>
  <c r="J297" i="11"/>
  <c r="F293" i="11"/>
  <c r="H291" i="11"/>
  <c r="I291" i="11"/>
  <c r="I290" i="11"/>
  <c r="L289" i="11"/>
  <c r="L288" i="11"/>
  <c r="G277" i="11"/>
  <c r="K277" i="11"/>
  <c r="G276" i="11"/>
  <c r="L276" i="11"/>
  <c r="G338" i="11"/>
  <c r="F337" i="11"/>
  <c r="G330" i="11"/>
  <c r="F329" i="11"/>
  <c r="H324" i="11"/>
  <c r="F317" i="11"/>
  <c r="F308" i="11"/>
  <c r="G302" i="11"/>
  <c r="F299" i="11"/>
  <c r="F296" i="11"/>
  <c r="K293" i="11"/>
  <c r="F290" i="11"/>
  <c r="G286" i="11"/>
  <c r="K286" i="11"/>
  <c r="L286" i="11"/>
  <c r="L281" i="11"/>
  <c r="G281" i="11"/>
  <c r="H280" i="11"/>
  <c r="I280" i="11"/>
  <c r="K280" i="11"/>
  <c r="F280" i="11"/>
  <c r="K273" i="11"/>
  <c r="G273" i="11"/>
  <c r="K249" i="11"/>
  <c r="G249" i="11"/>
  <c r="J12" i="6"/>
  <c r="L336" i="11"/>
  <c r="K335" i="11"/>
  <c r="L328" i="11"/>
  <c r="K327" i="11"/>
  <c r="G321" i="11"/>
  <c r="L310" i="11"/>
  <c r="L301" i="11"/>
  <c r="H297" i="11"/>
  <c r="I255" i="11"/>
  <c r="F255" i="11"/>
  <c r="H255" i="11"/>
  <c r="J255" i="11"/>
  <c r="F285" i="11"/>
  <c r="J285" i="11"/>
  <c r="G237" i="11"/>
  <c r="L237" i="11"/>
  <c r="K237" i="11"/>
  <c r="G213" i="11"/>
  <c r="L213" i="11"/>
  <c r="K213" i="11"/>
  <c r="L338" i="11"/>
  <c r="L330" i="11"/>
  <c r="L317" i="11"/>
  <c r="H316" i="11"/>
  <c r="K314" i="11"/>
  <c r="K311" i="11"/>
  <c r="I310" i="11"/>
  <c r="I307" i="11"/>
  <c r="I301" i="11"/>
  <c r="K296" i="11"/>
  <c r="L293" i="11"/>
  <c r="J291" i="11"/>
  <c r="K283" i="11"/>
  <c r="L283" i="11"/>
  <c r="J282" i="11"/>
  <c r="H282" i="11"/>
  <c r="K276" i="11"/>
  <c r="L265" i="11"/>
  <c r="J251" i="11"/>
  <c r="K251" i="11"/>
  <c r="L251" i="11"/>
  <c r="F251" i="11"/>
  <c r="H251" i="11"/>
  <c r="H231" i="11"/>
  <c r="I231" i="11"/>
  <c r="F231" i="11"/>
  <c r="J231" i="11"/>
  <c r="K231" i="11"/>
  <c r="L231" i="11"/>
  <c r="H222" i="11"/>
  <c r="F222" i="11"/>
  <c r="I222" i="11"/>
  <c r="J222" i="11"/>
  <c r="K222" i="11"/>
  <c r="L222" i="11"/>
  <c r="G207" i="11"/>
  <c r="K207" i="11"/>
  <c r="L207" i="11"/>
  <c r="J65" i="11"/>
  <c r="F65" i="11"/>
  <c r="H65" i="11"/>
  <c r="I65" i="11"/>
  <c r="L65" i="11"/>
  <c r="K318" i="11"/>
  <c r="K317" i="11"/>
  <c r="K308" i="11"/>
  <c r="L302" i="11"/>
  <c r="H301" i="11"/>
  <c r="K299" i="11"/>
  <c r="K294" i="11"/>
  <c r="L294" i="11"/>
  <c r="L290" i="11"/>
  <c r="I289" i="11"/>
  <c r="F289" i="11"/>
  <c r="H288" i="11"/>
  <c r="I288" i="11"/>
  <c r="F288" i="11"/>
  <c r="L280" i="11"/>
  <c r="H265" i="11"/>
  <c r="F265" i="11"/>
  <c r="I265" i="11"/>
  <c r="J265" i="11"/>
  <c r="G263" i="11"/>
  <c r="K263" i="11"/>
  <c r="K241" i="11"/>
  <c r="G241" i="11"/>
  <c r="L241" i="11"/>
  <c r="K226" i="11"/>
  <c r="L226" i="11"/>
  <c r="G226" i="11"/>
  <c r="K285" i="11"/>
  <c r="J284" i="11"/>
  <c r="I283" i="11"/>
  <c r="H277" i="11"/>
  <c r="J275" i="11"/>
  <c r="H272" i="11"/>
  <c r="L271" i="11"/>
  <c r="F270" i="11"/>
  <c r="K267" i="11"/>
  <c r="G266" i="11"/>
  <c r="F264" i="11"/>
  <c r="I259" i="11"/>
  <c r="L257" i="11"/>
  <c r="G256" i="11"/>
  <c r="J249" i="11"/>
  <c r="L244" i="11"/>
  <c r="J241" i="11"/>
  <c r="H241" i="11"/>
  <c r="G240" i="11"/>
  <c r="J238" i="11"/>
  <c r="H236" i="11"/>
  <c r="L233" i="11"/>
  <c r="F230" i="11"/>
  <c r="H224" i="11"/>
  <c r="J220" i="11"/>
  <c r="L214" i="11"/>
  <c r="K209" i="11"/>
  <c r="L209" i="11"/>
  <c r="K208" i="11"/>
  <c r="G208" i="11"/>
  <c r="H207" i="11"/>
  <c r="I207" i="11"/>
  <c r="J207" i="11"/>
  <c r="F207" i="11"/>
  <c r="K199" i="11"/>
  <c r="J198" i="11"/>
  <c r="L192" i="11"/>
  <c r="G181" i="11"/>
  <c r="K181" i="11"/>
  <c r="L181" i="11"/>
  <c r="G165" i="11"/>
  <c r="K165" i="11"/>
  <c r="L165" i="11"/>
  <c r="G157" i="11"/>
  <c r="K157" i="11"/>
  <c r="L157" i="11"/>
  <c r="G149" i="11"/>
  <c r="K149" i="11"/>
  <c r="L149" i="11"/>
  <c r="G141" i="11"/>
  <c r="K141" i="11"/>
  <c r="L141" i="11"/>
  <c r="G133" i="11"/>
  <c r="K133" i="11"/>
  <c r="L133" i="11"/>
  <c r="G125" i="11"/>
  <c r="K125" i="11"/>
  <c r="L125" i="11"/>
  <c r="G117" i="11"/>
  <c r="K117" i="11"/>
  <c r="L117" i="11"/>
  <c r="G109" i="11"/>
  <c r="K109" i="11"/>
  <c r="L109" i="11"/>
  <c r="G282" i="11"/>
  <c r="F281" i="11"/>
  <c r="J278" i="11"/>
  <c r="F277" i="11"/>
  <c r="G274" i="11"/>
  <c r="F272" i="11"/>
  <c r="K268" i="11"/>
  <c r="I267" i="11"/>
  <c r="G264" i="11"/>
  <c r="H259" i="11"/>
  <c r="J257" i="11"/>
  <c r="L254" i="11"/>
  <c r="I249" i="11"/>
  <c r="G247" i="11"/>
  <c r="J244" i="11"/>
  <c r="I240" i="11"/>
  <c r="J240" i="11"/>
  <c r="I238" i="11"/>
  <c r="K225" i="11"/>
  <c r="G221" i="11"/>
  <c r="L221" i="11"/>
  <c r="I220" i="11"/>
  <c r="L215" i="11"/>
  <c r="K212" i="11"/>
  <c r="I208" i="11"/>
  <c r="J208" i="11"/>
  <c r="H206" i="11"/>
  <c r="I206" i="11"/>
  <c r="I204" i="11"/>
  <c r="H200" i="11"/>
  <c r="H192" i="11"/>
  <c r="L191" i="11"/>
  <c r="J89" i="11"/>
  <c r="F89" i="11"/>
  <c r="H89" i="11"/>
  <c r="I89" i="11"/>
  <c r="L89" i="11"/>
  <c r="I64" i="11"/>
  <c r="J64" i="11"/>
  <c r="F64" i="11"/>
  <c r="H64" i="11"/>
  <c r="K64" i="11"/>
  <c r="O12" i="11"/>
  <c r="G272" i="11"/>
  <c r="G245" i="11"/>
  <c r="L245" i="11"/>
  <c r="H239" i="11"/>
  <c r="I239" i="11"/>
  <c r="F239" i="11"/>
  <c r="K234" i="11"/>
  <c r="L234" i="11"/>
  <c r="J225" i="11"/>
  <c r="H225" i="11"/>
  <c r="G224" i="11"/>
  <c r="K215" i="11"/>
  <c r="G205" i="11"/>
  <c r="L205" i="11"/>
  <c r="H190" i="11"/>
  <c r="I190" i="11"/>
  <c r="K190" i="11"/>
  <c r="G189" i="11"/>
  <c r="L189" i="11"/>
  <c r="G72" i="11"/>
  <c r="K72" i="11"/>
  <c r="L72" i="11"/>
  <c r="L270" i="11"/>
  <c r="G253" i="11"/>
  <c r="L253" i="11"/>
  <c r="I247" i="11"/>
  <c r="F247" i="11"/>
  <c r="L230" i="11"/>
  <c r="I224" i="11"/>
  <c r="J224" i="11"/>
  <c r="K201" i="11"/>
  <c r="L201" i="11"/>
  <c r="K200" i="11"/>
  <c r="G200" i="11"/>
  <c r="H199" i="11"/>
  <c r="I199" i="11"/>
  <c r="J199" i="11"/>
  <c r="F199" i="11"/>
  <c r="F188" i="11"/>
  <c r="I188" i="11"/>
  <c r="H78" i="11"/>
  <c r="F78" i="11"/>
  <c r="I78" i="11"/>
  <c r="J78" i="11"/>
  <c r="K78" i="11"/>
  <c r="L78" i="11"/>
  <c r="K233" i="11"/>
  <c r="G229" i="11"/>
  <c r="L229" i="11"/>
  <c r="H223" i="11"/>
  <c r="I223" i="11"/>
  <c r="F223" i="11"/>
  <c r="I200" i="11"/>
  <c r="J200" i="11"/>
  <c r="H198" i="11"/>
  <c r="I198" i="11"/>
  <c r="K193" i="11"/>
  <c r="L193" i="11"/>
  <c r="I192" i="11"/>
  <c r="J192" i="11"/>
  <c r="F101" i="11"/>
  <c r="H101" i="11"/>
  <c r="I101" i="11"/>
  <c r="J101" i="11"/>
  <c r="K101" i="11"/>
  <c r="L101" i="11"/>
  <c r="K282" i="11"/>
  <c r="J281" i="11"/>
  <c r="K274" i="11"/>
  <c r="L272" i="11"/>
  <c r="J270" i="11"/>
  <c r="G269" i="11"/>
  <c r="L269" i="11"/>
  <c r="J268" i="11"/>
  <c r="K264" i="11"/>
  <c r="I263" i="11"/>
  <c r="F263" i="11"/>
  <c r="L247" i="11"/>
  <c r="K245" i="11"/>
  <c r="K242" i="11"/>
  <c r="L242" i="11"/>
  <c r="L239" i="11"/>
  <c r="L236" i="11"/>
  <c r="J233" i="11"/>
  <c r="H233" i="11"/>
  <c r="G232" i="11"/>
  <c r="J230" i="11"/>
  <c r="L225" i="11"/>
  <c r="K217" i="11"/>
  <c r="L217" i="11"/>
  <c r="K216" i="11"/>
  <c r="G216" i="11"/>
  <c r="H215" i="11"/>
  <c r="I215" i="11"/>
  <c r="J215" i="11"/>
  <c r="F215" i="11"/>
  <c r="J212" i="11"/>
  <c r="K205" i="11"/>
  <c r="L190" i="11"/>
  <c r="K189" i="11"/>
  <c r="F180" i="11"/>
  <c r="H180" i="11"/>
  <c r="I180" i="11"/>
  <c r="J180" i="11"/>
  <c r="F172" i="11"/>
  <c r="H172" i="11"/>
  <c r="I172" i="11"/>
  <c r="J172" i="11"/>
  <c r="F164" i="11"/>
  <c r="H164" i="11"/>
  <c r="I164" i="11"/>
  <c r="J164" i="11"/>
  <c r="F156" i="11"/>
  <c r="H156" i="11"/>
  <c r="I156" i="11"/>
  <c r="J156" i="11"/>
  <c r="F140" i="11"/>
  <c r="H140" i="11"/>
  <c r="I140" i="11"/>
  <c r="J140" i="11"/>
  <c r="F132" i="11"/>
  <c r="H132" i="11"/>
  <c r="I132" i="11"/>
  <c r="J132" i="11"/>
  <c r="F124" i="11"/>
  <c r="H124" i="11"/>
  <c r="I124" i="11"/>
  <c r="J124" i="11"/>
  <c r="F116" i="11"/>
  <c r="H116" i="11"/>
  <c r="I116" i="11"/>
  <c r="J116" i="11"/>
  <c r="F108" i="11"/>
  <c r="H108" i="11"/>
  <c r="I108" i="11"/>
  <c r="J108" i="11"/>
  <c r="H95" i="11"/>
  <c r="I95" i="11"/>
  <c r="F95" i="11"/>
  <c r="J95" i="11"/>
  <c r="K95" i="11"/>
  <c r="L95" i="11"/>
  <c r="K272" i="11"/>
  <c r="I271" i="11"/>
  <c r="F271" i="11"/>
  <c r="I270" i="11"/>
  <c r="I268" i="11"/>
  <c r="K265" i="11"/>
  <c r="I264" i="11"/>
  <c r="L259" i="11"/>
  <c r="K253" i="11"/>
  <c r="K239" i="11"/>
  <c r="L238" i="11"/>
  <c r="J236" i="11"/>
  <c r="I232" i="11"/>
  <c r="J232" i="11"/>
  <c r="I230" i="11"/>
  <c r="I225" i="11"/>
  <c r="L224" i="11"/>
  <c r="I216" i="11"/>
  <c r="J216" i="11"/>
  <c r="H214" i="11"/>
  <c r="I214" i="11"/>
  <c r="I212" i="11"/>
  <c r="L198" i="11"/>
  <c r="J190" i="11"/>
  <c r="L188" i="11"/>
  <c r="G86" i="11"/>
  <c r="K86" i="11"/>
  <c r="L86" i="11"/>
  <c r="F84" i="11"/>
  <c r="H84" i="11"/>
  <c r="I84" i="11"/>
  <c r="J84" i="11"/>
  <c r="K84" i="11"/>
  <c r="L84" i="11"/>
  <c r="K301" i="12"/>
  <c r="G301" i="12"/>
  <c r="L301" i="12"/>
  <c r="H217" i="11"/>
  <c r="H209" i="11"/>
  <c r="H201" i="11"/>
  <c r="H193" i="11"/>
  <c r="G192" i="11"/>
  <c r="F191" i="11"/>
  <c r="H185" i="11"/>
  <c r="G184" i="11"/>
  <c r="F183" i="11"/>
  <c r="H177" i="11"/>
  <c r="G176" i="11"/>
  <c r="F175" i="11"/>
  <c r="H169" i="11"/>
  <c r="G168" i="11"/>
  <c r="F167" i="11"/>
  <c r="H161" i="11"/>
  <c r="G160" i="11"/>
  <c r="F159" i="11"/>
  <c r="H153" i="11"/>
  <c r="G152" i="11"/>
  <c r="F151" i="11"/>
  <c r="H145" i="11"/>
  <c r="G144" i="11"/>
  <c r="F143" i="11"/>
  <c r="H137" i="11"/>
  <c r="G136" i="11"/>
  <c r="F135" i="11"/>
  <c r="H129" i="11"/>
  <c r="G128" i="11"/>
  <c r="F127" i="11"/>
  <c r="H121" i="11"/>
  <c r="G120" i="11"/>
  <c r="F119" i="11"/>
  <c r="H113" i="11"/>
  <c r="G112" i="11"/>
  <c r="F111" i="11"/>
  <c r="G105" i="11"/>
  <c r="J102" i="11"/>
  <c r="K97" i="11"/>
  <c r="H96" i="11"/>
  <c r="F94" i="11"/>
  <c r="K93" i="11"/>
  <c r="K87" i="11"/>
  <c r="I85" i="11"/>
  <c r="L81" i="11"/>
  <c r="J79" i="11"/>
  <c r="H77" i="11"/>
  <c r="K76" i="11"/>
  <c r="K74" i="11"/>
  <c r="L74" i="11"/>
  <c r="I72" i="11"/>
  <c r="J72" i="11"/>
  <c r="L70" i="11"/>
  <c r="E12" i="11"/>
  <c r="G13" i="11"/>
  <c r="G12" i="11"/>
  <c r="K286" i="12"/>
  <c r="L286" i="12"/>
  <c r="G286" i="12"/>
  <c r="G185" i="11"/>
  <c r="F184" i="11"/>
  <c r="G177" i="11"/>
  <c r="F176" i="11"/>
  <c r="G169" i="11"/>
  <c r="F168" i="11"/>
  <c r="G137" i="11"/>
  <c r="F136" i="11"/>
  <c r="G129" i="11"/>
  <c r="F128" i="11"/>
  <c r="G121" i="11"/>
  <c r="F120" i="11"/>
  <c r="G113" i="11"/>
  <c r="F112" i="11"/>
  <c r="H103" i="11"/>
  <c r="I103" i="11"/>
  <c r="H85" i="11"/>
  <c r="K82" i="11"/>
  <c r="L82" i="11"/>
  <c r="I80" i="11"/>
  <c r="J80" i="11"/>
  <c r="G79" i="11"/>
  <c r="M13" i="11"/>
  <c r="G332" i="12"/>
  <c r="K332" i="12"/>
  <c r="H259" i="12"/>
  <c r="I259" i="12"/>
  <c r="F259" i="12"/>
  <c r="J259" i="12"/>
  <c r="K259" i="12"/>
  <c r="L259" i="12"/>
  <c r="L183" i="11"/>
  <c r="K182" i="11"/>
  <c r="L175" i="11"/>
  <c r="K174" i="11"/>
  <c r="L167" i="11"/>
  <c r="K166" i="11"/>
  <c r="L159" i="11"/>
  <c r="K158" i="11"/>
  <c r="L151" i="11"/>
  <c r="K150" i="11"/>
  <c r="G146" i="11"/>
  <c r="F145" i="11"/>
  <c r="L143" i="11"/>
  <c r="K142" i="11"/>
  <c r="G138" i="11"/>
  <c r="F137" i="11"/>
  <c r="L135" i="11"/>
  <c r="K134" i="11"/>
  <c r="G130" i="11"/>
  <c r="F129" i="11"/>
  <c r="L127" i="11"/>
  <c r="K126" i="11"/>
  <c r="G122" i="11"/>
  <c r="F121" i="11"/>
  <c r="L119" i="11"/>
  <c r="K118" i="11"/>
  <c r="G114" i="11"/>
  <c r="F113" i="11"/>
  <c r="L111" i="11"/>
  <c r="K110" i="11"/>
  <c r="G106" i="11"/>
  <c r="F102" i="11"/>
  <c r="K90" i="11"/>
  <c r="L90" i="11"/>
  <c r="I88" i="11"/>
  <c r="J88" i="11"/>
  <c r="I13" i="11"/>
  <c r="I12" i="11"/>
  <c r="L293" i="12"/>
  <c r="K253" i="12"/>
  <c r="L253" i="12"/>
  <c r="G253" i="12"/>
  <c r="K159" i="11"/>
  <c r="J158" i="11"/>
  <c r="K151" i="11"/>
  <c r="J150" i="11"/>
  <c r="K143" i="11"/>
  <c r="H71" i="11"/>
  <c r="I71" i="11"/>
  <c r="C13" i="11"/>
  <c r="C12" i="11"/>
  <c r="I335" i="12"/>
  <c r="J335" i="12"/>
  <c r="K335" i="12"/>
  <c r="L335" i="12"/>
  <c r="F335" i="12"/>
  <c r="I293" i="12"/>
  <c r="J293" i="12"/>
  <c r="H293" i="12"/>
  <c r="F293" i="12"/>
  <c r="K230" i="12"/>
  <c r="L230" i="12"/>
  <c r="G230" i="12"/>
  <c r="K192" i="11"/>
  <c r="J191" i="11"/>
  <c r="L185" i="11"/>
  <c r="K184" i="11"/>
  <c r="J183" i="11"/>
  <c r="I182" i="11"/>
  <c r="L177" i="11"/>
  <c r="K176" i="11"/>
  <c r="J175" i="11"/>
  <c r="I174" i="11"/>
  <c r="L169" i="11"/>
  <c r="K168" i="11"/>
  <c r="J167" i="11"/>
  <c r="I166" i="11"/>
  <c r="L161" i="11"/>
  <c r="K160" i="11"/>
  <c r="J159" i="11"/>
  <c r="I158" i="11"/>
  <c r="L153" i="11"/>
  <c r="K152" i="11"/>
  <c r="J151" i="11"/>
  <c r="I150" i="11"/>
  <c r="L145" i="11"/>
  <c r="K144" i="11"/>
  <c r="I142" i="11"/>
  <c r="L137" i="11"/>
  <c r="K136" i="11"/>
  <c r="I134" i="11"/>
  <c r="L129" i="11"/>
  <c r="K128" i="11"/>
  <c r="I126" i="11"/>
  <c r="L121" i="11"/>
  <c r="K120" i="11"/>
  <c r="I118" i="11"/>
  <c r="L113" i="11"/>
  <c r="K112" i="11"/>
  <c r="I110" i="11"/>
  <c r="K103" i="11"/>
  <c r="K98" i="11"/>
  <c r="L98" i="11"/>
  <c r="I96" i="11"/>
  <c r="J96" i="11"/>
  <c r="H79" i="11"/>
  <c r="I79" i="11"/>
  <c r="K73" i="11"/>
  <c r="F328" i="12"/>
  <c r="J328" i="12"/>
  <c r="H328" i="12"/>
  <c r="L218" i="11"/>
  <c r="L210" i="11"/>
  <c r="L194" i="11"/>
  <c r="I191" i="11"/>
  <c r="L186" i="11"/>
  <c r="K185" i="11"/>
  <c r="J184" i="11"/>
  <c r="I183" i="11"/>
  <c r="L178" i="11"/>
  <c r="K177" i="11"/>
  <c r="J176" i="11"/>
  <c r="I175" i="11"/>
  <c r="L170" i="11"/>
  <c r="K169" i="11"/>
  <c r="J168" i="11"/>
  <c r="I167" i="11"/>
  <c r="L162" i="11"/>
  <c r="K161" i="11"/>
  <c r="J160" i="11"/>
  <c r="I159" i="11"/>
  <c r="L154" i="11"/>
  <c r="K153" i="11"/>
  <c r="J152" i="11"/>
  <c r="I151" i="11"/>
  <c r="L146" i="11"/>
  <c r="K145" i="11"/>
  <c r="J144" i="11"/>
  <c r="I143" i="11"/>
  <c r="L138" i="11"/>
  <c r="K137" i="11"/>
  <c r="J136" i="11"/>
  <c r="I135" i="11"/>
  <c r="L130" i="11"/>
  <c r="K129" i="11"/>
  <c r="J128" i="11"/>
  <c r="I127" i="11"/>
  <c r="L122" i="11"/>
  <c r="K121" i="11"/>
  <c r="J120" i="11"/>
  <c r="I119" i="11"/>
  <c r="L114" i="11"/>
  <c r="K113" i="11"/>
  <c r="J112" i="11"/>
  <c r="I111" i="11"/>
  <c r="L106" i="11"/>
  <c r="J103" i="11"/>
  <c r="H97" i="11"/>
  <c r="K94" i="11"/>
  <c r="I92" i="11"/>
  <c r="K88" i="11"/>
  <c r="H87" i="11"/>
  <c r="I87" i="11"/>
  <c r="I86" i="11"/>
  <c r="L85" i="11"/>
  <c r="K81" i="11"/>
  <c r="H80" i="11"/>
  <c r="K77" i="11"/>
  <c r="J69" i="11"/>
  <c r="K66" i="11"/>
  <c r="L66" i="11"/>
  <c r="G66" i="11"/>
  <c r="K62" i="11"/>
  <c r="H13" i="11"/>
  <c r="H12" i="11"/>
  <c r="G260" i="12"/>
  <c r="K260" i="12"/>
  <c r="L260" i="12"/>
  <c r="I104" i="11"/>
  <c r="J104" i="11"/>
  <c r="L102" i="11"/>
  <c r="L96" i="11"/>
  <c r="J94" i="11"/>
  <c r="H92" i="11"/>
  <c r="K89" i="11"/>
  <c r="H88" i="11"/>
  <c r="K85" i="11"/>
  <c r="J77" i="11"/>
  <c r="I69" i="11"/>
  <c r="K65" i="11"/>
  <c r="G65" i="11"/>
  <c r="L64" i="11"/>
  <c r="K13" i="11"/>
  <c r="K12" i="11"/>
  <c r="H333" i="12"/>
  <c r="F333" i="12"/>
  <c r="I333" i="12"/>
  <c r="L333" i="12"/>
  <c r="F13" i="11"/>
  <c r="F12" i="11"/>
  <c r="K336" i="12"/>
  <c r="J332" i="12"/>
  <c r="F332" i="12"/>
  <c r="G329" i="12"/>
  <c r="K329" i="12"/>
  <c r="L329" i="12"/>
  <c r="K317" i="12"/>
  <c r="G317" i="12"/>
  <c r="K309" i="12"/>
  <c r="G309" i="12"/>
  <c r="I301" i="12"/>
  <c r="J301" i="12"/>
  <c r="H301" i="12"/>
  <c r="K294" i="12"/>
  <c r="L294" i="12"/>
  <c r="L284" i="12"/>
  <c r="G268" i="12"/>
  <c r="H267" i="12"/>
  <c r="I267" i="12"/>
  <c r="F267" i="12"/>
  <c r="H260" i="12"/>
  <c r="I260" i="12"/>
  <c r="J260" i="12"/>
  <c r="F260" i="12"/>
  <c r="H223" i="12"/>
  <c r="I223" i="12"/>
  <c r="J223" i="12"/>
  <c r="F223" i="12"/>
  <c r="F218" i="12"/>
  <c r="J218" i="12"/>
  <c r="H218" i="12"/>
  <c r="I218" i="12"/>
  <c r="K218" i="12"/>
  <c r="L218" i="12"/>
  <c r="H149" i="12"/>
  <c r="I149" i="12"/>
  <c r="J149" i="12"/>
  <c r="K149" i="12"/>
  <c r="F149" i="12"/>
  <c r="L149" i="12"/>
  <c r="N12" i="11"/>
  <c r="H339" i="12"/>
  <c r="F336" i="12"/>
  <c r="J336" i="12"/>
  <c r="I317" i="12"/>
  <c r="J317" i="12"/>
  <c r="H317" i="12"/>
  <c r="I309" i="12"/>
  <c r="J309" i="12"/>
  <c r="H309" i="12"/>
  <c r="K302" i="12"/>
  <c r="L302" i="12"/>
  <c r="L292" i="12"/>
  <c r="G276" i="12"/>
  <c r="H275" i="12"/>
  <c r="I275" i="12"/>
  <c r="F275" i="12"/>
  <c r="H268" i="12"/>
  <c r="I268" i="12"/>
  <c r="J268" i="12"/>
  <c r="F268" i="12"/>
  <c r="H251" i="12"/>
  <c r="I251" i="12"/>
  <c r="J251" i="12"/>
  <c r="F251" i="12"/>
  <c r="K236" i="12"/>
  <c r="L236" i="12"/>
  <c r="G236" i="12"/>
  <c r="J214" i="12"/>
  <c r="F214" i="12"/>
  <c r="H214" i="12"/>
  <c r="I214" i="12"/>
  <c r="K214" i="12"/>
  <c r="L214" i="12"/>
  <c r="I331" i="12"/>
  <c r="F331" i="12"/>
  <c r="K328" i="12"/>
  <c r="K318" i="12"/>
  <c r="L318" i="12"/>
  <c r="K310" i="12"/>
  <c r="L310" i="12"/>
  <c r="G284" i="12"/>
  <c r="H283" i="12"/>
  <c r="I283" i="12"/>
  <c r="F283" i="12"/>
  <c r="H276" i="12"/>
  <c r="I276" i="12"/>
  <c r="J276" i="12"/>
  <c r="F276" i="12"/>
  <c r="K261" i="12"/>
  <c r="G261" i="12"/>
  <c r="H236" i="12"/>
  <c r="I236" i="12"/>
  <c r="J236" i="12"/>
  <c r="F236" i="12"/>
  <c r="L224" i="12"/>
  <c r="K224" i="12"/>
  <c r="G224" i="12"/>
  <c r="K221" i="12"/>
  <c r="L221" i="12"/>
  <c r="G221" i="12"/>
  <c r="H141" i="12"/>
  <c r="I141" i="12"/>
  <c r="J141" i="12"/>
  <c r="K141" i="12"/>
  <c r="F141" i="12"/>
  <c r="L141" i="12"/>
  <c r="G292" i="12"/>
  <c r="H291" i="12"/>
  <c r="I291" i="12"/>
  <c r="F291" i="12"/>
  <c r="H284" i="12"/>
  <c r="I284" i="12"/>
  <c r="J284" i="12"/>
  <c r="F284" i="12"/>
  <c r="K269" i="12"/>
  <c r="G269" i="12"/>
  <c r="I261" i="12"/>
  <c r="J261" i="12"/>
  <c r="H261" i="12"/>
  <c r="K252" i="12"/>
  <c r="G252" i="12"/>
  <c r="G227" i="12"/>
  <c r="K227" i="12"/>
  <c r="L227" i="12"/>
  <c r="F211" i="12"/>
  <c r="I211" i="12"/>
  <c r="J211" i="12"/>
  <c r="L211" i="12"/>
  <c r="H211" i="12"/>
  <c r="K167" i="12"/>
  <c r="L167" i="12"/>
  <c r="G167" i="12"/>
  <c r="Q13" i="11"/>
  <c r="Q12" i="11"/>
  <c r="J12" i="11"/>
  <c r="L336" i="12"/>
  <c r="L331" i="12"/>
  <c r="G324" i="12"/>
  <c r="G300" i="12"/>
  <c r="H299" i="12"/>
  <c r="I299" i="12"/>
  <c r="F299" i="12"/>
  <c r="H292" i="12"/>
  <c r="I292" i="12"/>
  <c r="J292" i="12"/>
  <c r="F292" i="12"/>
  <c r="K277" i="12"/>
  <c r="G277" i="12"/>
  <c r="I269" i="12"/>
  <c r="J269" i="12"/>
  <c r="H269" i="12"/>
  <c r="K267" i="12"/>
  <c r="K262" i="12"/>
  <c r="L262" i="12"/>
  <c r="H252" i="12"/>
  <c r="I252" i="12"/>
  <c r="J252" i="12"/>
  <c r="F252" i="12"/>
  <c r="K245" i="12"/>
  <c r="L245" i="12"/>
  <c r="G245" i="12"/>
  <c r="H233" i="12"/>
  <c r="I233" i="12"/>
  <c r="J233" i="12"/>
  <c r="K233" i="12"/>
  <c r="F233" i="12"/>
  <c r="I227" i="12"/>
  <c r="J227" i="12"/>
  <c r="F227" i="12"/>
  <c r="H227" i="12"/>
  <c r="J62" i="11"/>
  <c r="L339" i="12"/>
  <c r="K337" i="12"/>
  <c r="L337" i="12"/>
  <c r="I332" i="12"/>
  <c r="K331" i="12"/>
  <c r="K326" i="12"/>
  <c r="L326" i="12"/>
  <c r="K325" i="12"/>
  <c r="G325" i="12"/>
  <c r="I324" i="12"/>
  <c r="J324" i="12"/>
  <c r="F324" i="12"/>
  <c r="H323" i="12"/>
  <c r="I323" i="12"/>
  <c r="F323" i="12"/>
  <c r="G316" i="12"/>
  <c r="H315" i="12"/>
  <c r="I315" i="12"/>
  <c r="F315" i="12"/>
  <c r="G308" i="12"/>
  <c r="H307" i="12"/>
  <c r="I307" i="12"/>
  <c r="F307" i="12"/>
  <c r="H300" i="12"/>
  <c r="I300" i="12"/>
  <c r="J300" i="12"/>
  <c r="F300" i="12"/>
  <c r="K285" i="12"/>
  <c r="G285" i="12"/>
  <c r="L283" i="12"/>
  <c r="I277" i="12"/>
  <c r="J277" i="12"/>
  <c r="H277" i="12"/>
  <c r="K270" i="12"/>
  <c r="L270" i="12"/>
  <c r="J267" i="12"/>
  <c r="L251" i="12"/>
  <c r="I245" i="12"/>
  <c r="H245" i="12"/>
  <c r="J245" i="12"/>
  <c r="F245" i="12"/>
  <c r="K239" i="12"/>
  <c r="L239" i="12"/>
  <c r="G239" i="12"/>
  <c r="L223" i="12"/>
  <c r="H157" i="12"/>
  <c r="I157" i="12"/>
  <c r="J157" i="12"/>
  <c r="F157" i="12"/>
  <c r="K157" i="12"/>
  <c r="L157" i="12"/>
  <c r="H63" i="11"/>
  <c r="I63" i="11"/>
  <c r="K333" i="12"/>
  <c r="G333" i="12"/>
  <c r="J331" i="12"/>
  <c r="L328" i="12"/>
  <c r="J325" i="12"/>
  <c r="H325" i="12"/>
  <c r="H316" i="12"/>
  <c r="I316" i="12"/>
  <c r="J316" i="12"/>
  <c r="F316" i="12"/>
  <c r="H308" i="12"/>
  <c r="I308" i="12"/>
  <c r="J308" i="12"/>
  <c r="F308" i="12"/>
  <c r="K293" i="12"/>
  <c r="G293" i="12"/>
  <c r="L291" i="12"/>
  <c r="I285" i="12"/>
  <c r="J285" i="12"/>
  <c r="H285" i="12"/>
  <c r="K278" i="12"/>
  <c r="L278" i="12"/>
  <c r="F242" i="12"/>
  <c r="H242" i="12"/>
  <c r="I242" i="12"/>
  <c r="J242" i="12"/>
  <c r="K242" i="12"/>
  <c r="L216" i="12"/>
  <c r="K216" i="12"/>
  <c r="G216" i="12"/>
  <c r="K208" i="12"/>
  <c r="L208" i="12"/>
  <c r="G208" i="12"/>
  <c r="I166" i="12"/>
  <c r="J166" i="12"/>
  <c r="F166" i="12"/>
  <c r="L166" i="12"/>
  <c r="H166" i="12"/>
  <c r="K119" i="12"/>
  <c r="H119" i="12"/>
  <c r="I119" i="12"/>
  <c r="J119" i="12"/>
  <c r="L119" i="12"/>
  <c r="F119" i="12"/>
  <c r="I334" i="12"/>
  <c r="J327" i="12"/>
  <c r="I326" i="12"/>
  <c r="L321" i="12"/>
  <c r="K320" i="12"/>
  <c r="J319" i="12"/>
  <c r="I318" i="12"/>
  <c r="L313" i="12"/>
  <c r="K312" i="12"/>
  <c r="J311" i="12"/>
  <c r="I310" i="12"/>
  <c r="L305" i="12"/>
  <c r="K304" i="12"/>
  <c r="J303" i="12"/>
  <c r="I302" i="12"/>
  <c r="L297" i="12"/>
  <c r="K296" i="12"/>
  <c r="J295" i="12"/>
  <c r="I294" i="12"/>
  <c r="L289" i="12"/>
  <c r="K288" i="12"/>
  <c r="J287" i="12"/>
  <c r="I286" i="12"/>
  <c r="L281" i="12"/>
  <c r="K280" i="12"/>
  <c r="J279" i="12"/>
  <c r="I278" i="12"/>
  <c r="L273" i="12"/>
  <c r="K272" i="12"/>
  <c r="J271" i="12"/>
  <c r="I270" i="12"/>
  <c r="L265" i="12"/>
  <c r="K264" i="12"/>
  <c r="J263" i="12"/>
  <c r="I262" i="12"/>
  <c r="L257" i="12"/>
  <c r="K256" i="12"/>
  <c r="J255" i="12"/>
  <c r="I254" i="12"/>
  <c r="H253" i="12"/>
  <c r="L249" i="12"/>
  <c r="K248" i="12"/>
  <c r="J247" i="12"/>
  <c r="I246" i="12"/>
  <c r="J243" i="12"/>
  <c r="H239" i="12"/>
  <c r="J234" i="12"/>
  <c r="H230" i="12"/>
  <c r="J225" i="12"/>
  <c r="L222" i="12"/>
  <c r="H221" i="12"/>
  <c r="K219" i="12"/>
  <c r="K217" i="12"/>
  <c r="K213" i="12"/>
  <c r="I210" i="12"/>
  <c r="H165" i="12"/>
  <c r="I165" i="12"/>
  <c r="J165" i="12"/>
  <c r="F165" i="12"/>
  <c r="F162" i="12"/>
  <c r="J162" i="12"/>
  <c r="K162" i="12"/>
  <c r="K159" i="12"/>
  <c r="L159" i="12"/>
  <c r="G159" i="12"/>
  <c r="K321" i="12"/>
  <c r="J320" i="12"/>
  <c r="K313" i="12"/>
  <c r="J312" i="12"/>
  <c r="K305" i="12"/>
  <c r="J304" i="12"/>
  <c r="K297" i="12"/>
  <c r="J296" i="12"/>
  <c r="K289" i="12"/>
  <c r="J288" i="12"/>
  <c r="K281" i="12"/>
  <c r="J280" i="12"/>
  <c r="K273" i="12"/>
  <c r="J272" i="12"/>
  <c r="K265" i="12"/>
  <c r="J264" i="12"/>
  <c r="K257" i="12"/>
  <c r="J256" i="12"/>
  <c r="K249" i="12"/>
  <c r="J248" i="12"/>
  <c r="L244" i="12"/>
  <c r="J237" i="12"/>
  <c r="L235" i="12"/>
  <c r="I234" i="12"/>
  <c r="J231" i="12"/>
  <c r="J228" i="12"/>
  <c r="L226" i="12"/>
  <c r="K223" i="12"/>
  <c r="J217" i="12"/>
  <c r="J213" i="12"/>
  <c r="G211" i="12"/>
  <c r="K211" i="12"/>
  <c r="F202" i="12"/>
  <c r="J202" i="12"/>
  <c r="K202" i="12"/>
  <c r="F194" i="12"/>
  <c r="J194" i="12"/>
  <c r="K194" i="12"/>
  <c r="F186" i="12"/>
  <c r="J186" i="12"/>
  <c r="K186" i="12"/>
  <c r="F178" i="12"/>
  <c r="J178" i="12"/>
  <c r="K178" i="12"/>
  <c r="F170" i="12"/>
  <c r="J170" i="12"/>
  <c r="K170" i="12"/>
  <c r="K166" i="12"/>
  <c r="G166" i="12"/>
  <c r="K105" i="12"/>
  <c r="I105" i="12"/>
  <c r="J105" i="12"/>
  <c r="H105" i="12"/>
  <c r="L105" i="12"/>
  <c r="F105" i="12"/>
  <c r="I103" i="12"/>
  <c r="K103" i="12"/>
  <c r="H103" i="12"/>
  <c r="J103" i="12"/>
  <c r="L103" i="12"/>
  <c r="F103" i="12"/>
  <c r="F210" i="12"/>
  <c r="J210" i="12"/>
  <c r="K158" i="12"/>
  <c r="G158" i="12"/>
  <c r="L254" i="12"/>
  <c r="L246" i="12"/>
  <c r="F222" i="12"/>
  <c r="K207" i="12"/>
  <c r="G207" i="12"/>
  <c r="G206" i="12"/>
  <c r="G198" i="12"/>
  <c r="G190" i="12"/>
  <c r="G182" i="12"/>
  <c r="G174" i="12"/>
  <c r="H158" i="12"/>
  <c r="I158" i="12"/>
  <c r="J158" i="12"/>
  <c r="F158" i="12"/>
  <c r="K136" i="12"/>
  <c r="L136" i="12"/>
  <c r="G136" i="12"/>
  <c r="G129" i="12"/>
  <c r="K129" i="12"/>
  <c r="L129" i="12"/>
  <c r="F122" i="12"/>
  <c r="H122" i="12"/>
  <c r="J122" i="12"/>
  <c r="I122" i="12"/>
  <c r="K122" i="12"/>
  <c r="K254" i="12"/>
  <c r="J253" i="12"/>
  <c r="K246" i="12"/>
  <c r="L243" i="12"/>
  <c r="J239" i="12"/>
  <c r="L234" i="12"/>
  <c r="K231" i="12"/>
  <c r="K215" i="12"/>
  <c r="G215" i="12"/>
  <c r="L210" i="12"/>
  <c r="I206" i="12"/>
  <c r="J206" i="12"/>
  <c r="F206" i="12"/>
  <c r="H205" i="12"/>
  <c r="I205" i="12"/>
  <c r="F205" i="12"/>
  <c r="K200" i="12"/>
  <c r="L200" i="12"/>
  <c r="K199" i="12"/>
  <c r="G199" i="12"/>
  <c r="I198" i="12"/>
  <c r="J198" i="12"/>
  <c r="F198" i="12"/>
  <c r="H197" i="12"/>
  <c r="I197" i="12"/>
  <c r="F197" i="12"/>
  <c r="K192" i="12"/>
  <c r="L192" i="12"/>
  <c r="K191" i="12"/>
  <c r="G191" i="12"/>
  <c r="I190" i="12"/>
  <c r="J190" i="12"/>
  <c r="F190" i="12"/>
  <c r="H189" i="12"/>
  <c r="I189" i="12"/>
  <c r="F189" i="12"/>
  <c r="K184" i="12"/>
  <c r="L184" i="12"/>
  <c r="K183" i="12"/>
  <c r="G183" i="12"/>
  <c r="I182" i="12"/>
  <c r="J182" i="12"/>
  <c r="F182" i="12"/>
  <c r="H181" i="12"/>
  <c r="I181" i="12"/>
  <c r="F181" i="12"/>
  <c r="K176" i="12"/>
  <c r="L176" i="12"/>
  <c r="K175" i="12"/>
  <c r="G175" i="12"/>
  <c r="I174" i="12"/>
  <c r="J174" i="12"/>
  <c r="F174" i="12"/>
  <c r="H173" i="12"/>
  <c r="I173" i="12"/>
  <c r="F173" i="12"/>
  <c r="K150" i="12"/>
  <c r="L150" i="12"/>
  <c r="G150" i="12"/>
  <c r="K142" i="12"/>
  <c r="L142" i="12"/>
  <c r="G142" i="12"/>
  <c r="L106" i="12"/>
  <c r="K106" i="12"/>
  <c r="G106" i="12"/>
  <c r="L102" i="12"/>
  <c r="G102" i="12"/>
  <c r="K102" i="12"/>
  <c r="K243" i="12"/>
  <c r="I230" i="12"/>
  <c r="J221" i="12"/>
  <c r="G212" i="12"/>
  <c r="L212" i="12"/>
  <c r="K210" i="12"/>
  <c r="G203" i="12"/>
  <c r="K203" i="12"/>
  <c r="L203" i="12"/>
  <c r="J199" i="12"/>
  <c r="H199" i="12"/>
  <c r="G195" i="12"/>
  <c r="K195" i="12"/>
  <c r="L195" i="12"/>
  <c r="J191" i="12"/>
  <c r="H191" i="12"/>
  <c r="G187" i="12"/>
  <c r="K187" i="12"/>
  <c r="L187" i="12"/>
  <c r="J183" i="12"/>
  <c r="H183" i="12"/>
  <c r="G179" i="12"/>
  <c r="K179" i="12"/>
  <c r="L179" i="12"/>
  <c r="J175" i="12"/>
  <c r="H175" i="12"/>
  <c r="G171" i="12"/>
  <c r="K171" i="12"/>
  <c r="L171" i="12"/>
  <c r="G163" i="12"/>
  <c r="K163" i="12"/>
  <c r="L163" i="12"/>
  <c r="I109" i="12"/>
  <c r="F109" i="12"/>
  <c r="H109" i="12"/>
  <c r="J109" i="12"/>
  <c r="L109" i="12"/>
  <c r="H167" i="12"/>
  <c r="H159" i="12"/>
  <c r="L155" i="12"/>
  <c r="K154" i="12"/>
  <c r="H151" i="12"/>
  <c r="L147" i="12"/>
  <c r="K146" i="12"/>
  <c r="H143" i="12"/>
  <c r="L140" i="12"/>
  <c r="H139" i="12"/>
  <c r="H136" i="12"/>
  <c r="L132" i="12"/>
  <c r="H130" i="12"/>
  <c r="J130" i="12"/>
  <c r="H129" i="12"/>
  <c r="H125" i="12"/>
  <c r="G123" i="12"/>
  <c r="K123" i="12"/>
  <c r="J121" i="12"/>
  <c r="L112" i="12"/>
  <c r="H97" i="12"/>
  <c r="K73" i="12"/>
  <c r="G73" i="12"/>
  <c r="K41" i="12"/>
  <c r="G41" i="12"/>
  <c r="H67" i="12"/>
  <c r="I67" i="12"/>
  <c r="J67" i="12"/>
  <c r="F67" i="12"/>
  <c r="L204" i="12"/>
  <c r="L196" i="12"/>
  <c r="L188" i="12"/>
  <c r="L180" i="12"/>
  <c r="L172" i="12"/>
  <c r="L164" i="12"/>
  <c r="L156" i="12"/>
  <c r="K155" i="12"/>
  <c r="J154" i="12"/>
  <c r="G151" i="12"/>
  <c r="F150" i="12"/>
  <c r="L148" i="12"/>
  <c r="K147" i="12"/>
  <c r="J146" i="12"/>
  <c r="G143" i="12"/>
  <c r="F142" i="12"/>
  <c r="G139" i="12"/>
  <c r="F129" i="12"/>
  <c r="F127" i="12"/>
  <c r="K126" i="12"/>
  <c r="H121" i="12"/>
  <c r="L114" i="12"/>
  <c r="K114" i="12"/>
  <c r="K113" i="12"/>
  <c r="I113" i="12"/>
  <c r="J113" i="12"/>
  <c r="I111" i="12"/>
  <c r="K111" i="12"/>
  <c r="H111" i="12"/>
  <c r="L110" i="12"/>
  <c r="G110" i="12"/>
  <c r="K109" i="12"/>
  <c r="L104" i="12"/>
  <c r="L53" i="12"/>
  <c r="G53" i="12"/>
  <c r="K53" i="12"/>
  <c r="L21" i="12"/>
  <c r="G21" i="12"/>
  <c r="K21" i="12"/>
  <c r="L96" i="12"/>
  <c r="K65" i="12"/>
  <c r="G65" i="12"/>
  <c r="K33" i="12"/>
  <c r="G33" i="12"/>
  <c r="I101" i="12"/>
  <c r="F101" i="12"/>
  <c r="L98" i="12"/>
  <c r="K98" i="12"/>
  <c r="K97" i="12"/>
  <c r="I97" i="12"/>
  <c r="J97" i="12"/>
  <c r="I95" i="12"/>
  <c r="K95" i="12"/>
  <c r="H95" i="12"/>
  <c r="L94" i="12"/>
  <c r="G94" i="12"/>
  <c r="H93" i="12"/>
  <c r="I93" i="12"/>
  <c r="F93" i="12"/>
  <c r="H85" i="12"/>
  <c r="I85" i="12"/>
  <c r="F85" i="12"/>
  <c r="M12" i="12"/>
  <c r="M13" i="12"/>
  <c r="L77" i="12"/>
  <c r="G77" i="12"/>
  <c r="K77" i="12"/>
  <c r="L45" i="12"/>
  <c r="G45" i="12"/>
  <c r="K45" i="12"/>
  <c r="L151" i="12"/>
  <c r="L143" i="12"/>
  <c r="K127" i="12"/>
  <c r="L86" i="12"/>
  <c r="G86" i="12"/>
  <c r="E12" i="12"/>
  <c r="E13" i="12"/>
  <c r="K57" i="12"/>
  <c r="G57" i="12"/>
  <c r="K25" i="12"/>
  <c r="G25" i="12"/>
  <c r="G59" i="13"/>
  <c r="P59" i="13"/>
  <c r="N81" i="13"/>
  <c r="L168" i="12"/>
  <c r="L160" i="12"/>
  <c r="L152" i="12"/>
  <c r="K151" i="12"/>
  <c r="J150" i="12"/>
  <c r="L144" i="12"/>
  <c r="K143" i="12"/>
  <c r="J142" i="12"/>
  <c r="F140" i="12"/>
  <c r="L139" i="12"/>
  <c r="I138" i="12"/>
  <c r="J127" i="12"/>
  <c r="G126" i="12"/>
  <c r="J123" i="12"/>
  <c r="L122" i="12"/>
  <c r="L118" i="12"/>
  <c r="H117" i="12"/>
  <c r="L113" i="12"/>
  <c r="J111" i="12"/>
  <c r="K104" i="12"/>
  <c r="I87" i="12"/>
  <c r="J87" i="12"/>
  <c r="K87" i="12"/>
  <c r="H87" i="12"/>
  <c r="L57" i="12"/>
  <c r="L41" i="12"/>
  <c r="L69" i="12"/>
  <c r="G69" i="12"/>
  <c r="K69" i="12"/>
  <c r="L37" i="12"/>
  <c r="G37" i="12"/>
  <c r="K37" i="12"/>
  <c r="P46" i="13"/>
  <c r="G46" i="13"/>
  <c r="N90" i="13"/>
  <c r="I150" i="12"/>
  <c r="I142" i="12"/>
  <c r="J136" i="12"/>
  <c r="L133" i="12"/>
  <c r="G132" i="12"/>
  <c r="F130" i="12"/>
  <c r="F128" i="12"/>
  <c r="H128" i="12"/>
  <c r="I127" i="12"/>
  <c r="L125" i="12"/>
  <c r="L124" i="12"/>
  <c r="L121" i="12"/>
  <c r="L101" i="12"/>
  <c r="K96" i="12"/>
  <c r="L95" i="12"/>
  <c r="K94" i="12"/>
  <c r="K88" i="12"/>
  <c r="L88" i="12"/>
  <c r="D13" i="12"/>
  <c r="D12" i="12"/>
  <c r="C12" i="12"/>
  <c r="K81" i="12"/>
  <c r="G81" i="12"/>
  <c r="K49" i="12"/>
  <c r="G49" i="12"/>
  <c r="J58" i="12"/>
  <c r="I58" i="12"/>
  <c r="H58" i="12"/>
  <c r="F58" i="12"/>
  <c r="L58" i="12"/>
  <c r="H39" i="12"/>
  <c r="I39" i="12"/>
  <c r="F39" i="12"/>
  <c r="J39" i="12"/>
  <c r="H23" i="12"/>
  <c r="I23" i="12"/>
  <c r="J23" i="12"/>
  <c r="I136" i="12"/>
  <c r="J129" i="12"/>
  <c r="J101" i="12"/>
  <c r="L97" i="12"/>
  <c r="J95" i="12"/>
  <c r="L93" i="12"/>
  <c r="L85" i="12"/>
  <c r="L61" i="12"/>
  <c r="G61" i="12"/>
  <c r="K61" i="12"/>
  <c r="L29" i="12"/>
  <c r="G29" i="12"/>
  <c r="K29" i="12"/>
  <c r="L115" i="12"/>
  <c r="K90" i="12"/>
  <c r="J89" i="12"/>
  <c r="N12" i="12"/>
  <c r="L75" i="12"/>
  <c r="L67" i="12"/>
  <c r="L59" i="12"/>
  <c r="L51" i="12"/>
  <c r="L43" i="12"/>
  <c r="L35" i="12"/>
  <c r="L27" i="12"/>
  <c r="F12" i="12"/>
  <c r="F75" i="12"/>
  <c r="F43" i="12"/>
  <c r="I75" i="12"/>
  <c r="I66" i="12"/>
  <c r="J43" i="12"/>
  <c r="H35" i="12"/>
  <c r="F35" i="12"/>
  <c r="I55" i="13"/>
  <c r="P50" i="13"/>
  <c r="R50" i="13" s="1"/>
  <c r="T50" i="13" s="1"/>
  <c r="G50" i="13"/>
  <c r="G84" i="13"/>
  <c r="I276" i="14"/>
  <c r="H276" i="14"/>
  <c r="J276" i="14"/>
  <c r="F276" i="14"/>
  <c r="L276" i="14"/>
  <c r="K276" i="14"/>
  <c r="H120" i="12"/>
  <c r="L116" i="12"/>
  <c r="K115" i="12"/>
  <c r="J114" i="12"/>
  <c r="H112" i="12"/>
  <c r="L108" i="12"/>
  <c r="K107" i="12"/>
  <c r="J106" i="12"/>
  <c r="H104" i="12"/>
  <c r="L100" i="12"/>
  <c r="K99" i="12"/>
  <c r="J98" i="12"/>
  <c r="H96" i="12"/>
  <c r="L92" i="12"/>
  <c r="K91" i="12"/>
  <c r="J90" i="12"/>
  <c r="I89" i="12"/>
  <c r="H88" i="12"/>
  <c r="L84" i="12"/>
  <c r="K83" i="12"/>
  <c r="L66" i="12"/>
  <c r="F74" i="12"/>
  <c r="F66" i="12"/>
  <c r="I74" i="12"/>
  <c r="I43" i="12"/>
  <c r="J51" i="12"/>
  <c r="H63" i="12"/>
  <c r="I63" i="12"/>
  <c r="H34" i="12"/>
  <c r="J34" i="12"/>
  <c r="P56" i="13"/>
  <c r="R56" i="13" s="1"/>
  <c r="T56" i="13" s="1"/>
  <c r="G56" i="13"/>
  <c r="I49" i="13"/>
  <c r="P22" i="13"/>
  <c r="R22" i="13"/>
  <c r="T22" i="13" s="1"/>
  <c r="G22" i="13"/>
  <c r="K340" i="14"/>
  <c r="L340" i="14"/>
  <c r="G340" i="14"/>
  <c r="H114" i="12"/>
  <c r="H106" i="12"/>
  <c r="H98" i="12"/>
  <c r="H90" i="12"/>
  <c r="L80" i="12"/>
  <c r="L72" i="12"/>
  <c r="L64" i="12"/>
  <c r="L56" i="12"/>
  <c r="L48" i="12"/>
  <c r="L40" i="12"/>
  <c r="L32" i="12"/>
  <c r="L24" i="12"/>
  <c r="K75" i="12"/>
  <c r="K67" i="12"/>
  <c r="K59" i="12"/>
  <c r="K51" i="12"/>
  <c r="K43" i="12"/>
  <c r="K35" i="12"/>
  <c r="K27" i="12"/>
  <c r="G80" i="12"/>
  <c r="G76" i="12"/>
  <c r="G72" i="12"/>
  <c r="G68" i="12"/>
  <c r="G64" i="12"/>
  <c r="G60" i="12"/>
  <c r="G56" i="12"/>
  <c r="G52" i="12"/>
  <c r="G48" i="12"/>
  <c r="G44" i="12"/>
  <c r="G40" i="12"/>
  <c r="G36" i="12"/>
  <c r="G32" i="12"/>
  <c r="G28" i="12"/>
  <c r="G24" i="12"/>
  <c r="G13" i="12"/>
  <c r="I51" i="12"/>
  <c r="H71" i="12"/>
  <c r="I71" i="12"/>
  <c r="H66" i="12"/>
  <c r="H38" i="12"/>
  <c r="I38" i="12"/>
  <c r="H22" i="12"/>
  <c r="I22" i="12"/>
  <c r="P55" i="13"/>
  <c r="R55" i="13"/>
  <c r="T55" i="13" s="1"/>
  <c r="P52" i="13"/>
  <c r="R52" i="13"/>
  <c r="T52" i="13"/>
  <c r="G52" i="13"/>
  <c r="P42" i="13"/>
  <c r="G42" i="13"/>
  <c r="P26" i="13"/>
  <c r="G26" i="13"/>
  <c r="G98" i="13"/>
  <c r="I331" i="14"/>
  <c r="H331" i="14"/>
  <c r="J331" i="14"/>
  <c r="L331" i="14"/>
  <c r="F331" i="14"/>
  <c r="H270" i="14"/>
  <c r="I270" i="14"/>
  <c r="J270" i="14"/>
  <c r="F270" i="14"/>
  <c r="H27" i="12"/>
  <c r="F27" i="12"/>
  <c r="P58" i="13"/>
  <c r="G58" i="13"/>
  <c r="I41" i="13"/>
  <c r="P38" i="13"/>
  <c r="G38" i="13"/>
  <c r="I25" i="13"/>
  <c r="P89" i="13"/>
  <c r="G89" i="13"/>
  <c r="G79" i="12"/>
  <c r="G71" i="12"/>
  <c r="G63" i="12"/>
  <c r="G55" i="12"/>
  <c r="G47" i="12"/>
  <c r="G39" i="12"/>
  <c r="G31" i="12"/>
  <c r="G23" i="12"/>
  <c r="I27" i="12"/>
  <c r="J12" i="12"/>
  <c r="H79" i="12"/>
  <c r="I79" i="12"/>
  <c r="H74" i="12"/>
  <c r="H47" i="12"/>
  <c r="I47" i="12"/>
  <c r="H42" i="12"/>
  <c r="J42" i="12"/>
  <c r="H26" i="12"/>
  <c r="J26" i="12"/>
  <c r="P34" i="13"/>
  <c r="R34" i="13" s="1"/>
  <c r="T34" i="13"/>
  <c r="G34" i="13"/>
  <c r="P30" i="13"/>
  <c r="R30" i="13" s="1"/>
  <c r="T30" i="13" s="1"/>
  <c r="G30" i="13"/>
  <c r="P97" i="13"/>
  <c r="G97" i="13"/>
  <c r="K87" i="13"/>
  <c r="H264" i="14"/>
  <c r="I264" i="14"/>
  <c r="J264" i="14"/>
  <c r="F264" i="14"/>
  <c r="K264" i="14"/>
  <c r="L264" i="14"/>
  <c r="J27" i="12"/>
  <c r="H31" i="12"/>
  <c r="I31" i="12"/>
  <c r="P54" i="13"/>
  <c r="G54" i="13"/>
  <c r="I51" i="13"/>
  <c r="I33" i="13"/>
  <c r="P105" i="13"/>
  <c r="G105" i="13"/>
  <c r="H55" i="12"/>
  <c r="I55" i="12"/>
  <c r="H30" i="12"/>
  <c r="I30" i="12"/>
  <c r="P60" i="13"/>
  <c r="G60" i="13"/>
  <c r="J60" i="13" s="1"/>
  <c r="G258" i="14"/>
  <c r="K258" i="14"/>
  <c r="L258" i="14"/>
  <c r="H186" i="14"/>
  <c r="I186" i="14"/>
  <c r="J186" i="14"/>
  <c r="L186" i="14"/>
  <c r="F186" i="14"/>
  <c r="W20" i="13"/>
  <c r="W15" i="13"/>
  <c r="G48" i="13"/>
  <c r="G44" i="13"/>
  <c r="G40" i="13"/>
  <c r="G36" i="13"/>
  <c r="D14" i="13"/>
  <c r="E110" i="13"/>
  <c r="F110" i="13"/>
  <c r="P110" i="13"/>
  <c r="G104" i="13"/>
  <c r="E102" i="13"/>
  <c r="F102" i="13" s="1"/>
  <c r="G96" i="13"/>
  <c r="E94" i="13"/>
  <c r="F94" i="13"/>
  <c r="P94" i="13"/>
  <c r="E64" i="13"/>
  <c r="F64" i="13"/>
  <c r="L339" i="14"/>
  <c r="J337" i="14"/>
  <c r="K333" i="14"/>
  <c r="G330" i="14"/>
  <c r="G322" i="14"/>
  <c r="G314" i="14"/>
  <c r="G306" i="14"/>
  <c r="G298" i="14"/>
  <c r="G290" i="14"/>
  <c r="G282" i="14"/>
  <c r="J274" i="14"/>
  <c r="H274" i="14"/>
  <c r="I274" i="14"/>
  <c r="W19" i="13"/>
  <c r="W17" i="13"/>
  <c r="E43" i="13"/>
  <c r="F43" i="13" s="1"/>
  <c r="E39" i="13"/>
  <c r="F39" i="13" s="1"/>
  <c r="P39" i="13" s="1"/>
  <c r="E35" i="13"/>
  <c r="F35" i="13"/>
  <c r="P35" i="13" s="1"/>
  <c r="R35" i="13" s="1"/>
  <c r="T35" i="13" s="1"/>
  <c r="E31" i="13"/>
  <c r="F31" i="13" s="1"/>
  <c r="E27" i="13"/>
  <c r="F27" i="13" s="1"/>
  <c r="P27" i="13" s="1"/>
  <c r="E23" i="13"/>
  <c r="F23" i="13"/>
  <c r="W13" i="13"/>
  <c r="E107" i="13"/>
  <c r="F107" i="13" s="1"/>
  <c r="E99" i="13"/>
  <c r="F99" i="13" s="1"/>
  <c r="E91" i="13"/>
  <c r="F91" i="13"/>
  <c r="E88" i="13"/>
  <c r="F88" i="13" s="1"/>
  <c r="G88" i="13" s="1"/>
  <c r="P88" i="13"/>
  <c r="R88" i="13" s="1"/>
  <c r="E85" i="13"/>
  <c r="F85" i="13"/>
  <c r="P85" i="13" s="1"/>
  <c r="R85" i="13" s="1"/>
  <c r="T85" i="13" s="1"/>
  <c r="E82" i="13"/>
  <c r="F82" i="13"/>
  <c r="E79" i="13"/>
  <c r="F79" i="13" s="1"/>
  <c r="P79" i="13" s="1"/>
  <c r="G79" i="13"/>
  <c r="U79" i="13" s="1"/>
  <c r="E76" i="13"/>
  <c r="F76" i="13"/>
  <c r="E73" i="13"/>
  <c r="F73" i="13"/>
  <c r="E70" i="13"/>
  <c r="F70" i="13"/>
  <c r="P70" i="13" s="1"/>
  <c r="G63" i="13"/>
  <c r="J63" i="13" s="1"/>
  <c r="W2" i="13"/>
  <c r="W4" i="13"/>
  <c r="W10" i="13"/>
  <c r="L341" i="14"/>
  <c r="K339" i="14"/>
  <c r="H338" i="14"/>
  <c r="F338" i="14"/>
  <c r="I337" i="14"/>
  <c r="I333" i="14"/>
  <c r="J333" i="14"/>
  <c r="L332" i="14"/>
  <c r="K331" i="14"/>
  <c r="G331" i="14"/>
  <c r="H330" i="14"/>
  <c r="J330" i="14"/>
  <c r="F330" i="14"/>
  <c r="H322" i="14"/>
  <c r="I322" i="14"/>
  <c r="J322" i="14"/>
  <c r="F322" i="14"/>
  <c r="H314" i="14"/>
  <c r="I314" i="14"/>
  <c r="J314" i="14"/>
  <c r="F314" i="14"/>
  <c r="H306" i="14"/>
  <c r="I306" i="14"/>
  <c r="J306" i="14"/>
  <c r="F306" i="14"/>
  <c r="H298" i="14"/>
  <c r="I298" i="14"/>
  <c r="J298" i="14"/>
  <c r="F298" i="14"/>
  <c r="H290" i="14"/>
  <c r="I290" i="14"/>
  <c r="J290" i="14"/>
  <c r="F290" i="14"/>
  <c r="H282" i="14"/>
  <c r="I282" i="14"/>
  <c r="J282" i="14"/>
  <c r="F282" i="14"/>
  <c r="K270" i="14"/>
  <c r="G270" i="14"/>
  <c r="K268" i="14"/>
  <c r="L268" i="14"/>
  <c r="K254" i="14"/>
  <c r="G254" i="14"/>
  <c r="L254" i="14"/>
  <c r="F176" i="14"/>
  <c r="H176" i="14"/>
  <c r="I176" i="14"/>
  <c r="K176" i="14"/>
  <c r="L176" i="14"/>
  <c r="J176" i="14"/>
  <c r="K167" i="14"/>
  <c r="L167" i="14"/>
  <c r="G167" i="14"/>
  <c r="W14" i="13"/>
  <c r="E32" i="13"/>
  <c r="F32" i="13" s="1"/>
  <c r="E28" i="13"/>
  <c r="F28" i="13"/>
  <c r="P28" i="13"/>
  <c r="E24" i="13"/>
  <c r="F24" i="13"/>
  <c r="E109" i="13"/>
  <c r="F109" i="13"/>
  <c r="P109" i="13" s="1"/>
  <c r="G103" i="13"/>
  <c r="E101" i="13"/>
  <c r="F101" i="13"/>
  <c r="P101" i="13" s="1"/>
  <c r="U101" i="13" s="1"/>
  <c r="R101" i="13"/>
  <c r="T101" i="13" s="1"/>
  <c r="G95" i="13"/>
  <c r="E93" i="13"/>
  <c r="F93" i="13"/>
  <c r="P93" i="13"/>
  <c r="E72" i="13"/>
  <c r="F72" i="13" s="1"/>
  <c r="E69" i="13"/>
  <c r="F69" i="13" s="1"/>
  <c r="E66" i="13"/>
  <c r="F66" i="13" s="1"/>
  <c r="W7" i="13"/>
  <c r="J340" i="14"/>
  <c r="H340" i="14"/>
  <c r="F337" i="14"/>
  <c r="L329" i="14"/>
  <c r="K323" i="14"/>
  <c r="G323" i="14"/>
  <c r="L321" i="14"/>
  <c r="K315" i="14"/>
  <c r="G315" i="14"/>
  <c r="L313" i="14"/>
  <c r="K307" i="14"/>
  <c r="G307" i="14"/>
  <c r="L305" i="14"/>
  <c r="K299" i="14"/>
  <c r="G299" i="14"/>
  <c r="L297" i="14"/>
  <c r="K291" i="14"/>
  <c r="G291" i="14"/>
  <c r="L289" i="14"/>
  <c r="K283" i="14"/>
  <c r="G283" i="14"/>
  <c r="L281" i="14"/>
  <c r="H194" i="14"/>
  <c r="I194" i="14"/>
  <c r="J194" i="14"/>
  <c r="F194" i="14"/>
  <c r="L194" i="14"/>
  <c r="W11" i="13"/>
  <c r="W6" i="13"/>
  <c r="E21" i="13"/>
  <c r="F21" i="13"/>
  <c r="E67" i="13"/>
  <c r="F67" i="13"/>
  <c r="E75" i="13"/>
  <c r="F75" i="13"/>
  <c r="E83" i="13"/>
  <c r="F83" i="13"/>
  <c r="K329" i="14"/>
  <c r="I323" i="14"/>
  <c r="J323" i="14"/>
  <c r="H323" i="14"/>
  <c r="K321" i="14"/>
  <c r="I315" i="14"/>
  <c r="J315" i="14"/>
  <c r="H315" i="14"/>
  <c r="K313" i="14"/>
  <c r="I307" i="14"/>
  <c r="J307" i="14"/>
  <c r="H307" i="14"/>
  <c r="K305" i="14"/>
  <c r="I299" i="14"/>
  <c r="J299" i="14"/>
  <c r="H299" i="14"/>
  <c r="K297" i="14"/>
  <c r="I291" i="14"/>
  <c r="J291" i="14"/>
  <c r="H291" i="14"/>
  <c r="K289" i="14"/>
  <c r="I283" i="14"/>
  <c r="J283" i="14"/>
  <c r="H283" i="14"/>
  <c r="K281" i="14"/>
  <c r="K277" i="14"/>
  <c r="L277" i="14"/>
  <c r="L271" i="14"/>
  <c r="K271" i="14"/>
  <c r="L267" i="14"/>
  <c r="K265" i="14"/>
  <c r="L265" i="14"/>
  <c r="I252" i="14"/>
  <c r="H252" i="14"/>
  <c r="J252" i="14"/>
  <c r="K252" i="14"/>
  <c r="L252" i="14"/>
  <c r="F252" i="14"/>
  <c r="F249" i="14"/>
  <c r="J249" i="14"/>
  <c r="I249" i="14"/>
  <c r="K249" i="14"/>
  <c r="L249" i="14"/>
  <c r="H249" i="14"/>
  <c r="G225" i="14"/>
  <c r="L225" i="14"/>
  <c r="K225" i="14"/>
  <c r="K149" i="14"/>
  <c r="G149" i="14"/>
  <c r="W5" i="13"/>
  <c r="G341" i="14"/>
  <c r="K324" i="14"/>
  <c r="L324" i="14"/>
  <c r="K316" i="14"/>
  <c r="L316" i="14"/>
  <c r="K308" i="14"/>
  <c r="L308" i="14"/>
  <c r="K300" i="14"/>
  <c r="L300" i="14"/>
  <c r="K292" i="14"/>
  <c r="L292" i="14"/>
  <c r="K284" i="14"/>
  <c r="L284" i="14"/>
  <c r="I256" i="14"/>
  <c r="H256" i="14"/>
  <c r="J256" i="14"/>
  <c r="K256" i="14"/>
  <c r="L256" i="14"/>
  <c r="F256" i="14"/>
  <c r="G27" i="13"/>
  <c r="E108" i="13"/>
  <c r="F108" i="13"/>
  <c r="E100" i="13"/>
  <c r="F100" i="13"/>
  <c r="E92" i="13"/>
  <c r="F92" i="13" s="1"/>
  <c r="E80" i="13"/>
  <c r="F80" i="13" s="1"/>
  <c r="E77" i="13"/>
  <c r="F77" i="13"/>
  <c r="E74" i="13"/>
  <c r="F74" i="13"/>
  <c r="E71" i="13"/>
  <c r="F71" i="13"/>
  <c r="E68" i="13"/>
  <c r="F68" i="13"/>
  <c r="E65" i="13"/>
  <c r="F65" i="13"/>
  <c r="E62" i="13"/>
  <c r="F62" i="13"/>
  <c r="L298" i="14"/>
  <c r="L290" i="14"/>
  <c r="L282" i="14"/>
  <c r="G242" i="14"/>
  <c r="K242" i="14"/>
  <c r="L242" i="14"/>
  <c r="K179" i="14"/>
  <c r="L179" i="14"/>
  <c r="G179" i="14"/>
  <c r="L334" i="14"/>
  <c r="K334" i="14"/>
  <c r="H329" i="14"/>
  <c r="I329" i="14"/>
  <c r="F329" i="14"/>
  <c r="H321" i="14"/>
  <c r="I321" i="14"/>
  <c r="F321" i="14"/>
  <c r="H313" i="14"/>
  <c r="I313" i="14"/>
  <c r="F313" i="14"/>
  <c r="H305" i="14"/>
  <c r="I305" i="14"/>
  <c r="F305" i="14"/>
  <c r="H297" i="14"/>
  <c r="I297" i="14"/>
  <c r="F297" i="14"/>
  <c r="H289" i="14"/>
  <c r="I289" i="14"/>
  <c r="F289" i="14"/>
  <c r="H281" i="14"/>
  <c r="I281" i="14"/>
  <c r="F281" i="14"/>
  <c r="G274" i="14"/>
  <c r="K274" i="14"/>
  <c r="L274" i="14"/>
  <c r="H267" i="14"/>
  <c r="I267" i="14"/>
  <c r="J267" i="14"/>
  <c r="F267" i="14"/>
  <c r="K246" i="14"/>
  <c r="L246" i="14"/>
  <c r="G246" i="14"/>
  <c r="K171" i="14"/>
  <c r="L171" i="14"/>
  <c r="G171" i="14"/>
  <c r="K326" i="14"/>
  <c r="J325" i="14"/>
  <c r="K318" i="14"/>
  <c r="J317" i="14"/>
  <c r="K310" i="14"/>
  <c r="J309" i="14"/>
  <c r="K302" i="14"/>
  <c r="J301" i="14"/>
  <c r="K294" i="14"/>
  <c r="J293" i="14"/>
  <c r="K286" i="14"/>
  <c r="J285" i="14"/>
  <c r="K278" i="14"/>
  <c r="L275" i="14"/>
  <c r="L266" i="14"/>
  <c r="I265" i="14"/>
  <c r="J261" i="14"/>
  <c r="F261" i="14"/>
  <c r="H260" i="14"/>
  <c r="I258" i="14"/>
  <c r="I254" i="14"/>
  <c r="G250" i="14"/>
  <c r="K250" i="14"/>
  <c r="J248" i="14"/>
  <c r="J242" i="14"/>
  <c r="L241" i="14"/>
  <c r="H234" i="14"/>
  <c r="I234" i="14"/>
  <c r="J234" i="14"/>
  <c r="K232" i="14"/>
  <c r="K227" i="14"/>
  <c r="L227" i="14"/>
  <c r="K219" i="14"/>
  <c r="L219" i="14"/>
  <c r="F216" i="14"/>
  <c r="H216" i="14"/>
  <c r="I216" i="14"/>
  <c r="K216" i="14"/>
  <c r="G209" i="14"/>
  <c r="L209" i="14"/>
  <c r="L184" i="14"/>
  <c r="G170" i="14"/>
  <c r="K170" i="14"/>
  <c r="H161" i="14"/>
  <c r="I161" i="14"/>
  <c r="J161" i="14"/>
  <c r="K161" i="14"/>
  <c r="L143" i="14"/>
  <c r="K143" i="14"/>
  <c r="G143" i="14"/>
  <c r="H332" i="14"/>
  <c r="H324" i="14"/>
  <c r="H316" i="14"/>
  <c r="H308" i="14"/>
  <c r="H300" i="14"/>
  <c r="H292" i="14"/>
  <c r="H284" i="14"/>
  <c r="H277" i="14"/>
  <c r="L269" i="14"/>
  <c r="H268" i="14"/>
  <c r="K266" i="14"/>
  <c r="H265" i="14"/>
  <c r="H258" i="14"/>
  <c r="L257" i="14"/>
  <c r="H254" i="14"/>
  <c r="L253" i="14"/>
  <c r="K251" i="14"/>
  <c r="G249" i="14"/>
  <c r="I242" i="14"/>
  <c r="K235" i="14"/>
  <c r="L235" i="14"/>
  <c r="F224" i="14"/>
  <c r="H224" i="14"/>
  <c r="I224" i="14"/>
  <c r="K224" i="14"/>
  <c r="G217" i="14"/>
  <c r="L217" i="14"/>
  <c r="H178" i="14"/>
  <c r="I178" i="14"/>
  <c r="J178" i="14"/>
  <c r="J166" i="14"/>
  <c r="F166" i="14"/>
  <c r="H166" i="14"/>
  <c r="I166" i="14"/>
  <c r="L166" i="14"/>
  <c r="K262" i="14"/>
  <c r="G262" i="14"/>
  <c r="F248" i="14"/>
  <c r="I248" i="14"/>
  <c r="K245" i="14"/>
  <c r="G241" i="14"/>
  <c r="G233" i="14"/>
  <c r="F232" i="14"/>
  <c r="H232" i="14"/>
  <c r="I232" i="14"/>
  <c r="H202" i="14"/>
  <c r="I202" i="14"/>
  <c r="J202" i="14"/>
  <c r="K187" i="14"/>
  <c r="L187" i="14"/>
  <c r="F184" i="14"/>
  <c r="H184" i="14"/>
  <c r="I184" i="14"/>
  <c r="K184" i="14"/>
  <c r="G177" i="14"/>
  <c r="L177" i="14"/>
  <c r="H164" i="14"/>
  <c r="I164" i="14"/>
  <c r="J164" i="14"/>
  <c r="K164" i="14"/>
  <c r="I157" i="14"/>
  <c r="F157" i="14"/>
  <c r="H157" i="14"/>
  <c r="J157" i="14"/>
  <c r="L157" i="14"/>
  <c r="K142" i="14"/>
  <c r="G142" i="14"/>
  <c r="L142" i="14"/>
  <c r="H261" i="14"/>
  <c r="L260" i="14"/>
  <c r="J250" i="14"/>
  <c r="J245" i="14"/>
  <c r="F245" i="14"/>
  <c r="F241" i="14"/>
  <c r="J241" i="14"/>
  <c r="K238" i="14"/>
  <c r="L238" i="14"/>
  <c r="G238" i="14"/>
  <c r="L234" i="14"/>
  <c r="F233" i="14"/>
  <c r="H233" i="14"/>
  <c r="I233" i="14"/>
  <c r="J233" i="14"/>
  <c r="J216" i="14"/>
  <c r="H210" i="14"/>
  <c r="I210" i="14"/>
  <c r="J210" i="14"/>
  <c r="K195" i="14"/>
  <c r="L195" i="14"/>
  <c r="F192" i="14"/>
  <c r="H192" i="14"/>
  <c r="I192" i="14"/>
  <c r="K192" i="14"/>
  <c r="G185" i="14"/>
  <c r="L185" i="14"/>
  <c r="G155" i="14"/>
  <c r="K155" i="14"/>
  <c r="L155" i="14"/>
  <c r="I100" i="14"/>
  <c r="K100" i="14"/>
  <c r="H100" i="14"/>
  <c r="F100" i="14"/>
  <c r="J100" i="14"/>
  <c r="K260" i="14"/>
  <c r="L248" i="14"/>
  <c r="G226" i="14"/>
  <c r="K226" i="14"/>
  <c r="H218" i="14"/>
  <c r="I218" i="14"/>
  <c r="J218" i="14"/>
  <c r="K203" i="14"/>
  <c r="L203" i="14"/>
  <c r="F200" i="14"/>
  <c r="H200" i="14"/>
  <c r="I200" i="14"/>
  <c r="K200" i="14"/>
  <c r="G193" i="14"/>
  <c r="L193" i="14"/>
  <c r="K158" i="14"/>
  <c r="L158" i="14"/>
  <c r="L135" i="14"/>
  <c r="K135" i="14"/>
  <c r="G135" i="14"/>
  <c r="J265" i="14"/>
  <c r="L262" i="14"/>
  <c r="J260" i="14"/>
  <c r="F257" i="14"/>
  <c r="J257" i="14"/>
  <c r="J253" i="14"/>
  <c r="F253" i="14"/>
  <c r="F250" i="14"/>
  <c r="K248" i="14"/>
  <c r="I244" i="14"/>
  <c r="J244" i="14"/>
  <c r="G243" i="14"/>
  <c r="F240" i="14"/>
  <c r="I240" i="14"/>
  <c r="G235" i="14"/>
  <c r="G234" i="14"/>
  <c r="K234" i="14"/>
  <c r="L232" i="14"/>
  <c r="H226" i="14"/>
  <c r="I226" i="14"/>
  <c r="J226" i="14"/>
  <c r="K211" i="14"/>
  <c r="L211" i="14"/>
  <c r="K209" i="14"/>
  <c r="F208" i="14"/>
  <c r="H208" i="14"/>
  <c r="I208" i="14"/>
  <c r="K208" i="14"/>
  <c r="G201" i="14"/>
  <c r="L201" i="14"/>
  <c r="F178" i="14"/>
  <c r="H162" i="14"/>
  <c r="H148" i="14"/>
  <c r="I148" i="14"/>
  <c r="J148" i="14"/>
  <c r="F22" i="11"/>
  <c r="L22" i="11"/>
  <c r="K22" i="11"/>
  <c r="I22" i="11"/>
  <c r="J22" i="11"/>
  <c r="H22" i="11"/>
  <c r="F237" i="14"/>
  <c r="G230" i="14"/>
  <c r="F229" i="14"/>
  <c r="J225" i="14"/>
  <c r="G222" i="14"/>
  <c r="F221" i="14"/>
  <c r="K218" i="14"/>
  <c r="J217" i="14"/>
  <c r="G214" i="14"/>
  <c r="F213" i="14"/>
  <c r="K210" i="14"/>
  <c r="J209" i="14"/>
  <c r="G206" i="14"/>
  <c r="F205" i="14"/>
  <c r="K202" i="14"/>
  <c r="J201" i="14"/>
  <c r="G198" i="14"/>
  <c r="F197" i="14"/>
  <c r="K194" i="14"/>
  <c r="J193" i="14"/>
  <c r="G190" i="14"/>
  <c r="F189" i="14"/>
  <c r="K186" i="14"/>
  <c r="J185" i="14"/>
  <c r="G182" i="14"/>
  <c r="F181" i="14"/>
  <c r="K178" i="14"/>
  <c r="J177" i="14"/>
  <c r="G174" i="14"/>
  <c r="F173" i="14"/>
  <c r="F165" i="14"/>
  <c r="L164" i="14"/>
  <c r="F156" i="14"/>
  <c r="J153" i="14"/>
  <c r="G152" i="14"/>
  <c r="H149" i="14"/>
  <c r="I149" i="14"/>
  <c r="J149" i="14"/>
  <c r="F149" i="14"/>
  <c r="F130" i="14"/>
  <c r="H130" i="14"/>
  <c r="I130" i="14"/>
  <c r="J130" i="14"/>
  <c r="L125" i="14"/>
  <c r="G125" i="14"/>
  <c r="L119" i="14"/>
  <c r="K119" i="14"/>
  <c r="G119" i="14"/>
  <c r="I225" i="14"/>
  <c r="I217" i="14"/>
  <c r="I209" i="14"/>
  <c r="I201" i="14"/>
  <c r="I193" i="14"/>
  <c r="I185" i="14"/>
  <c r="I177" i="14"/>
  <c r="F154" i="14"/>
  <c r="H154" i="14"/>
  <c r="K150" i="14"/>
  <c r="L150" i="14"/>
  <c r="K13" i="14"/>
  <c r="K12" i="14"/>
  <c r="L229" i="14"/>
  <c r="K228" i="14"/>
  <c r="H225" i="14"/>
  <c r="L221" i="14"/>
  <c r="K220" i="14"/>
  <c r="H217" i="14"/>
  <c r="L213" i="14"/>
  <c r="K212" i="14"/>
  <c r="H209" i="14"/>
  <c r="L205" i="14"/>
  <c r="K204" i="14"/>
  <c r="H201" i="14"/>
  <c r="L197" i="14"/>
  <c r="K196" i="14"/>
  <c r="H193" i="14"/>
  <c r="L189" i="14"/>
  <c r="K188" i="14"/>
  <c r="H185" i="14"/>
  <c r="L181" i="14"/>
  <c r="K180" i="14"/>
  <c r="H177" i="14"/>
  <c r="L173" i="14"/>
  <c r="K172" i="14"/>
  <c r="I170" i="14"/>
  <c r="L162" i="14"/>
  <c r="K159" i="14"/>
  <c r="J155" i="14"/>
  <c r="H153" i="14"/>
  <c r="L148" i="14"/>
  <c r="K141" i="14"/>
  <c r="L141" i="14"/>
  <c r="G141" i="14"/>
  <c r="K237" i="14"/>
  <c r="J236" i="14"/>
  <c r="L230" i="14"/>
  <c r="K229" i="14"/>
  <c r="J228" i="14"/>
  <c r="L222" i="14"/>
  <c r="K221" i="14"/>
  <c r="J220" i="14"/>
  <c r="L214" i="14"/>
  <c r="K213" i="14"/>
  <c r="J212" i="14"/>
  <c r="L206" i="14"/>
  <c r="K205" i="14"/>
  <c r="J204" i="14"/>
  <c r="L198" i="14"/>
  <c r="K197" i="14"/>
  <c r="J196" i="14"/>
  <c r="L190" i="14"/>
  <c r="K189" i="14"/>
  <c r="J188" i="14"/>
  <c r="L182" i="14"/>
  <c r="K181" i="14"/>
  <c r="J180" i="14"/>
  <c r="K173" i="14"/>
  <c r="J172" i="14"/>
  <c r="H170" i="14"/>
  <c r="K168" i="14"/>
  <c r="L165" i="14"/>
  <c r="K162" i="14"/>
  <c r="L156" i="14"/>
  <c r="H155" i="14"/>
  <c r="L154" i="14"/>
  <c r="K148" i="14"/>
  <c r="G147" i="14"/>
  <c r="L147" i="14"/>
  <c r="J134" i="14"/>
  <c r="F134" i="14"/>
  <c r="H134" i="14"/>
  <c r="L134" i="14"/>
  <c r="J162" i="14"/>
  <c r="L159" i="14"/>
  <c r="H158" i="14"/>
  <c r="F155" i="14"/>
  <c r="K152" i="14"/>
  <c r="F148" i="14"/>
  <c r="F146" i="14"/>
  <c r="H146" i="14"/>
  <c r="K146" i="14"/>
  <c r="L111" i="14"/>
  <c r="K111" i="14"/>
  <c r="G111" i="14"/>
  <c r="J138" i="14"/>
  <c r="I118" i="14"/>
  <c r="M13" i="14"/>
  <c r="F13" i="14"/>
  <c r="F12" i="14"/>
  <c r="J12" i="14"/>
  <c r="J133" i="14"/>
  <c r="F133" i="14"/>
  <c r="I133" i="14"/>
  <c r="F129" i="14"/>
  <c r="J129" i="14"/>
  <c r="L127" i="14"/>
  <c r="K127" i="14"/>
  <c r="L109" i="14"/>
  <c r="K109" i="14"/>
  <c r="G109" i="14"/>
  <c r="L101" i="14"/>
  <c r="K101" i="14"/>
  <c r="G101" i="14"/>
  <c r="L93" i="14"/>
  <c r="K93" i="14"/>
  <c r="G93" i="14"/>
  <c r="L85" i="14"/>
  <c r="K85" i="14"/>
  <c r="G85" i="14"/>
  <c r="L77" i="14"/>
  <c r="K77" i="14"/>
  <c r="G77" i="14"/>
  <c r="L69" i="14"/>
  <c r="K69" i="14"/>
  <c r="G69" i="14"/>
  <c r="L61" i="14"/>
  <c r="K61" i="14"/>
  <c r="G61" i="14"/>
  <c r="L53" i="14"/>
  <c r="K53" i="14"/>
  <c r="G53" i="14"/>
  <c r="L45" i="14"/>
  <c r="K45" i="14"/>
  <c r="G45" i="14"/>
  <c r="L37" i="14"/>
  <c r="K37" i="14"/>
  <c r="G37" i="14"/>
  <c r="L29" i="14"/>
  <c r="K29" i="14"/>
  <c r="G29" i="14"/>
  <c r="L21" i="14"/>
  <c r="K21" i="14"/>
  <c r="G21" i="14"/>
  <c r="I92" i="14"/>
  <c r="K92" i="14"/>
  <c r="H92" i="14"/>
  <c r="F92" i="14"/>
  <c r="L100" i="14"/>
  <c r="J104" i="14"/>
  <c r="F104" i="14"/>
  <c r="H104" i="14"/>
  <c r="I104" i="14"/>
  <c r="I147" i="14"/>
  <c r="I142" i="14"/>
  <c r="J141" i="14"/>
  <c r="I141" i="14"/>
  <c r="L139" i="14"/>
  <c r="J137" i="14"/>
  <c r="I132" i="14"/>
  <c r="H132" i="14"/>
  <c r="L129" i="14"/>
  <c r="K118" i="14"/>
  <c r="L117" i="14"/>
  <c r="J114" i="14"/>
  <c r="P13" i="14"/>
  <c r="P12" i="14"/>
  <c r="H13" i="14"/>
  <c r="H12" i="14"/>
  <c r="H147" i="14"/>
  <c r="K139" i="14"/>
  <c r="L133" i="14"/>
  <c r="L131" i="14"/>
  <c r="G131" i="14"/>
  <c r="K129" i="14"/>
  <c r="I124" i="14"/>
  <c r="K124" i="14"/>
  <c r="H124" i="14"/>
  <c r="L123" i="14"/>
  <c r="G123" i="14"/>
  <c r="G122" i="14"/>
  <c r="K122" i="14"/>
  <c r="L13" i="14"/>
  <c r="L12" i="14"/>
  <c r="J96" i="14"/>
  <c r="F96" i="14"/>
  <c r="H96" i="14"/>
  <c r="I96" i="14"/>
  <c r="L144" i="14"/>
  <c r="J139" i="14"/>
  <c r="H137" i="14"/>
  <c r="K133" i="14"/>
  <c r="L132" i="14"/>
  <c r="I129" i="14"/>
  <c r="I122" i="14"/>
  <c r="F122" i="14"/>
  <c r="F121" i="14"/>
  <c r="H121" i="14"/>
  <c r="J121" i="14"/>
  <c r="I116" i="14"/>
  <c r="K116" i="14"/>
  <c r="H116" i="14"/>
  <c r="L115" i="14"/>
  <c r="G115" i="14"/>
  <c r="D12" i="14"/>
  <c r="D13" i="14"/>
  <c r="C12" i="14"/>
  <c r="K105" i="14"/>
  <c r="G105" i="14"/>
  <c r="K97" i="14"/>
  <c r="G97" i="14"/>
  <c r="K89" i="14"/>
  <c r="G89" i="14"/>
  <c r="K81" i="14"/>
  <c r="L81" i="14"/>
  <c r="G81" i="14"/>
  <c r="K73" i="14"/>
  <c r="L73" i="14"/>
  <c r="G73" i="14"/>
  <c r="K65" i="14"/>
  <c r="L65" i="14"/>
  <c r="G65" i="14"/>
  <c r="K57" i="14"/>
  <c r="L57" i="14"/>
  <c r="G57" i="14"/>
  <c r="K49" i="14"/>
  <c r="L49" i="14"/>
  <c r="G49" i="14"/>
  <c r="K41" i="14"/>
  <c r="L41" i="14"/>
  <c r="G41" i="14"/>
  <c r="K33" i="14"/>
  <c r="L33" i="14"/>
  <c r="G33" i="14"/>
  <c r="K25" i="14"/>
  <c r="L25" i="14"/>
  <c r="G25" i="14"/>
  <c r="I108" i="14"/>
  <c r="K108" i="14"/>
  <c r="H108" i="14"/>
  <c r="F108" i="14"/>
  <c r="G48" i="11"/>
  <c r="L48" i="11"/>
  <c r="K48" i="11"/>
  <c r="G36" i="11"/>
  <c r="K36" i="11"/>
  <c r="L36" i="11"/>
  <c r="G30" i="11"/>
  <c r="L30" i="11"/>
  <c r="K30" i="11"/>
  <c r="I140" i="14"/>
  <c r="H140" i="14"/>
  <c r="I139" i="14"/>
  <c r="L138" i="14"/>
  <c r="K134" i="14"/>
  <c r="H133" i="14"/>
  <c r="G130" i="14"/>
  <c r="K130" i="14"/>
  <c r="H129" i="14"/>
  <c r="I114" i="14"/>
  <c r="F114" i="14"/>
  <c r="J88" i="14"/>
  <c r="F88" i="14"/>
  <c r="H88" i="14"/>
  <c r="I88" i="14"/>
  <c r="I125" i="14"/>
  <c r="I117" i="14"/>
  <c r="L107" i="14"/>
  <c r="L99" i="14"/>
  <c r="L91" i="14"/>
  <c r="K104" i="14"/>
  <c r="K96" i="14"/>
  <c r="K88" i="14"/>
  <c r="K82" i="14"/>
  <c r="L82" i="14"/>
  <c r="K78" i="14"/>
  <c r="L78" i="14"/>
  <c r="K74" i="14"/>
  <c r="L74" i="14"/>
  <c r="K70" i="14"/>
  <c r="L70" i="14"/>
  <c r="K66" i="14"/>
  <c r="L66" i="14"/>
  <c r="K62" i="14"/>
  <c r="L62" i="14"/>
  <c r="K58" i="14"/>
  <c r="L58" i="14"/>
  <c r="K54" i="14"/>
  <c r="L54" i="14"/>
  <c r="K50" i="14"/>
  <c r="L50" i="14"/>
  <c r="K46" i="14"/>
  <c r="L46" i="14"/>
  <c r="K42" i="14"/>
  <c r="L42" i="14"/>
  <c r="K38" i="14"/>
  <c r="L38" i="14"/>
  <c r="K34" i="14"/>
  <c r="L34" i="14"/>
  <c r="K30" i="14"/>
  <c r="L30" i="14"/>
  <c r="K26" i="14"/>
  <c r="L26" i="14"/>
  <c r="K22" i="14"/>
  <c r="L22" i="14"/>
  <c r="L61" i="11"/>
  <c r="L53" i="11"/>
  <c r="L45" i="11"/>
  <c r="L37" i="11"/>
  <c r="H23" i="11"/>
  <c r="I26" i="11"/>
  <c r="F61" i="11"/>
  <c r="F57" i="11"/>
  <c r="F53" i="11"/>
  <c r="F49" i="11"/>
  <c r="F45" i="11"/>
  <c r="F41" i="11"/>
  <c r="F37" i="11"/>
  <c r="F23" i="11"/>
  <c r="E12" i="14"/>
  <c r="K57" i="9"/>
  <c r="L57" i="9"/>
  <c r="G57" i="9"/>
  <c r="K38" i="9"/>
  <c r="L38" i="9"/>
  <c r="G38" i="9"/>
  <c r="L25" i="9"/>
  <c r="K25" i="9"/>
  <c r="G25" i="9"/>
  <c r="G126" i="14"/>
  <c r="F125" i="14"/>
  <c r="G118" i="14"/>
  <c r="F117" i="14"/>
  <c r="K114" i="14"/>
  <c r="J113" i="14"/>
  <c r="L104" i="14"/>
  <c r="L96" i="14"/>
  <c r="L88" i="14"/>
  <c r="G108" i="14"/>
  <c r="G100" i="14"/>
  <c r="G92" i="14"/>
  <c r="G80" i="14"/>
  <c r="G12" i="14"/>
  <c r="J107" i="14"/>
  <c r="J99" i="14"/>
  <c r="J91" i="14"/>
  <c r="H103" i="14"/>
  <c r="H95" i="14"/>
  <c r="H87" i="14"/>
  <c r="K24" i="11"/>
  <c r="H28" i="11"/>
  <c r="I23" i="11"/>
  <c r="G29" i="6"/>
  <c r="K29" i="6"/>
  <c r="G129" i="6"/>
  <c r="L129" i="6"/>
  <c r="K129" i="6"/>
  <c r="L84" i="14"/>
  <c r="K84" i="14"/>
  <c r="L76" i="14"/>
  <c r="K76" i="14"/>
  <c r="K72" i="14"/>
  <c r="L72" i="14"/>
  <c r="L68" i="14"/>
  <c r="K68" i="14"/>
  <c r="L64" i="14"/>
  <c r="K64" i="14"/>
  <c r="L60" i="14"/>
  <c r="K60" i="14"/>
  <c r="L56" i="14"/>
  <c r="K56" i="14"/>
  <c r="L52" i="14"/>
  <c r="K52" i="14"/>
  <c r="K48" i="14"/>
  <c r="L48" i="14"/>
  <c r="L44" i="14"/>
  <c r="K44" i="14"/>
  <c r="K40" i="14"/>
  <c r="L40" i="14"/>
  <c r="L36" i="14"/>
  <c r="K36" i="14"/>
  <c r="K32" i="14"/>
  <c r="L32" i="14"/>
  <c r="L28" i="14"/>
  <c r="K28" i="14"/>
  <c r="L24" i="14"/>
  <c r="K24" i="14"/>
  <c r="G45" i="6"/>
  <c r="K45" i="6"/>
  <c r="L83" i="14"/>
  <c r="H113" i="14"/>
  <c r="N12" i="14"/>
  <c r="K107" i="14"/>
  <c r="K99" i="14"/>
  <c r="K91" i="14"/>
  <c r="G83" i="14"/>
  <c r="G51" i="14"/>
  <c r="G47" i="14"/>
  <c r="I12" i="14"/>
  <c r="I61" i="11"/>
  <c r="I53" i="11"/>
  <c r="I45" i="11"/>
  <c r="I37" i="11"/>
  <c r="G61" i="6"/>
  <c r="K61" i="6"/>
  <c r="L47" i="14"/>
  <c r="K79" i="14"/>
  <c r="L79" i="14"/>
  <c r="K75" i="14"/>
  <c r="L75" i="14"/>
  <c r="K71" i="14"/>
  <c r="L71" i="14"/>
  <c r="L67" i="14"/>
  <c r="K67" i="14"/>
  <c r="K63" i="14"/>
  <c r="L63" i="14"/>
  <c r="K59" i="14"/>
  <c r="L59" i="14"/>
  <c r="L55" i="14"/>
  <c r="K55" i="14"/>
  <c r="L43" i="14"/>
  <c r="K43" i="14"/>
  <c r="L39" i="14"/>
  <c r="K39" i="14"/>
  <c r="K35" i="14"/>
  <c r="L35" i="14"/>
  <c r="L31" i="14"/>
  <c r="K31" i="14"/>
  <c r="L27" i="14"/>
  <c r="K27" i="14"/>
  <c r="K23" i="14"/>
  <c r="L23" i="14"/>
  <c r="I28" i="11"/>
  <c r="K80" i="14"/>
  <c r="G82" i="14"/>
  <c r="G78" i="14"/>
  <c r="G74" i="14"/>
  <c r="G70" i="14"/>
  <c r="G66" i="14"/>
  <c r="G62" i="14"/>
  <c r="G58" i="14"/>
  <c r="G54" i="14"/>
  <c r="G50" i="14"/>
  <c r="G46" i="14"/>
  <c r="G42" i="14"/>
  <c r="G38" i="14"/>
  <c r="G34" i="14"/>
  <c r="G30" i="14"/>
  <c r="G26" i="14"/>
  <c r="G22" i="14"/>
  <c r="K28" i="11"/>
  <c r="K51" i="14"/>
  <c r="K65" i="9"/>
  <c r="L65" i="9"/>
  <c r="G65" i="9"/>
  <c r="L46" i="9"/>
  <c r="K46" i="9"/>
  <c r="G46" i="9"/>
  <c r="K33" i="9"/>
  <c r="L33" i="9"/>
  <c r="G33" i="9"/>
  <c r="F80" i="14"/>
  <c r="I80" i="14"/>
  <c r="J80" i="14"/>
  <c r="P66" i="5"/>
  <c r="R66" i="5"/>
  <c r="T66" i="5" s="1"/>
  <c r="L58" i="9"/>
  <c r="K58" i="9"/>
  <c r="G58" i="9"/>
  <c r="K45" i="9"/>
  <c r="L45" i="9"/>
  <c r="G45" i="9"/>
  <c r="L26" i="9"/>
  <c r="G26" i="9"/>
  <c r="F46" i="14"/>
  <c r="I46" i="14"/>
  <c r="H46" i="14"/>
  <c r="J46" i="14"/>
  <c r="F32" i="14"/>
  <c r="I32" i="14"/>
  <c r="H32" i="14"/>
  <c r="J32" i="14"/>
  <c r="L50" i="9"/>
  <c r="K50" i="9"/>
  <c r="G50" i="9"/>
  <c r="L37" i="9"/>
  <c r="K37" i="9"/>
  <c r="G37" i="9"/>
  <c r="L62" i="9"/>
  <c r="K62" i="9"/>
  <c r="G62" i="9"/>
  <c r="K49" i="9"/>
  <c r="L49" i="9"/>
  <c r="G49" i="9"/>
  <c r="K30" i="9"/>
  <c r="L30" i="9"/>
  <c r="G30" i="9"/>
  <c r="H80" i="14"/>
  <c r="K26" i="9"/>
  <c r="K61" i="9"/>
  <c r="L61" i="9"/>
  <c r="G61" i="9"/>
  <c r="L42" i="9"/>
  <c r="K42" i="9"/>
  <c r="G42" i="9"/>
  <c r="K29" i="9"/>
  <c r="L29" i="9"/>
  <c r="G29" i="9"/>
  <c r="K54" i="9"/>
  <c r="L54" i="9"/>
  <c r="G54" i="9"/>
  <c r="L41" i="9"/>
  <c r="K41" i="9"/>
  <c r="G41" i="9"/>
  <c r="K22" i="9"/>
  <c r="L22" i="9"/>
  <c r="G22" i="9"/>
  <c r="F76" i="14"/>
  <c r="I76" i="14"/>
  <c r="H76" i="14"/>
  <c r="J76" i="14"/>
  <c r="F48" i="14"/>
  <c r="I48" i="14"/>
  <c r="J48" i="14"/>
  <c r="P58" i="5"/>
  <c r="R58" i="5" s="1"/>
  <c r="T58" i="5" s="1"/>
  <c r="G58" i="5"/>
  <c r="G50" i="5"/>
  <c r="I50" i="5" s="1"/>
  <c r="P50" i="5"/>
  <c r="R50" i="5"/>
  <c r="T50" i="5" s="1"/>
  <c r="G42" i="5"/>
  <c r="P42" i="5"/>
  <c r="P34" i="5"/>
  <c r="R34" i="5"/>
  <c r="T34" i="5"/>
  <c r="G34" i="5"/>
  <c r="K66" i="9"/>
  <c r="L66" i="9"/>
  <c r="G66" i="9"/>
  <c r="L53" i="9"/>
  <c r="K53" i="9"/>
  <c r="G53" i="9"/>
  <c r="L34" i="9"/>
  <c r="K34" i="9"/>
  <c r="G34" i="9"/>
  <c r="L21" i="9"/>
  <c r="K21" i="9"/>
  <c r="G21" i="9"/>
  <c r="L63" i="9"/>
  <c r="K63" i="9"/>
  <c r="K59" i="9"/>
  <c r="L59" i="9"/>
  <c r="L55" i="9"/>
  <c r="K55" i="9"/>
  <c r="K51" i="9"/>
  <c r="L51" i="9"/>
  <c r="K43" i="9"/>
  <c r="L43" i="9"/>
  <c r="L39" i="9"/>
  <c r="K39" i="9"/>
  <c r="L31" i="9"/>
  <c r="K31" i="9"/>
  <c r="K27" i="9"/>
  <c r="L27" i="9"/>
  <c r="L23" i="9"/>
  <c r="K23" i="9"/>
  <c r="F44" i="14"/>
  <c r="I44" i="14"/>
  <c r="H44" i="14"/>
  <c r="P28" i="5"/>
  <c r="G28" i="5"/>
  <c r="K47" i="9"/>
  <c r="I58" i="14"/>
  <c r="J58" i="14"/>
  <c r="F58" i="14"/>
  <c r="H30" i="14"/>
  <c r="J30" i="14"/>
  <c r="I62" i="14"/>
  <c r="J62" i="14"/>
  <c r="L56" i="9"/>
  <c r="I61" i="9"/>
  <c r="F61" i="9"/>
  <c r="H61" i="9"/>
  <c r="J61" i="9"/>
  <c r="H55" i="9"/>
  <c r="J55" i="9"/>
  <c r="I55" i="9"/>
  <c r="F55" i="9"/>
  <c r="J60" i="9"/>
  <c r="I60" i="9"/>
  <c r="H60" i="9"/>
  <c r="F60" i="9"/>
  <c r="H37" i="9"/>
  <c r="J37" i="9"/>
  <c r="I37" i="9"/>
  <c r="F37" i="9"/>
  <c r="H31" i="9"/>
  <c r="F31" i="9"/>
  <c r="J31" i="9"/>
  <c r="E15" i="16"/>
  <c r="E17" i="16"/>
  <c r="E31" i="16"/>
  <c r="E33" i="16"/>
  <c r="E39" i="16"/>
  <c r="E41" i="16"/>
  <c r="E47" i="16"/>
  <c r="E49" i="16"/>
  <c r="E52" i="16"/>
  <c r="K64" i="9"/>
  <c r="L64" i="9"/>
  <c r="K60" i="9"/>
  <c r="L60" i="9"/>
  <c r="K48" i="9"/>
  <c r="L48" i="9"/>
  <c r="K44" i="9"/>
  <c r="L44" i="9"/>
  <c r="K40" i="9"/>
  <c r="L40" i="9"/>
  <c r="K36" i="9"/>
  <c r="L36" i="9"/>
  <c r="K32" i="9"/>
  <c r="L32" i="9"/>
  <c r="K28" i="9"/>
  <c r="L28" i="9"/>
  <c r="K24" i="9"/>
  <c r="L24" i="9"/>
  <c r="G63" i="9"/>
  <c r="G59" i="9"/>
  <c r="G55" i="9"/>
  <c r="G51" i="9"/>
  <c r="G47" i="9"/>
  <c r="G43" i="9"/>
  <c r="G39" i="9"/>
  <c r="G35" i="9"/>
  <c r="G31" i="9"/>
  <c r="G27" i="9"/>
  <c r="G23" i="9"/>
  <c r="F78" i="14"/>
  <c r="I78" i="14"/>
  <c r="J78" i="14"/>
  <c r="F64" i="14"/>
  <c r="I64" i="14"/>
  <c r="I26" i="14"/>
  <c r="H26" i="14"/>
  <c r="J26" i="14"/>
  <c r="F26" i="14"/>
  <c r="P63" i="5"/>
  <c r="R63" i="5" s="1"/>
  <c r="T63" i="5"/>
  <c r="P59" i="5"/>
  <c r="R59" i="5"/>
  <c r="T59" i="5" s="1"/>
  <c r="P55" i="5"/>
  <c r="R55" i="5"/>
  <c r="T55" i="5"/>
  <c r="P51" i="5"/>
  <c r="R51" i="5"/>
  <c r="T51" i="5" s="1"/>
  <c r="P47" i="5"/>
  <c r="R47" i="5" s="1"/>
  <c r="T47" i="5" s="1"/>
  <c r="P43" i="5"/>
  <c r="R43" i="5"/>
  <c r="T43" i="5" s="1"/>
  <c r="P39" i="5"/>
  <c r="R39" i="5" s="1"/>
  <c r="T39" i="5" s="1"/>
  <c r="P35" i="5"/>
  <c r="R35" i="5"/>
  <c r="T35" i="5"/>
  <c r="P31" i="5"/>
  <c r="R31" i="5" s="1"/>
  <c r="T31" i="5"/>
  <c r="P27" i="5"/>
  <c r="R27" i="5"/>
  <c r="T27" i="5" s="1"/>
  <c r="I47" i="9"/>
  <c r="J44" i="9"/>
  <c r="I44" i="9"/>
  <c r="H44" i="9"/>
  <c r="F44" i="9"/>
  <c r="E18" i="16"/>
  <c r="E23" i="16"/>
  <c r="E37" i="15"/>
  <c r="E91" i="15"/>
  <c r="Z18" i="5"/>
  <c r="J36" i="9"/>
  <c r="I36" i="9"/>
  <c r="H36" i="9"/>
  <c r="E12" i="16"/>
  <c r="E14" i="16"/>
  <c r="E20" i="16"/>
  <c r="E28" i="16"/>
  <c r="E30" i="16"/>
  <c r="E36" i="16"/>
  <c r="E38" i="16"/>
  <c r="E44" i="16"/>
  <c r="E46" i="16"/>
  <c r="E54" i="16"/>
  <c r="E62" i="16"/>
  <c r="E68" i="16"/>
  <c r="J50" i="14"/>
  <c r="J34" i="14"/>
  <c r="I36" i="14"/>
  <c r="P65" i="5"/>
  <c r="R65" i="5" s="1"/>
  <c r="T65" i="5" s="1"/>
  <c r="P61" i="5"/>
  <c r="R61" i="5"/>
  <c r="T61" i="5" s="1"/>
  <c r="P57" i="5"/>
  <c r="R57" i="5" s="1"/>
  <c r="T57" i="5"/>
  <c r="P53" i="5"/>
  <c r="R53" i="5"/>
  <c r="T53" i="5" s="1"/>
  <c r="P49" i="5"/>
  <c r="R49" i="5" s="1"/>
  <c r="T49" i="5" s="1"/>
  <c r="P45" i="5"/>
  <c r="R45" i="5"/>
  <c r="T45" i="5" s="1"/>
  <c r="P41" i="5"/>
  <c r="R41" i="5" s="1"/>
  <c r="T41" i="5" s="1"/>
  <c r="P37" i="5"/>
  <c r="R37" i="5"/>
  <c r="T37" i="5" s="1"/>
  <c r="P33" i="5"/>
  <c r="R33" i="5" s="1"/>
  <c r="T33" i="5" s="1"/>
  <c r="P29" i="5"/>
  <c r="R29" i="5"/>
  <c r="T29" i="5" s="1"/>
  <c r="E19" i="16"/>
  <c r="E22" i="16"/>
  <c r="H84" i="14"/>
  <c r="H68" i="14"/>
  <c r="H52" i="14"/>
  <c r="H36" i="14"/>
  <c r="J52" i="9"/>
  <c r="I52" i="9"/>
  <c r="H52" i="9"/>
  <c r="I29" i="9"/>
  <c r="F29" i="9"/>
  <c r="H29" i="9"/>
  <c r="J29" i="9"/>
  <c r="H23" i="9"/>
  <c r="J23" i="9"/>
  <c r="I23" i="9"/>
  <c r="F23" i="9"/>
  <c r="J28" i="9"/>
  <c r="I28" i="9"/>
  <c r="H28" i="9"/>
  <c r="F28" i="9"/>
  <c r="E11" i="16"/>
  <c r="E13" i="16"/>
  <c r="E29" i="16"/>
  <c r="E35" i="16"/>
  <c r="E37" i="16"/>
  <c r="E45" i="16"/>
  <c r="E51" i="16"/>
  <c r="E53" i="16"/>
  <c r="E59" i="16"/>
  <c r="E67" i="16"/>
  <c r="E75" i="16"/>
  <c r="Z19" i="5"/>
  <c r="P25" i="5"/>
  <c r="R25" i="5"/>
  <c r="T25" i="5" s="1"/>
  <c r="Z20" i="5"/>
  <c r="P21" i="5"/>
  <c r="R21" i="5"/>
  <c r="T21" i="5" s="1"/>
  <c r="Z16" i="5"/>
  <c r="P24" i="5"/>
  <c r="R24" i="5"/>
  <c r="T24" i="5" s="1"/>
  <c r="I63" i="9"/>
  <c r="J45" i="9"/>
  <c r="H45" i="9"/>
  <c r="I45" i="9"/>
  <c r="F45" i="9"/>
  <c r="H39" i="9"/>
  <c r="I39" i="9"/>
  <c r="F39" i="9"/>
  <c r="J39" i="9"/>
  <c r="E24" i="16"/>
  <c r="E32" i="16"/>
  <c r="E34" i="16"/>
  <c r="E40" i="16"/>
  <c r="E48" i="16"/>
  <c r="E58" i="16"/>
  <c r="E64" i="16"/>
  <c r="E66" i="16"/>
  <c r="J57" i="9"/>
  <c r="I57" i="9"/>
  <c r="H51" i="9"/>
  <c r="F51" i="9"/>
  <c r="J41" i="9"/>
  <c r="I41" i="9"/>
  <c r="H35" i="9"/>
  <c r="F35" i="9"/>
  <c r="J25" i="9"/>
  <c r="I25" i="9"/>
  <c r="E16" i="16"/>
  <c r="E21" i="16"/>
  <c r="E78" i="16"/>
  <c r="F56" i="9"/>
  <c r="H56" i="9"/>
  <c r="F40" i="9"/>
  <c r="H40" i="9"/>
  <c r="F24" i="9"/>
  <c r="H24" i="9"/>
  <c r="P132" i="3"/>
  <c r="U132" i="3" s="1"/>
  <c r="I40" i="9"/>
  <c r="J56" i="9"/>
  <c r="J24" i="9"/>
  <c r="J65" i="9"/>
  <c r="I65" i="9"/>
  <c r="H59" i="9"/>
  <c r="F59" i="9"/>
  <c r="J49" i="9"/>
  <c r="I49" i="9"/>
  <c r="H43" i="9"/>
  <c r="F43" i="9"/>
  <c r="J33" i="9"/>
  <c r="I33" i="9"/>
  <c r="H27" i="9"/>
  <c r="F27" i="9"/>
  <c r="E81" i="16"/>
  <c r="E85" i="15"/>
  <c r="F64" i="9"/>
  <c r="H64" i="9"/>
  <c r="F48" i="9"/>
  <c r="H48" i="9"/>
  <c r="F32" i="9"/>
  <c r="H32" i="9"/>
  <c r="E25" i="16"/>
  <c r="E80" i="16"/>
  <c r="E55" i="16"/>
  <c r="E57" i="16"/>
  <c r="E63" i="16"/>
  <c r="E57" i="15"/>
  <c r="E72" i="15"/>
  <c r="E83" i="15"/>
  <c r="E98" i="15"/>
  <c r="E41" i="15"/>
  <c r="E71" i="15"/>
  <c r="E84" i="15"/>
  <c r="E99" i="15"/>
  <c r="E33" i="15"/>
  <c r="E52" i="15"/>
  <c r="E67" i="15"/>
  <c r="E79" i="15"/>
  <c r="E92" i="15"/>
  <c r="E65" i="16"/>
  <c r="E69" i="16"/>
  <c r="E73" i="16"/>
  <c r="E29" i="15"/>
  <c r="E68" i="15"/>
  <c r="E80" i="15"/>
  <c r="E49" i="15"/>
  <c r="E63" i="15"/>
  <c r="E87" i="15"/>
  <c r="E64" i="15"/>
  <c r="E75" i="15"/>
  <c r="E88" i="15"/>
  <c r="E45" i="15"/>
  <c r="E89" i="15"/>
  <c r="E95" i="15"/>
  <c r="E21" i="3"/>
  <c r="F21" i="3" s="1"/>
  <c r="F100" i="3"/>
  <c r="E78" i="15"/>
  <c r="E50" i="15"/>
  <c r="F62" i="3"/>
  <c r="U60" i="5"/>
  <c r="G124" i="3"/>
  <c r="F37" i="3"/>
  <c r="E26" i="15"/>
  <c r="U36" i="5"/>
  <c r="R42" i="5"/>
  <c r="T42" i="5" s="1"/>
  <c r="G110" i="13"/>
  <c r="I40" i="13"/>
  <c r="R40" i="13"/>
  <c r="T40" i="13" s="1"/>
  <c r="U40" i="13"/>
  <c r="R105" i="13"/>
  <c r="T105" i="13"/>
  <c r="I34" i="13"/>
  <c r="U34" i="13"/>
  <c r="R89" i="13"/>
  <c r="T89" i="13"/>
  <c r="R58" i="13"/>
  <c r="T58" i="13"/>
  <c r="R26" i="13"/>
  <c r="T26" i="13"/>
  <c r="U22" i="13"/>
  <c r="I22" i="13"/>
  <c r="G109" i="3"/>
  <c r="R109" i="3"/>
  <c r="T109" i="3" s="1"/>
  <c r="G73" i="3"/>
  <c r="J73" i="3" s="1"/>
  <c r="F52" i="3"/>
  <c r="U51" i="5"/>
  <c r="E25" i="15"/>
  <c r="F36" i="3"/>
  <c r="U35" i="5"/>
  <c r="E55" i="15"/>
  <c r="F67" i="3"/>
  <c r="U65" i="5"/>
  <c r="E59" i="15"/>
  <c r="F71" i="3"/>
  <c r="G71" i="3" s="1"/>
  <c r="G115" i="3"/>
  <c r="F51" i="3"/>
  <c r="E40" i="15"/>
  <c r="U50" i="5"/>
  <c r="F35" i="3"/>
  <c r="G35" i="3" s="1"/>
  <c r="E24" i="15"/>
  <c r="U34" i="5"/>
  <c r="F66" i="3"/>
  <c r="E54" i="15"/>
  <c r="U64" i="5"/>
  <c r="F70" i="3"/>
  <c r="P70" i="3" s="1"/>
  <c r="E58" i="15"/>
  <c r="I58" i="13"/>
  <c r="U58" i="13"/>
  <c r="R124" i="3"/>
  <c r="T124" i="3" s="1"/>
  <c r="E61" i="15"/>
  <c r="I42" i="5"/>
  <c r="N42" i="5"/>
  <c r="G70" i="13"/>
  <c r="G93" i="13"/>
  <c r="N104" i="13"/>
  <c r="U104" i="13"/>
  <c r="U60" i="13"/>
  <c r="I42" i="13"/>
  <c r="U55" i="13"/>
  <c r="F95" i="3"/>
  <c r="G95" i="3" s="1"/>
  <c r="E73" i="15"/>
  <c r="F50" i="3"/>
  <c r="G50" i="3" s="1"/>
  <c r="E39" i="15"/>
  <c r="U49" i="5"/>
  <c r="F34" i="3"/>
  <c r="E23" i="15"/>
  <c r="U33" i="5"/>
  <c r="E53" i="15"/>
  <c r="F65" i="3"/>
  <c r="U63" i="5"/>
  <c r="K108" i="3"/>
  <c r="U108" i="3"/>
  <c r="G69" i="3"/>
  <c r="F116" i="3"/>
  <c r="G116" i="3" s="1"/>
  <c r="E90" i="15"/>
  <c r="G111" i="3"/>
  <c r="F49" i="3"/>
  <c r="E38" i="15"/>
  <c r="U48" i="5"/>
  <c r="F33" i="3"/>
  <c r="P33" i="3" s="1"/>
  <c r="E22" i="15"/>
  <c r="U32" i="5"/>
  <c r="F64" i="3"/>
  <c r="U62" i="5"/>
  <c r="G93" i="3"/>
  <c r="F54" i="3"/>
  <c r="E43" i="15"/>
  <c r="U53" i="5"/>
  <c r="I27" i="13"/>
  <c r="N95" i="13"/>
  <c r="R110" i="13"/>
  <c r="T110" i="13" s="1"/>
  <c r="I48" i="13"/>
  <c r="U46" i="13"/>
  <c r="I46" i="13"/>
  <c r="F125" i="3"/>
  <c r="G125" i="3" s="1"/>
  <c r="E94" i="15"/>
  <c r="F48" i="3"/>
  <c r="U47" i="5"/>
  <c r="E21" i="15"/>
  <c r="F32" i="3"/>
  <c r="U31" i="5"/>
  <c r="F63" i="3"/>
  <c r="E51" i="15"/>
  <c r="U61" i="5"/>
  <c r="E96" i="15"/>
  <c r="F61" i="3"/>
  <c r="G61" i="3" s="1"/>
  <c r="J61" i="3" s="1"/>
  <c r="K130" i="3"/>
  <c r="R111" i="3"/>
  <c r="T111" i="3" s="1"/>
  <c r="F47" i="3"/>
  <c r="E36" i="15"/>
  <c r="U46" i="5"/>
  <c r="F31" i="3"/>
  <c r="E20" i="15"/>
  <c r="U30" i="5"/>
  <c r="N89" i="13"/>
  <c r="U89" i="13"/>
  <c r="J76" i="3"/>
  <c r="U76" i="3"/>
  <c r="F38" i="3"/>
  <c r="E27" i="15"/>
  <c r="U37" i="5"/>
  <c r="F53" i="3"/>
  <c r="E42" i="15"/>
  <c r="U52" i="5"/>
  <c r="I28" i="5"/>
  <c r="N28" i="5"/>
  <c r="E74" i="16"/>
  <c r="R28" i="5"/>
  <c r="T28" i="5" s="1"/>
  <c r="G76" i="13"/>
  <c r="P76" i="13"/>
  <c r="G101" i="13"/>
  <c r="N97" i="13"/>
  <c r="U97" i="13"/>
  <c r="U38" i="13"/>
  <c r="I38" i="13"/>
  <c r="R46" i="13"/>
  <c r="T46" i="13"/>
  <c r="R129" i="3"/>
  <c r="T129" i="3"/>
  <c r="F46" i="3"/>
  <c r="E35" i="15"/>
  <c r="U45" i="5"/>
  <c r="F30" i="3"/>
  <c r="E19" i="15"/>
  <c r="U29" i="5"/>
  <c r="F112" i="3"/>
  <c r="E86" i="15"/>
  <c r="G87" i="3"/>
  <c r="R87" i="3"/>
  <c r="T87" i="3" s="1"/>
  <c r="K132" i="3"/>
  <c r="F22" i="3"/>
  <c r="G22" i="3" s="1"/>
  <c r="E11" i="15"/>
  <c r="U21" i="5"/>
  <c r="F45" i="3"/>
  <c r="E34" i="15"/>
  <c r="U44" i="5"/>
  <c r="F29" i="3"/>
  <c r="E18" i="15"/>
  <c r="U28" i="5"/>
  <c r="R108" i="3"/>
  <c r="T108" i="3"/>
  <c r="G129" i="3"/>
  <c r="G71" i="13"/>
  <c r="P71" i="13"/>
  <c r="P21" i="13"/>
  <c r="R21" i="13" s="1"/>
  <c r="T21" i="13"/>
  <c r="G21" i="13"/>
  <c r="N96" i="13"/>
  <c r="U96" i="13"/>
  <c r="I26" i="13"/>
  <c r="U26" i="13"/>
  <c r="F96" i="3"/>
  <c r="G96" i="3" s="1"/>
  <c r="E74" i="15"/>
  <c r="F68" i="3"/>
  <c r="U66" i="5"/>
  <c r="E56" i="16"/>
  <c r="E60" i="15"/>
  <c r="E93" i="15"/>
  <c r="E61" i="16"/>
  <c r="E76" i="16"/>
  <c r="E79" i="16"/>
  <c r="E50" i="16"/>
  <c r="E60" i="16"/>
  <c r="I58" i="5"/>
  <c r="N58" i="5"/>
  <c r="G94" i="13"/>
  <c r="G35" i="13"/>
  <c r="N103" i="13"/>
  <c r="R79" i="13"/>
  <c r="T79" i="13" s="1"/>
  <c r="R97" i="13"/>
  <c r="T97" i="13" s="1"/>
  <c r="R38" i="13"/>
  <c r="T38" i="13" s="1"/>
  <c r="I52" i="13"/>
  <c r="U52" i="13"/>
  <c r="I56" i="13"/>
  <c r="U56" i="13"/>
  <c r="G119" i="3"/>
  <c r="G131" i="3"/>
  <c r="F60" i="3"/>
  <c r="G60" i="3" s="1"/>
  <c r="U59" i="5"/>
  <c r="F44" i="3"/>
  <c r="U43" i="5"/>
  <c r="E17" i="15"/>
  <c r="F28" i="3"/>
  <c r="U27" i="5"/>
  <c r="E69" i="15"/>
  <c r="F89" i="3"/>
  <c r="G105" i="3"/>
  <c r="G85" i="3"/>
  <c r="F78" i="3"/>
  <c r="G78" i="3" s="1"/>
  <c r="E65" i="15"/>
  <c r="G77" i="3"/>
  <c r="F103" i="3"/>
  <c r="E81" i="15"/>
  <c r="F59" i="3"/>
  <c r="G59" i="3" s="1"/>
  <c r="U59" i="3" s="1"/>
  <c r="E48" i="15"/>
  <c r="U58" i="5"/>
  <c r="F43" i="3"/>
  <c r="E32" i="15"/>
  <c r="U42" i="5"/>
  <c r="F27" i="3"/>
  <c r="E16" i="15"/>
  <c r="U26" i="5"/>
  <c r="G84" i="3"/>
  <c r="U84" i="3" s="1"/>
  <c r="I36" i="13"/>
  <c r="U36" i="13"/>
  <c r="R73" i="3"/>
  <c r="T73" i="3" s="1"/>
  <c r="E26" i="16"/>
  <c r="E56" i="15"/>
  <c r="E27" i="16"/>
  <c r="P65" i="13"/>
  <c r="G65" i="13"/>
  <c r="R65" i="13" s="1"/>
  <c r="T65" i="13"/>
  <c r="P100" i="13"/>
  <c r="G100" i="13"/>
  <c r="G82" i="13"/>
  <c r="P82" i="13"/>
  <c r="G109" i="13"/>
  <c r="T88" i="13"/>
  <c r="G28" i="13"/>
  <c r="R28" i="13" s="1"/>
  <c r="T28" i="13" s="1"/>
  <c r="U54" i="13"/>
  <c r="I54" i="13"/>
  <c r="J84" i="13"/>
  <c r="R36" i="13"/>
  <c r="T36" i="13"/>
  <c r="F104" i="3"/>
  <c r="E82" i="15"/>
  <c r="F58" i="3"/>
  <c r="E47" i="15"/>
  <c r="U57" i="5"/>
  <c r="E31" i="15"/>
  <c r="F42" i="3"/>
  <c r="G42" i="3" s="1"/>
  <c r="U41" i="5"/>
  <c r="E15" i="15"/>
  <c r="F26" i="3"/>
  <c r="P26" i="3" s="1"/>
  <c r="U25" i="5"/>
  <c r="F79" i="3"/>
  <c r="E66" i="15"/>
  <c r="F57" i="3"/>
  <c r="G57" i="3" s="1"/>
  <c r="E46" i="15"/>
  <c r="U56" i="5"/>
  <c r="F41" i="3"/>
  <c r="P41" i="3" s="1"/>
  <c r="E30" i="15"/>
  <c r="U40" i="5"/>
  <c r="F25" i="3"/>
  <c r="P25" i="3" s="1"/>
  <c r="E14" i="15"/>
  <c r="U24" i="5"/>
  <c r="N105" i="13"/>
  <c r="U105" i="13"/>
  <c r="F75" i="3"/>
  <c r="G75" i="3" s="1"/>
  <c r="U75" i="3" s="1"/>
  <c r="E97" i="15"/>
  <c r="E42" i="16"/>
  <c r="I34" i="5"/>
  <c r="N34" i="5"/>
  <c r="P68" i="13"/>
  <c r="R68" i="13" s="1"/>
  <c r="T68" i="13" s="1"/>
  <c r="G68" i="13"/>
  <c r="U68" i="13" s="1"/>
  <c r="G67" i="13"/>
  <c r="P67" i="13"/>
  <c r="R104" i="13"/>
  <c r="T104" i="13" s="1"/>
  <c r="R96" i="13"/>
  <c r="T96" i="13" s="1"/>
  <c r="R54" i="13"/>
  <c r="T54" i="13" s="1"/>
  <c r="U30" i="13"/>
  <c r="I30" i="13"/>
  <c r="N98" i="13"/>
  <c r="I50" i="13"/>
  <c r="U50" i="13"/>
  <c r="F92" i="3"/>
  <c r="E70" i="15"/>
  <c r="F56" i="3"/>
  <c r="G56" i="3" s="1"/>
  <c r="U55" i="5"/>
  <c r="F40" i="3"/>
  <c r="G40" i="3" s="1"/>
  <c r="U39" i="5"/>
  <c r="E13" i="15"/>
  <c r="F24" i="3"/>
  <c r="G24" i="3" s="1"/>
  <c r="U23" i="5"/>
  <c r="R76" i="3"/>
  <c r="T76" i="3" s="1"/>
  <c r="G101" i="3"/>
  <c r="G81" i="3"/>
  <c r="G121" i="3"/>
  <c r="R121" i="3" s="1"/>
  <c r="T121" i="3" s="1"/>
  <c r="F99" i="3"/>
  <c r="E77" i="15"/>
  <c r="K126" i="3"/>
  <c r="F55" i="3"/>
  <c r="E44" i="15"/>
  <c r="U54" i="5"/>
  <c r="F39" i="3"/>
  <c r="E28" i="15"/>
  <c r="U38" i="5"/>
  <c r="F23" i="3"/>
  <c r="E12" i="15"/>
  <c r="U22" i="5"/>
  <c r="F74" i="3"/>
  <c r="E62" i="15"/>
  <c r="P125" i="3"/>
  <c r="R125" i="3" s="1"/>
  <c r="T125" i="3" s="1"/>
  <c r="P100" i="3"/>
  <c r="G100" i="3"/>
  <c r="P30" i="3"/>
  <c r="G30" i="3"/>
  <c r="I30" i="3" s="1"/>
  <c r="R30" i="3"/>
  <c r="T30" i="3" s="1"/>
  <c r="P50" i="3"/>
  <c r="P71" i="3"/>
  <c r="R71" i="3" s="1"/>
  <c r="T71" i="3" s="1"/>
  <c r="P55" i="3"/>
  <c r="G55" i="3"/>
  <c r="K121" i="3"/>
  <c r="U121" i="3"/>
  <c r="P40" i="3"/>
  <c r="R40" i="3" s="1"/>
  <c r="T40" i="3" s="1"/>
  <c r="J68" i="13"/>
  <c r="P103" i="3"/>
  <c r="G103" i="3"/>
  <c r="U103" i="3" s="1"/>
  <c r="I21" i="13"/>
  <c r="N101" i="13"/>
  <c r="P61" i="3"/>
  <c r="R61" i="3" s="1"/>
  <c r="T61" i="3" s="1"/>
  <c r="J69" i="3"/>
  <c r="P65" i="3"/>
  <c r="G65" i="3"/>
  <c r="P52" i="3"/>
  <c r="G52" i="3"/>
  <c r="K81" i="3"/>
  <c r="P28" i="3"/>
  <c r="R28" i="3" s="1"/>
  <c r="T28" i="3" s="1"/>
  <c r="G28" i="3"/>
  <c r="K87" i="3"/>
  <c r="U87" i="3"/>
  <c r="P53" i="3"/>
  <c r="R53" i="3" s="1"/>
  <c r="T53" i="3" s="1"/>
  <c r="G53" i="3"/>
  <c r="P31" i="3"/>
  <c r="G31" i="3"/>
  <c r="P48" i="3"/>
  <c r="U48" i="3" s="1"/>
  <c r="G48" i="3"/>
  <c r="K93" i="3"/>
  <c r="U93" i="3"/>
  <c r="P51" i="3"/>
  <c r="R51" i="3" s="1"/>
  <c r="T51" i="3" s="1"/>
  <c r="G51" i="3"/>
  <c r="U51" i="3" s="1"/>
  <c r="P37" i="3"/>
  <c r="G37" i="3"/>
  <c r="P43" i="3"/>
  <c r="R43" i="3" s="1"/>
  <c r="T43" i="3" s="1"/>
  <c r="G43" i="3"/>
  <c r="I43" i="3" s="1"/>
  <c r="K131" i="3"/>
  <c r="P96" i="3"/>
  <c r="R96" i="3" s="1"/>
  <c r="T96" i="3" s="1"/>
  <c r="R71" i="13"/>
  <c r="T71" i="13" s="1"/>
  <c r="P46" i="3"/>
  <c r="U46" i="3" s="1"/>
  <c r="G46" i="3"/>
  <c r="P49" i="3"/>
  <c r="R49" i="3" s="1"/>
  <c r="T49" i="3" s="1"/>
  <c r="G49" i="3"/>
  <c r="K115" i="3"/>
  <c r="P67" i="3"/>
  <c r="G67" i="3"/>
  <c r="K124" i="3"/>
  <c r="U124" i="3"/>
  <c r="P75" i="3"/>
  <c r="U35" i="13"/>
  <c r="I35" i="13"/>
  <c r="P56" i="3"/>
  <c r="P42" i="3"/>
  <c r="R42" i="3" s="1"/>
  <c r="T42" i="3" s="1"/>
  <c r="R67" i="13"/>
  <c r="T67" i="13" s="1"/>
  <c r="R82" i="13"/>
  <c r="T82" i="13" s="1"/>
  <c r="K84" i="3"/>
  <c r="J71" i="13"/>
  <c r="U71" i="13"/>
  <c r="P29" i="3"/>
  <c r="R29" i="3" s="1"/>
  <c r="T29" i="3" s="1"/>
  <c r="G29" i="3"/>
  <c r="P112" i="3"/>
  <c r="R112" i="3" s="1"/>
  <c r="T112" i="3" s="1"/>
  <c r="G112" i="3"/>
  <c r="K112" i="3" s="1"/>
  <c r="R93" i="3"/>
  <c r="T93" i="3" s="1"/>
  <c r="P54" i="3"/>
  <c r="R54" i="3" s="1"/>
  <c r="T54" i="3" s="1"/>
  <c r="G54" i="3"/>
  <c r="U54" i="3" s="1"/>
  <c r="K111" i="3"/>
  <c r="P95" i="3"/>
  <c r="P66" i="3"/>
  <c r="R66" i="3" s="1"/>
  <c r="T66" i="3" s="1"/>
  <c r="G66" i="3"/>
  <c r="P27" i="3"/>
  <c r="G27" i="3"/>
  <c r="U27" i="3" s="1"/>
  <c r="N88" i="13"/>
  <c r="J77" i="3"/>
  <c r="U77" i="3"/>
  <c r="P23" i="3"/>
  <c r="U23" i="3" s="1"/>
  <c r="G23" i="3"/>
  <c r="N109" i="13"/>
  <c r="P78" i="3"/>
  <c r="R77" i="3"/>
  <c r="T77" i="3" s="1"/>
  <c r="J65" i="13"/>
  <c r="U65" i="13"/>
  <c r="K85" i="3"/>
  <c r="U85" i="3"/>
  <c r="P44" i="3"/>
  <c r="G44" i="3"/>
  <c r="U44" i="3" s="1"/>
  <c r="R44" i="3"/>
  <c r="T44" i="3" s="1"/>
  <c r="N79" i="13"/>
  <c r="K129" i="3"/>
  <c r="U129" i="3"/>
  <c r="R85" i="3"/>
  <c r="T85" i="3" s="1"/>
  <c r="P38" i="3"/>
  <c r="R38" i="3" s="1"/>
  <c r="T38" i="3" s="1"/>
  <c r="G38" i="3"/>
  <c r="P47" i="3"/>
  <c r="G47" i="3"/>
  <c r="P63" i="3"/>
  <c r="R63" i="3" s="1"/>
  <c r="T63" i="3" s="1"/>
  <c r="G63" i="3"/>
  <c r="P64" i="3"/>
  <c r="G64" i="3"/>
  <c r="K64" i="3" s="1"/>
  <c r="R64" i="3"/>
  <c r="T64" i="3" s="1"/>
  <c r="P34" i="3"/>
  <c r="R34" i="3" s="1"/>
  <c r="T34" i="3" s="1"/>
  <c r="G34" i="3"/>
  <c r="J93" i="13"/>
  <c r="P62" i="3"/>
  <c r="G62" i="3"/>
  <c r="U62" i="3" s="1"/>
  <c r="R62" i="3"/>
  <c r="T62" i="3" s="1"/>
  <c r="P24" i="3"/>
  <c r="R24" i="3" s="1"/>
  <c r="T24" i="3" s="1"/>
  <c r="P59" i="3"/>
  <c r="R105" i="3"/>
  <c r="T105" i="3" s="1"/>
  <c r="P116" i="3"/>
  <c r="R116" i="3" s="1"/>
  <c r="T116" i="3" s="1"/>
  <c r="P36" i="3"/>
  <c r="G36" i="3"/>
  <c r="K109" i="3"/>
  <c r="U109" i="3"/>
  <c r="N110" i="13"/>
  <c r="U110" i="13"/>
  <c r="J67" i="13"/>
  <c r="U67" i="13"/>
  <c r="P57" i="3"/>
  <c r="P79" i="3"/>
  <c r="R79" i="3" s="1"/>
  <c r="T79" i="3" s="1"/>
  <c r="G79" i="3"/>
  <c r="J79" i="3" s="1"/>
  <c r="U82" i="13"/>
  <c r="N82" i="13"/>
  <c r="P92" i="3"/>
  <c r="R92" i="3" s="1"/>
  <c r="T92" i="3" s="1"/>
  <c r="G92" i="3"/>
  <c r="P89" i="3"/>
  <c r="R89" i="3" s="1"/>
  <c r="T89" i="3" s="1"/>
  <c r="G89" i="3"/>
  <c r="J89" i="3" s="1"/>
  <c r="P60" i="3"/>
  <c r="P45" i="3"/>
  <c r="G45" i="3"/>
  <c r="I45" i="3" s="1"/>
  <c r="R45" i="3"/>
  <c r="T45" i="3" s="1"/>
  <c r="J70" i="13"/>
  <c r="P35" i="3"/>
  <c r="I23" i="3"/>
  <c r="I38" i="3"/>
  <c r="R23" i="3"/>
  <c r="T23" i="3" s="1"/>
  <c r="R46" i="3"/>
  <c r="T46" i="3" s="1"/>
  <c r="I28" i="3"/>
  <c r="U28" i="3"/>
  <c r="R55" i="3"/>
  <c r="T55" i="3" s="1"/>
  <c r="K100" i="3"/>
  <c r="I46" i="3"/>
  <c r="I29" i="3"/>
  <c r="U29" i="3"/>
  <c r="I49" i="3"/>
  <c r="I51" i="3"/>
  <c r="I53" i="3"/>
  <c r="K65" i="3"/>
  <c r="U61" i="3"/>
  <c r="I37" i="3"/>
  <c r="K75" i="3"/>
  <c r="R35" i="3"/>
  <c r="T35" i="3" s="1"/>
  <c r="I36" i="3"/>
  <c r="U36" i="3"/>
  <c r="K67" i="3"/>
  <c r="U67" i="3"/>
  <c r="I50" i="3"/>
  <c r="I35" i="3"/>
  <c r="R36" i="3"/>
  <c r="T36" i="3" s="1"/>
  <c r="I24" i="3"/>
  <c r="K62" i="3"/>
  <c r="K63" i="3"/>
  <c r="K66" i="3"/>
  <c r="U66" i="3"/>
  <c r="I54" i="3"/>
  <c r="R67" i="3"/>
  <c r="T67" i="3" s="1"/>
  <c r="R50" i="3"/>
  <c r="T50" i="3" s="1"/>
  <c r="I31" i="3"/>
  <c r="K116" i="3"/>
  <c r="I27" i="3"/>
  <c r="I48" i="3"/>
  <c r="I52" i="3"/>
  <c r="U52" i="3"/>
  <c r="K103" i="3"/>
  <c r="I55" i="3"/>
  <c r="U55" i="3"/>
  <c r="K92" i="3"/>
  <c r="I34" i="3"/>
  <c r="U34" i="3"/>
  <c r="I47" i="3"/>
  <c r="I44" i="3"/>
  <c r="R27" i="3"/>
  <c r="T27" i="3" s="1"/>
  <c r="R52" i="3"/>
  <c r="T52" i="3" s="1"/>
  <c r="R103" i="3"/>
  <c r="T103" i="3" s="1"/>
  <c r="G91" i="13"/>
  <c r="P91" i="13"/>
  <c r="R91" i="13" s="1"/>
  <c r="T91" i="13" s="1"/>
  <c r="G73" i="13"/>
  <c r="P73" i="13"/>
  <c r="R73" i="13" s="1"/>
  <c r="T73" i="13" s="1"/>
  <c r="G83" i="13"/>
  <c r="P83" i="13"/>
  <c r="G23" i="13"/>
  <c r="P23" i="13"/>
  <c r="P77" i="13"/>
  <c r="R77" i="13" s="1"/>
  <c r="T77" i="13" s="1"/>
  <c r="G77" i="13"/>
  <c r="P108" i="13"/>
  <c r="R108" i="13" s="1"/>
  <c r="T108" i="13"/>
  <c r="G108" i="13"/>
  <c r="U27" i="13"/>
  <c r="P128" i="3"/>
  <c r="G128" i="3"/>
  <c r="G88" i="3"/>
  <c r="P126" i="3"/>
  <c r="K339" i="6"/>
  <c r="L339" i="6"/>
  <c r="G339" i="6"/>
  <c r="K302" i="6"/>
  <c r="K252" i="6"/>
  <c r="G252" i="6"/>
  <c r="L252" i="6"/>
  <c r="G242" i="6"/>
  <c r="K242" i="6"/>
  <c r="F216" i="6"/>
  <c r="J216" i="6"/>
  <c r="L216" i="6"/>
  <c r="H216" i="6"/>
  <c r="K216" i="6"/>
  <c r="I216" i="6"/>
  <c r="G85" i="13"/>
  <c r="P110" i="3"/>
  <c r="R110" i="3" s="1"/>
  <c r="T110" i="3" s="1"/>
  <c r="G110" i="3"/>
  <c r="P130" i="3"/>
  <c r="F302" i="6"/>
  <c r="I302" i="6"/>
  <c r="J302" i="6"/>
  <c r="L302" i="6"/>
  <c r="H302" i="6"/>
  <c r="I222" i="6"/>
  <c r="L222" i="6"/>
  <c r="H222" i="6"/>
  <c r="K222" i="6"/>
  <c r="J222" i="6"/>
  <c r="F222" i="6"/>
  <c r="P80" i="3"/>
  <c r="R80" i="3" s="1"/>
  <c r="T80" i="3" s="1"/>
  <c r="G80" i="3"/>
  <c r="K340" i="6"/>
  <c r="K338" i="6"/>
  <c r="L334" i="6"/>
  <c r="G334" i="6"/>
  <c r="K334" i="6"/>
  <c r="G273" i="6"/>
  <c r="L273" i="6"/>
  <c r="K273" i="6"/>
  <c r="L250" i="6"/>
  <c r="G250" i="6"/>
  <c r="K250" i="6"/>
  <c r="L241" i="6"/>
  <c r="K231" i="6"/>
  <c r="F215" i="6"/>
  <c r="K206" i="6"/>
  <c r="L206" i="6"/>
  <c r="G206" i="6"/>
  <c r="L204" i="6"/>
  <c r="K204" i="6"/>
  <c r="G204" i="6"/>
  <c r="G39" i="13"/>
  <c r="U39" i="13" s="1"/>
  <c r="J340" i="6"/>
  <c r="H340" i="6"/>
  <c r="I340" i="6"/>
  <c r="F340" i="6"/>
  <c r="F338" i="6"/>
  <c r="H338" i="6"/>
  <c r="J338" i="6"/>
  <c r="I338" i="6"/>
  <c r="L338" i="6"/>
  <c r="G285" i="6"/>
  <c r="L285" i="6"/>
  <c r="K285" i="6"/>
  <c r="K268" i="6"/>
  <c r="G268" i="6"/>
  <c r="L268" i="6"/>
  <c r="G266" i="6"/>
  <c r="L266" i="6"/>
  <c r="K266" i="6"/>
  <c r="I241" i="6"/>
  <c r="F241" i="6"/>
  <c r="H241" i="6"/>
  <c r="J241" i="6"/>
  <c r="K241" i="6"/>
  <c r="I231" i="6"/>
  <c r="J231" i="6"/>
  <c r="H231" i="6"/>
  <c r="F231" i="6"/>
  <c r="L231" i="6"/>
  <c r="L210" i="6"/>
  <c r="G210" i="6"/>
  <c r="K210" i="6"/>
  <c r="G106" i="3"/>
  <c r="F326" i="6"/>
  <c r="I326" i="6"/>
  <c r="J326" i="6"/>
  <c r="H326" i="6"/>
  <c r="H296" i="6"/>
  <c r="L296" i="6"/>
  <c r="I296" i="6"/>
  <c r="F296" i="6"/>
  <c r="L249" i="6"/>
  <c r="L240" i="6"/>
  <c r="G97" i="3"/>
  <c r="P97" i="3"/>
  <c r="H283" i="6"/>
  <c r="I283" i="6"/>
  <c r="J283" i="6"/>
  <c r="L283" i="6"/>
  <c r="F283" i="6"/>
  <c r="L279" i="6"/>
  <c r="K279" i="6"/>
  <c r="G279" i="6"/>
  <c r="I249" i="6"/>
  <c r="H249" i="6"/>
  <c r="K249" i="6"/>
  <c r="J249" i="6"/>
  <c r="F240" i="6"/>
  <c r="H240" i="6"/>
  <c r="K240" i="6"/>
  <c r="I240" i="6"/>
  <c r="J240" i="6"/>
  <c r="K225" i="6"/>
  <c r="G225" i="6"/>
  <c r="G217" i="6"/>
  <c r="K217" i="6"/>
  <c r="L217" i="6"/>
  <c r="D13" i="6"/>
  <c r="D12" i="6"/>
  <c r="G82" i="3"/>
  <c r="R82" i="3" s="1"/>
  <c r="T82" i="3" s="1"/>
  <c r="P82" i="3"/>
  <c r="G107" i="3"/>
  <c r="K320" i="6"/>
  <c r="G309" i="6"/>
  <c r="L309" i="6"/>
  <c r="K309" i="6"/>
  <c r="H277" i="6"/>
  <c r="I277" i="6"/>
  <c r="J277" i="6"/>
  <c r="L277" i="6"/>
  <c r="F277" i="6"/>
  <c r="I265" i="6"/>
  <c r="H265" i="6"/>
  <c r="F265" i="6"/>
  <c r="K265" i="6"/>
  <c r="J265" i="6"/>
  <c r="L248" i="6"/>
  <c r="L244" i="6"/>
  <c r="K244" i="6"/>
  <c r="G244" i="6"/>
  <c r="P113" i="3"/>
  <c r="G113" i="3"/>
  <c r="K113" i="3" s="1"/>
  <c r="H320" i="6"/>
  <c r="J320" i="6"/>
  <c r="L320" i="6"/>
  <c r="I320" i="6"/>
  <c r="F320" i="6"/>
  <c r="K259" i="6"/>
  <c r="L259" i="6"/>
  <c r="G259" i="6"/>
  <c r="F248" i="6"/>
  <c r="H248" i="6"/>
  <c r="K248" i="6"/>
  <c r="J248" i="6"/>
  <c r="I248" i="6"/>
  <c r="K224" i="6"/>
  <c r="L224" i="6"/>
  <c r="G224" i="6"/>
  <c r="P13" i="6"/>
  <c r="K305" i="6"/>
  <c r="K337" i="6"/>
  <c r="K156" i="6"/>
  <c r="J185" i="6"/>
  <c r="J199" i="6"/>
  <c r="K167" i="6"/>
  <c r="G218" i="6"/>
  <c r="I244" i="6"/>
  <c r="K270" i="6"/>
  <c r="L295" i="6"/>
  <c r="I308" i="6"/>
  <c r="I158" i="6"/>
  <c r="I146" i="6"/>
  <c r="L212" i="6"/>
  <c r="K245" i="6"/>
  <c r="K277" i="6"/>
  <c r="K341" i="6"/>
  <c r="L340" i="6"/>
  <c r="K142" i="6"/>
  <c r="K164" i="6"/>
  <c r="I211" i="6"/>
  <c r="L253" i="6"/>
  <c r="F295" i="6"/>
  <c r="K308" i="6"/>
  <c r="G320" i="6"/>
  <c r="J193" i="6"/>
  <c r="G340" i="6"/>
  <c r="J337" i="6"/>
  <c r="I334" i="6"/>
  <c r="L331" i="6"/>
  <c r="I330" i="6"/>
  <c r="J323" i="6"/>
  <c r="J322" i="6"/>
  <c r="H319" i="6"/>
  <c r="H315" i="6"/>
  <c r="I312" i="6"/>
  <c r="I309" i="6"/>
  <c r="L307" i="6"/>
  <c r="I306" i="6"/>
  <c r="G302" i="6"/>
  <c r="J299" i="6"/>
  <c r="J298" i="6"/>
  <c r="H295" i="6"/>
  <c r="H291" i="6"/>
  <c r="I285" i="6"/>
  <c r="J279" i="6"/>
  <c r="K275" i="6"/>
  <c r="H270" i="6"/>
  <c r="H266" i="6"/>
  <c r="G265" i="6"/>
  <c r="J261" i="6"/>
  <c r="H255" i="6"/>
  <c r="H251" i="6"/>
  <c r="H250" i="6"/>
  <c r="G249" i="6"/>
  <c r="G248" i="6"/>
  <c r="H246" i="6"/>
  <c r="H243" i="6"/>
  <c r="H242" i="6"/>
  <c r="G241" i="6"/>
  <c r="G240" i="6"/>
  <c r="H238" i="6"/>
  <c r="I235" i="6"/>
  <c r="J234" i="6"/>
  <c r="H224" i="6"/>
  <c r="G215" i="6"/>
  <c r="H206" i="6"/>
  <c r="H205" i="6"/>
  <c r="J197" i="6"/>
  <c r="J196" i="6"/>
  <c r="F195" i="6"/>
  <c r="L190" i="6"/>
  <c r="J189" i="6"/>
  <c r="L188" i="6"/>
  <c r="J184" i="6"/>
  <c r="L181" i="6"/>
  <c r="H180" i="6"/>
  <c r="J178" i="6"/>
  <c r="I177" i="6"/>
  <c r="F176" i="6"/>
  <c r="K174" i="6"/>
  <c r="G173" i="6"/>
  <c r="F171" i="6"/>
  <c r="K170" i="6"/>
  <c r="L165" i="6"/>
  <c r="H164" i="6"/>
  <c r="G158" i="6"/>
  <c r="G157" i="6"/>
  <c r="J152" i="6"/>
  <c r="I149" i="6"/>
  <c r="F145" i="6"/>
  <c r="I144" i="6"/>
  <c r="F142" i="6"/>
  <c r="I139" i="6"/>
  <c r="K138" i="6"/>
  <c r="H137" i="6"/>
  <c r="I137" i="6"/>
  <c r="H133" i="6"/>
  <c r="H332" i="9"/>
  <c r="I332" i="9"/>
  <c r="F332" i="9"/>
  <c r="K330" i="9"/>
  <c r="G328" i="9"/>
  <c r="F324" i="9"/>
  <c r="H324" i="9"/>
  <c r="I324" i="9"/>
  <c r="J322" i="9"/>
  <c r="I322" i="9"/>
  <c r="G320" i="9"/>
  <c r="I316" i="9"/>
  <c r="F316" i="9"/>
  <c r="H316" i="9"/>
  <c r="G314" i="9"/>
  <c r="I311" i="9"/>
  <c r="H311" i="9"/>
  <c r="F311" i="9"/>
  <c r="G308" i="9"/>
  <c r="F303" i="9"/>
  <c r="I303" i="9"/>
  <c r="H303" i="9"/>
  <c r="K282" i="9"/>
  <c r="K269" i="9"/>
  <c r="L242" i="9"/>
  <c r="G242" i="9"/>
  <c r="F232" i="9"/>
  <c r="H232" i="9"/>
  <c r="J232" i="9"/>
  <c r="H158" i="6"/>
  <c r="L195" i="6"/>
  <c r="L143" i="6"/>
  <c r="L178" i="6"/>
  <c r="H193" i="6"/>
  <c r="J341" i="6"/>
  <c r="F334" i="6"/>
  <c r="I323" i="6"/>
  <c r="J317" i="6"/>
  <c r="H309" i="6"/>
  <c r="I299" i="6"/>
  <c r="J293" i="6"/>
  <c r="H285" i="6"/>
  <c r="L280" i="6"/>
  <c r="J274" i="6"/>
  <c r="I273" i="6"/>
  <c r="F266" i="6"/>
  <c r="F259" i="6"/>
  <c r="J253" i="6"/>
  <c r="F250" i="6"/>
  <c r="F242" i="6"/>
  <c r="H235" i="6"/>
  <c r="J226" i="6"/>
  <c r="F224" i="6"/>
  <c r="J218" i="6"/>
  <c r="I217" i="6"/>
  <c r="K211" i="6"/>
  <c r="J210" i="6"/>
  <c r="F204" i="6"/>
  <c r="I201" i="6"/>
  <c r="I197" i="6"/>
  <c r="G196" i="6"/>
  <c r="I190" i="6"/>
  <c r="I189" i="6"/>
  <c r="I188" i="6"/>
  <c r="G178" i="6"/>
  <c r="G177" i="6"/>
  <c r="G174" i="6"/>
  <c r="L167" i="6"/>
  <c r="L154" i="6"/>
  <c r="H152" i="6"/>
  <c r="H149" i="6"/>
  <c r="H139" i="6"/>
  <c r="J136" i="6"/>
  <c r="F133" i="6"/>
  <c r="I337" i="9"/>
  <c r="J337" i="9"/>
  <c r="F337" i="9"/>
  <c r="I330" i="9"/>
  <c r="J330" i="9"/>
  <c r="I326" i="9"/>
  <c r="F326" i="9"/>
  <c r="J326" i="9"/>
  <c r="J318" i="9"/>
  <c r="I318" i="9"/>
  <c r="F318" i="9"/>
  <c r="G306" i="9"/>
  <c r="K306" i="9"/>
  <c r="F297" i="9"/>
  <c r="H297" i="9"/>
  <c r="J297" i="9"/>
  <c r="F294" i="9"/>
  <c r="I294" i="9"/>
  <c r="J282" i="9"/>
  <c r="I282" i="9"/>
  <c r="F282" i="9"/>
  <c r="H282" i="9"/>
  <c r="H259" i="9"/>
  <c r="J259" i="9"/>
  <c r="F259" i="9"/>
  <c r="L257" i="9"/>
  <c r="F257" i="9"/>
  <c r="H257" i="9"/>
  <c r="I257" i="9"/>
  <c r="J257" i="9"/>
  <c r="K252" i="9"/>
  <c r="G252" i="9"/>
  <c r="L229" i="9"/>
  <c r="K229" i="9"/>
  <c r="G225" i="9"/>
  <c r="K225" i="9"/>
  <c r="L225" i="9"/>
  <c r="J202" i="9"/>
  <c r="H202" i="9"/>
  <c r="K185" i="6"/>
  <c r="J142" i="6"/>
  <c r="L218" i="6"/>
  <c r="I279" i="6"/>
  <c r="I311" i="6"/>
  <c r="K143" i="6"/>
  <c r="K189" i="6"/>
  <c r="L276" i="6"/>
  <c r="L199" i="6"/>
  <c r="F273" i="6"/>
  <c r="K253" i="6"/>
  <c r="K317" i="6"/>
  <c r="K146" i="6"/>
  <c r="K180" i="6"/>
  <c r="K196" i="6"/>
  <c r="L237" i="6"/>
  <c r="F311" i="6"/>
  <c r="I341" i="6"/>
  <c r="K331" i="6"/>
  <c r="L329" i="6"/>
  <c r="H323" i="6"/>
  <c r="I317" i="6"/>
  <c r="F315" i="6"/>
  <c r="J311" i="6"/>
  <c r="K307" i="6"/>
  <c r="L305" i="6"/>
  <c r="H299" i="6"/>
  <c r="I293" i="6"/>
  <c r="F291" i="6"/>
  <c r="J287" i="6"/>
  <c r="H274" i="6"/>
  <c r="G267" i="6"/>
  <c r="I253" i="6"/>
  <c r="G235" i="6"/>
  <c r="L228" i="6"/>
  <c r="H226" i="6"/>
  <c r="H218" i="6"/>
  <c r="J213" i="6"/>
  <c r="H211" i="6"/>
  <c r="F206" i="6"/>
  <c r="F205" i="6"/>
  <c r="H197" i="6"/>
  <c r="F196" i="6"/>
  <c r="J195" i="6"/>
  <c r="H190" i="6"/>
  <c r="H189" i="6"/>
  <c r="G188" i="6"/>
  <c r="K181" i="6"/>
  <c r="I179" i="6"/>
  <c r="F177" i="6"/>
  <c r="I176" i="6"/>
  <c r="L173" i="6"/>
  <c r="J171" i="6"/>
  <c r="I163" i="6"/>
  <c r="L157" i="6"/>
  <c r="J154" i="6"/>
  <c r="I153" i="6"/>
  <c r="F152" i="6"/>
  <c r="I147" i="6"/>
  <c r="H145" i="6"/>
  <c r="H142" i="6"/>
  <c r="L140" i="6"/>
  <c r="F139" i="6"/>
  <c r="H138" i="6"/>
  <c r="J138" i="6"/>
  <c r="I136" i="6"/>
  <c r="H134" i="6"/>
  <c r="H328" i="9"/>
  <c r="J328" i="9"/>
  <c r="H320" i="9"/>
  <c r="J320" i="9"/>
  <c r="J314" i="9"/>
  <c r="I314" i="9"/>
  <c r="G312" i="9"/>
  <c r="I308" i="9"/>
  <c r="F308" i="9"/>
  <c r="H308" i="9"/>
  <c r="I306" i="9"/>
  <c r="J306" i="9"/>
  <c r="L299" i="9"/>
  <c r="J280" i="9"/>
  <c r="F280" i="9"/>
  <c r="I280" i="9"/>
  <c r="L266" i="9"/>
  <c r="K265" i="9"/>
  <c r="L265" i="9"/>
  <c r="G265" i="9"/>
  <c r="L249" i="9"/>
  <c r="F249" i="9"/>
  <c r="H249" i="9"/>
  <c r="I249" i="9"/>
  <c r="J249" i="9"/>
  <c r="L231" i="9"/>
  <c r="G231" i="9"/>
  <c r="F310" i="9"/>
  <c r="J310" i="9"/>
  <c r="I310" i="9"/>
  <c r="J299" i="9"/>
  <c r="F299" i="9"/>
  <c r="F287" i="9"/>
  <c r="H287" i="9"/>
  <c r="L287" i="9"/>
  <c r="J287" i="9"/>
  <c r="G238" i="9"/>
  <c r="L238" i="9"/>
  <c r="L236" i="9"/>
  <c r="J205" i="9"/>
  <c r="F205" i="9"/>
  <c r="P94" i="3"/>
  <c r="K299" i="9"/>
  <c r="L279" i="9"/>
  <c r="J146" i="6"/>
  <c r="L208" i="6"/>
  <c r="K329" i="6"/>
  <c r="K310" i="9"/>
  <c r="F191" i="6"/>
  <c r="J262" i="6"/>
  <c r="K238" i="6"/>
  <c r="I276" i="6"/>
  <c r="K261" i="6"/>
  <c r="K293" i="6"/>
  <c r="L152" i="6"/>
  <c r="K202" i="6"/>
  <c r="K276" i="6"/>
  <c r="G288" i="6"/>
  <c r="K133" i="6"/>
  <c r="L337" i="6"/>
  <c r="H334" i="6"/>
  <c r="F323" i="6"/>
  <c r="J319" i="6"/>
  <c r="G317" i="6"/>
  <c r="F299" i="6"/>
  <c r="F280" i="6"/>
  <c r="H279" i="6"/>
  <c r="G275" i="6"/>
  <c r="J259" i="6"/>
  <c r="I246" i="6"/>
  <c r="I238" i="6"/>
  <c r="I229" i="6"/>
  <c r="L214" i="6"/>
  <c r="H213" i="6"/>
  <c r="F197" i="6"/>
  <c r="G191" i="6"/>
  <c r="F190" i="6"/>
  <c r="F189" i="6"/>
  <c r="K182" i="6"/>
  <c r="J180" i="6"/>
  <c r="F179" i="6"/>
  <c r="J164" i="6"/>
  <c r="F163" i="6"/>
  <c r="F153" i="6"/>
  <c r="F147" i="6"/>
  <c r="J144" i="6"/>
  <c r="J141" i="6"/>
  <c r="K140" i="6"/>
  <c r="L134" i="6"/>
  <c r="L132" i="6"/>
  <c r="G327" i="9"/>
  <c r="G319" i="9"/>
  <c r="J312" i="9"/>
  <c r="J304" i="9"/>
  <c r="H304" i="9"/>
  <c r="L301" i="9"/>
  <c r="G301" i="9"/>
  <c r="I293" i="9"/>
  <c r="J293" i="9"/>
  <c r="H293" i="9"/>
  <c r="I273" i="9"/>
  <c r="J273" i="9"/>
  <c r="L273" i="9"/>
  <c r="F273" i="9"/>
  <c r="H273" i="9"/>
  <c r="I268" i="9"/>
  <c r="J268" i="9"/>
  <c r="H268" i="9"/>
  <c r="L260" i="9"/>
  <c r="J226" i="9"/>
  <c r="H226" i="9"/>
  <c r="F208" i="9"/>
  <c r="H208" i="9"/>
  <c r="I208" i="9"/>
  <c r="J208" i="9"/>
  <c r="J145" i="6"/>
  <c r="G323" i="9"/>
  <c r="L171" i="6"/>
  <c r="F193" i="6"/>
  <c r="I193" i="6"/>
  <c r="F329" i="6"/>
  <c r="K152" i="6"/>
  <c r="L341" i="6"/>
  <c r="L176" i="6"/>
  <c r="L332" i="6"/>
  <c r="G319" i="6"/>
  <c r="G295" i="6"/>
  <c r="G255" i="6"/>
  <c r="L202" i="6"/>
  <c r="K171" i="6"/>
  <c r="K145" i="6"/>
  <c r="G298" i="9"/>
  <c r="L298" i="9"/>
  <c r="L323" i="9"/>
  <c r="I287" i="9"/>
  <c r="I299" i="9"/>
  <c r="L191" i="6"/>
  <c r="G212" i="6"/>
  <c r="I287" i="6"/>
  <c r="K158" i="6"/>
  <c r="I228" i="6"/>
  <c r="F305" i="6"/>
  <c r="G330" i="6"/>
  <c r="L147" i="6"/>
  <c r="L163" i="6"/>
  <c r="H208" i="6"/>
  <c r="I208" i="6"/>
  <c r="H329" i="6"/>
  <c r="K176" i="6"/>
  <c r="I195" i="6"/>
  <c r="L177" i="6"/>
  <c r="J176" i="6"/>
  <c r="I171" i="6"/>
  <c r="F141" i="6"/>
  <c r="G135" i="6"/>
  <c r="K132" i="6"/>
  <c r="E13" i="6"/>
  <c r="K337" i="9"/>
  <c r="G332" i="9"/>
  <c r="L330" i="9"/>
  <c r="H327" i="9"/>
  <c r="F327" i="9"/>
  <c r="I327" i="9"/>
  <c r="G324" i="9"/>
  <c r="G322" i="9"/>
  <c r="H319" i="9"/>
  <c r="F319" i="9"/>
  <c r="I319" i="9"/>
  <c r="G316" i="9"/>
  <c r="G311" i="9"/>
  <c r="G292" i="9"/>
  <c r="K292" i="9"/>
  <c r="H286" i="9"/>
  <c r="J286" i="9"/>
  <c r="I286" i="9"/>
  <c r="K284" i="9"/>
  <c r="G284" i="9"/>
  <c r="L282" i="9"/>
  <c r="K281" i="9"/>
  <c r="L281" i="9"/>
  <c r="G281" i="9"/>
  <c r="J264" i="9"/>
  <c r="F264" i="9"/>
  <c r="I264" i="9"/>
  <c r="K257" i="9"/>
  <c r="K243" i="9"/>
  <c r="K230" i="9"/>
  <c r="G201" i="9"/>
  <c r="K201" i="9"/>
  <c r="L201" i="9"/>
  <c r="H146" i="6"/>
  <c r="K195" i="6"/>
  <c r="F158" i="6"/>
  <c r="I133" i="6"/>
  <c r="F339" i="9"/>
  <c r="I339" i="9"/>
  <c r="H337" i="9"/>
  <c r="L328" i="9"/>
  <c r="H326" i="9"/>
  <c r="L320" i="9"/>
  <c r="H318" i="9"/>
  <c r="L314" i="9"/>
  <c r="K308" i="9"/>
  <c r="G300" i="9"/>
  <c r="L300" i="9"/>
  <c r="I297" i="9"/>
  <c r="H294" i="9"/>
  <c r="I259" i="9"/>
  <c r="J243" i="9"/>
  <c r="F243" i="9"/>
  <c r="I243" i="9"/>
  <c r="F230" i="9"/>
  <c r="L230" i="9"/>
  <c r="F212" i="9"/>
  <c r="L212" i="9"/>
  <c r="F300" i="9"/>
  <c r="F289" i="9"/>
  <c r="F279" i="9"/>
  <c r="H272" i="9"/>
  <c r="L247" i="9"/>
  <c r="F246" i="9"/>
  <c r="G241" i="9"/>
  <c r="J233" i="9"/>
  <c r="H217" i="9"/>
  <c r="H216" i="9"/>
  <c r="L214" i="9"/>
  <c r="F209" i="9"/>
  <c r="H206" i="9"/>
  <c r="H203" i="9"/>
  <c r="F193" i="9"/>
  <c r="H190" i="9"/>
  <c r="F189" i="9"/>
  <c r="J187" i="9"/>
  <c r="G186" i="9"/>
  <c r="G185" i="9"/>
  <c r="J179" i="9"/>
  <c r="G178" i="9"/>
  <c r="G177" i="9"/>
  <c r="J172" i="9"/>
  <c r="J169" i="9"/>
  <c r="J168" i="9"/>
  <c r="I166" i="9"/>
  <c r="H163" i="9"/>
  <c r="H162" i="9"/>
  <c r="L161" i="9"/>
  <c r="F157" i="9"/>
  <c r="H153" i="9"/>
  <c r="H152" i="9"/>
  <c r="L150" i="9"/>
  <c r="F147" i="9"/>
  <c r="K145" i="9"/>
  <c r="L140" i="9"/>
  <c r="H138" i="9"/>
  <c r="J131" i="9"/>
  <c r="H125" i="9"/>
  <c r="L118" i="9"/>
  <c r="I116" i="9"/>
  <c r="F115" i="9"/>
  <c r="G114" i="9"/>
  <c r="H110" i="9"/>
  <c r="F99" i="9"/>
  <c r="J96" i="9"/>
  <c r="J90" i="9"/>
  <c r="I89" i="9"/>
  <c r="J88" i="9"/>
  <c r="H79" i="9"/>
  <c r="H75" i="9"/>
  <c r="I13" i="9"/>
  <c r="G342" i="11"/>
  <c r="L342" i="11"/>
  <c r="K337" i="11"/>
  <c r="J335" i="11"/>
  <c r="J328" i="11"/>
  <c r="L326" i="11"/>
  <c r="H294" i="11"/>
  <c r="K278" i="11"/>
  <c r="G278" i="11"/>
  <c r="L278" i="11"/>
  <c r="G271" i="11"/>
  <c r="K271" i="11"/>
  <c r="K262" i="11"/>
  <c r="K235" i="11"/>
  <c r="G230" i="11"/>
  <c r="K230" i="11"/>
  <c r="L228" i="11"/>
  <c r="K228" i="11"/>
  <c r="G228" i="11"/>
  <c r="L211" i="11"/>
  <c r="G211" i="11"/>
  <c r="K211" i="11"/>
  <c r="H204" i="11"/>
  <c r="J204" i="11"/>
  <c r="F204" i="11"/>
  <c r="H325" i="11"/>
  <c r="J325" i="11"/>
  <c r="F262" i="11"/>
  <c r="I262" i="11"/>
  <c r="J262" i="11"/>
  <c r="H262" i="11"/>
  <c r="G254" i="11"/>
  <c r="K254" i="11"/>
  <c r="I235" i="11"/>
  <c r="J235" i="11"/>
  <c r="F235" i="11"/>
  <c r="H235" i="11"/>
  <c r="K218" i="11"/>
  <c r="G218" i="11"/>
  <c r="J209" i="11"/>
  <c r="F209" i="11"/>
  <c r="I209" i="11"/>
  <c r="J323" i="9"/>
  <c r="J302" i="9"/>
  <c r="I300" i="9"/>
  <c r="K293" i="9"/>
  <c r="L286" i="9"/>
  <c r="J279" i="9"/>
  <c r="L268" i="9"/>
  <c r="H260" i="9"/>
  <c r="L258" i="9"/>
  <c r="J256" i="9"/>
  <c r="H252" i="9"/>
  <c r="J248" i="9"/>
  <c r="H242" i="9"/>
  <c r="L241" i="9"/>
  <c r="J235" i="9"/>
  <c r="H233" i="9"/>
  <c r="F227" i="9"/>
  <c r="G222" i="9"/>
  <c r="F217" i="9"/>
  <c r="H214" i="9"/>
  <c r="J211" i="9"/>
  <c r="G207" i="9"/>
  <c r="G206" i="9"/>
  <c r="F203" i="9"/>
  <c r="G190" i="9"/>
  <c r="L188" i="9"/>
  <c r="H187" i="9"/>
  <c r="L185" i="9"/>
  <c r="H179" i="9"/>
  <c r="L177" i="9"/>
  <c r="F173" i="9"/>
  <c r="H169" i="9"/>
  <c r="H168" i="9"/>
  <c r="L166" i="9"/>
  <c r="F163" i="9"/>
  <c r="K161" i="9"/>
  <c r="L156" i="9"/>
  <c r="F153" i="9"/>
  <c r="H150" i="9"/>
  <c r="L146" i="9"/>
  <c r="F138" i="9"/>
  <c r="I122" i="9"/>
  <c r="I121" i="9"/>
  <c r="J118" i="9"/>
  <c r="K115" i="9"/>
  <c r="L114" i="9"/>
  <c r="J109" i="9"/>
  <c r="J106" i="9"/>
  <c r="I101" i="9"/>
  <c r="H90" i="9"/>
  <c r="L87" i="9"/>
  <c r="I85" i="9"/>
  <c r="J82" i="9"/>
  <c r="L78" i="9"/>
  <c r="F75" i="9"/>
  <c r="H72" i="9"/>
  <c r="L70" i="9"/>
  <c r="G332" i="11"/>
  <c r="K329" i="11"/>
  <c r="J327" i="11"/>
  <c r="G324" i="11"/>
  <c r="F319" i="11"/>
  <c r="H319" i="11"/>
  <c r="J319" i="11"/>
  <c r="L316" i="11"/>
  <c r="H311" i="11"/>
  <c r="L306" i="11"/>
  <c r="K290" i="11"/>
  <c r="G290" i="11"/>
  <c r="G270" i="11"/>
  <c r="K270" i="11"/>
  <c r="F245" i="11"/>
  <c r="H245" i="11"/>
  <c r="J245" i="11"/>
  <c r="F216" i="11"/>
  <c r="H216" i="11"/>
  <c r="L220" i="9"/>
  <c r="L217" i="9"/>
  <c r="L183" i="9"/>
  <c r="L175" i="9"/>
  <c r="K166" i="9"/>
  <c r="I156" i="9"/>
  <c r="L153" i="9"/>
  <c r="F150" i="9"/>
  <c r="J146" i="9"/>
  <c r="J141" i="9"/>
  <c r="L138" i="9"/>
  <c r="I131" i="9"/>
  <c r="J130" i="9"/>
  <c r="J110" i="9"/>
  <c r="H103" i="9"/>
  <c r="L99" i="9"/>
  <c r="J98" i="9"/>
  <c r="K326" i="11"/>
  <c r="F316" i="11"/>
  <c r="J316" i="11"/>
  <c r="I316" i="11"/>
  <c r="K301" i="11"/>
  <c r="F286" i="11"/>
  <c r="H286" i="11"/>
  <c r="J286" i="11"/>
  <c r="L336" i="9"/>
  <c r="K335" i="9"/>
  <c r="F302" i="9"/>
  <c r="K290" i="9"/>
  <c r="K289" i="9"/>
  <c r="L288" i="9"/>
  <c r="L269" i="9"/>
  <c r="K245" i="9"/>
  <c r="L226" i="9"/>
  <c r="I224" i="9"/>
  <c r="H211" i="9"/>
  <c r="J209" i="9"/>
  <c r="L202" i="9"/>
  <c r="I200" i="9"/>
  <c r="J193" i="9"/>
  <c r="J192" i="9"/>
  <c r="I190" i="9"/>
  <c r="F187" i="9"/>
  <c r="F179" i="9"/>
  <c r="L172" i="9"/>
  <c r="H166" i="9"/>
  <c r="L162" i="9"/>
  <c r="I160" i="9"/>
  <c r="J147" i="9"/>
  <c r="G145" i="9"/>
  <c r="H131" i="9"/>
  <c r="I130" i="9"/>
  <c r="F116" i="9"/>
  <c r="I110" i="9"/>
  <c r="H107" i="9"/>
  <c r="K99" i="9"/>
  <c r="I98" i="9"/>
  <c r="I96" i="9"/>
  <c r="H83" i="9"/>
  <c r="I77" i="9"/>
  <c r="I75" i="9"/>
  <c r="I69" i="9"/>
  <c r="E133" i="3"/>
  <c r="F133" i="3" s="1"/>
  <c r="E134" i="3"/>
  <c r="F134" i="3"/>
  <c r="P134" i="3" s="1"/>
  <c r="K342" i="11"/>
  <c r="I341" i="11"/>
  <c r="K339" i="11"/>
  <c r="I336" i="11"/>
  <c r="I335" i="11"/>
  <c r="I330" i="11"/>
  <c r="I324" i="11"/>
  <c r="F324" i="11"/>
  <c r="I315" i="11"/>
  <c r="F303" i="11"/>
  <c r="H303" i="11"/>
  <c r="J303" i="11"/>
  <c r="K297" i="11"/>
  <c r="H289" i="11"/>
  <c r="L274" i="11"/>
  <c r="F274" i="11"/>
  <c r="I274" i="11"/>
  <c r="J274" i="11"/>
  <c r="I243" i="11"/>
  <c r="J243" i="11"/>
  <c r="F243" i="11"/>
  <c r="H243" i="11"/>
  <c r="L220" i="11"/>
  <c r="G202" i="11"/>
  <c r="I192" i="9"/>
  <c r="I147" i="9"/>
  <c r="H130" i="9"/>
  <c r="H98" i="9"/>
  <c r="I88" i="9"/>
  <c r="I333" i="11"/>
  <c r="K328" i="11"/>
  <c r="F326" i="11"/>
  <c r="I326" i="11"/>
  <c r="F311" i="11"/>
  <c r="I311" i="11"/>
  <c r="I306" i="11"/>
  <c r="H306" i="11"/>
  <c r="F297" i="11"/>
  <c r="I297" i="11"/>
  <c r="K295" i="11"/>
  <c r="L295" i="11"/>
  <c r="G295" i="11"/>
  <c r="F253" i="11"/>
  <c r="H253" i="11"/>
  <c r="J253" i="11"/>
  <c r="F220" i="11"/>
  <c r="H220" i="11"/>
  <c r="F205" i="11"/>
  <c r="H205" i="11"/>
  <c r="J205" i="11"/>
  <c r="I290" i="9"/>
  <c r="I289" i="9"/>
  <c r="J272" i="9"/>
  <c r="J260" i="9"/>
  <c r="I252" i="9"/>
  <c r="K246" i="9"/>
  <c r="I227" i="9"/>
  <c r="L222" i="9"/>
  <c r="J217" i="9"/>
  <c r="J216" i="9"/>
  <c r="L206" i="9"/>
  <c r="J203" i="9"/>
  <c r="H192" i="9"/>
  <c r="J163" i="9"/>
  <c r="J153" i="9"/>
  <c r="J138" i="9"/>
  <c r="F130" i="9"/>
  <c r="J125" i="9"/>
  <c r="F98" i="9"/>
  <c r="J336" i="11"/>
  <c r="L334" i="11"/>
  <c r="H333" i="11"/>
  <c r="K331" i="11"/>
  <c r="I328" i="11"/>
  <c r="I327" i="11"/>
  <c r="I325" i="11"/>
  <c r="I319" i="11"/>
  <c r="K315" i="11"/>
  <c r="G315" i="11"/>
  <c r="L315" i="11"/>
  <c r="K304" i="11"/>
  <c r="I296" i="11"/>
  <c r="I293" i="11"/>
  <c r="J293" i="11"/>
  <c r="L291" i="11"/>
  <c r="L262" i="11"/>
  <c r="L235" i="11"/>
  <c r="L13" i="11"/>
  <c r="L12" i="11"/>
  <c r="F333" i="11"/>
  <c r="F325" i="11"/>
  <c r="F304" i="11"/>
  <c r="I304" i="11"/>
  <c r="H304" i="11"/>
  <c r="L296" i="11"/>
  <c r="G296" i="11"/>
  <c r="J294" i="11"/>
  <c r="F282" i="11"/>
  <c r="I282" i="11"/>
  <c r="F233" i="11"/>
  <c r="D13" i="11"/>
  <c r="D12" i="11"/>
  <c r="J298" i="11"/>
  <c r="J287" i="11"/>
  <c r="J279" i="11"/>
  <c r="F267" i="11"/>
  <c r="F266" i="11"/>
  <c r="H264" i="11"/>
  <c r="L260" i="11"/>
  <c r="J258" i="11"/>
  <c r="F254" i="11"/>
  <c r="G250" i="11"/>
  <c r="J228" i="11"/>
  <c r="J210" i="11"/>
  <c r="G206" i="11"/>
  <c r="H196" i="11"/>
  <c r="H187" i="11"/>
  <c r="G186" i="11"/>
  <c r="F182" i="11"/>
  <c r="K179" i="11"/>
  <c r="J178" i="11"/>
  <c r="I176" i="11"/>
  <c r="J174" i="11"/>
  <c r="H173" i="11"/>
  <c r="J171" i="11"/>
  <c r="I170" i="11"/>
  <c r="H168" i="11"/>
  <c r="J165" i="11"/>
  <c r="K164" i="11"/>
  <c r="F163" i="11"/>
  <c r="K162" i="11"/>
  <c r="J161" i="11"/>
  <c r="H158" i="11"/>
  <c r="L156" i="11"/>
  <c r="H155" i="11"/>
  <c r="G154" i="11"/>
  <c r="F153" i="11"/>
  <c r="I152" i="11"/>
  <c r="F150" i="11"/>
  <c r="K147" i="11"/>
  <c r="I144" i="11"/>
  <c r="J142" i="11"/>
  <c r="H141" i="11"/>
  <c r="J139" i="11"/>
  <c r="I136" i="11"/>
  <c r="J125" i="11"/>
  <c r="K124" i="11"/>
  <c r="F123" i="11"/>
  <c r="H120" i="11"/>
  <c r="H119" i="11"/>
  <c r="G115" i="11"/>
  <c r="F114" i="11"/>
  <c r="H110" i="11"/>
  <c r="L108" i="11"/>
  <c r="H107" i="11"/>
  <c r="F99" i="11"/>
  <c r="J97" i="11"/>
  <c r="L93" i="11"/>
  <c r="J91" i="11"/>
  <c r="H86" i="11"/>
  <c r="F83" i="11"/>
  <c r="L79" i="11"/>
  <c r="I75" i="11"/>
  <c r="I70" i="11"/>
  <c r="I68" i="11"/>
  <c r="P12" i="11"/>
  <c r="G339" i="12"/>
  <c r="G338" i="12"/>
  <c r="K330" i="12"/>
  <c r="L324" i="12"/>
  <c r="L319" i="12"/>
  <c r="G315" i="12"/>
  <c r="G314" i="12"/>
  <c r="K314" i="12"/>
  <c r="I312" i="12"/>
  <c r="K308" i="12"/>
  <c r="K306" i="12"/>
  <c r="H305" i="12"/>
  <c r="I304" i="12"/>
  <c r="F304" i="12"/>
  <c r="L288" i="12"/>
  <c r="H288" i="12"/>
  <c r="G283" i="12"/>
  <c r="F274" i="12"/>
  <c r="H274" i="12"/>
  <c r="J274" i="12"/>
  <c r="H270" i="12"/>
  <c r="F270" i="12"/>
  <c r="J270" i="12"/>
  <c r="L267" i="12"/>
  <c r="L233" i="12"/>
  <c r="G233" i="12"/>
  <c r="G231" i="12"/>
  <c r="L231" i="12"/>
  <c r="F286" i="12"/>
  <c r="H286" i="12"/>
  <c r="G275" i="12"/>
  <c r="K275" i="12"/>
  <c r="F272" i="12"/>
  <c r="I272" i="12"/>
  <c r="F257" i="12"/>
  <c r="I257" i="12"/>
  <c r="H287" i="11"/>
  <c r="H279" i="11"/>
  <c r="J267" i="11"/>
  <c r="J261" i="11"/>
  <c r="H258" i="11"/>
  <c r="H254" i="11"/>
  <c r="J252" i="11"/>
  <c r="L250" i="11"/>
  <c r="I248" i="11"/>
  <c r="K232" i="11"/>
  <c r="H228" i="11"/>
  <c r="K220" i="11"/>
  <c r="H211" i="11"/>
  <c r="H210" i="11"/>
  <c r="L204" i="11"/>
  <c r="G194" i="11"/>
  <c r="F187" i="11"/>
  <c r="H182" i="11"/>
  <c r="L180" i="11"/>
  <c r="H179" i="11"/>
  <c r="G178" i="11"/>
  <c r="F174" i="11"/>
  <c r="J170" i="11"/>
  <c r="J166" i="11"/>
  <c r="H165" i="11"/>
  <c r="J163" i="11"/>
  <c r="I162" i="11"/>
  <c r="J157" i="11"/>
  <c r="F155" i="11"/>
  <c r="J153" i="11"/>
  <c r="H147" i="11"/>
  <c r="J145" i="11"/>
  <c r="F142" i="11"/>
  <c r="K135" i="11"/>
  <c r="I129" i="11"/>
  <c r="J126" i="11"/>
  <c r="H125" i="11"/>
  <c r="J123" i="11"/>
  <c r="J109" i="11"/>
  <c r="F107" i="11"/>
  <c r="H104" i="11"/>
  <c r="L94" i="11"/>
  <c r="I93" i="11"/>
  <c r="H91" i="11"/>
  <c r="G87" i="11"/>
  <c r="L83" i="11"/>
  <c r="K80" i="11"/>
  <c r="G70" i="11"/>
  <c r="G68" i="11"/>
  <c r="I62" i="11"/>
  <c r="F339" i="12"/>
  <c r="L338" i="12"/>
  <c r="I325" i="12"/>
  <c r="J313" i="12"/>
  <c r="L307" i="12"/>
  <c r="H302" i="12"/>
  <c r="G299" i="12"/>
  <c r="K295" i="12"/>
  <c r="L295" i="12"/>
  <c r="G295" i="12"/>
  <c r="L285" i="12"/>
  <c r="H271" i="12"/>
  <c r="L238" i="12"/>
  <c r="G238" i="12"/>
  <c r="K238" i="12"/>
  <c r="G180" i="11"/>
  <c r="G179" i="11"/>
  <c r="I171" i="11"/>
  <c r="H170" i="11"/>
  <c r="L163" i="11"/>
  <c r="G148" i="11"/>
  <c r="G147" i="11"/>
  <c r="I139" i="11"/>
  <c r="J130" i="11"/>
  <c r="L123" i="11"/>
  <c r="L110" i="11"/>
  <c r="G104" i="11"/>
  <c r="L97" i="11"/>
  <c r="K83" i="11"/>
  <c r="J82" i="11"/>
  <c r="F75" i="11"/>
  <c r="G67" i="11"/>
  <c r="L323" i="12"/>
  <c r="I313" i="12"/>
  <c r="L312" i="12"/>
  <c r="J307" i="12"/>
  <c r="G306" i="12"/>
  <c r="L296" i="12"/>
  <c r="F289" i="12"/>
  <c r="I289" i="12"/>
  <c r="F271" i="12"/>
  <c r="L258" i="12"/>
  <c r="G258" i="12"/>
  <c r="K258" i="12"/>
  <c r="G240" i="12"/>
  <c r="K240" i="12"/>
  <c r="L240" i="12"/>
  <c r="K289" i="11"/>
  <c r="H252" i="11"/>
  <c r="F248" i="11"/>
  <c r="F211" i="11"/>
  <c r="F196" i="11"/>
  <c r="J187" i="11"/>
  <c r="I186" i="11"/>
  <c r="H184" i="11"/>
  <c r="J181" i="11"/>
  <c r="F179" i="11"/>
  <c r="L172" i="11"/>
  <c r="H171" i="11"/>
  <c r="G170" i="11"/>
  <c r="F166" i="11"/>
  <c r="K163" i="11"/>
  <c r="J162" i="11"/>
  <c r="I161" i="11"/>
  <c r="F160" i="11"/>
  <c r="J155" i="11"/>
  <c r="I154" i="11"/>
  <c r="J149" i="11"/>
  <c r="F147" i="11"/>
  <c r="L140" i="11"/>
  <c r="H139" i="11"/>
  <c r="I130" i="11"/>
  <c r="F126" i="11"/>
  <c r="K123" i="11"/>
  <c r="J122" i="11"/>
  <c r="K119" i="11"/>
  <c r="I113" i="11"/>
  <c r="J110" i="11"/>
  <c r="J107" i="11"/>
  <c r="J99" i="11"/>
  <c r="J98" i="11"/>
  <c r="I97" i="11"/>
  <c r="J83" i="11"/>
  <c r="I82" i="11"/>
  <c r="H70" i="11"/>
  <c r="F68" i="11"/>
  <c r="G330" i="12"/>
  <c r="K327" i="12"/>
  <c r="K323" i="12"/>
  <c r="K316" i="12"/>
  <c r="H313" i="12"/>
  <c r="L304" i="12"/>
  <c r="L303" i="12"/>
  <c r="H298" i="12"/>
  <c r="J298" i="12"/>
  <c r="H296" i="12"/>
  <c r="K291" i="12"/>
  <c r="I288" i="12"/>
  <c r="L271" i="12"/>
  <c r="G271" i="12"/>
  <c r="K271" i="12"/>
  <c r="F265" i="12"/>
  <c r="I265" i="12"/>
  <c r="K235" i="12"/>
  <c r="L182" i="11"/>
  <c r="I181" i="11"/>
  <c r="L176" i="11"/>
  <c r="H152" i="11"/>
  <c r="I149" i="11"/>
  <c r="H144" i="11"/>
  <c r="L136" i="11"/>
  <c r="L132" i="11"/>
  <c r="H130" i="11"/>
  <c r="J86" i="11"/>
  <c r="H82" i="11"/>
  <c r="K290" i="12"/>
  <c r="G290" i="12"/>
  <c r="F281" i="12"/>
  <c r="I281" i="12"/>
  <c r="J257" i="12"/>
  <c r="F235" i="12"/>
  <c r="I235" i="12"/>
  <c r="J235" i="12"/>
  <c r="I266" i="11"/>
  <c r="J196" i="11"/>
  <c r="J186" i="11"/>
  <c r="H181" i="11"/>
  <c r="J173" i="11"/>
  <c r="L164" i="11"/>
  <c r="J154" i="11"/>
  <c r="L150" i="11"/>
  <c r="H149" i="11"/>
  <c r="J141" i="11"/>
  <c r="F130" i="11"/>
  <c r="L124" i="11"/>
  <c r="I114" i="11"/>
  <c r="L67" i="11"/>
  <c r="J339" i="12"/>
  <c r="I337" i="12"/>
  <c r="L322" i="12"/>
  <c r="H319" i="12"/>
  <c r="J318" i="12"/>
  <c r="H318" i="12"/>
  <c r="L315" i="12"/>
  <c r="J306" i="12"/>
  <c r="F306" i="12"/>
  <c r="L300" i="12"/>
  <c r="K298" i="12"/>
  <c r="F296" i="12"/>
  <c r="H287" i="12"/>
  <c r="F287" i="12"/>
  <c r="L274" i="12"/>
  <c r="L272" i="12"/>
  <c r="G266" i="12"/>
  <c r="K266" i="12"/>
  <c r="L266" i="12"/>
  <c r="H257" i="12"/>
  <c r="F241" i="12"/>
  <c r="H241" i="12"/>
  <c r="I241" i="12"/>
  <c r="J241" i="12"/>
  <c r="K237" i="12"/>
  <c r="G237" i="12"/>
  <c r="L237" i="12"/>
  <c r="J294" i="12"/>
  <c r="H294" i="12"/>
  <c r="F294" i="12"/>
  <c r="J289" i="12"/>
  <c r="J286" i="12"/>
  <c r="K282" i="12"/>
  <c r="L282" i="12"/>
  <c r="G282" i="12"/>
  <c r="L275" i="12"/>
  <c r="H272" i="12"/>
  <c r="H280" i="12"/>
  <c r="F279" i="12"/>
  <c r="K250" i="12"/>
  <c r="G232" i="12"/>
  <c r="K220" i="12"/>
  <c r="L219" i="12"/>
  <c r="I217" i="12"/>
  <c r="I208" i="12"/>
  <c r="I203" i="12"/>
  <c r="G202" i="12"/>
  <c r="F201" i="12"/>
  <c r="K193" i="12"/>
  <c r="I191" i="12"/>
  <c r="G188" i="12"/>
  <c r="L177" i="12"/>
  <c r="J176" i="12"/>
  <c r="L173" i="12"/>
  <c r="G168" i="12"/>
  <c r="K164" i="12"/>
  <c r="J164" i="12"/>
  <c r="L154" i="12"/>
  <c r="I152" i="12"/>
  <c r="K152" i="12"/>
  <c r="H152" i="12"/>
  <c r="G137" i="12"/>
  <c r="I133" i="12"/>
  <c r="K133" i="12"/>
  <c r="H133" i="12"/>
  <c r="J131" i="12"/>
  <c r="L127" i="12"/>
  <c r="L126" i="12"/>
  <c r="I126" i="12"/>
  <c r="J126" i="12"/>
  <c r="F112" i="12"/>
  <c r="F110" i="12"/>
  <c r="H110" i="12"/>
  <c r="I98" i="12"/>
  <c r="K89" i="12"/>
  <c r="G89" i="12"/>
  <c r="N106" i="13"/>
  <c r="U106" i="13"/>
  <c r="G165" i="12"/>
  <c r="K165" i="12"/>
  <c r="G138" i="12"/>
  <c r="L138" i="12"/>
  <c r="K117" i="12"/>
  <c r="J117" i="12"/>
  <c r="L117" i="12"/>
  <c r="F94" i="12"/>
  <c r="H94" i="12"/>
  <c r="J94" i="12"/>
  <c r="I249" i="12"/>
  <c r="H238" i="12"/>
  <c r="H234" i="12"/>
  <c r="L232" i="12"/>
  <c r="F231" i="12"/>
  <c r="I220" i="12"/>
  <c r="H219" i="12"/>
  <c r="J216" i="12"/>
  <c r="J212" i="12"/>
  <c r="G209" i="12"/>
  <c r="F208" i="12"/>
  <c r="J207" i="12"/>
  <c r="I201" i="12"/>
  <c r="H193" i="12"/>
  <c r="H188" i="12"/>
  <c r="I188" i="12"/>
  <c r="K182" i="12"/>
  <c r="H177" i="12"/>
  <c r="F168" i="12"/>
  <c r="I168" i="12"/>
  <c r="J168" i="12"/>
  <c r="F146" i="12"/>
  <c r="H140" i="12"/>
  <c r="I140" i="12"/>
  <c r="J140" i="12"/>
  <c r="K124" i="12"/>
  <c r="H115" i="12"/>
  <c r="J115" i="12"/>
  <c r="I115" i="12"/>
  <c r="F86" i="12"/>
  <c r="H86" i="12"/>
  <c r="J86" i="12"/>
  <c r="K86" i="12"/>
  <c r="O12" i="12"/>
  <c r="O13" i="12"/>
  <c r="G234" i="12"/>
  <c r="G220" i="12"/>
  <c r="L217" i="12"/>
  <c r="L201" i="12"/>
  <c r="G193" i="12"/>
  <c r="L189" i="12"/>
  <c r="K189" i="12"/>
  <c r="F176" i="12"/>
  <c r="K156" i="12"/>
  <c r="J156" i="12"/>
  <c r="J153" i="12"/>
  <c r="I153" i="12"/>
  <c r="H153" i="12"/>
  <c r="J151" i="12"/>
  <c r="K144" i="12"/>
  <c r="L135" i="12"/>
  <c r="G135" i="12"/>
  <c r="I134" i="12"/>
  <c r="L134" i="12"/>
  <c r="H134" i="12"/>
  <c r="K125" i="12"/>
  <c r="G118" i="12"/>
  <c r="K118" i="12"/>
  <c r="G111" i="12"/>
  <c r="L111" i="12"/>
  <c r="H107" i="12"/>
  <c r="J107" i="12"/>
  <c r="L107" i="12"/>
  <c r="I107" i="12"/>
  <c r="H13" i="12"/>
  <c r="H12" i="12"/>
  <c r="G250" i="12"/>
  <c r="F238" i="12"/>
  <c r="F230" i="12"/>
  <c r="F220" i="12"/>
  <c r="H217" i="12"/>
  <c r="K201" i="12"/>
  <c r="K174" i="12"/>
  <c r="L174" i="12"/>
  <c r="G161" i="12"/>
  <c r="K161" i="12"/>
  <c r="L161" i="12"/>
  <c r="K137" i="12"/>
  <c r="H131" i="12"/>
  <c r="I131" i="12"/>
  <c r="L120" i="12"/>
  <c r="G120" i="12"/>
  <c r="K120" i="12"/>
  <c r="J118" i="12"/>
  <c r="F118" i="12"/>
  <c r="I57" i="13"/>
  <c r="I180" i="12"/>
  <c r="H180" i="12"/>
  <c r="F106" i="12"/>
  <c r="I106" i="12"/>
  <c r="F88" i="12"/>
  <c r="J88" i="12"/>
  <c r="N86" i="13"/>
  <c r="L209" i="12"/>
  <c r="H207" i="12"/>
  <c r="J188" i="12"/>
  <c r="F187" i="12"/>
  <c r="K185" i="12"/>
  <c r="H184" i="12"/>
  <c r="K181" i="12"/>
  <c r="L181" i="12"/>
  <c r="J179" i="12"/>
  <c r="L178" i="12"/>
  <c r="I177" i="12"/>
  <c r="J172" i="12"/>
  <c r="H172" i="12"/>
  <c r="I172" i="12"/>
  <c r="F169" i="12"/>
  <c r="J169" i="12"/>
  <c r="K169" i="12"/>
  <c r="L162" i="12"/>
  <c r="I156" i="12"/>
  <c r="L153" i="12"/>
  <c r="F152" i="12"/>
  <c r="I146" i="12"/>
  <c r="L145" i="12"/>
  <c r="G145" i="12"/>
  <c r="K145" i="12"/>
  <c r="K134" i="12"/>
  <c r="F133" i="12"/>
  <c r="G130" i="12"/>
  <c r="K128" i="12"/>
  <c r="F126" i="12"/>
  <c r="L123" i="12"/>
  <c r="K121" i="12"/>
  <c r="F117" i="12"/>
  <c r="F116" i="12"/>
  <c r="I116" i="12"/>
  <c r="K116" i="12"/>
  <c r="I110" i="12"/>
  <c r="G87" i="12"/>
  <c r="L87" i="12"/>
  <c r="H185" i="12"/>
  <c r="I162" i="12"/>
  <c r="F156" i="12"/>
  <c r="J155" i="12"/>
  <c r="F155" i="12"/>
  <c r="I155" i="12"/>
  <c r="K153" i="12"/>
  <c r="K138" i="12"/>
  <c r="K135" i="12"/>
  <c r="J134" i="12"/>
  <c r="L131" i="12"/>
  <c r="L128" i="12"/>
  <c r="J128" i="12"/>
  <c r="H123" i="12"/>
  <c r="F115" i="12"/>
  <c r="K112" i="12"/>
  <c r="K110" i="12"/>
  <c r="H108" i="12"/>
  <c r="I108" i="12"/>
  <c r="K108" i="12"/>
  <c r="J108" i="12"/>
  <c r="I94" i="12"/>
  <c r="K173" i="12"/>
  <c r="F160" i="12"/>
  <c r="J144" i="12"/>
  <c r="I84" i="12"/>
  <c r="J83" i="12"/>
  <c r="L39" i="12"/>
  <c r="L22" i="12"/>
  <c r="K46" i="12"/>
  <c r="K22" i="12"/>
  <c r="G66" i="12"/>
  <c r="K23" i="12"/>
  <c r="F82" i="12"/>
  <c r="F71" i="12"/>
  <c r="F29" i="12"/>
  <c r="I35" i="12"/>
  <c r="I12" i="12"/>
  <c r="J61" i="12"/>
  <c r="H80" i="12"/>
  <c r="I72" i="12"/>
  <c r="J72" i="12"/>
  <c r="H57" i="12"/>
  <c r="J57" i="12"/>
  <c r="H52" i="12"/>
  <c r="H32" i="12"/>
  <c r="I47" i="13"/>
  <c r="P106" i="13"/>
  <c r="R106" i="13" s="1"/>
  <c r="T106" i="13"/>
  <c r="K335" i="14"/>
  <c r="L333" i="14"/>
  <c r="K332" i="14"/>
  <c r="G327" i="14"/>
  <c r="H312" i="14"/>
  <c r="I308" i="14"/>
  <c r="J308" i="14"/>
  <c r="F295" i="14"/>
  <c r="I295" i="14"/>
  <c r="J295" i="14"/>
  <c r="H285" i="14"/>
  <c r="I285" i="14"/>
  <c r="K279" i="14"/>
  <c r="G279" i="14"/>
  <c r="L279" i="14"/>
  <c r="K261" i="14"/>
  <c r="F254" i="14"/>
  <c r="G247" i="14"/>
  <c r="I241" i="14"/>
  <c r="H25" i="12"/>
  <c r="J25" i="12"/>
  <c r="H336" i="14"/>
  <c r="F336" i="14"/>
  <c r="K293" i="14"/>
  <c r="H293" i="14"/>
  <c r="L293" i="14"/>
  <c r="K280" i="14"/>
  <c r="L280" i="14"/>
  <c r="G280" i="14"/>
  <c r="G236" i="14"/>
  <c r="K236" i="14"/>
  <c r="L236" i="14"/>
  <c r="F83" i="12"/>
  <c r="F80" i="12"/>
  <c r="F25" i="12"/>
  <c r="W18" i="13"/>
  <c r="P86" i="13"/>
  <c r="R86" i="13"/>
  <c r="T86" i="13" s="1"/>
  <c r="P90" i="13"/>
  <c r="J338" i="14"/>
  <c r="L335" i="14"/>
  <c r="K327" i="14"/>
  <c r="J320" i="14"/>
  <c r="L320" i="14"/>
  <c r="I320" i="14"/>
  <c r="L309" i="14"/>
  <c r="K309" i="14"/>
  <c r="L303" i="14"/>
  <c r="G303" i="14"/>
  <c r="J300" i="14"/>
  <c r="I300" i="14"/>
  <c r="H296" i="14"/>
  <c r="I296" i="14"/>
  <c r="F296" i="14"/>
  <c r="F275" i="14"/>
  <c r="K272" i="14"/>
  <c r="G272" i="14"/>
  <c r="F247" i="14"/>
  <c r="H247" i="14"/>
  <c r="I247" i="14"/>
  <c r="J247" i="14"/>
  <c r="Q13" i="14"/>
  <c r="Q12" i="14"/>
  <c r="I167" i="12"/>
  <c r="I102" i="12"/>
  <c r="K92" i="12"/>
  <c r="L91" i="12"/>
  <c r="F84" i="12"/>
  <c r="F56" i="12"/>
  <c r="F47" i="12"/>
  <c r="F34" i="12"/>
  <c r="I80" i="12"/>
  <c r="I61" i="12"/>
  <c r="I29" i="12"/>
  <c r="P57" i="13"/>
  <c r="R57" i="13" s="1"/>
  <c r="T57" i="13"/>
  <c r="K336" i="14"/>
  <c r="J335" i="14"/>
  <c r="F328" i="14"/>
  <c r="I324" i="14"/>
  <c r="J324" i="14"/>
  <c r="H304" i="14"/>
  <c r="K303" i="14"/>
  <c r="F299" i="14"/>
  <c r="L294" i="14"/>
  <c r="I286" i="14"/>
  <c r="L286" i="14"/>
  <c r="H286" i="14"/>
  <c r="F272" i="14"/>
  <c r="J272" i="14"/>
  <c r="K269" i="14"/>
  <c r="L263" i="14"/>
  <c r="H263" i="14"/>
  <c r="I263" i="14"/>
  <c r="H257" i="14"/>
  <c r="I245" i="14"/>
  <c r="L245" i="14"/>
  <c r="L239" i="14"/>
  <c r="I92" i="12"/>
  <c r="L71" i="12"/>
  <c r="K63" i="12"/>
  <c r="K54" i="12"/>
  <c r="F65" i="12"/>
  <c r="J65" i="12"/>
  <c r="J29" i="12"/>
  <c r="J82" i="12"/>
  <c r="H78" i="12"/>
  <c r="I78" i="12"/>
  <c r="H54" i="12"/>
  <c r="H36" i="12"/>
  <c r="J36" i="12"/>
  <c r="F36" i="12"/>
  <c r="W16" i="13"/>
  <c r="P63" i="13"/>
  <c r="L338" i="14"/>
  <c r="G338" i="14"/>
  <c r="J336" i="14"/>
  <c r="H335" i="14"/>
  <c r="L312" i="14"/>
  <c r="I312" i="14"/>
  <c r="J312" i="14"/>
  <c r="L310" i="14"/>
  <c r="K301" i="14"/>
  <c r="L301" i="14"/>
  <c r="F294" i="14"/>
  <c r="I294" i="14"/>
  <c r="J294" i="14"/>
  <c r="J277" i="14"/>
  <c r="K259" i="14"/>
  <c r="L259" i="14"/>
  <c r="J239" i="14"/>
  <c r="F239" i="14"/>
  <c r="I239" i="14"/>
  <c r="L215" i="14"/>
  <c r="J68" i="12"/>
  <c r="H68" i="12"/>
  <c r="H41" i="12"/>
  <c r="J41" i="12"/>
  <c r="F41" i="12"/>
  <c r="I336" i="14"/>
  <c r="L330" i="14"/>
  <c r="L325" i="14"/>
  <c r="K325" i="14"/>
  <c r="L319" i="14"/>
  <c r="G319" i="14"/>
  <c r="J316" i="14"/>
  <c r="I316" i="14"/>
  <c r="I275" i="14"/>
  <c r="H275" i="14"/>
  <c r="L237" i="14"/>
  <c r="G237" i="14"/>
  <c r="J215" i="14"/>
  <c r="F215" i="14"/>
  <c r="I215" i="14"/>
  <c r="F211" i="14"/>
  <c r="I211" i="14"/>
  <c r="J211" i="14"/>
  <c r="H211" i="14"/>
  <c r="L46" i="12"/>
  <c r="F52" i="12"/>
  <c r="J63" i="12"/>
  <c r="J52" i="12"/>
  <c r="H28" i="12"/>
  <c r="I28" i="12"/>
  <c r="W3" i="13"/>
  <c r="W9" i="13"/>
  <c r="P81" i="13"/>
  <c r="P41" i="13"/>
  <c r="P48" i="13"/>
  <c r="P78" i="13"/>
  <c r="P103" i="13"/>
  <c r="P84" i="13"/>
  <c r="P98" i="13"/>
  <c r="P33" i="13"/>
  <c r="P51" i="13"/>
  <c r="P61" i="13"/>
  <c r="F335" i="14"/>
  <c r="K330" i="14"/>
  <c r="J328" i="14"/>
  <c r="H320" i="14"/>
  <c r="K319" i="14"/>
  <c r="J296" i="14"/>
  <c r="F293" i="14"/>
  <c r="K288" i="14"/>
  <c r="G288" i="14"/>
  <c r="I287" i="14"/>
  <c r="H287" i="14"/>
  <c r="J273" i="14"/>
  <c r="F273" i="14"/>
  <c r="I273" i="14"/>
  <c r="J251" i="14"/>
  <c r="L251" i="14"/>
  <c r="I251" i="14"/>
  <c r="I235" i="14"/>
  <c r="J235" i="14"/>
  <c r="H235" i="14"/>
  <c r="L228" i="14"/>
  <c r="H220" i="14"/>
  <c r="I220" i="14"/>
  <c r="I70" i="12"/>
  <c r="J22" i="12"/>
  <c r="H72" i="12"/>
  <c r="H53" i="12"/>
  <c r="J53" i="12"/>
  <c r="P95" i="13"/>
  <c r="P47" i="13"/>
  <c r="R47" i="13" s="1"/>
  <c r="T47" i="13"/>
  <c r="P45" i="13"/>
  <c r="P37" i="13"/>
  <c r="L336" i="14"/>
  <c r="H328" i="14"/>
  <c r="L322" i="14"/>
  <c r="K317" i="14"/>
  <c r="L317" i="14"/>
  <c r="K312" i="14"/>
  <c r="G311" i="14"/>
  <c r="L311" i="14"/>
  <c r="J304" i="14"/>
  <c r="L304" i="14"/>
  <c r="I304" i="14"/>
  <c r="F300" i="14"/>
  <c r="L272" i="14"/>
  <c r="J271" i="14"/>
  <c r="F271" i="14"/>
  <c r="I271" i="14"/>
  <c r="I266" i="14"/>
  <c r="J266" i="14"/>
  <c r="L255" i="14"/>
  <c r="H255" i="14"/>
  <c r="I255" i="14"/>
  <c r="K247" i="14"/>
  <c r="H228" i="14"/>
  <c r="I228" i="14"/>
  <c r="F327" i="14"/>
  <c r="F326" i="14"/>
  <c r="J319" i="14"/>
  <c r="J318" i="14"/>
  <c r="F311" i="14"/>
  <c r="F310" i="14"/>
  <c r="J303" i="14"/>
  <c r="J302" i="14"/>
  <c r="K244" i="14"/>
  <c r="I243" i="14"/>
  <c r="K240" i="14"/>
  <c r="H231" i="14"/>
  <c r="H223" i="14"/>
  <c r="I214" i="14"/>
  <c r="J207" i="14"/>
  <c r="J206" i="14"/>
  <c r="H196" i="14"/>
  <c r="H188" i="14"/>
  <c r="K183" i="14"/>
  <c r="I181" i="14"/>
  <c r="J174" i="14"/>
  <c r="J171" i="14"/>
  <c r="F170" i="14"/>
  <c r="J167" i="14"/>
  <c r="I158" i="14"/>
  <c r="L153" i="14"/>
  <c r="F151" i="14"/>
  <c r="L145" i="14"/>
  <c r="H144" i="14"/>
  <c r="F141" i="14"/>
  <c r="J135" i="14"/>
  <c r="H128" i="14"/>
  <c r="K102" i="14"/>
  <c r="K110" i="14"/>
  <c r="G110" i="14"/>
  <c r="H105" i="14"/>
  <c r="J105" i="14"/>
  <c r="I90" i="14"/>
  <c r="J90" i="14"/>
  <c r="J36" i="11"/>
  <c r="K56" i="11"/>
  <c r="H58" i="11"/>
  <c r="H48" i="11"/>
  <c r="I30" i="11"/>
  <c r="L52" i="11"/>
  <c r="I173" i="14"/>
  <c r="J173" i="14"/>
  <c r="K145" i="14"/>
  <c r="G57" i="11"/>
  <c r="L57" i="11"/>
  <c r="G32" i="11"/>
  <c r="L32" i="11"/>
  <c r="L210" i="14"/>
  <c r="L208" i="14"/>
  <c r="H206" i="14"/>
  <c r="J199" i="14"/>
  <c r="H197" i="14"/>
  <c r="J191" i="14"/>
  <c r="H189" i="14"/>
  <c r="I145" i="14"/>
  <c r="F131" i="14"/>
  <c r="L116" i="14"/>
  <c r="G98" i="14"/>
  <c r="K98" i="14"/>
  <c r="I89" i="14"/>
  <c r="H46" i="11"/>
  <c r="J46" i="11"/>
  <c r="H42" i="11"/>
  <c r="J42" i="11"/>
  <c r="L42" i="11"/>
  <c r="I38" i="11"/>
  <c r="L38" i="11"/>
  <c r="J38" i="11"/>
  <c r="L26" i="11"/>
  <c r="J26" i="11"/>
  <c r="H26" i="11"/>
  <c r="K26" i="11"/>
  <c r="I262" i="14"/>
  <c r="F244" i="14"/>
  <c r="L231" i="14"/>
  <c r="L223" i="14"/>
  <c r="K214" i="14"/>
  <c r="G207" i="14"/>
  <c r="I199" i="14"/>
  <c r="I191" i="14"/>
  <c r="H182" i="14"/>
  <c r="K174" i="14"/>
  <c r="K163" i="14"/>
  <c r="G156" i="14"/>
  <c r="J146" i="14"/>
  <c r="H142" i="14"/>
  <c r="K140" i="14"/>
  <c r="L137" i="14"/>
  <c r="K131" i="14"/>
  <c r="H125" i="14"/>
  <c r="J116" i="14"/>
  <c r="H115" i="14"/>
  <c r="J115" i="14"/>
  <c r="L86" i="14"/>
  <c r="G103" i="14"/>
  <c r="L103" i="14"/>
  <c r="F107" i="14"/>
  <c r="J89" i="14"/>
  <c r="H98" i="14"/>
  <c r="F98" i="14"/>
  <c r="L50" i="11"/>
  <c r="L24" i="11"/>
  <c r="K50" i="11"/>
  <c r="H44" i="11"/>
  <c r="I48" i="11"/>
  <c r="I24" i="11"/>
  <c r="I54" i="11"/>
  <c r="J54" i="11"/>
  <c r="G61" i="11"/>
  <c r="K61" i="11"/>
  <c r="G55" i="11"/>
  <c r="K55" i="11"/>
  <c r="K31" i="11"/>
  <c r="L31" i="11"/>
  <c r="H243" i="14"/>
  <c r="J203" i="14"/>
  <c r="H199" i="14"/>
  <c r="I196" i="14"/>
  <c r="H191" i="14"/>
  <c r="I188" i="14"/>
  <c r="K177" i="14"/>
  <c r="G175" i="14"/>
  <c r="L174" i="14"/>
  <c r="L151" i="14"/>
  <c r="I146" i="14"/>
  <c r="F142" i="14"/>
  <c r="K137" i="14"/>
  <c r="G136" i="14"/>
  <c r="K132" i="14"/>
  <c r="K113" i="14"/>
  <c r="L102" i="14"/>
  <c r="F106" i="14"/>
  <c r="I86" i="14"/>
  <c r="J106" i="14"/>
  <c r="J86" i="14"/>
  <c r="H102" i="14"/>
  <c r="H97" i="14"/>
  <c r="J52" i="11"/>
  <c r="L60" i="11"/>
  <c r="L35" i="11"/>
  <c r="K38" i="11"/>
  <c r="K23" i="11"/>
  <c r="H30" i="11"/>
  <c r="I34" i="11"/>
  <c r="G60" i="11"/>
  <c r="G49" i="11"/>
  <c r="K49" i="11"/>
  <c r="H212" i="14"/>
  <c r="L207" i="14"/>
  <c r="L204" i="14"/>
  <c r="I203" i="14"/>
  <c r="G192" i="14"/>
  <c r="L168" i="14"/>
  <c r="I165" i="14"/>
  <c r="H165" i="14"/>
  <c r="H131" i="14"/>
  <c r="K121" i="14"/>
  <c r="K86" i="14"/>
  <c r="F52" i="11"/>
  <c r="F48" i="11"/>
  <c r="F199" i="14"/>
  <c r="F191" i="14"/>
  <c r="H156" i="14"/>
  <c r="I156" i="14"/>
  <c r="F145" i="14"/>
  <c r="J145" i="14"/>
  <c r="I121" i="14"/>
  <c r="I40" i="11"/>
  <c r="H40" i="11"/>
  <c r="G53" i="11"/>
  <c r="K53" i="11"/>
  <c r="J175" i="14"/>
  <c r="F175" i="14"/>
  <c r="K147" i="14"/>
  <c r="L140" i="14"/>
  <c r="F89" i="14"/>
  <c r="I107" i="14"/>
  <c r="L56" i="11"/>
  <c r="L44" i="11"/>
  <c r="K57" i="11"/>
  <c r="H50" i="11"/>
  <c r="I42" i="11"/>
  <c r="G51" i="11"/>
  <c r="K51" i="11"/>
  <c r="L114" i="6"/>
  <c r="L93" i="6"/>
  <c r="L46" i="6"/>
  <c r="L35" i="6"/>
  <c r="L25" i="6"/>
  <c r="K105" i="6"/>
  <c r="K58" i="6"/>
  <c r="K47" i="6"/>
  <c r="I114" i="6"/>
  <c r="I100" i="6"/>
  <c r="L100" i="6"/>
  <c r="F100" i="6"/>
  <c r="F86" i="6"/>
  <c r="I77" i="6"/>
  <c r="F77" i="6"/>
  <c r="F63" i="6"/>
  <c r="I45" i="6"/>
  <c r="F45" i="6"/>
  <c r="F104" i="6"/>
  <c r="I104" i="6"/>
  <c r="L104" i="6"/>
  <c r="F81" i="6"/>
  <c r="I81" i="6"/>
  <c r="F49" i="6"/>
  <c r="I49" i="6"/>
  <c r="I120" i="6"/>
  <c r="L120" i="6"/>
  <c r="I116" i="6"/>
  <c r="L116" i="6"/>
  <c r="I112" i="6"/>
  <c r="L112" i="6"/>
  <c r="I108" i="6"/>
  <c r="L108" i="6"/>
  <c r="I124" i="6"/>
  <c r="F124" i="6"/>
  <c r="I53" i="6"/>
  <c r="F53" i="6"/>
  <c r="I110" i="6"/>
  <c r="F128" i="6"/>
  <c r="I128" i="6"/>
  <c r="F57" i="6"/>
  <c r="I57" i="6"/>
  <c r="L41" i="6"/>
  <c r="K89" i="6"/>
  <c r="K79" i="6"/>
  <c r="F102" i="6"/>
  <c r="I84" i="6"/>
  <c r="L84" i="6"/>
  <c r="F84" i="6"/>
  <c r="I61" i="6"/>
  <c r="F61" i="6"/>
  <c r="F88" i="6"/>
  <c r="I88" i="6"/>
  <c r="L88" i="6"/>
  <c r="F65" i="6"/>
  <c r="I65" i="6"/>
  <c r="I92" i="6"/>
  <c r="L92" i="6"/>
  <c r="F92" i="6"/>
  <c r="I69" i="6"/>
  <c r="F69" i="6"/>
  <c r="I37" i="6"/>
  <c r="F37" i="6"/>
  <c r="K23" i="6"/>
  <c r="F96" i="6"/>
  <c r="I96" i="6"/>
  <c r="L96" i="6"/>
  <c r="F73" i="6"/>
  <c r="I73" i="6"/>
  <c r="F41" i="6"/>
  <c r="I41" i="6"/>
  <c r="L40" i="6"/>
  <c r="L32" i="6"/>
  <c r="L24" i="6"/>
  <c r="K53" i="6"/>
  <c r="K44" i="6"/>
  <c r="K36" i="6"/>
  <c r="I33" i="6"/>
  <c r="I25" i="6"/>
  <c r="J84" i="14"/>
  <c r="J37" i="14"/>
  <c r="H45" i="14"/>
  <c r="H34" i="14"/>
  <c r="H22" i="14"/>
  <c r="I53" i="14"/>
  <c r="I28" i="14"/>
  <c r="F83" i="14"/>
  <c r="J83" i="14"/>
  <c r="F72" i="14"/>
  <c r="F61" i="14"/>
  <c r="F52" i="14"/>
  <c r="F21" i="14"/>
  <c r="J21" i="14"/>
  <c r="G48" i="5"/>
  <c r="I48" i="5" s="1"/>
  <c r="F30" i="9"/>
  <c r="H30" i="9"/>
  <c r="F29" i="6"/>
  <c r="F21" i="6"/>
  <c r="J69" i="14"/>
  <c r="J57" i="14"/>
  <c r="J45" i="14"/>
  <c r="J36" i="14"/>
  <c r="H77" i="14"/>
  <c r="H66" i="14"/>
  <c r="H33" i="14"/>
  <c r="I73" i="14"/>
  <c r="I63" i="14"/>
  <c r="F82" i="14"/>
  <c r="J66" i="14"/>
  <c r="G54" i="5"/>
  <c r="I54" i="5" s="1"/>
  <c r="P46" i="5"/>
  <c r="R46" i="5"/>
  <c r="T46" i="5"/>
  <c r="P36" i="5"/>
  <c r="R36" i="5"/>
  <c r="T36" i="5" s="1"/>
  <c r="J59" i="9"/>
  <c r="I59" i="9"/>
  <c r="H42" i="9"/>
  <c r="I42" i="9"/>
  <c r="I84" i="14"/>
  <c r="J82" i="14"/>
  <c r="J71" i="14"/>
  <c r="F71" i="14"/>
  <c r="F60" i="14"/>
  <c r="H47" i="14"/>
  <c r="F47" i="14"/>
  <c r="F34" i="14"/>
  <c r="F25" i="14"/>
  <c r="H25" i="14"/>
  <c r="G44" i="5"/>
  <c r="R44" i="5" s="1"/>
  <c r="T44" i="5" s="1"/>
  <c r="P60" i="5"/>
  <c r="R60" i="5"/>
  <c r="T60" i="5"/>
  <c r="H53" i="9"/>
  <c r="J53" i="9"/>
  <c r="I53" i="9"/>
  <c r="H41" i="9"/>
  <c r="F41" i="9"/>
  <c r="F70" i="14"/>
  <c r="I70" i="14"/>
  <c r="H65" i="9"/>
  <c r="F65" i="9"/>
  <c r="J27" i="9"/>
  <c r="I27" i="9"/>
  <c r="L44" i="6"/>
  <c r="L36" i="6"/>
  <c r="L28" i="6"/>
  <c r="K57" i="6"/>
  <c r="K49" i="6"/>
  <c r="K40" i="6"/>
  <c r="K32" i="6"/>
  <c r="K52" i="9"/>
  <c r="H62" i="14"/>
  <c r="H53" i="14"/>
  <c r="H40" i="14"/>
  <c r="I82" i="14"/>
  <c r="I69" i="14"/>
  <c r="I57" i="14"/>
  <c r="I45" i="14"/>
  <c r="I33" i="14"/>
  <c r="F50" i="14"/>
  <c r="F41" i="14"/>
  <c r="F37" i="14"/>
  <c r="P32" i="5"/>
  <c r="R32" i="5"/>
  <c r="T32" i="5"/>
  <c r="P40" i="5"/>
  <c r="R40" i="5"/>
  <c r="T40" i="5" s="1"/>
  <c r="P22" i="5"/>
  <c r="R22" i="5" s="1"/>
  <c r="T22" i="5" s="1"/>
  <c r="P38" i="5"/>
  <c r="R38" i="5"/>
  <c r="T38" i="5"/>
  <c r="P56" i="5"/>
  <c r="R56" i="5" s="1"/>
  <c r="T56" i="5" s="1"/>
  <c r="P64" i="5"/>
  <c r="R64" i="5"/>
  <c r="T64" i="5" s="1"/>
  <c r="P30" i="5"/>
  <c r="R30" i="5"/>
  <c r="T30" i="5"/>
  <c r="Z22" i="5"/>
  <c r="P62" i="5"/>
  <c r="R62" i="5" s="1"/>
  <c r="T62" i="5"/>
  <c r="J35" i="9"/>
  <c r="H21" i="9"/>
  <c r="J21" i="9"/>
  <c r="I21" i="9"/>
  <c r="F74" i="14"/>
  <c r="H74" i="14"/>
  <c r="P26" i="5"/>
  <c r="R26" i="5"/>
  <c r="T26" i="5" s="1"/>
  <c r="H63" i="9"/>
  <c r="J63" i="9"/>
  <c r="H70" i="14"/>
  <c r="H60" i="14"/>
  <c r="I41" i="14"/>
  <c r="F57" i="14"/>
  <c r="F62" i="9"/>
  <c r="H62" i="9"/>
  <c r="J38" i="9"/>
  <c r="I48" i="9"/>
  <c r="R51" i="13"/>
  <c r="T51" i="13"/>
  <c r="U51" i="13"/>
  <c r="U81" i="13"/>
  <c r="R81" i="13"/>
  <c r="T81" i="13"/>
  <c r="R83" i="13"/>
  <c r="T83" i="13"/>
  <c r="N91" i="13"/>
  <c r="U91" i="13"/>
  <c r="R33" i="13"/>
  <c r="T33" i="13"/>
  <c r="U33" i="13"/>
  <c r="U113" i="3"/>
  <c r="R130" i="3"/>
  <c r="T130" i="3" s="1"/>
  <c r="U130" i="3"/>
  <c r="U128" i="3"/>
  <c r="K128" i="3"/>
  <c r="K83" i="13"/>
  <c r="U83" i="13"/>
  <c r="I44" i="5"/>
  <c r="N44" i="5"/>
  <c r="U95" i="13"/>
  <c r="R95" i="13"/>
  <c r="T95" i="13" s="1"/>
  <c r="U98" i="13"/>
  <c r="R98" i="13"/>
  <c r="T98" i="13"/>
  <c r="G134" i="3"/>
  <c r="R113" i="3"/>
  <c r="T113" i="3" s="1"/>
  <c r="R97" i="3"/>
  <c r="T97" i="3"/>
  <c r="K110" i="3"/>
  <c r="U110" i="3"/>
  <c r="R128" i="3"/>
  <c r="T128" i="3" s="1"/>
  <c r="U108" i="13"/>
  <c r="N108" i="13"/>
  <c r="R84" i="13"/>
  <c r="T84" i="13" s="1"/>
  <c r="U84" i="13"/>
  <c r="G133" i="3"/>
  <c r="P133" i="3"/>
  <c r="R133" i="3" s="1"/>
  <c r="T133" i="3" s="1"/>
  <c r="U97" i="3"/>
  <c r="K97" i="3"/>
  <c r="R39" i="13"/>
  <c r="T39" i="13" s="1"/>
  <c r="N48" i="5"/>
  <c r="R103" i="13"/>
  <c r="T103" i="13"/>
  <c r="U103" i="13"/>
  <c r="J80" i="3"/>
  <c r="U80" i="3"/>
  <c r="U85" i="13"/>
  <c r="N85" i="13"/>
  <c r="R126" i="3"/>
  <c r="T126" i="3"/>
  <c r="U126" i="3"/>
  <c r="U77" i="13"/>
  <c r="N77" i="13"/>
  <c r="J73" i="13"/>
  <c r="R78" i="13"/>
  <c r="T78" i="13"/>
  <c r="U78" i="13"/>
  <c r="R63" i="13"/>
  <c r="T63" i="13"/>
  <c r="U63" i="13"/>
  <c r="R107" i="3"/>
  <c r="T107" i="3"/>
  <c r="K107" i="3"/>
  <c r="U107" i="3"/>
  <c r="K88" i="3"/>
  <c r="U88" i="3"/>
  <c r="U48" i="13"/>
  <c r="R48" i="13"/>
  <c r="T48" i="13" s="1"/>
  <c r="U86" i="13"/>
  <c r="U57" i="13"/>
  <c r="R88" i="3"/>
  <c r="T88" i="3"/>
  <c r="R23" i="13"/>
  <c r="T23" i="13"/>
  <c r="R37" i="13"/>
  <c r="T37" i="13"/>
  <c r="U37" i="13"/>
  <c r="R41" i="13"/>
  <c r="T41" i="13" s="1"/>
  <c r="U41" i="13"/>
  <c r="U90" i="13"/>
  <c r="R90" i="13"/>
  <c r="T90" i="13" s="1"/>
  <c r="U47" i="13"/>
  <c r="U82" i="3"/>
  <c r="K82" i="3"/>
  <c r="K106" i="3"/>
  <c r="U106" i="3"/>
  <c r="R106" i="3"/>
  <c r="T106" i="3" s="1"/>
  <c r="I23" i="13"/>
  <c r="U23" i="13"/>
  <c r="U133" i="3"/>
  <c r="K133" i="3"/>
  <c r="U134" i="3"/>
  <c r="K134" i="3"/>
  <c r="R134" i="3"/>
  <c r="T134" i="3"/>
  <c r="C18" i="9"/>
  <c r="E18" i="14"/>
  <c r="E18" i="11"/>
  <c r="C12" i="5"/>
  <c r="C18" i="12"/>
  <c r="C18" i="6"/>
  <c r="D18" i="12"/>
  <c r="C18" i="14"/>
  <c r="C18" i="11"/>
  <c r="D18" i="14"/>
  <c r="D18" i="6"/>
  <c r="C11" i="5"/>
  <c r="E18" i="12"/>
  <c r="E18" i="6"/>
  <c r="D18" i="11"/>
  <c r="E18" i="9"/>
  <c r="G135" i="3" l="1"/>
  <c r="P135" i="3"/>
  <c r="R135" i="3" s="1"/>
  <c r="T135" i="3" s="1"/>
  <c r="O57" i="5"/>
  <c r="O39" i="5"/>
  <c r="O43" i="5"/>
  <c r="O33" i="5"/>
  <c r="C15" i="5"/>
  <c r="O44" i="5"/>
  <c r="O40" i="5"/>
  <c r="O66" i="5"/>
  <c r="O62" i="5"/>
  <c r="O52" i="5"/>
  <c r="O42" i="5"/>
  <c r="O31" i="5"/>
  <c r="O24" i="5"/>
  <c r="O35" i="5"/>
  <c r="O36" i="5"/>
  <c r="O63" i="5"/>
  <c r="O53" i="5"/>
  <c r="O29" i="5"/>
  <c r="O58" i="5"/>
  <c r="O54" i="5"/>
  <c r="O48" i="5"/>
  <c r="O34" i="5"/>
  <c r="O30" i="5"/>
  <c r="O51" i="5"/>
  <c r="O50" i="5"/>
  <c r="O46" i="5"/>
  <c r="O23" i="5"/>
  <c r="O26" i="5"/>
  <c r="O22" i="5"/>
  <c r="O47" i="5"/>
  <c r="O38" i="5"/>
  <c r="O55" i="5"/>
  <c r="O21" i="5"/>
  <c r="O59" i="5"/>
  <c r="O60" i="5"/>
  <c r="O25" i="5"/>
  <c r="O65" i="5"/>
  <c r="O56" i="5"/>
  <c r="O28" i="5"/>
  <c r="O32" i="5"/>
  <c r="O64" i="5"/>
  <c r="O37" i="5"/>
  <c r="O45" i="5"/>
  <c r="O27" i="5"/>
  <c r="O49" i="5"/>
  <c r="O41" i="5"/>
  <c r="O61" i="5"/>
  <c r="C16" i="5"/>
  <c r="D18" i="5" s="1"/>
  <c r="P32" i="3"/>
  <c r="R32" i="3" s="1"/>
  <c r="T32" i="3" s="1"/>
  <c r="G32" i="3"/>
  <c r="D16" i="3"/>
  <c r="D19" i="3" s="1"/>
  <c r="U95" i="3"/>
  <c r="K95" i="3"/>
  <c r="F98" i="3"/>
  <c r="E70" i="16"/>
  <c r="E76" i="15"/>
  <c r="F122" i="3"/>
  <c r="D15" i="3" s="1"/>
  <c r="C19" i="3" s="1"/>
  <c r="E77" i="16"/>
  <c r="K101" i="9"/>
  <c r="L101" i="9"/>
  <c r="G101" i="9"/>
  <c r="J13" i="9"/>
  <c r="J12" i="9"/>
  <c r="F292" i="11"/>
  <c r="H292" i="11"/>
  <c r="K292" i="11"/>
  <c r="I292" i="11"/>
  <c r="J292" i="11"/>
  <c r="L255" i="11"/>
  <c r="K255" i="11"/>
  <c r="G255" i="11"/>
  <c r="H246" i="11"/>
  <c r="I246" i="11"/>
  <c r="F246" i="11"/>
  <c r="J246" i="11"/>
  <c r="L246" i="11"/>
  <c r="K246" i="11"/>
  <c r="K227" i="11"/>
  <c r="G227" i="11"/>
  <c r="L227" i="11"/>
  <c r="F202" i="11"/>
  <c r="H202" i="11"/>
  <c r="J202" i="11"/>
  <c r="I202" i="11"/>
  <c r="L202" i="11"/>
  <c r="K202" i="11"/>
  <c r="K197" i="11"/>
  <c r="G197" i="11"/>
  <c r="L197" i="11"/>
  <c r="G173" i="11"/>
  <c r="L173" i="11"/>
  <c r="K173" i="11"/>
  <c r="H148" i="11"/>
  <c r="J148" i="11"/>
  <c r="F148" i="11"/>
  <c r="I148" i="11"/>
  <c r="L148" i="11"/>
  <c r="H105" i="11"/>
  <c r="J105" i="11"/>
  <c r="L105" i="11"/>
  <c r="F105" i="11"/>
  <c r="I105" i="11"/>
  <c r="K105" i="11"/>
  <c r="F100" i="11"/>
  <c r="I100" i="11"/>
  <c r="H100" i="11"/>
  <c r="K100" i="11"/>
  <c r="J100" i="11"/>
  <c r="L100" i="11"/>
  <c r="K71" i="11"/>
  <c r="L71" i="11"/>
  <c r="G71" i="11"/>
  <c r="P39" i="3"/>
  <c r="G39" i="3"/>
  <c r="R45" i="13"/>
  <c r="T45" i="13" s="1"/>
  <c r="U45" i="13"/>
  <c r="R61" i="13"/>
  <c r="T61" i="13" s="1"/>
  <c r="U61" i="13"/>
  <c r="R37" i="3"/>
  <c r="T37" i="3" s="1"/>
  <c r="U37" i="3"/>
  <c r="G102" i="3"/>
  <c r="P102" i="3"/>
  <c r="R102" i="3" s="1"/>
  <c r="T102" i="3" s="1"/>
  <c r="U94" i="3"/>
  <c r="R94" i="3"/>
  <c r="T94" i="3" s="1"/>
  <c r="P104" i="3"/>
  <c r="R104" i="3" s="1"/>
  <c r="T104" i="3" s="1"/>
  <c r="G104" i="3"/>
  <c r="G92" i="13"/>
  <c r="P92" i="13"/>
  <c r="R92" i="13" s="1"/>
  <c r="T92" i="13" s="1"/>
  <c r="P43" i="13"/>
  <c r="R43" i="13" s="1"/>
  <c r="T43" i="13" s="1"/>
  <c r="G43" i="13"/>
  <c r="G64" i="13"/>
  <c r="P64" i="13"/>
  <c r="R64" i="13" s="1"/>
  <c r="T64" i="13" s="1"/>
  <c r="R75" i="3"/>
  <c r="T75" i="3" s="1"/>
  <c r="R65" i="3"/>
  <c r="T65" i="3" s="1"/>
  <c r="U65" i="3"/>
  <c r="R100" i="3"/>
  <c r="T100" i="3" s="1"/>
  <c r="U100" i="3"/>
  <c r="I60" i="3"/>
  <c r="U60" i="3"/>
  <c r="P80" i="13"/>
  <c r="R80" i="13" s="1"/>
  <c r="T80" i="13" s="1"/>
  <c r="G80" i="13"/>
  <c r="G107" i="13"/>
  <c r="P107" i="13"/>
  <c r="R107" i="13" s="1"/>
  <c r="T107" i="13" s="1"/>
  <c r="R59" i="13"/>
  <c r="T59" i="13" s="1"/>
  <c r="U59" i="13"/>
  <c r="I59" i="13"/>
  <c r="K90" i="3"/>
  <c r="P120" i="3"/>
  <c r="G120" i="3"/>
  <c r="U115" i="3"/>
  <c r="R115" i="3"/>
  <c r="T115" i="3" s="1"/>
  <c r="L233" i="6"/>
  <c r="K233" i="6"/>
  <c r="G233" i="6"/>
  <c r="R57" i="3"/>
  <c r="T57" i="3" s="1"/>
  <c r="R31" i="3"/>
  <c r="T31" i="3" s="1"/>
  <c r="U31" i="3"/>
  <c r="I40" i="3"/>
  <c r="U40" i="3"/>
  <c r="R76" i="13"/>
  <c r="T76" i="13" s="1"/>
  <c r="U76" i="13"/>
  <c r="N76" i="13"/>
  <c r="P66" i="13"/>
  <c r="R66" i="13" s="1"/>
  <c r="T66" i="13" s="1"/>
  <c r="G66" i="13"/>
  <c r="R84" i="3"/>
  <c r="T84" i="3" s="1"/>
  <c r="H288" i="6"/>
  <c r="J288" i="6"/>
  <c r="I288" i="6"/>
  <c r="F288" i="6"/>
  <c r="K237" i="6"/>
  <c r="G237" i="6"/>
  <c r="L209" i="6"/>
  <c r="K209" i="6"/>
  <c r="F209" i="6"/>
  <c r="J209" i="6"/>
  <c r="I209" i="6"/>
  <c r="H209" i="6"/>
  <c r="M13" i="6"/>
  <c r="M12" i="6"/>
  <c r="H178" i="9"/>
  <c r="J178" i="9"/>
  <c r="F178" i="9"/>
  <c r="K178" i="9"/>
  <c r="L178" i="9"/>
  <c r="I178" i="9"/>
  <c r="R48" i="3"/>
  <c r="T48" i="3" s="1"/>
  <c r="U92" i="3"/>
  <c r="P74" i="3"/>
  <c r="G74" i="3"/>
  <c r="I42" i="3"/>
  <c r="U42" i="3"/>
  <c r="K119" i="3"/>
  <c r="U119" i="3"/>
  <c r="R119" i="3"/>
  <c r="T119" i="3" s="1"/>
  <c r="I22" i="3"/>
  <c r="U116" i="3"/>
  <c r="J71" i="3"/>
  <c r="U71" i="3"/>
  <c r="G21" i="3"/>
  <c r="P21" i="3"/>
  <c r="G69" i="13"/>
  <c r="P69" i="13"/>
  <c r="R69" i="13" s="1"/>
  <c r="T69" i="13" s="1"/>
  <c r="U42" i="13"/>
  <c r="R42" i="13"/>
  <c r="T42" i="13" s="1"/>
  <c r="K123" i="3"/>
  <c r="U123" i="3"/>
  <c r="G72" i="3"/>
  <c r="P72" i="3"/>
  <c r="R72" i="3" s="1"/>
  <c r="T72" i="3" s="1"/>
  <c r="G311" i="6"/>
  <c r="L311" i="6"/>
  <c r="K311" i="6"/>
  <c r="G220" i="6"/>
  <c r="K220" i="6"/>
  <c r="L220" i="6"/>
  <c r="H215" i="6"/>
  <c r="I215" i="6"/>
  <c r="J215" i="6"/>
  <c r="K215" i="6"/>
  <c r="G240" i="9"/>
  <c r="L240" i="9"/>
  <c r="K240" i="9"/>
  <c r="F235" i="9"/>
  <c r="K235" i="9"/>
  <c r="I235" i="9"/>
  <c r="H235" i="9"/>
  <c r="L235" i="9"/>
  <c r="R95" i="3"/>
  <c r="T95" i="3" s="1"/>
  <c r="K101" i="3"/>
  <c r="U101" i="3"/>
  <c r="R101" i="3"/>
  <c r="T101" i="3" s="1"/>
  <c r="I56" i="3"/>
  <c r="U56" i="3"/>
  <c r="I57" i="3"/>
  <c r="U57" i="3"/>
  <c r="R100" i="13"/>
  <c r="T100" i="13" s="1"/>
  <c r="N100" i="13"/>
  <c r="U100" i="13"/>
  <c r="P68" i="3"/>
  <c r="R68" i="3" s="1"/>
  <c r="T68" i="3" s="1"/>
  <c r="G68" i="3"/>
  <c r="G62" i="13"/>
  <c r="P62" i="13"/>
  <c r="R62" i="13" s="1"/>
  <c r="T62" i="13" s="1"/>
  <c r="G74" i="13"/>
  <c r="P74" i="13"/>
  <c r="P72" i="13"/>
  <c r="G72" i="13"/>
  <c r="G32" i="13"/>
  <c r="P32" i="13"/>
  <c r="U88" i="13"/>
  <c r="R27" i="13"/>
  <c r="T27" i="13" s="1"/>
  <c r="R60" i="13"/>
  <c r="T60" i="13" s="1"/>
  <c r="G127" i="3"/>
  <c r="P127" i="3"/>
  <c r="R127" i="3" s="1"/>
  <c r="T127" i="3" s="1"/>
  <c r="G83" i="3"/>
  <c r="P83" i="3"/>
  <c r="R83" i="3" s="1"/>
  <c r="T83" i="3" s="1"/>
  <c r="R69" i="3"/>
  <c r="T69" i="3" s="1"/>
  <c r="U69" i="3"/>
  <c r="L319" i="6"/>
  <c r="K319" i="6"/>
  <c r="I313" i="6"/>
  <c r="F313" i="6"/>
  <c r="L313" i="6"/>
  <c r="J313" i="6"/>
  <c r="H313" i="6"/>
  <c r="K313" i="6"/>
  <c r="L225" i="6"/>
  <c r="F225" i="6"/>
  <c r="H225" i="6"/>
  <c r="I225" i="6"/>
  <c r="J225" i="6"/>
  <c r="G153" i="6"/>
  <c r="K153" i="6"/>
  <c r="L153" i="6"/>
  <c r="I151" i="6"/>
  <c r="F151" i="6"/>
  <c r="H151" i="6"/>
  <c r="J151" i="6"/>
  <c r="K262" i="9"/>
  <c r="L262" i="9"/>
  <c r="G262" i="9"/>
  <c r="U73" i="13"/>
  <c r="I39" i="13"/>
  <c r="R54" i="5"/>
  <c r="T54" i="5" s="1"/>
  <c r="R59" i="3"/>
  <c r="T59" i="3" s="1"/>
  <c r="R56" i="3"/>
  <c r="T56" i="3" s="1"/>
  <c r="K78" i="3"/>
  <c r="U78" i="3"/>
  <c r="R109" i="13"/>
  <c r="T109" i="13" s="1"/>
  <c r="U109" i="13"/>
  <c r="G31" i="13"/>
  <c r="P31" i="13"/>
  <c r="R31" i="13" s="1"/>
  <c r="T31" i="13" s="1"/>
  <c r="R131" i="3"/>
  <c r="T131" i="3" s="1"/>
  <c r="U131" i="3"/>
  <c r="G91" i="3"/>
  <c r="P91" i="3"/>
  <c r="R91" i="3" s="1"/>
  <c r="T91" i="3" s="1"/>
  <c r="R81" i="3"/>
  <c r="T81" i="3" s="1"/>
  <c r="U81" i="3"/>
  <c r="P118" i="3"/>
  <c r="G118" i="3"/>
  <c r="K262" i="6"/>
  <c r="F262" i="6"/>
  <c r="H262" i="6"/>
  <c r="I262" i="6"/>
  <c r="L227" i="6"/>
  <c r="F227" i="6"/>
  <c r="H227" i="6"/>
  <c r="I227" i="6"/>
  <c r="J227" i="6"/>
  <c r="N54" i="5"/>
  <c r="I59" i="3"/>
  <c r="U21" i="13"/>
  <c r="K96" i="3"/>
  <c r="U96" i="3"/>
  <c r="K125" i="3"/>
  <c r="U125" i="3"/>
  <c r="U35" i="3"/>
  <c r="P75" i="13"/>
  <c r="G75" i="13"/>
  <c r="K326" i="6"/>
  <c r="G326" i="6"/>
  <c r="L326" i="6"/>
  <c r="K267" i="6"/>
  <c r="F267" i="6"/>
  <c r="H267" i="6"/>
  <c r="J267" i="6"/>
  <c r="I267" i="6"/>
  <c r="L267" i="6"/>
  <c r="R60" i="3"/>
  <c r="T60" i="3" s="1"/>
  <c r="R47" i="3"/>
  <c r="T47" i="3" s="1"/>
  <c r="U47" i="3"/>
  <c r="R78" i="3"/>
  <c r="T78" i="3" s="1"/>
  <c r="U49" i="3"/>
  <c r="P22" i="3"/>
  <c r="R22" i="3" s="1"/>
  <c r="T22" i="3" s="1"/>
  <c r="P99" i="3"/>
  <c r="G99" i="3"/>
  <c r="U24" i="3"/>
  <c r="P58" i="3"/>
  <c r="G58" i="3"/>
  <c r="K105" i="3"/>
  <c r="U105" i="3"/>
  <c r="N94" i="13"/>
  <c r="U94" i="13"/>
  <c r="R94" i="13"/>
  <c r="T94" i="13" s="1"/>
  <c r="U50" i="3"/>
  <c r="R93" i="13"/>
  <c r="T93" i="13" s="1"/>
  <c r="U93" i="13"/>
  <c r="D16" i="13"/>
  <c r="D19" i="13" s="1"/>
  <c r="G24" i="13"/>
  <c r="D15" i="13"/>
  <c r="C19" i="13" s="1"/>
  <c r="P24" i="13"/>
  <c r="U70" i="13"/>
  <c r="R70" i="13"/>
  <c r="T70" i="13" s="1"/>
  <c r="P99" i="13"/>
  <c r="G99" i="13"/>
  <c r="P102" i="13"/>
  <c r="G102" i="13"/>
  <c r="I44" i="13"/>
  <c r="P117" i="3"/>
  <c r="G117" i="3"/>
  <c r="P90" i="3"/>
  <c r="R90" i="3" s="1"/>
  <c r="T90" i="3" s="1"/>
  <c r="P114" i="3"/>
  <c r="G114" i="3"/>
  <c r="I312" i="9"/>
  <c r="F312" i="9"/>
  <c r="L312" i="9"/>
  <c r="H312" i="9"/>
  <c r="K333" i="6"/>
  <c r="K315" i="6"/>
  <c r="G315" i="6"/>
  <c r="L282" i="6"/>
  <c r="K282" i="6"/>
  <c r="F282" i="6"/>
  <c r="H282" i="6"/>
  <c r="I282" i="6"/>
  <c r="K271" i="6"/>
  <c r="J244" i="6"/>
  <c r="H244" i="6"/>
  <c r="F244" i="6"/>
  <c r="L215" i="6"/>
  <c r="H185" i="6"/>
  <c r="I185" i="6"/>
  <c r="L185" i="6"/>
  <c r="F185" i="6"/>
  <c r="F173" i="6"/>
  <c r="H173" i="6"/>
  <c r="I173" i="6"/>
  <c r="J173" i="6"/>
  <c r="F165" i="6"/>
  <c r="H165" i="6"/>
  <c r="J165" i="6"/>
  <c r="I165" i="6"/>
  <c r="K165" i="6"/>
  <c r="K151" i="6"/>
  <c r="G151" i="6"/>
  <c r="K331" i="9"/>
  <c r="F331" i="9"/>
  <c r="I331" i="9"/>
  <c r="J331" i="9"/>
  <c r="H331" i="9"/>
  <c r="K312" i="9"/>
  <c r="K305" i="9"/>
  <c r="F305" i="9"/>
  <c r="H305" i="9"/>
  <c r="I305" i="9"/>
  <c r="J305" i="9"/>
  <c r="L290" i="9"/>
  <c r="F165" i="9"/>
  <c r="K165" i="9"/>
  <c r="L165" i="9"/>
  <c r="J165" i="9"/>
  <c r="R132" i="3"/>
  <c r="T132" i="3" s="1"/>
  <c r="I328" i="6"/>
  <c r="F328" i="6"/>
  <c r="K328" i="6"/>
  <c r="H328" i="6"/>
  <c r="J328" i="6"/>
  <c r="L323" i="6"/>
  <c r="F307" i="6"/>
  <c r="H307" i="6"/>
  <c r="J307" i="6"/>
  <c r="I303" i="6"/>
  <c r="K303" i="6"/>
  <c r="F303" i="6"/>
  <c r="J303" i="6"/>
  <c r="K298" i="6"/>
  <c r="L298" i="6"/>
  <c r="H298" i="6"/>
  <c r="I298" i="6"/>
  <c r="J271" i="6"/>
  <c r="L271" i="6"/>
  <c r="F271" i="6"/>
  <c r="L243" i="6"/>
  <c r="K218" i="6"/>
  <c r="F218" i="6"/>
  <c r="I218" i="6"/>
  <c r="G169" i="6"/>
  <c r="L169" i="6"/>
  <c r="K169" i="6"/>
  <c r="I156" i="6"/>
  <c r="J156" i="6"/>
  <c r="F156" i="6"/>
  <c r="F135" i="6"/>
  <c r="H135" i="6"/>
  <c r="K135" i="6"/>
  <c r="K327" i="9"/>
  <c r="L327" i="9"/>
  <c r="F290" i="9"/>
  <c r="J290" i="9"/>
  <c r="G264" i="9"/>
  <c r="J250" i="9"/>
  <c r="F250" i="9"/>
  <c r="F216" i="9"/>
  <c r="I216" i="9"/>
  <c r="L167" i="9"/>
  <c r="J243" i="6"/>
  <c r="I243" i="6"/>
  <c r="F243" i="6"/>
  <c r="K188" i="6"/>
  <c r="F188" i="6"/>
  <c r="H188" i="6"/>
  <c r="I182" i="6"/>
  <c r="L182" i="6"/>
  <c r="J182" i="6"/>
  <c r="F182" i="6"/>
  <c r="F172" i="6"/>
  <c r="I172" i="6"/>
  <c r="L172" i="6"/>
  <c r="J172" i="6"/>
  <c r="F341" i="9"/>
  <c r="H341" i="9"/>
  <c r="I341" i="9"/>
  <c r="J341" i="9"/>
  <c r="G244" i="9"/>
  <c r="L244" i="9"/>
  <c r="G193" i="9"/>
  <c r="K193" i="9"/>
  <c r="L193" i="9"/>
  <c r="G182" i="9"/>
  <c r="L182" i="9"/>
  <c r="F167" i="9"/>
  <c r="I167" i="9"/>
  <c r="J167" i="9"/>
  <c r="K167" i="9"/>
  <c r="L105" i="9"/>
  <c r="K105" i="9"/>
  <c r="U89" i="3"/>
  <c r="U63" i="3"/>
  <c r="U79" i="3"/>
  <c r="U112" i="3"/>
  <c r="U43" i="3"/>
  <c r="U30" i="3"/>
  <c r="U53" i="3"/>
  <c r="U38" i="3"/>
  <c r="G26" i="3"/>
  <c r="G41" i="3"/>
  <c r="U28" i="13"/>
  <c r="G33" i="3"/>
  <c r="G25" i="3"/>
  <c r="N50" i="5"/>
  <c r="G86" i="3"/>
  <c r="F325" i="6"/>
  <c r="H325" i="6"/>
  <c r="I325" i="6"/>
  <c r="J325" i="6"/>
  <c r="G318" i="6"/>
  <c r="L318" i="6"/>
  <c r="K318" i="6"/>
  <c r="G304" i="6"/>
  <c r="K304" i="6"/>
  <c r="L304" i="6"/>
  <c r="F285" i="6"/>
  <c r="K283" i="6"/>
  <c r="K272" i="6"/>
  <c r="L272" i="6"/>
  <c r="I259" i="6"/>
  <c r="K247" i="6"/>
  <c r="I247" i="6"/>
  <c r="H247" i="6"/>
  <c r="L247" i="6"/>
  <c r="H228" i="6"/>
  <c r="K228" i="6"/>
  <c r="F228" i="6"/>
  <c r="J228" i="6"/>
  <c r="F211" i="6"/>
  <c r="J211" i="6"/>
  <c r="L198" i="6"/>
  <c r="F198" i="6"/>
  <c r="K198" i="6"/>
  <c r="J198" i="6"/>
  <c r="H198" i="6"/>
  <c r="J155" i="6"/>
  <c r="H155" i="6"/>
  <c r="L155" i="6"/>
  <c r="I155" i="6"/>
  <c r="F155" i="6"/>
  <c r="G144" i="6"/>
  <c r="K144" i="6"/>
  <c r="L144" i="6"/>
  <c r="L142" i="6"/>
  <c r="G137" i="6"/>
  <c r="L137" i="6"/>
  <c r="K137" i="6"/>
  <c r="K317" i="9"/>
  <c r="J317" i="9"/>
  <c r="G277" i="9"/>
  <c r="G266" i="9"/>
  <c r="K266" i="9"/>
  <c r="K256" i="9"/>
  <c r="L256" i="9"/>
  <c r="G256" i="9"/>
  <c r="F244" i="9"/>
  <c r="H244" i="9"/>
  <c r="H174" i="9"/>
  <c r="F174" i="9"/>
  <c r="I174" i="9"/>
  <c r="L174" i="9"/>
  <c r="J174" i="9"/>
  <c r="H127" i="9"/>
  <c r="J127" i="9"/>
  <c r="K127" i="9"/>
  <c r="L127" i="9"/>
  <c r="L107" i="9"/>
  <c r="G107" i="9"/>
  <c r="K107" i="9"/>
  <c r="I28" i="13"/>
  <c r="L308" i="6"/>
  <c r="G308" i="6"/>
  <c r="K232" i="6"/>
  <c r="L232" i="6"/>
  <c r="J204" i="6"/>
  <c r="I204" i="6"/>
  <c r="H204" i="6"/>
  <c r="K177" i="6"/>
  <c r="H177" i="6"/>
  <c r="L166" i="6"/>
  <c r="K166" i="6"/>
  <c r="I166" i="6"/>
  <c r="J166" i="6"/>
  <c r="I159" i="6"/>
  <c r="F159" i="6"/>
  <c r="H159" i="6"/>
  <c r="F137" i="6"/>
  <c r="J137" i="6"/>
  <c r="N21" i="5"/>
  <c r="I21" i="5"/>
  <c r="K332" i="9"/>
  <c r="L332" i="9"/>
  <c r="K301" i="9"/>
  <c r="F301" i="9"/>
  <c r="H301" i="9"/>
  <c r="K291" i="9"/>
  <c r="L291" i="9"/>
  <c r="G279" i="9"/>
  <c r="K279" i="9"/>
  <c r="I256" i="9"/>
  <c r="H256" i="9"/>
  <c r="F256" i="9"/>
  <c r="G253" i="9"/>
  <c r="L253" i="9"/>
  <c r="L218" i="9"/>
  <c r="H218" i="9"/>
  <c r="J218" i="9"/>
  <c r="K218" i="9"/>
  <c r="F218" i="9"/>
  <c r="L143" i="9"/>
  <c r="G143" i="9"/>
  <c r="U45" i="3"/>
  <c r="U64" i="3"/>
  <c r="U73" i="3"/>
  <c r="G70" i="3"/>
  <c r="J335" i="6"/>
  <c r="F335" i="6"/>
  <c r="L335" i="6"/>
  <c r="L299" i="6"/>
  <c r="K299" i="6"/>
  <c r="K255" i="6"/>
  <c r="F236" i="6"/>
  <c r="G219" i="6"/>
  <c r="L219" i="6"/>
  <c r="K183" i="6"/>
  <c r="G183" i="6"/>
  <c r="I168" i="6"/>
  <c r="K168" i="6"/>
  <c r="F168" i="6"/>
  <c r="L168" i="6"/>
  <c r="J168" i="6"/>
  <c r="H168" i="6"/>
  <c r="J148" i="6"/>
  <c r="I148" i="6"/>
  <c r="K148" i="6"/>
  <c r="H148" i="6"/>
  <c r="F340" i="9"/>
  <c r="H340" i="9"/>
  <c r="J340" i="9"/>
  <c r="K340" i="9"/>
  <c r="L340" i="9"/>
  <c r="L310" i="9"/>
  <c r="H310" i="9"/>
  <c r="K303" i="9"/>
  <c r="G303" i="9"/>
  <c r="H285" i="9"/>
  <c r="F285" i="9"/>
  <c r="I285" i="9"/>
  <c r="J285" i="9"/>
  <c r="K258" i="9"/>
  <c r="G258" i="9"/>
  <c r="F222" i="9"/>
  <c r="J222" i="9"/>
  <c r="H222" i="9"/>
  <c r="I222" i="9"/>
  <c r="K209" i="9"/>
  <c r="I209" i="9"/>
  <c r="H209" i="9"/>
  <c r="K205" i="9"/>
  <c r="G205" i="9"/>
  <c r="K200" i="9"/>
  <c r="L200" i="9"/>
  <c r="G162" i="9"/>
  <c r="K162" i="9"/>
  <c r="G156" i="9"/>
  <c r="K336" i="6"/>
  <c r="G336" i="6"/>
  <c r="L336" i="6"/>
  <c r="K288" i="6"/>
  <c r="F274" i="6"/>
  <c r="L274" i="6"/>
  <c r="J268" i="6"/>
  <c r="H268" i="6"/>
  <c r="L262" i="6"/>
  <c r="L258" i="6"/>
  <c r="K258" i="6"/>
  <c r="F258" i="6"/>
  <c r="H258" i="6"/>
  <c r="J258" i="6"/>
  <c r="I258" i="6"/>
  <c r="K227" i="6"/>
  <c r="K223" i="6"/>
  <c r="L223" i="6"/>
  <c r="L194" i="6"/>
  <c r="K194" i="6"/>
  <c r="G194" i="6"/>
  <c r="H179" i="6"/>
  <c r="J179" i="6"/>
  <c r="H163" i="6"/>
  <c r="K163" i="6"/>
  <c r="F323" i="9"/>
  <c r="I323" i="9"/>
  <c r="F226" i="9"/>
  <c r="K226" i="9"/>
  <c r="G224" i="9"/>
  <c r="L224" i="9"/>
  <c r="L176" i="9"/>
  <c r="K176" i="9"/>
  <c r="K325" i="6"/>
  <c r="K292" i="6"/>
  <c r="H333" i="6"/>
  <c r="I294" i="6"/>
  <c r="J290" i="6"/>
  <c r="I286" i="6"/>
  <c r="J245" i="6"/>
  <c r="F237" i="6"/>
  <c r="F232" i="6"/>
  <c r="I230" i="6"/>
  <c r="H229" i="6"/>
  <c r="I221" i="6"/>
  <c r="F212" i="6"/>
  <c r="J192" i="6"/>
  <c r="I338" i="9"/>
  <c r="H296" i="9"/>
  <c r="H295" i="9"/>
  <c r="L250" i="9"/>
  <c r="F248" i="9"/>
  <c r="J213" i="9"/>
  <c r="K174" i="9"/>
  <c r="K110" i="9"/>
  <c r="G110" i="9"/>
  <c r="F342" i="11"/>
  <c r="I342" i="11"/>
  <c r="J342" i="11"/>
  <c r="H342" i="11"/>
  <c r="L221" i="9"/>
  <c r="K221" i="9"/>
  <c r="F176" i="9"/>
  <c r="H176" i="9"/>
  <c r="J126" i="9"/>
  <c r="H126" i="9"/>
  <c r="I76" i="9"/>
  <c r="L76" i="9"/>
  <c r="L314" i="6"/>
  <c r="J318" i="6"/>
  <c r="K310" i="6"/>
  <c r="J252" i="6"/>
  <c r="K301" i="6"/>
  <c r="H294" i="6"/>
  <c r="G292" i="6"/>
  <c r="H286" i="6"/>
  <c r="K251" i="6"/>
  <c r="G243" i="6"/>
  <c r="I234" i="6"/>
  <c r="G190" i="6"/>
  <c r="J295" i="9"/>
  <c r="K267" i="9"/>
  <c r="I265" i="9"/>
  <c r="K251" i="9"/>
  <c r="L239" i="9"/>
  <c r="K237" i="9"/>
  <c r="F184" i="9"/>
  <c r="J184" i="9"/>
  <c r="L170" i="9"/>
  <c r="F169" i="9"/>
  <c r="I169" i="9"/>
  <c r="K169" i="9"/>
  <c r="J140" i="9"/>
  <c r="I140" i="9"/>
  <c r="K297" i="6"/>
  <c r="K321" i="6"/>
  <c r="J286" i="6"/>
  <c r="J260" i="6"/>
  <c r="L301" i="6"/>
  <c r="H321" i="6"/>
  <c r="G325" i="6"/>
  <c r="I318" i="6"/>
  <c r="J314" i="6"/>
  <c r="I301" i="6"/>
  <c r="F294" i="6"/>
  <c r="L288" i="6"/>
  <c r="F260" i="6"/>
  <c r="L236" i="6"/>
  <c r="H219" i="6"/>
  <c r="F201" i="6"/>
  <c r="G172" i="6"/>
  <c r="I169" i="6"/>
  <c r="I329" i="9"/>
  <c r="H292" i="9"/>
  <c r="L274" i="9"/>
  <c r="J271" i="9"/>
  <c r="H265" i="9"/>
  <c r="L263" i="9"/>
  <c r="G261" i="9"/>
  <c r="I241" i="9"/>
  <c r="J227" i="9"/>
  <c r="G214" i="9"/>
  <c r="F145" i="9"/>
  <c r="J145" i="9"/>
  <c r="I145" i="9"/>
  <c r="G142" i="9"/>
  <c r="K142" i="9"/>
  <c r="I117" i="9"/>
  <c r="J117" i="9"/>
  <c r="H117" i="9"/>
  <c r="F117" i="9"/>
  <c r="I114" i="9"/>
  <c r="J114" i="9"/>
  <c r="H114" i="9"/>
  <c r="J170" i="6"/>
  <c r="J334" i="9"/>
  <c r="H194" i="9"/>
  <c r="L194" i="9"/>
  <c r="L154" i="9"/>
  <c r="H154" i="9"/>
  <c r="K104" i="9"/>
  <c r="J104" i="9"/>
  <c r="I104" i="9"/>
  <c r="H102" i="9"/>
  <c r="I102" i="9"/>
  <c r="K102" i="9"/>
  <c r="J102" i="9"/>
  <c r="H81" i="9"/>
  <c r="K81" i="9"/>
  <c r="I81" i="9"/>
  <c r="H69" i="9"/>
  <c r="J69" i="9"/>
  <c r="F69" i="9"/>
  <c r="D13" i="9"/>
  <c r="D12" i="9"/>
  <c r="F322" i="11"/>
  <c r="J322" i="11"/>
  <c r="H322" i="11"/>
  <c r="I322" i="11"/>
  <c r="L285" i="11"/>
  <c r="H285" i="11"/>
  <c r="H260" i="6"/>
  <c r="G250" i="9"/>
  <c r="L246" i="9"/>
  <c r="L209" i="9"/>
  <c r="F201" i="9"/>
  <c r="H201" i="9"/>
  <c r="G174" i="9"/>
  <c r="J170" i="9"/>
  <c r="F149" i="9"/>
  <c r="J149" i="9"/>
  <c r="I135" i="9"/>
  <c r="K135" i="9"/>
  <c r="H135" i="9"/>
  <c r="J135" i="9"/>
  <c r="F135" i="9"/>
  <c r="H116" i="9"/>
  <c r="J116" i="9"/>
  <c r="L110" i="9"/>
  <c r="J133" i="9"/>
  <c r="J85" i="9"/>
  <c r="F82" i="9"/>
  <c r="H67" i="9"/>
  <c r="K320" i="11"/>
  <c r="I320" i="11"/>
  <c r="L320" i="11"/>
  <c r="J320" i="11"/>
  <c r="L297" i="11"/>
  <c r="I272" i="11"/>
  <c r="J272" i="11"/>
  <c r="F259" i="11"/>
  <c r="K259" i="11"/>
  <c r="K240" i="11"/>
  <c r="H240" i="11"/>
  <c r="L240" i="11"/>
  <c r="F240" i="11"/>
  <c r="H237" i="11"/>
  <c r="I237" i="11"/>
  <c r="J237" i="11"/>
  <c r="F237" i="11"/>
  <c r="K148" i="11"/>
  <c r="I193" i="9"/>
  <c r="F182" i="9"/>
  <c r="I177" i="9"/>
  <c r="I171" i="9"/>
  <c r="H158" i="9"/>
  <c r="J144" i="9"/>
  <c r="I142" i="9"/>
  <c r="F139" i="9"/>
  <c r="L134" i="9"/>
  <c r="H133" i="9"/>
  <c r="J121" i="9"/>
  <c r="G94" i="9"/>
  <c r="F93" i="9"/>
  <c r="I86" i="9"/>
  <c r="H77" i="9"/>
  <c r="G75" i="9"/>
  <c r="G335" i="11"/>
  <c r="G303" i="11"/>
  <c r="L303" i="11"/>
  <c r="G260" i="11"/>
  <c r="H212" i="11"/>
  <c r="L212" i="11"/>
  <c r="F212" i="11"/>
  <c r="L206" i="11"/>
  <c r="K206" i="11"/>
  <c r="K132" i="11"/>
  <c r="G75" i="11"/>
  <c r="L75" i="11"/>
  <c r="K75" i="11"/>
  <c r="F214" i="9"/>
  <c r="F206" i="9"/>
  <c r="L198" i="9"/>
  <c r="I164" i="9"/>
  <c r="F158" i="9"/>
  <c r="F144" i="9"/>
  <c r="L128" i="9"/>
  <c r="K123" i="9"/>
  <c r="J122" i="9"/>
  <c r="F90" i="9"/>
  <c r="F86" i="9"/>
  <c r="H82" i="9"/>
  <c r="L75" i="9"/>
  <c r="J74" i="9"/>
  <c r="H74" i="9"/>
  <c r="I67" i="9"/>
  <c r="L332" i="11"/>
  <c r="K298" i="11"/>
  <c r="L298" i="11"/>
  <c r="I287" i="11"/>
  <c r="K287" i="11"/>
  <c r="L258" i="11"/>
  <c r="I258" i="11"/>
  <c r="K258" i="11"/>
  <c r="F258" i="11"/>
  <c r="F234" i="11"/>
  <c r="I234" i="11"/>
  <c r="J234" i="11"/>
  <c r="H234" i="11"/>
  <c r="K224" i="11"/>
  <c r="F224" i="11"/>
  <c r="F217" i="11"/>
  <c r="I217" i="11"/>
  <c r="J217" i="11"/>
  <c r="H102" i="11"/>
  <c r="K102" i="11"/>
  <c r="I102" i="11"/>
  <c r="H70" i="9"/>
  <c r="J70" i="9"/>
  <c r="L321" i="11"/>
  <c r="I321" i="11"/>
  <c r="J321" i="11"/>
  <c r="K321" i="11"/>
  <c r="F321" i="11"/>
  <c r="G312" i="11"/>
  <c r="L312" i="11"/>
  <c r="K312" i="11"/>
  <c r="G279" i="11"/>
  <c r="K279" i="11"/>
  <c r="L279" i="11"/>
  <c r="G275" i="11"/>
  <c r="L275" i="11"/>
  <c r="K275" i="11"/>
  <c r="H248" i="11"/>
  <c r="J248" i="11"/>
  <c r="K238" i="11"/>
  <c r="G238" i="11"/>
  <c r="G91" i="11"/>
  <c r="K91" i="11"/>
  <c r="L91" i="11"/>
  <c r="K96" i="9"/>
  <c r="G334" i="11"/>
  <c r="K334" i="11"/>
  <c r="K316" i="11"/>
  <c r="I302" i="11"/>
  <c r="H302" i="11"/>
  <c r="J302" i="11"/>
  <c r="F302" i="11"/>
  <c r="H295" i="11"/>
  <c r="I295" i="11"/>
  <c r="J295" i="11"/>
  <c r="F295" i="11"/>
  <c r="L284" i="11"/>
  <c r="F284" i="11"/>
  <c r="K284" i="11"/>
  <c r="I284" i="11"/>
  <c r="K244" i="11"/>
  <c r="G244" i="11"/>
  <c r="H226" i="11"/>
  <c r="I226" i="11"/>
  <c r="J226" i="11"/>
  <c r="F226" i="11"/>
  <c r="K221" i="11"/>
  <c r="H221" i="11"/>
  <c r="I221" i="11"/>
  <c r="J221" i="11"/>
  <c r="F221" i="11"/>
  <c r="K194" i="11"/>
  <c r="F194" i="11"/>
  <c r="H194" i="11"/>
  <c r="J194" i="11"/>
  <c r="I194" i="11"/>
  <c r="K170" i="11"/>
  <c r="F170" i="11"/>
  <c r="L132" i="9"/>
  <c r="G129" i="9"/>
  <c r="H121" i="9"/>
  <c r="J86" i="9"/>
  <c r="L81" i="9"/>
  <c r="L67" i="9"/>
  <c r="K196" i="11"/>
  <c r="L196" i="11"/>
  <c r="I196" i="11"/>
  <c r="K70" i="9"/>
  <c r="K67" i="9"/>
  <c r="H320" i="11"/>
  <c r="L292" i="11"/>
  <c r="J259" i="11"/>
  <c r="G210" i="11"/>
  <c r="K210" i="11"/>
  <c r="G204" i="11"/>
  <c r="K204" i="11"/>
  <c r="H189" i="11"/>
  <c r="I189" i="11"/>
  <c r="J189" i="11"/>
  <c r="F189" i="11"/>
  <c r="L76" i="11"/>
  <c r="G76" i="11"/>
  <c r="J338" i="11"/>
  <c r="H313" i="11"/>
  <c r="F312" i="11"/>
  <c r="G307" i="11"/>
  <c r="H263" i="11"/>
  <c r="I261" i="11"/>
  <c r="G219" i="11"/>
  <c r="F218" i="11"/>
  <c r="H213" i="11"/>
  <c r="J195" i="11"/>
  <c r="J177" i="11"/>
  <c r="I157" i="11"/>
  <c r="F146" i="11"/>
  <c r="F138" i="11"/>
  <c r="J131" i="11"/>
  <c r="I123" i="11"/>
  <c r="H117" i="11"/>
  <c r="I109" i="11"/>
  <c r="H106" i="11"/>
  <c r="J92" i="11"/>
  <c r="I77" i="11"/>
  <c r="J73" i="11"/>
  <c r="H67" i="11"/>
  <c r="J338" i="12"/>
  <c r="I336" i="12"/>
  <c r="I327" i="12"/>
  <c r="F327" i="12"/>
  <c r="H310" i="12"/>
  <c r="J302" i="12"/>
  <c r="I298" i="12"/>
  <c r="I295" i="12"/>
  <c r="F290" i="12"/>
  <c r="F278" i="12"/>
  <c r="K276" i="12"/>
  <c r="L264" i="12"/>
  <c r="H263" i="12"/>
  <c r="I253" i="12"/>
  <c r="F250" i="12"/>
  <c r="H247" i="12"/>
  <c r="K244" i="12"/>
  <c r="H229" i="12"/>
  <c r="K228" i="12"/>
  <c r="L228" i="12"/>
  <c r="G226" i="12"/>
  <c r="K225" i="12"/>
  <c r="I221" i="12"/>
  <c r="F213" i="12"/>
  <c r="H209" i="12"/>
  <c r="I209" i="12"/>
  <c r="F209" i="12"/>
  <c r="L206" i="12"/>
  <c r="H187" i="12"/>
  <c r="I184" i="12"/>
  <c r="J184" i="12"/>
  <c r="L213" i="12"/>
  <c r="G213" i="12"/>
  <c r="F199" i="12"/>
  <c r="I199" i="12"/>
  <c r="I58" i="6"/>
  <c r="F58" i="6"/>
  <c r="H58" i="6"/>
  <c r="L58" i="6"/>
  <c r="J58" i="6"/>
  <c r="G102" i="6"/>
  <c r="K102" i="6"/>
  <c r="L102" i="6"/>
  <c r="K86" i="6"/>
  <c r="G86" i="6"/>
  <c r="L86" i="6"/>
  <c r="G70" i="6"/>
  <c r="K70" i="6"/>
  <c r="L70" i="6"/>
  <c r="L63" i="11"/>
  <c r="K63" i="11"/>
  <c r="G196" i="12"/>
  <c r="K196" i="12"/>
  <c r="I193" i="12"/>
  <c r="J193" i="12"/>
  <c r="I176" i="12"/>
  <c r="H176" i="12"/>
  <c r="P13" i="12"/>
  <c r="P12" i="12"/>
  <c r="I197" i="14"/>
  <c r="J197" i="14"/>
  <c r="F334" i="11"/>
  <c r="H323" i="11"/>
  <c r="I313" i="11"/>
  <c r="F260" i="11"/>
  <c r="K195" i="11"/>
  <c r="H138" i="11"/>
  <c r="K131" i="11"/>
  <c r="J76" i="11"/>
  <c r="L73" i="11"/>
  <c r="K324" i="12"/>
  <c r="G311" i="12"/>
  <c r="L311" i="12"/>
  <c r="K263" i="12"/>
  <c r="I250" i="12"/>
  <c r="J226" i="12"/>
  <c r="H226" i="12"/>
  <c r="H178" i="12"/>
  <c r="I178" i="12"/>
  <c r="K148" i="12"/>
  <c r="K306" i="14"/>
  <c r="L306" i="14"/>
  <c r="K241" i="14"/>
  <c r="H241" i="14"/>
  <c r="H195" i="11"/>
  <c r="H131" i="11"/>
  <c r="J90" i="11"/>
  <c r="I81" i="11"/>
  <c r="I74" i="11"/>
  <c r="H73" i="11"/>
  <c r="F263" i="12"/>
  <c r="L225" i="12"/>
  <c r="I204" i="12"/>
  <c r="H204" i="12"/>
  <c r="F180" i="12"/>
  <c r="J180" i="12"/>
  <c r="F154" i="12"/>
  <c r="I154" i="12"/>
  <c r="L74" i="12"/>
  <c r="G74" i="12"/>
  <c r="K74" i="12"/>
  <c r="J334" i="11"/>
  <c r="H275" i="11"/>
  <c r="J260" i="11"/>
  <c r="I244" i="11"/>
  <c r="I227" i="11"/>
  <c r="L219" i="11"/>
  <c r="H203" i="11"/>
  <c r="J197" i="11"/>
  <c r="I122" i="11"/>
  <c r="I90" i="11"/>
  <c r="H81" i="11"/>
  <c r="H74" i="11"/>
  <c r="J66" i="11"/>
  <c r="K334" i="12"/>
  <c r="F322" i="12"/>
  <c r="J322" i="12"/>
  <c r="J297" i="12"/>
  <c r="L280" i="12"/>
  <c r="G280" i="12"/>
  <c r="K274" i="12"/>
  <c r="J266" i="12"/>
  <c r="L263" i="12"/>
  <c r="H262" i="12"/>
  <c r="F262" i="12"/>
  <c r="K251" i="12"/>
  <c r="J244" i="12"/>
  <c r="H225" i="12"/>
  <c r="I222" i="12"/>
  <c r="J222" i="12"/>
  <c r="H216" i="12"/>
  <c r="I216" i="12"/>
  <c r="H200" i="12"/>
  <c r="J323" i="11"/>
  <c r="J276" i="11"/>
  <c r="I260" i="11"/>
  <c r="H227" i="11"/>
  <c r="J218" i="11"/>
  <c r="J213" i="11"/>
  <c r="I197" i="11"/>
  <c r="J138" i="11"/>
  <c r="J117" i="11"/>
  <c r="L92" i="11"/>
  <c r="H90" i="11"/>
  <c r="I76" i="11"/>
  <c r="J67" i="11"/>
  <c r="H66" i="11"/>
  <c r="F334" i="12"/>
  <c r="J321" i="12"/>
  <c r="F297" i="12"/>
  <c r="H295" i="12"/>
  <c r="I290" i="12"/>
  <c r="K268" i="12"/>
  <c r="I266" i="12"/>
  <c r="H264" i="12"/>
  <c r="I256" i="12"/>
  <c r="I244" i="12"/>
  <c r="F225" i="12"/>
  <c r="G197" i="12"/>
  <c r="L197" i="12"/>
  <c r="I195" i="12"/>
  <c r="J187" i="12"/>
  <c r="H62" i="11"/>
  <c r="L334" i="12"/>
  <c r="L325" i="12"/>
  <c r="F321" i="12"/>
  <c r="H290" i="12"/>
  <c r="J278" i="12"/>
  <c r="H266" i="12"/>
  <c r="G264" i="12"/>
  <c r="L256" i="12"/>
  <c r="F255" i="12"/>
  <c r="J250" i="12"/>
  <c r="G244" i="12"/>
  <c r="I237" i="12"/>
  <c r="H237" i="12"/>
  <c r="I232" i="12"/>
  <c r="L229" i="12"/>
  <c r="I226" i="12"/>
  <c r="G225" i="12"/>
  <c r="H213" i="12"/>
  <c r="J203" i="12"/>
  <c r="L199" i="12"/>
  <c r="H195" i="12"/>
  <c r="F193" i="12"/>
  <c r="F179" i="12"/>
  <c r="H77" i="12"/>
  <c r="I77" i="12"/>
  <c r="J77" i="12"/>
  <c r="F77" i="12"/>
  <c r="L90" i="12"/>
  <c r="G90" i="12"/>
  <c r="G34" i="12"/>
  <c r="K34" i="12"/>
  <c r="I73" i="12"/>
  <c r="H73" i="12"/>
  <c r="F38" i="12"/>
  <c r="L38" i="12"/>
  <c r="I53" i="13"/>
  <c r="F342" i="14"/>
  <c r="I342" i="14"/>
  <c r="H342" i="14"/>
  <c r="J342" i="14"/>
  <c r="K342" i="14"/>
  <c r="L342" i="14"/>
  <c r="L192" i="14"/>
  <c r="J192" i="14"/>
  <c r="J139" i="12"/>
  <c r="I139" i="12"/>
  <c r="K132" i="12"/>
  <c r="F92" i="12"/>
  <c r="J92" i="12"/>
  <c r="L34" i="12"/>
  <c r="K30" i="12"/>
  <c r="H65" i="12"/>
  <c r="I65" i="12"/>
  <c r="L65" i="12"/>
  <c r="I54" i="12"/>
  <c r="L54" i="12"/>
  <c r="F54" i="12"/>
  <c r="F227" i="14"/>
  <c r="I227" i="14"/>
  <c r="J227" i="14"/>
  <c r="H35" i="11"/>
  <c r="J35" i="11"/>
  <c r="F35" i="11"/>
  <c r="I35" i="11"/>
  <c r="J30" i="11"/>
  <c r="F30" i="11"/>
  <c r="I68" i="6"/>
  <c r="K68" i="6"/>
  <c r="L68" i="6"/>
  <c r="H68" i="6"/>
  <c r="J68" i="6"/>
  <c r="F68" i="6"/>
  <c r="J137" i="12"/>
  <c r="L137" i="12"/>
  <c r="I137" i="12"/>
  <c r="H132" i="12"/>
  <c r="J132" i="12"/>
  <c r="H113" i="12"/>
  <c r="F113" i="12"/>
  <c r="G62" i="12"/>
  <c r="K62" i="12"/>
  <c r="I53" i="12"/>
  <c r="F53" i="12"/>
  <c r="F263" i="14"/>
  <c r="J263" i="14"/>
  <c r="K263" i="14"/>
  <c r="L94" i="14"/>
  <c r="K94" i="14"/>
  <c r="L13" i="12"/>
  <c r="L12" i="12"/>
  <c r="K78" i="12"/>
  <c r="L78" i="12"/>
  <c r="K26" i="12"/>
  <c r="L26" i="12"/>
  <c r="G26" i="12"/>
  <c r="I126" i="14"/>
  <c r="J126" i="14"/>
  <c r="H126" i="14"/>
  <c r="F126" i="14"/>
  <c r="L205" i="12"/>
  <c r="I161" i="12"/>
  <c r="L146" i="12"/>
  <c r="K131" i="12"/>
  <c r="J104" i="12"/>
  <c r="F104" i="12"/>
  <c r="G84" i="12"/>
  <c r="Q13" i="12"/>
  <c r="N13" i="12"/>
  <c r="L73" i="12"/>
  <c r="K60" i="12"/>
  <c r="L60" i="12"/>
  <c r="J73" i="12"/>
  <c r="I69" i="12"/>
  <c r="J69" i="12"/>
  <c r="F69" i="12"/>
  <c r="H69" i="12"/>
  <c r="J28" i="12"/>
  <c r="F28" i="12"/>
  <c r="K28" i="12"/>
  <c r="G29" i="13"/>
  <c r="P29" i="13"/>
  <c r="G318" i="14"/>
  <c r="L318" i="14"/>
  <c r="L175" i="14"/>
  <c r="I175" i="14"/>
  <c r="H175" i="14"/>
  <c r="F172" i="14"/>
  <c r="H172" i="14"/>
  <c r="I172" i="14"/>
  <c r="L136" i="14"/>
  <c r="K136" i="14"/>
  <c r="L62" i="12"/>
  <c r="L42" i="12"/>
  <c r="G42" i="12"/>
  <c r="J46" i="12"/>
  <c r="H46" i="12"/>
  <c r="F46" i="12"/>
  <c r="G170" i="12"/>
  <c r="L170" i="12"/>
  <c r="F163" i="12"/>
  <c r="J163" i="12"/>
  <c r="I163" i="12"/>
  <c r="K130" i="12"/>
  <c r="L130" i="12"/>
  <c r="I13" i="12"/>
  <c r="H50" i="12"/>
  <c r="I50" i="12"/>
  <c r="F50" i="12"/>
  <c r="J50" i="12"/>
  <c r="F33" i="12"/>
  <c r="I33" i="12"/>
  <c r="J33" i="12"/>
  <c r="K304" i="14"/>
  <c r="F304" i="14"/>
  <c r="F292" i="14"/>
  <c r="I292" i="14"/>
  <c r="J292" i="14"/>
  <c r="L287" i="14"/>
  <c r="K287" i="14"/>
  <c r="L180" i="14"/>
  <c r="G180" i="14"/>
  <c r="I148" i="12"/>
  <c r="I144" i="12"/>
  <c r="K100" i="12"/>
  <c r="L99" i="12"/>
  <c r="J96" i="12"/>
  <c r="F91" i="12"/>
  <c r="K76" i="12"/>
  <c r="J40" i="12"/>
  <c r="K38" i="12"/>
  <c r="L326" i="14"/>
  <c r="H326" i="14"/>
  <c r="I326" i="14"/>
  <c r="H278" i="14"/>
  <c r="I278" i="14"/>
  <c r="J278" i="14"/>
  <c r="L183" i="14"/>
  <c r="F183" i="14"/>
  <c r="H183" i="14"/>
  <c r="I183" i="14"/>
  <c r="K175" i="14"/>
  <c r="L172" i="14"/>
  <c r="I144" i="14"/>
  <c r="F144" i="14"/>
  <c r="J144" i="14"/>
  <c r="L126" i="14"/>
  <c r="K40" i="12"/>
  <c r="H56" i="12"/>
  <c r="P87" i="13"/>
  <c r="W12" i="13"/>
  <c r="P53" i="13"/>
  <c r="R53" i="13" s="1"/>
  <c r="T53" i="13" s="1"/>
  <c r="F332" i="14"/>
  <c r="J332" i="14"/>
  <c r="I310" i="14"/>
  <c r="F287" i="14"/>
  <c r="J287" i="14"/>
  <c r="G273" i="14"/>
  <c r="K273" i="14"/>
  <c r="L273" i="14"/>
  <c r="L240" i="14"/>
  <c r="G240" i="14"/>
  <c r="G169" i="14"/>
  <c r="K169" i="14"/>
  <c r="L169" i="14"/>
  <c r="K153" i="14"/>
  <c r="I153" i="14"/>
  <c r="G106" i="14"/>
  <c r="K106" i="14"/>
  <c r="L106" i="14"/>
  <c r="H29" i="11"/>
  <c r="I29" i="11"/>
  <c r="J29" i="11"/>
  <c r="L29" i="11"/>
  <c r="F29" i="11"/>
  <c r="K29" i="11"/>
  <c r="K35" i="11"/>
  <c r="G35" i="11"/>
  <c r="H169" i="12"/>
  <c r="F148" i="12"/>
  <c r="G93" i="12"/>
  <c r="J91" i="12"/>
  <c r="L50" i="12"/>
  <c r="F51" i="12"/>
  <c r="F40" i="12"/>
  <c r="I56" i="12"/>
  <c r="J48" i="12"/>
  <c r="H60" i="12"/>
  <c r="H48" i="12"/>
  <c r="H40" i="12"/>
  <c r="H310" i="14"/>
  <c r="F303" i="14"/>
  <c r="H303" i="14"/>
  <c r="H269" i="14"/>
  <c r="I269" i="14"/>
  <c r="L243" i="14"/>
  <c r="K243" i="14"/>
  <c r="F231" i="14"/>
  <c r="J231" i="14"/>
  <c r="K231" i="14"/>
  <c r="G216" i="14"/>
  <c r="I212" i="14"/>
  <c r="F212" i="14"/>
  <c r="I162" i="14"/>
  <c r="F162" i="14"/>
  <c r="K117" i="14"/>
  <c r="I124" i="12"/>
  <c r="J78" i="12"/>
  <c r="P49" i="13"/>
  <c r="L337" i="14"/>
  <c r="K337" i="14"/>
  <c r="L315" i="14"/>
  <c r="F315" i="14"/>
  <c r="H279" i="14"/>
  <c r="J279" i="14"/>
  <c r="F279" i="14"/>
  <c r="J183" i="14"/>
  <c r="K154" i="14"/>
  <c r="G154" i="14"/>
  <c r="I99" i="14"/>
  <c r="F99" i="14"/>
  <c r="J255" i="14"/>
  <c r="F255" i="14"/>
  <c r="H242" i="14"/>
  <c r="F242" i="14"/>
  <c r="K230" i="14"/>
  <c r="F230" i="14"/>
  <c r="H230" i="14"/>
  <c r="I230" i="14"/>
  <c r="J230" i="14"/>
  <c r="H179" i="14"/>
  <c r="I179" i="14"/>
  <c r="J179" i="14"/>
  <c r="F179" i="14"/>
  <c r="L70" i="12"/>
  <c r="F60" i="12"/>
  <c r="P44" i="13"/>
  <c r="R44" i="13" s="1"/>
  <c r="T44" i="13" s="1"/>
  <c r="P25" i="13"/>
  <c r="J326" i="14"/>
  <c r="I319" i="14"/>
  <c r="F319" i="14"/>
  <c r="F317" i="14"/>
  <c r="I317" i="14"/>
  <c r="K314" i="14"/>
  <c r="L278" i="14"/>
  <c r="G278" i="14"/>
  <c r="F266" i="14"/>
  <c r="H266" i="14"/>
  <c r="L261" i="14"/>
  <c r="G261" i="14"/>
  <c r="H221" i="14"/>
  <c r="J221" i="14"/>
  <c r="K206" i="14"/>
  <c r="I206" i="14"/>
  <c r="L200" i="14"/>
  <c r="J200" i="14"/>
  <c r="F168" i="14"/>
  <c r="H168" i="14"/>
  <c r="I168" i="14"/>
  <c r="J168" i="14"/>
  <c r="G163" i="14"/>
  <c r="H122" i="14"/>
  <c r="L122" i="14"/>
  <c r="K90" i="14"/>
  <c r="G90" i="14"/>
  <c r="L90" i="14"/>
  <c r="F309" i="14"/>
  <c r="H302" i="14"/>
  <c r="L285" i="14"/>
  <c r="H280" i="14"/>
  <c r="F259" i="14"/>
  <c r="J223" i="14"/>
  <c r="J219" i="14"/>
  <c r="I207" i="14"/>
  <c r="I198" i="14"/>
  <c r="J195" i="14"/>
  <c r="I190" i="14"/>
  <c r="J187" i="14"/>
  <c r="H181" i="14"/>
  <c r="F163" i="14"/>
  <c r="J160" i="14"/>
  <c r="J159" i="14"/>
  <c r="J151" i="14"/>
  <c r="K144" i="14"/>
  <c r="J136" i="14"/>
  <c r="K112" i="14"/>
  <c r="F111" i="14"/>
  <c r="H90" i="14"/>
  <c r="F90" i="14"/>
  <c r="H36" i="11"/>
  <c r="F36" i="11"/>
  <c r="I36" i="11"/>
  <c r="F43" i="6"/>
  <c r="L43" i="6"/>
  <c r="I43" i="6"/>
  <c r="J43" i="6"/>
  <c r="I260" i="14"/>
  <c r="G253" i="14"/>
  <c r="I236" i="14"/>
  <c r="G224" i="14"/>
  <c r="G220" i="14"/>
  <c r="H174" i="14"/>
  <c r="F171" i="14"/>
  <c r="I167" i="14"/>
  <c r="J152" i="14"/>
  <c r="K151" i="14"/>
  <c r="J147" i="14"/>
  <c r="I143" i="14"/>
  <c r="I137" i="14"/>
  <c r="H136" i="14"/>
  <c r="H117" i="14"/>
  <c r="F109" i="14"/>
  <c r="H109" i="14"/>
  <c r="F43" i="11"/>
  <c r="H43" i="11"/>
  <c r="I43" i="11"/>
  <c r="J43" i="11"/>
  <c r="L43" i="11"/>
  <c r="K43" i="11"/>
  <c r="G59" i="11"/>
  <c r="L59" i="11"/>
  <c r="K59" i="11"/>
  <c r="L23" i="11"/>
  <c r="J122" i="6"/>
  <c r="L122" i="6"/>
  <c r="I122" i="6"/>
  <c r="F122" i="6"/>
  <c r="H122" i="6"/>
  <c r="H22" i="6"/>
  <c r="I22" i="6"/>
  <c r="K22" i="6"/>
  <c r="L22" i="6"/>
  <c r="J22" i="6"/>
  <c r="F22" i="6"/>
  <c r="F302" i="14"/>
  <c r="L233" i="14"/>
  <c r="I223" i="14"/>
  <c r="K215" i="14"/>
  <c r="G212" i="14"/>
  <c r="I204" i="14"/>
  <c r="L160" i="14"/>
  <c r="I152" i="14"/>
  <c r="L124" i="14"/>
  <c r="L121" i="14"/>
  <c r="H33" i="11"/>
  <c r="F33" i="11"/>
  <c r="J33" i="11"/>
  <c r="I33" i="11"/>
  <c r="K33" i="11"/>
  <c r="L33" i="11"/>
  <c r="L58" i="11"/>
  <c r="K58" i="11"/>
  <c r="G58" i="11"/>
  <c r="K27" i="11"/>
  <c r="G27" i="11"/>
  <c r="F131" i="6"/>
  <c r="H131" i="6"/>
  <c r="L131" i="6"/>
  <c r="J131" i="6"/>
  <c r="I131" i="6"/>
  <c r="K131" i="6"/>
  <c r="G165" i="14"/>
  <c r="G146" i="14"/>
  <c r="F102" i="14"/>
  <c r="I102" i="14"/>
  <c r="H89" i="6"/>
  <c r="J89" i="6"/>
  <c r="L89" i="6"/>
  <c r="F89" i="6"/>
  <c r="I89" i="6"/>
  <c r="K27" i="6"/>
  <c r="F27" i="6"/>
  <c r="L27" i="6"/>
  <c r="I27" i="6"/>
  <c r="H27" i="6"/>
  <c r="J27" i="6"/>
  <c r="K126" i="14"/>
  <c r="I112" i="14"/>
  <c r="J112" i="14"/>
  <c r="H38" i="6"/>
  <c r="K38" i="6"/>
  <c r="J38" i="6"/>
  <c r="F38" i="6"/>
  <c r="I38" i="6"/>
  <c r="H91" i="14"/>
  <c r="I91" i="14"/>
  <c r="F94" i="6"/>
  <c r="H94" i="6"/>
  <c r="L94" i="6"/>
  <c r="I94" i="6"/>
  <c r="J51" i="11"/>
  <c r="J25" i="11"/>
  <c r="H25" i="11"/>
  <c r="J111" i="6"/>
  <c r="L81" i="6"/>
  <c r="L54" i="6"/>
  <c r="L39" i="6"/>
  <c r="L26" i="6"/>
  <c r="K66" i="6"/>
  <c r="H23" i="6"/>
  <c r="F110" i="6"/>
  <c r="K110" i="6"/>
  <c r="K71" i="6"/>
  <c r="L60" i="6"/>
  <c r="G51" i="6"/>
  <c r="K51" i="6"/>
  <c r="H51" i="14"/>
  <c r="F51" i="14"/>
  <c r="J51" i="14"/>
  <c r="I51" i="14"/>
  <c r="J41" i="14"/>
  <c r="H41" i="14"/>
  <c r="P52" i="5"/>
  <c r="R52" i="5" s="1"/>
  <c r="T52" i="5" s="1"/>
  <c r="G52" i="5"/>
  <c r="J60" i="11"/>
  <c r="L25" i="11"/>
  <c r="H52" i="11"/>
  <c r="I60" i="11"/>
  <c r="H60" i="11"/>
  <c r="F28" i="11"/>
  <c r="I25" i="11"/>
  <c r="G52" i="11"/>
  <c r="J101" i="6"/>
  <c r="J85" i="6"/>
  <c r="J54" i="6"/>
  <c r="L101" i="6"/>
  <c r="L79" i="6"/>
  <c r="K109" i="6"/>
  <c r="H90" i="6"/>
  <c r="H31" i="6"/>
  <c r="F93" i="6"/>
  <c r="H82" i="6"/>
  <c r="F82" i="6"/>
  <c r="F67" i="6"/>
  <c r="F47" i="6"/>
  <c r="F42" i="6"/>
  <c r="K30" i="6"/>
  <c r="G30" i="6"/>
  <c r="F79" i="14"/>
  <c r="I79" i="14"/>
  <c r="H79" i="14"/>
  <c r="J79" i="14"/>
  <c r="F73" i="14"/>
  <c r="H73" i="14"/>
  <c r="J73" i="14"/>
  <c r="L28" i="11"/>
  <c r="H113" i="6"/>
  <c r="I113" i="6"/>
  <c r="F125" i="6"/>
  <c r="H125" i="6"/>
  <c r="I26" i="6"/>
  <c r="H26" i="6"/>
  <c r="G90" i="6"/>
  <c r="K90" i="6"/>
  <c r="G74" i="6"/>
  <c r="K74" i="6"/>
  <c r="K56" i="9"/>
  <c r="G56" i="9"/>
  <c r="K39" i="6"/>
  <c r="H39" i="6"/>
  <c r="I129" i="6"/>
  <c r="H129" i="6"/>
  <c r="F129" i="6"/>
  <c r="I62" i="6"/>
  <c r="H62" i="6"/>
  <c r="F56" i="6"/>
  <c r="I56" i="6"/>
  <c r="K122" i="6"/>
  <c r="K128" i="6"/>
  <c r="G128" i="6"/>
  <c r="J56" i="11"/>
  <c r="J106" i="6"/>
  <c r="L85" i="6"/>
  <c r="K82" i="6"/>
  <c r="H106" i="6"/>
  <c r="H67" i="6"/>
  <c r="H47" i="6"/>
  <c r="F35" i="6"/>
  <c r="K35" i="6"/>
  <c r="I35" i="6"/>
  <c r="I30" i="6"/>
  <c r="H30" i="6"/>
  <c r="G109" i="6"/>
  <c r="G94" i="6"/>
  <c r="K94" i="6"/>
  <c r="K78" i="6"/>
  <c r="G78" i="6"/>
  <c r="F94" i="14"/>
  <c r="I110" i="14"/>
  <c r="J41" i="11"/>
  <c r="H56" i="11"/>
  <c r="J34" i="6"/>
  <c r="L67" i="6"/>
  <c r="K101" i="6"/>
  <c r="K85" i="6"/>
  <c r="H56" i="6"/>
  <c r="H36" i="6"/>
  <c r="H25" i="6"/>
  <c r="I111" i="6"/>
  <c r="I42" i="6"/>
  <c r="I23" i="6"/>
  <c r="I115" i="6"/>
  <c r="F115" i="6"/>
  <c r="K106" i="6"/>
  <c r="F79" i="6"/>
  <c r="F50" i="6"/>
  <c r="H50" i="6"/>
  <c r="F34" i="6"/>
  <c r="K67" i="6"/>
  <c r="L56" i="6"/>
  <c r="G56" i="6"/>
  <c r="K56" i="6"/>
  <c r="K43" i="6"/>
  <c r="G43" i="6"/>
  <c r="I106" i="6"/>
  <c r="F106" i="6"/>
  <c r="I101" i="6"/>
  <c r="H101" i="6"/>
  <c r="F90" i="6"/>
  <c r="I90" i="6"/>
  <c r="I85" i="6"/>
  <c r="H85" i="6"/>
  <c r="F54" i="6"/>
  <c r="H54" i="6"/>
  <c r="G98" i="6"/>
  <c r="K98" i="6"/>
  <c r="J65" i="14"/>
  <c r="H71" i="14"/>
  <c r="I74" i="14"/>
  <c r="J74" i="14"/>
  <c r="H35" i="14"/>
  <c r="F35" i="14"/>
  <c r="J64" i="9"/>
  <c r="I54" i="9"/>
  <c r="J54" i="9"/>
  <c r="F54" i="9"/>
  <c r="H54" i="9"/>
  <c r="J72" i="14"/>
  <c r="H72" i="14"/>
  <c r="H67" i="14"/>
  <c r="J67" i="14"/>
  <c r="F56" i="14"/>
  <c r="J56" i="14"/>
  <c r="F40" i="14"/>
  <c r="I40" i="14"/>
  <c r="E104" i="15"/>
  <c r="E100" i="15"/>
  <c r="I67" i="14"/>
  <c r="F55" i="14"/>
  <c r="I55" i="14"/>
  <c r="F39" i="14"/>
  <c r="J39" i="14"/>
  <c r="F33" i="14"/>
  <c r="J33" i="14"/>
  <c r="H28" i="14"/>
  <c r="J28" i="14"/>
  <c r="I58" i="9"/>
  <c r="J58" i="9"/>
  <c r="K104" i="6"/>
  <c r="K41" i="6"/>
  <c r="G130" i="6"/>
  <c r="J55" i="14"/>
  <c r="J40" i="14"/>
  <c r="I37" i="14"/>
  <c r="I83" i="14"/>
  <c r="H83" i="14"/>
  <c r="I27" i="14"/>
  <c r="F27" i="14"/>
  <c r="Z17" i="5"/>
  <c r="P48" i="5"/>
  <c r="R48" i="5" s="1"/>
  <c r="T48" i="5" s="1"/>
  <c r="E14" i="5" s="1"/>
  <c r="Z21" i="5"/>
  <c r="H38" i="9"/>
  <c r="H33" i="9"/>
  <c r="L52" i="9"/>
  <c r="G52" i="9"/>
  <c r="H23" i="14"/>
  <c r="I56" i="14"/>
  <c r="H65" i="14"/>
  <c r="I65" i="14"/>
  <c r="H56" i="14"/>
  <c r="H39" i="14"/>
  <c r="H81" i="14"/>
  <c r="F81" i="14"/>
  <c r="J81" i="14"/>
  <c r="F66" i="9"/>
  <c r="K35" i="9"/>
  <c r="I66" i="14"/>
  <c r="J30" i="9"/>
  <c r="H47" i="9"/>
  <c r="H26" i="9"/>
  <c r="I62" i="9"/>
  <c r="I18" i="12"/>
  <c r="L18" i="14"/>
  <c r="I18" i="6"/>
  <c r="K18" i="11"/>
  <c r="K18" i="9"/>
  <c r="H18" i="6"/>
  <c r="C11" i="13"/>
  <c r="C12" i="13"/>
  <c r="L18" i="11"/>
  <c r="K18" i="6"/>
  <c r="G18" i="11"/>
  <c r="G18" i="14"/>
  <c r="J18" i="9"/>
  <c r="L18" i="6"/>
  <c r="F18" i="11"/>
  <c r="J18" i="14"/>
  <c r="D18" i="9"/>
  <c r="J18" i="6"/>
  <c r="I18" i="11"/>
  <c r="K18" i="12"/>
  <c r="J18" i="12"/>
  <c r="H18" i="12"/>
  <c r="F18" i="6"/>
  <c r="G18" i="6"/>
  <c r="I18" i="9"/>
  <c r="L18" i="9"/>
  <c r="H18" i="9"/>
  <c r="F18" i="12"/>
  <c r="I18" i="14"/>
  <c r="G18" i="9"/>
  <c r="G18" i="12"/>
  <c r="K18" i="14"/>
  <c r="J18" i="11"/>
  <c r="F18" i="9"/>
  <c r="F18" i="14"/>
  <c r="H18" i="14"/>
  <c r="H18" i="11"/>
  <c r="U135" i="3" l="1"/>
  <c r="K135" i="3"/>
  <c r="O1" i="11"/>
  <c r="O6" i="11"/>
  <c r="O1" i="14"/>
  <c r="O6" i="14"/>
  <c r="O3" i="14"/>
  <c r="O2" i="14"/>
  <c r="O3" i="9"/>
  <c r="O2" i="9"/>
  <c r="O4" i="11"/>
  <c r="O5" i="14"/>
  <c r="O3" i="12"/>
  <c r="O2" i="12"/>
  <c r="O1" i="9"/>
  <c r="O6" i="9"/>
  <c r="O5" i="9"/>
  <c r="O3" i="6"/>
  <c r="O2" i="6"/>
  <c r="O1" i="12"/>
  <c r="O6" i="12"/>
  <c r="O4" i="12"/>
  <c r="O5" i="11"/>
  <c r="O4" i="6"/>
  <c r="O4" i="14"/>
  <c r="O2" i="11"/>
  <c r="O3" i="11"/>
  <c r="O4" i="9"/>
  <c r="C16" i="13"/>
  <c r="D18" i="13" s="1"/>
  <c r="O78" i="13"/>
  <c r="O102" i="13"/>
  <c r="O89" i="13"/>
  <c r="O99" i="13"/>
  <c r="O84" i="13"/>
  <c r="O82" i="13"/>
  <c r="O109" i="13"/>
  <c r="O70" i="13"/>
  <c r="O108" i="13"/>
  <c r="O74" i="13"/>
  <c r="O91" i="13"/>
  <c r="O80" i="13"/>
  <c r="O104" i="13"/>
  <c r="O94" i="13"/>
  <c r="O73" i="13"/>
  <c r="O105" i="13"/>
  <c r="O106" i="13"/>
  <c r="O79" i="13"/>
  <c r="O110" i="13"/>
  <c r="O66" i="13"/>
  <c r="O96" i="13"/>
  <c r="O103" i="13"/>
  <c r="O100" i="13"/>
  <c r="O87" i="13"/>
  <c r="O88" i="13"/>
  <c r="O75" i="13"/>
  <c r="O95" i="13"/>
  <c r="O69" i="13"/>
  <c r="O107" i="13"/>
  <c r="O65" i="13"/>
  <c r="O85" i="13"/>
  <c r="O72" i="13"/>
  <c r="O83" i="13"/>
  <c r="O86" i="13"/>
  <c r="O90" i="13"/>
  <c r="O98" i="13"/>
  <c r="C15" i="13"/>
  <c r="O67" i="13"/>
  <c r="O81" i="13"/>
  <c r="O76" i="13"/>
  <c r="O62" i="13"/>
  <c r="O93" i="13"/>
  <c r="O77" i="13"/>
  <c r="O71" i="13"/>
  <c r="O68" i="13"/>
  <c r="O92" i="13"/>
  <c r="O101" i="13"/>
  <c r="O97" i="13"/>
  <c r="O64" i="13"/>
  <c r="O63" i="13"/>
  <c r="O1" i="6"/>
  <c r="O6" i="6"/>
  <c r="O5" i="6"/>
  <c r="O5" i="12"/>
  <c r="U49" i="13"/>
  <c r="R49" i="13"/>
  <c r="T49" i="13" s="1"/>
  <c r="U24" i="13"/>
  <c r="I24" i="13"/>
  <c r="U70" i="3"/>
  <c r="J70" i="3"/>
  <c r="U25" i="3"/>
  <c r="I25" i="3"/>
  <c r="U114" i="3"/>
  <c r="K114" i="3"/>
  <c r="R102" i="13"/>
  <c r="T102" i="13" s="1"/>
  <c r="K83" i="3"/>
  <c r="U83" i="3"/>
  <c r="J72" i="13"/>
  <c r="U72" i="13"/>
  <c r="U102" i="3"/>
  <c r="K102" i="3"/>
  <c r="I39" i="3"/>
  <c r="U39" i="3"/>
  <c r="I33" i="3"/>
  <c r="U33" i="3"/>
  <c r="R114" i="3"/>
  <c r="T114" i="3" s="1"/>
  <c r="N99" i="13"/>
  <c r="U99" i="13"/>
  <c r="I58" i="3"/>
  <c r="U58" i="3"/>
  <c r="U118" i="3"/>
  <c r="K118" i="3"/>
  <c r="R72" i="13"/>
  <c r="T72" i="13" s="1"/>
  <c r="J74" i="3"/>
  <c r="U74" i="3"/>
  <c r="K120" i="3"/>
  <c r="U120" i="3"/>
  <c r="N107" i="13"/>
  <c r="U107" i="13"/>
  <c r="U92" i="13"/>
  <c r="N92" i="13"/>
  <c r="R39" i="3"/>
  <c r="T39" i="3" s="1"/>
  <c r="U29" i="13"/>
  <c r="I29" i="13"/>
  <c r="J102" i="13"/>
  <c r="U102" i="13"/>
  <c r="I52" i="5"/>
  <c r="N52" i="5"/>
  <c r="R25" i="13"/>
  <c r="T25" i="13" s="1"/>
  <c r="U25" i="13"/>
  <c r="R87" i="13"/>
  <c r="T87" i="13" s="1"/>
  <c r="U87" i="13"/>
  <c r="R99" i="13"/>
  <c r="T99" i="13" s="1"/>
  <c r="R58" i="3"/>
  <c r="T58" i="3" s="1"/>
  <c r="R118" i="3"/>
  <c r="T118" i="3" s="1"/>
  <c r="I31" i="13"/>
  <c r="U31" i="13"/>
  <c r="U127" i="3"/>
  <c r="K127" i="3"/>
  <c r="R74" i="13"/>
  <c r="T74" i="13" s="1"/>
  <c r="U22" i="3"/>
  <c r="R74" i="3"/>
  <c r="T74" i="3" s="1"/>
  <c r="J66" i="13"/>
  <c r="U66" i="13"/>
  <c r="R120" i="3"/>
  <c r="T120" i="3" s="1"/>
  <c r="N80" i="13"/>
  <c r="U80" i="13"/>
  <c r="U104" i="3"/>
  <c r="K104" i="3"/>
  <c r="P122" i="3"/>
  <c r="G122" i="3"/>
  <c r="I32" i="3"/>
  <c r="U32" i="3"/>
  <c r="U53" i="13"/>
  <c r="I41" i="3"/>
  <c r="U41" i="3"/>
  <c r="U117" i="3"/>
  <c r="K117" i="3"/>
  <c r="J74" i="13"/>
  <c r="U74" i="13"/>
  <c r="U90" i="3"/>
  <c r="R70" i="3"/>
  <c r="T70" i="3" s="1"/>
  <c r="C18" i="5"/>
  <c r="F18" i="5"/>
  <c r="F19" i="5" s="1"/>
  <c r="U26" i="3"/>
  <c r="I26" i="3"/>
  <c r="R117" i="3"/>
  <c r="T117" i="3" s="1"/>
  <c r="U99" i="3"/>
  <c r="K99" i="3"/>
  <c r="R25" i="3"/>
  <c r="T25" i="3" s="1"/>
  <c r="U69" i="13"/>
  <c r="J69" i="13"/>
  <c r="R41" i="3"/>
  <c r="T41" i="3" s="1"/>
  <c r="U44" i="13"/>
  <c r="R24" i="13"/>
  <c r="T24" i="13" s="1"/>
  <c r="R99" i="3"/>
  <c r="T99" i="3" s="1"/>
  <c r="U75" i="13"/>
  <c r="J75" i="13"/>
  <c r="J62" i="13"/>
  <c r="U62" i="13"/>
  <c r="R21" i="3"/>
  <c r="T21" i="3" s="1"/>
  <c r="J64" i="13"/>
  <c r="U64" i="13"/>
  <c r="P98" i="3"/>
  <c r="G98" i="3"/>
  <c r="I32" i="13"/>
  <c r="U32" i="13"/>
  <c r="R29" i="13"/>
  <c r="T29" i="13" s="1"/>
  <c r="U86" i="3"/>
  <c r="R86" i="3"/>
  <c r="T86" i="3" s="1"/>
  <c r="K86" i="3"/>
  <c r="R75" i="13"/>
  <c r="T75" i="13" s="1"/>
  <c r="K91" i="3"/>
  <c r="U91" i="3"/>
  <c r="R33" i="3"/>
  <c r="T33" i="3" s="1"/>
  <c r="R32" i="13"/>
  <c r="T32" i="13" s="1"/>
  <c r="K68" i="3"/>
  <c r="U68" i="3"/>
  <c r="J72" i="3"/>
  <c r="U72" i="3"/>
  <c r="H21" i="3"/>
  <c r="U21" i="3"/>
  <c r="R26" i="3"/>
  <c r="T26" i="3" s="1"/>
  <c r="I43" i="13"/>
  <c r="U43" i="13"/>
  <c r="C12" i="3"/>
  <c r="C11" i="3"/>
  <c r="L18" i="12"/>
  <c r="O135" i="3" l="1"/>
  <c r="O115" i="3"/>
  <c r="O86" i="3"/>
  <c r="O128" i="3"/>
  <c r="O131" i="3"/>
  <c r="O108" i="3"/>
  <c r="O65" i="3"/>
  <c r="O78" i="3"/>
  <c r="O66" i="3"/>
  <c r="O111" i="3"/>
  <c r="O88" i="3"/>
  <c r="O103" i="3"/>
  <c r="O118" i="3"/>
  <c r="O112" i="3"/>
  <c r="O75" i="3"/>
  <c r="O64" i="3"/>
  <c r="C15" i="3"/>
  <c r="O67" i="3"/>
  <c r="O74" i="3"/>
  <c r="O68" i="3"/>
  <c r="O100" i="3"/>
  <c r="O93" i="3"/>
  <c r="O123" i="3"/>
  <c r="O116" i="3"/>
  <c r="O130" i="3"/>
  <c r="O72" i="3"/>
  <c r="O121" i="3"/>
  <c r="O76" i="3"/>
  <c r="O80" i="3"/>
  <c r="O105" i="3"/>
  <c r="O83" i="3"/>
  <c r="O97" i="3"/>
  <c r="O126" i="3"/>
  <c r="O81" i="3"/>
  <c r="O132" i="3"/>
  <c r="O98" i="3"/>
  <c r="O70" i="3"/>
  <c r="O96" i="3"/>
  <c r="O106" i="3"/>
  <c r="O92" i="3"/>
  <c r="O77" i="3"/>
  <c r="O95" i="3"/>
  <c r="O94" i="3"/>
  <c r="O124" i="3"/>
  <c r="O113" i="3"/>
  <c r="O91" i="3"/>
  <c r="O125" i="3"/>
  <c r="O79" i="3"/>
  <c r="O119" i="3"/>
  <c r="O134" i="3"/>
  <c r="O102" i="3"/>
  <c r="O120" i="3"/>
  <c r="O61" i="3"/>
  <c r="O129" i="3"/>
  <c r="O122" i="3"/>
  <c r="O127" i="3"/>
  <c r="O82" i="3"/>
  <c r="O84" i="3"/>
  <c r="O110" i="3"/>
  <c r="O117" i="3"/>
  <c r="O133" i="3"/>
  <c r="O71" i="3"/>
  <c r="O99" i="3"/>
  <c r="O73" i="3"/>
  <c r="O101" i="3"/>
  <c r="O89" i="3"/>
  <c r="O85" i="3"/>
  <c r="O69" i="3"/>
  <c r="O87" i="3"/>
  <c r="O104" i="3"/>
  <c r="O90" i="3"/>
  <c r="O107" i="3"/>
  <c r="O109" i="3"/>
  <c r="O114" i="3"/>
  <c r="C16" i="3"/>
  <c r="D18" i="3" s="1"/>
  <c r="P102" i="9"/>
  <c r="P178" i="9"/>
  <c r="P76" i="9"/>
  <c r="P161" i="9"/>
  <c r="P129" i="9"/>
  <c r="P101" i="9"/>
  <c r="P227" i="9"/>
  <c r="P333" i="9"/>
  <c r="P61" i="9"/>
  <c r="P47" i="9"/>
  <c r="P93" i="9"/>
  <c r="P56" i="9"/>
  <c r="P225" i="9"/>
  <c r="P135" i="9"/>
  <c r="P182" i="9"/>
  <c r="P320" i="9"/>
  <c r="P275" i="9"/>
  <c r="P31" i="9"/>
  <c r="P90" i="9"/>
  <c r="P109" i="9"/>
  <c r="P150" i="9"/>
  <c r="P272" i="9"/>
  <c r="P179" i="9"/>
  <c r="P126" i="9"/>
  <c r="P162" i="9"/>
  <c r="P261" i="9"/>
  <c r="P256" i="9"/>
  <c r="P91" i="9"/>
  <c r="P181" i="9"/>
  <c r="P334" i="9"/>
  <c r="P82" i="9"/>
  <c r="P83" i="9"/>
  <c r="P222" i="9"/>
  <c r="P118" i="9"/>
  <c r="P158" i="9"/>
  <c r="P303" i="9"/>
  <c r="P278" i="9"/>
  <c r="P247" i="9"/>
  <c r="P171" i="9"/>
  <c r="P322" i="9"/>
  <c r="P175" i="9"/>
  <c r="P312" i="9"/>
  <c r="P267" i="9"/>
  <c r="P249" i="9"/>
  <c r="P204" i="9"/>
  <c r="P290" i="9"/>
  <c r="P154" i="9"/>
  <c r="P245" i="9"/>
  <c r="P248" i="9"/>
  <c r="P41" i="9"/>
  <c r="P51" i="9"/>
  <c r="P42" i="9"/>
  <c r="P53" i="9"/>
  <c r="P185" i="9"/>
  <c r="P189" i="9"/>
  <c r="P294" i="9"/>
  <c r="P339" i="9"/>
  <c r="P73" i="9"/>
  <c r="P60" i="9"/>
  <c r="P104" i="9"/>
  <c r="P100" i="9"/>
  <c r="P54" i="9"/>
  <c r="P107" i="9"/>
  <c r="P279" i="9"/>
  <c r="P338" i="9"/>
  <c r="P52" i="9"/>
  <c r="P63" i="9"/>
  <c r="P144" i="9"/>
  <c r="P285" i="9"/>
  <c r="P230" i="9"/>
  <c r="P306" i="9"/>
  <c r="P121" i="9"/>
  <c r="P207" i="9"/>
  <c r="P80" i="9"/>
  <c r="P289" i="9"/>
  <c r="P130" i="9"/>
  <c r="P243" i="9"/>
  <c r="P331" i="9"/>
  <c r="P137" i="9"/>
  <c r="P252" i="9"/>
  <c r="P332" i="9"/>
  <c r="P209" i="9"/>
  <c r="P172" i="9"/>
  <c r="P208" i="9"/>
  <c r="P67" i="9"/>
  <c r="P35" i="9"/>
  <c r="P296" i="9"/>
  <c r="P123" i="9"/>
  <c r="P229" i="9"/>
  <c r="P224" i="9"/>
  <c r="P84" i="9"/>
  <c r="P190" i="9"/>
  <c r="P335" i="9"/>
  <c r="P226" i="9"/>
  <c r="P199" i="9"/>
  <c r="P336" i="9"/>
  <c r="P283" i="9"/>
  <c r="P152" i="9"/>
  <c r="P23" i="9"/>
  <c r="P253" i="9"/>
  <c r="P286" i="9"/>
  <c r="P48" i="9"/>
  <c r="P145" i="9"/>
  <c r="P148" i="9"/>
  <c r="P301" i="9"/>
  <c r="P49" i="9"/>
  <c r="P116" i="9"/>
  <c r="P318" i="9"/>
  <c r="P177" i="9"/>
  <c r="P125" i="9"/>
  <c r="P110" i="9"/>
  <c r="P277" i="9"/>
  <c r="P200" i="9"/>
  <c r="P239" i="9"/>
  <c r="P131" i="9"/>
  <c r="P217" i="9"/>
  <c r="P304" i="9"/>
  <c r="P68" i="9"/>
  <c r="P85" i="9"/>
  <c r="P273" i="9"/>
  <c r="P183" i="9"/>
  <c r="P302" i="9"/>
  <c r="P113" i="9"/>
  <c r="P220" i="9"/>
  <c r="P305" i="9"/>
  <c r="P28" i="9"/>
  <c r="P70" i="9"/>
  <c r="P57" i="9"/>
  <c r="P180" i="9"/>
  <c r="P313" i="9"/>
  <c r="P81" i="9"/>
  <c r="P233" i="9"/>
  <c r="P212" i="9"/>
  <c r="P316" i="9"/>
  <c r="P34" i="9"/>
  <c r="P206" i="9"/>
  <c r="P341" i="9"/>
  <c r="P132" i="9"/>
  <c r="P291" i="9"/>
  <c r="P103" i="9"/>
  <c r="P164" i="9"/>
  <c r="P295" i="9"/>
  <c r="P95" i="9"/>
  <c r="P287" i="9"/>
  <c r="P168" i="9"/>
  <c r="P311" i="9"/>
  <c r="P66" i="9"/>
  <c r="P196" i="9"/>
  <c r="P330" i="9"/>
  <c r="P27" i="9"/>
  <c r="P232" i="9"/>
  <c r="P153" i="9"/>
  <c r="P219" i="9"/>
  <c r="P298" i="9"/>
  <c r="P37" i="9"/>
  <c r="P134" i="9"/>
  <c r="P50" i="9"/>
  <c r="P244" i="9"/>
  <c r="P36" i="9"/>
  <c r="P71" i="9"/>
  <c r="P124" i="9"/>
  <c r="P276" i="9"/>
  <c r="P307" i="9"/>
  <c r="P29" i="9"/>
  <c r="P173" i="9"/>
  <c r="P308" i="9"/>
  <c r="P215" i="9"/>
  <c r="P187" i="9"/>
  <c r="P194" i="9"/>
  <c r="P251" i="9"/>
  <c r="P329" i="9"/>
  <c r="P205" i="9"/>
  <c r="P340" i="9"/>
  <c r="P167" i="9"/>
  <c r="P246" i="9"/>
  <c r="P72" i="9"/>
  <c r="P192" i="9"/>
  <c r="P321" i="9"/>
  <c r="P149" i="9"/>
  <c r="P317" i="9"/>
  <c r="P75" i="9"/>
  <c r="P274" i="9"/>
  <c r="P24" i="9"/>
  <c r="P74" i="9"/>
  <c r="P46" i="9"/>
  <c r="P163" i="9"/>
  <c r="P32" i="9"/>
  <c r="P94" i="9"/>
  <c r="P191" i="9"/>
  <c r="P111" i="9"/>
  <c r="P264" i="9"/>
  <c r="P25" i="9"/>
  <c r="P140" i="9"/>
  <c r="P323" i="9"/>
  <c r="P122" i="9"/>
  <c r="P259" i="9"/>
  <c r="P201" i="9"/>
  <c r="P147" i="9"/>
  <c r="P114" i="9"/>
  <c r="P293" i="9"/>
  <c r="P203" i="9"/>
  <c r="P166" i="9"/>
  <c r="P216" i="9"/>
  <c r="P241" i="9"/>
  <c r="P258" i="9"/>
  <c r="P44" i="9"/>
  <c r="P237" i="9"/>
  <c r="P299" i="9"/>
  <c r="P99" i="9"/>
  <c r="P127" i="9"/>
  <c r="P106" i="9"/>
  <c r="P105" i="9"/>
  <c r="P87" i="9"/>
  <c r="P139" i="9"/>
  <c r="P65" i="9"/>
  <c r="P64" i="9"/>
  <c r="P255" i="9"/>
  <c r="P270" i="9"/>
  <c r="P234" i="9"/>
  <c r="P69" i="9"/>
  <c r="P228" i="9"/>
  <c r="P218" i="9"/>
  <c r="P62" i="9"/>
  <c r="P79" i="9"/>
  <c r="P143" i="9"/>
  <c r="P297" i="9"/>
  <c r="P112" i="9"/>
  <c r="P260" i="9"/>
  <c r="P314" i="9"/>
  <c r="P136" i="9"/>
  <c r="P266" i="9"/>
  <c r="P22" i="9"/>
  <c r="P327" i="9"/>
  <c r="P97" i="9"/>
  <c r="P108" i="9"/>
  <c r="P280" i="9"/>
  <c r="P59" i="9"/>
  <c r="P310" i="9"/>
  <c r="P43" i="9"/>
  <c r="P146" i="9"/>
  <c r="P159" i="9"/>
  <c r="P214" i="9"/>
  <c r="P58" i="9"/>
  <c r="P98" i="9"/>
  <c r="P30" i="9"/>
  <c r="P319" i="9"/>
  <c r="P242" i="9"/>
  <c r="P169" i="9"/>
  <c r="P235" i="9"/>
  <c r="P78" i="9"/>
  <c r="P269" i="9"/>
  <c r="P324" i="9"/>
  <c r="P231" i="9"/>
  <c r="P342" i="9"/>
  <c r="P202" i="9"/>
  <c r="P288" i="9"/>
  <c r="P39" i="9"/>
  <c r="P213" i="9"/>
  <c r="P211" i="9"/>
  <c r="P263" i="9"/>
  <c r="P265" i="9"/>
  <c r="P138" i="9"/>
  <c r="P195" i="9"/>
  <c r="P257" i="9"/>
  <c r="P198" i="9"/>
  <c r="P325" i="9"/>
  <c r="P193" i="9"/>
  <c r="P128" i="9"/>
  <c r="P96" i="9"/>
  <c r="P38" i="9"/>
  <c r="P55" i="9"/>
  <c r="P170" i="9"/>
  <c r="P221" i="9"/>
  <c r="P240" i="9"/>
  <c r="P92" i="9"/>
  <c r="P120" i="9"/>
  <c r="P184" i="9"/>
  <c r="P186" i="9"/>
  <c r="P236" i="9"/>
  <c r="P250" i="9"/>
  <c r="P197" i="9"/>
  <c r="P176" i="9"/>
  <c r="P151" i="9"/>
  <c r="P238" i="9"/>
  <c r="P117" i="9"/>
  <c r="P268" i="9"/>
  <c r="P337" i="9"/>
  <c r="P141" i="9"/>
  <c r="P271" i="9"/>
  <c r="P77" i="9"/>
  <c r="P262" i="9"/>
  <c r="P40" i="9"/>
  <c r="P133" i="9"/>
  <c r="P315" i="9"/>
  <c r="P89" i="9"/>
  <c r="P292" i="9"/>
  <c r="P174" i="9"/>
  <c r="P157" i="9"/>
  <c r="P142" i="9"/>
  <c r="P309" i="9"/>
  <c r="P326" i="9"/>
  <c r="P284" i="9"/>
  <c r="P115" i="9"/>
  <c r="P119" i="9"/>
  <c r="P45" i="9"/>
  <c r="P160" i="9"/>
  <c r="P328" i="9"/>
  <c r="P210" i="9"/>
  <c r="P88" i="9"/>
  <c r="P155" i="9"/>
  <c r="P21" i="9"/>
  <c r="P223" i="9"/>
  <c r="P282" i="9"/>
  <c r="P26" i="9"/>
  <c r="P165" i="9"/>
  <c r="P86" i="9"/>
  <c r="P156" i="9"/>
  <c r="P254" i="9"/>
  <c r="P281" i="9"/>
  <c r="P33" i="9"/>
  <c r="P188" i="9"/>
  <c r="P300" i="9"/>
  <c r="J98" i="3"/>
  <c r="U98" i="3"/>
  <c r="Q60" i="9"/>
  <c r="Q122" i="9"/>
  <c r="Q200" i="9"/>
  <c r="Q253" i="9"/>
  <c r="Q281" i="9"/>
  <c r="Q43" i="9"/>
  <c r="Q107" i="9"/>
  <c r="Q144" i="9"/>
  <c r="Q197" i="9"/>
  <c r="Q318" i="9"/>
  <c r="Q51" i="9"/>
  <c r="Q74" i="9"/>
  <c r="Q152" i="9"/>
  <c r="Q205" i="9"/>
  <c r="Q326" i="9"/>
  <c r="Q59" i="9"/>
  <c r="Q82" i="9"/>
  <c r="Q160" i="9"/>
  <c r="Q213" i="9"/>
  <c r="Q334" i="9"/>
  <c r="Q28" i="9"/>
  <c r="Q90" i="9"/>
  <c r="Q168" i="9"/>
  <c r="Q221" i="9"/>
  <c r="Q342" i="9"/>
  <c r="Q36" i="9"/>
  <c r="Q98" i="9"/>
  <c r="Q176" i="9"/>
  <c r="Q229" i="9"/>
  <c r="Q185" i="9"/>
  <c r="Q44" i="9"/>
  <c r="Q106" i="9"/>
  <c r="Q184" i="9"/>
  <c r="Q237" i="9"/>
  <c r="Q212" i="9"/>
  <c r="Q27" i="9"/>
  <c r="Q91" i="9"/>
  <c r="Q134" i="9"/>
  <c r="Q181" i="9"/>
  <c r="Q302" i="9"/>
  <c r="Q322" i="9"/>
  <c r="Q33" i="9"/>
  <c r="Q125" i="9"/>
  <c r="Q264" i="9"/>
  <c r="Q276" i="9"/>
  <c r="Q325" i="9"/>
  <c r="Q23" i="9"/>
  <c r="Q130" i="9"/>
  <c r="Q208" i="9"/>
  <c r="Q261" i="9"/>
  <c r="Q284" i="9"/>
  <c r="Q31" i="9"/>
  <c r="Q68" i="9"/>
  <c r="Q216" i="9"/>
  <c r="Q269" i="9"/>
  <c r="Q287" i="9"/>
  <c r="Q39" i="9"/>
  <c r="Q73" i="9"/>
  <c r="Q224" i="9"/>
  <c r="Q277" i="9"/>
  <c r="Q293" i="9"/>
  <c r="Q47" i="9"/>
  <c r="Q80" i="9"/>
  <c r="Q232" i="9"/>
  <c r="Q121" i="9"/>
  <c r="Q296" i="9"/>
  <c r="Q55" i="9"/>
  <c r="Q81" i="9"/>
  <c r="Q240" i="9"/>
  <c r="Q201" i="9"/>
  <c r="Q301" i="9"/>
  <c r="Q63" i="9"/>
  <c r="Q92" i="9"/>
  <c r="Q248" i="9"/>
  <c r="Q255" i="9"/>
  <c r="Q309" i="9"/>
  <c r="Q52" i="9"/>
  <c r="Q114" i="9"/>
  <c r="Q192" i="9"/>
  <c r="Q245" i="9"/>
  <c r="Q259" i="9"/>
  <c r="Q50" i="9"/>
  <c r="Q187" i="9"/>
  <c r="Q175" i="9"/>
  <c r="Q219" i="9"/>
  <c r="Q300" i="9"/>
  <c r="Q41" i="9"/>
  <c r="Q131" i="9"/>
  <c r="Q120" i="9"/>
  <c r="Q298" i="9"/>
  <c r="Q333" i="9"/>
  <c r="Q49" i="9"/>
  <c r="Q139" i="9"/>
  <c r="Q124" i="9"/>
  <c r="Q305" i="9"/>
  <c r="Q341" i="9"/>
  <c r="Q57" i="9"/>
  <c r="Q147" i="9"/>
  <c r="Q126" i="9"/>
  <c r="Q313" i="9"/>
  <c r="Q196" i="9"/>
  <c r="Q65" i="9"/>
  <c r="Q155" i="9"/>
  <c r="Q40" i="9"/>
  <c r="Q117" i="9"/>
  <c r="Q116" i="9"/>
  <c r="Q251" i="9"/>
  <c r="Q148" i="9"/>
  <c r="Q58" i="9"/>
  <c r="Q195" i="9"/>
  <c r="Q183" i="9"/>
  <c r="Q220" i="9"/>
  <c r="Q308" i="9"/>
  <c r="Q66" i="9"/>
  <c r="Q203" i="9"/>
  <c r="Q191" i="9"/>
  <c r="Q227" i="9"/>
  <c r="Q316" i="9"/>
  <c r="Q37" i="9"/>
  <c r="Q211" i="9"/>
  <c r="Q199" i="9"/>
  <c r="Q228" i="9"/>
  <c r="Q324" i="9"/>
  <c r="Q56" i="9"/>
  <c r="Q104" i="9"/>
  <c r="Q207" i="9"/>
  <c r="Q235" i="9"/>
  <c r="Q332" i="9"/>
  <c r="Q38" i="9"/>
  <c r="Q105" i="9"/>
  <c r="Q84" i="9"/>
  <c r="Q236" i="9"/>
  <c r="Q340" i="9"/>
  <c r="Q61" i="9"/>
  <c r="Q109" i="9"/>
  <c r="Q94" i="9"/>
  <c r="Q243" i="9"/>
  <c r="Q108" i="9"/>
  <c r="Q42" i="9"/>
  <c r="Q179" i="9"/>
  <c r="Q167" i="9"/>
  <c r="Q180" i="9"/>
  <c r="Q290" i="9"/>
  <c r="Q87" i="9"/>
  <c r="Q250" i="9"/>
  <c r="Q254" i="9"/>
  <c r="Q268" i="9"/>
  <c r="Q241" i="9"/>
  <c r="Q32" i="9"/>
  <c r="Q194" i="9"/>
  <c r="Q198" i="9"/>
  <c r="Q193" i="9"/>
  <c r="Q307" i="9"/>
  <c r="Q54" i="9"/>
  <c r="Q202" i="9"/>
  <c r="Q206" i="9"/>
  <c r="Q215" i="9"/>
  <c r="Q315" i="9"/>
  <c r="Q29" i="9"/>
  <c r="Q210" i="9"/>
  <c r="Q214" i="9"/>
  <c r="Q223" i="9"/>
  <c r="Q323" i="9"/>
  <c r="Q48" i="9"/>
  <c r="Q218" i="9"/>
  <c r="Q222" i="9"/>
  <c r="Q231" i="9"/>
  <c r="Q331" i="9"/>
  <c r="Q72" i="9"/>
  <c r="Q226" i="9"/>
  <c r="Q230" i="9"/>
  <c r="Q239" i="9"/>
  <c r="Q339" i="9"/>
  <c r="Q71" i="9"/>
  <c r="Q234" i="9"/>
  <c r="Q238" i="9"/>
  <c r="Q247" i="9"/>
  <c r="Q78" i="9"/>
  <c r="Q30" i="9"/>
  <c r="Q178" i="9"/>
  <c r="Q182" i="9"/>
  <c r="Q328" i="9"/>
  <c r="Q273" i="9"/>
  <c r="Q35" i="9"/>
  <c r="Q99" i="9"/>
  <c r="Q137" i="9"/>
  <c r="Q189" i="9"/>
  <c r="Q310" i="9"/>
  <c r="Q306" i="9"/>
  <c r="Q85" i="9"/>
  <c r="Q70" i="9"/>
  <c r="Q136" i="9"/>
  <c r="Q335" i="9"/>
  <c r="Q338" i="9"/>
  <c r="Q93" i="9"/>
  <c r="Q88" i="9"/>
  <c r="Q141" i="9"/>
  <c r="Q204" i="9"/>
  <c r="Q188" i="9"/>
  <c r="Q101" i="9"/>
  <c r="Q89" i="9"/>
  <c r="Q149" i="9"/>
  <c r="Q252" i="9"/>
  <c r="Q217" i="9"/>
  <c r="Q67" i="9"/>
  <c r="Q100" i="9"/>
  <c r="Q336" i="9"/>
  <c r="Q118" i="9"/>
  <c r="Q138" i="9"/>
  <c r="Q45" i="9"/>
  <c r="Q172" i="9"/>
  <c r="Q286" i="9"/>
  <c r="Q292" i="9"/>
  <c r="Q145" i="9"/>
  <c r="Q303" i="9"/>
  <c r="Q135" i="9"/>
  <c r="Q96" i="9"/>
  <c r="Q280" i="9"/>
  <c r="Q242" i="9"/>
  <c r="Q258" i="9"/>
  <c r="Q327" i="9"/>
  <c r="Q262" i="9"/>
  <c r="Q86" i="9"/>
  <c r="Q111" i="9"/>
  <c r="Q330" i="9"/>
  <c r="Q157" i="9"/>
  <c r="Q233" i="9"/>
  <c r="Q128" i="9"/>
  <c r="Q265" i="9"/>
  <c r="Q83" i="9"/>
  <c r="Q173" i="9"/>
  <c r="Q267" i="9"/>
  <c r="Q161" i="9"/>
  <c r="Q319" i="9"/>
  <c r="Q53" i="9"/>
  <c r="Q299" i="9"/>
  <c r="Q272" i="9"/>
  <c r="Q142" i="9"/>
  <c r="Q146" i="9"/>
  <c r="Q64" i="9"/>
  <c r="Q321" i="9"/>
  <c r="Q26" i="9"/>
  <c r="Q151" i="9"/>
  <c r="Q271" i="9"/>
  <c r="Q171" i="9"/>
  <c r="Q337" i="9"/>
  <c r="Q25" i="9"/>
  <c r="Q256" i="9"/>
  <c r="Q317" i="9"/>
  <c r="Q77" i="9"/>
  <c r="Q295" i="9"/>
  <c r="Q274" i="9"/>
  <c r="Q270" i="9"/>
  <c r="Q113" i="9"/>
  <c r="Q119" i="9"/>
  <c r="Q304" i="9"/>
  <c r="Q24" i="9"/>
  <c r="Q166" i="9"/>
  <c r="Q209" i="9"/>
  <c r="Q170" i="9"/>
  <c r="Q320" i="9"/>
  <c r="Q21" i="9"/>
  <c r="Q110" i="9"/>
  <c r="Q133" i="9"/>
  <c r="Q186" i="9"/>
  <c r="Q62" i="9"/>
  <c r="Q156" i="9"/>
  <c r="Q285" i="9"/>
  <c r="Q150" i="9"/>
  <c r="Q154" i="9"/>
  <c r="Q297" i="9"/>
  <c r="Q127" i="9"/>
  <c r="Q294" i="9"/>
  <c r="Q140" i="9"/>
  <c r="Q153" i="9"/>
  <c r="Q311" i="9"/>
  <c r="Q79" i="9"/>
  <c r="Q246" i="9"/>
  <c r="Q225" i="9"/>
  <c r="Q169" i="9"/>
  <c r="Q95" i="9"/>
  <c r="Q283" i="9"/>
  <c r="Q282" i="9"/>
  <c r="Q278" i="9"/>
  <c r="Q115" i="9"/>
  <c r="Q263" i="9"/>
  <c r="Q75" i="9"/>
  <c r="Q165" i="9"/>
  <c r="Q249" i="9"/>
  <c r="Q132" i="9"/>
  <c r="Q279" i="9"/>
  <c r="Q69" i="9"/>
  <c r="Q97" i="9"/>
  <c r="Q314" i="9"/>
  <c r="Q190" i="9"/>
  <c r="Q123" i="9"/>
  <c r="Q22" i="9"/>
  <c r="Q164" i="9"/>
  <c r="Q288" i="9"/>
  <c r="Q129" i="9"/>
  <c r="Q76" i="9"/>
  <c r="Q103" i="9"/>
  <c r="Q289" i="9"/>
  <c r="Q291" i="9"/>
  <c r="Q158" i="9"/>
  <c r="Q177" i="9"/>
  <c r="Q162" i="9"/>
  <c r="Q312" i="9"/>
  <c r="Q46" i="9"/>
  <c r="Q174" i="9"/>
  <c r="Q260" i="9"/>
  <c r="Q112" i="9"/>
  <c r="Q244" i="9"/>
  <c r="Q143" i="9"/>
  <c r="Q257" i="9"/>
  <c r="Q266" i="9"/>
  <c r="Q163" i="9"/>
  <c r="Q329" i="9"/>
  <c r="Q34" i="9"/>
  <c r="Q159" i="9"/>
  <c r="Q102" i="9"/>
  <c r="Q275" i="9"/>
  <c r="R98" i="3"/>
  <c r="T98" i="3" s="1"/>
  <c r="P100" i="14"/>
  <c r="P142" i="14"/>
  <c r="P120" i="14"/>
  <c r="P174" i="14"/>
  <c r="P254" i="14"/>
  <c r="P45" i="14"/>
  <c r="P106" i="14"/>
  <c r="P202" i="14"/>
  <c r="P298" i="14"/>
  <c r="P315" i="14"/>
  <c r="P53" i="14"/>
  <c r="P116" i="14"/>
  <c r="P210" i="14"/>
  <c r="P306" i="14"/>
  <c r="P323" i="14"/>
  <c r="P61" i="14"/>
  <c r="P124" i="14"/>
  <c r="P218" i="14"/>
  <c r="P314" i="14"/>
  <c r="P331" i="14"/>
  <c r="P68" i="14"/>
  <c r="P132" i="14"/>
  <c r="P226" i="14"/>
  <c r="P322" i="14"/>
  <c r="P155" i="14"/>
  <c r="P76" i="14"/>
  <c r="P140" i="14"/>
  <c r="P234" i="14"/>
  <c r="P330" i="14"/>
  <c r="P165" i="14"/>
  <c r="P84" i="14"/>
  <c r="P57" i="14"/>
  <c r="P242" i="14"/>
  <c r="P338" i="14"/>
  <c r="P206" i="14"/>
  <c r="P29" i="14"/>
  <c r="P90" i="14"/>
  <c r="P186" i="14"/>
  <c r="P282" i="14"/>
  <c r="P299" i="14"/>
  <c r="P69" i="14"/>
  <c r="P156" i="14"/>
  <c r="P201" i="14"/>
  <c r="P289" i="14"/>
  <c r="P317" i="14"/>
  <c r="P108" i="14"/>
  <c r="P149" i="14"/>
  <c r="P157" i="14"/>
  <c r="P188" i="14"/>
  <c r="P334" i="14"/>
  <c r="P22" i="14"/>
  <c r="P65" i="14"/>
  <c r="P160" i="14"/>
  <c r="P238" i="14"/>
  <c r="P342" i="14"/>
  <c r="P30" i="14"/>
  <c r="P102" i="14"/>
  <c r="P163" i="14"/>
  <c r="P241" i="14"/>
  <c r="P277" i="14"/>
  <c r="P38" i="14"/>
  <c r="P117" i="14"/>
  <c r="P166" i="14"/>
  <c r="P244" i="14"/>
  <c r="P285" i="14"/>
  <c r="P46" i="14"/>
  <c r="P118" i="14"/>
  <c r="P177" i="14"/>
  <c r="P253" i="14"/>
  <c r="P293" i="14"/>
  <c r="P54" i="14"/>
  <c r="P134" i="14"/>
  <c r="P185" i="14"/>
  <c r="P257" i="14"/>
  <c r="P301" i="14"/>
  <c r="P92" i="14"/>
  <c r="P96" i="14"/>
  <c r="P250" i="14"/>
  <c r="P162" i="14"/>
  <c r="P214" i="14"/>
  <c r="P23" i="14"/>
  <c r="P78" i="14"/>
  <c r="P176" i="14"/>
  <c r="P172" i="14"/>
  <c r="P318" i="14"/>
  <c r="P77" i="14"/>
  <c r="P164" i="14"/>
  <c r="P209" i="14"/>
  <c r="P297" i="14"/>
  <c r="P325" i="14"/>
  <c r="P85" i="14"/>
  <c r="P72" i="14"/>
  <c r="P217" i="14"/>
  <c r="P305" i="14"/>
  <c r="P262" i="14"/>
  <c r="P93" i="14"/>
  <c r="P104" i="14"/>
  <c r="P225" i="14"/>
  <c r="P313" i="14"/>
  <c r="P278" i="14"/>
  <c r="P101" i="14"/>
  <c r="P125" i="14"/>
  <c r="P233" i="14"/>
  <c r="P321" i="14"/>
  <c r="P286" i="14"/>
  <c r="P109" i="14"/>
  <c r="P126" i="14"/>
  <c r="P150" i="14"/>
  <c r="P329" i="14"/>
  <c r="P294" i="14"/>
  <c r="P113" i="14"/>
  <c r="P138" i="14"/>
  <c r="P152" i="14"/>
  <c r="P167" i="14"/>
  <c r="P302" i="14"/>
  <c r="P62" i="14"/>
  <c r="P148" i="14"/>
  <c r="P193" i="14"/>
  <c r="P281" i="14"/>
  <c r="P309" i="14"/>
  <c r="P32" i="14"/>
  <c r="P33" i="14"/>
  <c r="P159" i="14"/>
  <c r="P296" i="14"/>
  <c r="P274" i="14"/>
  <c r="P31" i="14"/>
  <c r="P110" i="14"/>
  <c r="P184" i="14"/>
  <c r="P180" i="14"/>
  <c r="P326" i="14"/>
  <c r="P39" i="14"/>
  <c r="P128" i="14"/>
  <c r="P192" i="14"/>
  <c r="P245" i="14"/>
  <c r="P339" i="14"/>
  <c r="P47" i="14"/>
  <c r="P136" i="14"/>
  <c r="P200" i="14"/>
  <c r="P263" i="14"/>
  <c r="P341" i="14"/>
  <c r="P55" i="14"/>
  <c r="P146" i="14"/>
  <c r="P208" i="14"/>
  <c r="P266" i="14"/>
  <c r="P271" i="14"/>
  <c r="P63" i="14"/>
  <c r="P154" i="14"/>
  <c r="P216" i="14"/>
  <c r="P269" i="14"/>
  <c r="P335" i="14"/>
  <c r="P70" i="14"/>
  <c r="P25" i="14"/>
  <c r="P224" i="14"/>
  <c r="P280" i="14"/>
  <c r="P337" i="14"/>
  <c r="P121" i="14"/>
  <c r="P147" i="14"/>
  <c r="P169" i="14"/>
  <c r="P168" i="14"/>
  <c r="P310" i="14"/>
  <c r="P36" i="14"/>
  <c r="P50" i="14"/>
  <c r="P179" i="14"/>
  <c r="P173" i="14"/>
  <c r="P292" i="14"/>
  <c r="P260" i="14"/>
  <c r="P103" i="14"/>
  <c r="P114" i="14"/>
  <c r="P239" i="14"/>
  <c r="P198" i="14"/>
  <c r="P333" i="14"/>
  <c r="P111" i="14"/>
  <c r="P130" i="14"/>
  <c r="P247" i="14"/>
  <c r="P212" i="14"/>
  <c r="P258" i="14"/>
  <c r="P119" i="14"/>
  <c r="P133" i="14"/>
  <c r="P255" i="14"/>
  <c r="P229" i="14"/>
  <c r="P265" i="14"/>
  <c r="P127" i="14"/>
  <c r="P143" i="14"/>
  <c r="P94" i="14"/>
  <c r="P230" i="14"/>
  <c r="P336" i="14"/>
  <c r="P26" i="14"/>
  <c r="P153" i="14"/>
  <c r="P137" i="14"/>
  <c r="P252" i="14"/>
  <c r="P249" i="14"/>
  <c r="P34" i="14"/>
  <c r="P161" i="14"/>
  <c r="P145" i="14"/>
  <c r="P256" i="14"/>
  <c r="P246" i="14"/>
  <c r="P87" i="14"/>
  <c r="P88" i="14"/>
  <c r="P223" i="14"/>
  <c r="P122" i="14"/>
  <c r="P327" i="14"/>
  <c r="P37" i="14"/>
  <c r="P98" i="14"/>
  <c r="P194" i="14"/>
  <c r="P290" i="14"/>
  <c r="P307" i="14"/>
  <c r="P107" i="14"/>
  <c r="P35" i="14"/>
  <c r="P251" i="14"/>
  <c r="P196" i="14"/>
  <c r="P228" i="14"/>
  <c r="P115" i="14"/>
  <c r="P43" i="14"/>
  <c r="P259" i="14"/>
  <c r="P240" i="14"/>
  <c r="P236" i="14"/>
  <c r="P123" i="14"/>
  <c r="P51" i="14"/>
  <c r="P267" i="14"/>
  <c r="P261" i="14"/>
  <c r="P237" i="14"/>
  <c r="P131" i="14"/>
  <c r="P59" i="14"/>
  <c r="P275" i="14"/>
  <c r="P264" i="14"/>
  <c r="P270" i="14"/>
  <c r="P139" i="14"/>
  <c r="P74" i="14"/>
  <c r="P170" i="14"/>
  <c r="P273" i="14"/>
  <c r="P283" i="14"/>
  <c r="P21" i="14"/>
  <c r="P82" i="14"/>
  <c r="P178" i="14"/>
  <c r="P276" i="14"/>
  <c r="P291" i="14"/>
  <c r="P91" i="14"/>
  <c r="P105" i="14"/>
  <c r="P235" i="14"/>
  <c r="P49" i="14"/>
  <c r="P190" i="14"/>
  <c r="P158" i="14"/>
  <c r="P175" i="14"/>
  <c r="P129" i="14"/>
  <c r="P56" i="14"/>
  <c r="P295" i="14"/>
  <c r="P328" i="14"/>
  <c r="P207" i="14"/>
  <c r="P41" i="14"/>
  <c r="P24" i="14"/>
  <c r="P268" i="14"/>
  <c r="P99" i="14"/>
  <c r="P204" i="14"/>
  <c r="P181" i="14"/>
  <c r="P195" i="14"/>
  <c r="P73" i="14"/>
  <c r="P67" i="14"/>
  <c r="P324" i="14"/>
  <c r="P213" i="14"/>
  <c r="P227" i="14"/>
  <c r="P42" i="14"/>
  <c r="P272" i="14"/>
  <c r="P95" i="14"/>
  <c r="P220" i="14"/>
  <c r="P304" i="14"/>
  <c r="P183" i="14"/>
  <c r="P135" i="14"/>
  <c r="P64" i="14"/>
  <c r="P303" i="14"/>
  <c r="P222" i="14"/>
  <c r="P215" i="14"/>
  <c r="P80" i="14"/>
  <c r="P27" i="14"/>
  <c r="P44" i="14"/>
  <c r="P300" i="14"/>
  <c r="P189" i="14"/>
  <c r="P203" i="14"/>
  <c r="P81" i="14"/>
  <c r="P75" i="14"/>
  <c r="P332" i="14"/>
  <c r="P221" i="14"/>
  <c r="P171" i="14"/>
  <c r="P112" i="14"/>
  <c r="P40" i="14"/>
  <c r="P279" i="14"/>
  <c r="P312" i="14"/>
  <c r="P191" i="14"/>
  <c r="P141" i="14"/>
  <c r="P71" i="14"/>
  <c r="P311" i="14"/>
  <c r="P248" i="14"/>
  <c r="P232" i="14"/>
  <c r="P243" i="14"/>
  <c r="P58" i="14"/>
  <c r="P52" i="14"/>
  <c r="P308" i="14"/>
  <c r="P197" i="14"/>
  <c r="P211" i="14"/>
  <c r="P89" i="14"/>
  <c r="P83" i="14"/>
  <c r="P340" i="14"/>
  <c r="P151" i="14"/>
  <c r="P231" i="14"/>
  <c r="P86" i="14"/>
  <c r="P48" i="14"/>
  <c r="P287" i="14"/>
  <c r="P320" i="14"/>
  <c r="P199" i="14"/>
  <c r="P144" i="14"/>
  <c r="P79" i="14"/>
  <c r="P319" i="14"/>
  <c r="P288" i="14"/>
  <c r="P182" i="14"/>
  <c r="P187" i="14"/>
  <c r="P66" i="14"/>
  <c r="P60" i="14"/>
  <c r="P316" i="14"/>
  <c r="P205" i="14"/>
  <c r="P219" i="14"/>
  <c r="P97" i="14"/>
  <c r="P28" i="14"/>
  <c r="P284" i="14"/>
  <c r="E14" i="13"/>
  <c r="O71" i="6"/>
  <c r="O83" i="6"/>
  <c r="O166" i="6"/>
  <c r="O91" i="6"/>
  <c r="O270" i="6"/>
  <c r="O146" i="6"/>
  <c r="O180" i="6"/>
  <c r="O87" i="6"/>
  <c r="O100" i="6"/>
  <c r="O167" i="6"/>
  <c r="O307" i="6"/>
  <c r="O321" i="6"/>
  <c r="O152" i="6"/>
  <c r="O77" i="6"/>
  <c r="O301" i="6"/>
  <c r="O170" i="6"/>
  <c r="O199" i="6"/>
  <c r="O130" i="6"/>
  <c r="O70" i="6"/>
  <c r="O244" i="6"/>
  <c r="O314" i="6"/>
  <c r="O328" i="6"/>
  <c r="O123" i="6"/>
  <c r="O302" i="6"/>
  <c r="O201" i="6"/>
  <c r="O217" i="6"/>
  <c r="O127" i="6"/>
  <c r="O132" i="6"/>
  <c r="O204" i="6"/>
  <c r="O339" i="6"/>
  <c r="O129" i="6"/>
  <c r="O192" i="6"/>
  <c r="O109" i="6"/>
  <c r="O333" i="6"/>
  <c r="O214" i="6"/>
  <c r="O224" i="6"/>
  <c r="O174" i="6"/>
  <c r="O178" i="6"/>
  <c r="O276" i="6"/>
  <c r="O239" i="6"/>
  <c r="O279" i="6"/>
  <c r="O137" i="6"/>
  <c r="O40" i="6"/>
  <c r="O44" i="6"/>
  <c r="O29" i="6"/>
  <c r="O334" i="6"/>
  <c r="O235" i="6"/>
  <c r="O249" i="6"/>
  <c r="O57" i="6"/>
  <c r="O164" i="6"/>
  <c r="O229" i="6"/>
  <c r="O247" i="6"/>
  <c r="O327" i="6"/>
  <c r="O35" i="6"/>
  <c r="O147" i="6"/>
  <c r="O47" i="6"/>
  <c r="O242" i="6"/>
  <c r="O256" i="6"/>
  <c r="O28" i="6"/>
  <c r="O230" i="6"/>
  <c r="O308" i="6"/>
  <c r="O26" i="6"/>
  <c r="O32" i="6"/>
  <c r="O60" i="6"/>
  <c r="O73" i="6"/>
  <c r="O267" i="6"/>
  <c r="O281" i="6"/>
  <c r="O96" i="6"/>
  <c r="O38" i="6"/>
  <c r="O261" i="6"/>
  <c r="O23" i="6"/>
  <c r="O126" i="6"/>
  <c r="O82" i="6"/>
  <c r="O179" i="6"/>
  <c r="O149" i="6"/>
  <c r="O274" i="6"/>
  <c r="O288" i="6"/>
  <c r="O75" i="6"/>
  <c r="O262" i="6"/>
  <c r="O145" i="6"/>
  <c r="O157" i="6"/>
  <c r="O80" i="6"/>
  <c r="O103" i="6"/>
  <c r="O79" i="6"/>
  <c r="O92" i="6"/>
  <c r="O162" i="6"/>
  <c r="O299" i="6"/>
  <c r="O313" i="6"/>
  <c r="O136" i="6"/>
  <c r="O69" i="6"/>
  <c r="O293" i="6"/>
  <c r="O169" i="6"/>
  <c r="O183" i="6"/>
  <c r="O122" i="6"/>
  <c r="O39" i="6"/>
  <c r="O144" i="6"/>
  <c r="O49" i="6"/>
  <c r="O41" i="6"/>
  <c r="O156" i="6"/>
  <c r="O221" i="6"/>
  <c r="O231" i="6"/>
  <c r="O271" i="6"/>
  <c r="O27" i="6"/>
  <c r="O139" i="6"/>
  <c r="O340" i="6"/>
  <c r="O234" i="6"/>
  <c r="O248" i="6"/>
  <c r="O206" i="6"/>
  <c r="O222" i="6"/>
  <c r="O300" i="6"/>
  <c r="O335" i="6"/>
  <c r="O24" i="6"/>
  <c r="O53" i="6"/>
  <c r="O42" i="6"/>
  <c r="O259" i="6"/>
  <c r="O273" i="6"/>
  <c r="O88" i="6"/>
  <c r="O30" i="6"/>
  <c r="O253" i="6"/>
  <c r="O303" i="6"/>
  <c r="O94" i="6"/>
  <c r="O66" i="6"/>
  <c r="O171" i="6"/>
  <c r="O135" i="6"/>
  <c r="O266" i="6"/>
  <c r="O280" i="6"/>
  <c r="O67" i="6"/>
  <c r="O254" i="6"/>
  <c r="O113" i="6"/>
  <c r="O121" i="6"/>
  <c r="O63" i="6"/>
  <c r="O84" i="6"/>
  <c r="O161" i="6"/>
  <c r="O291" i="6"/>
  <c r="O305" i="6"/>
  <c r="O74" i="6"/>
  <c r="O176" i="6"/>
  <c r="O216" i="6"/>
  <c r="O125" i="6"/>
  <c r="O332" i="6"/>
  <c r="O226" i="6"/>
  <c r="O240" i="6"/>
  <c r="O190" i="6"/>
  <c r="O212" i="6"/>
  <c r="O292" i="6"/>
  <c r="O319" i="6"/>
  <c r="O311" i="6"/>
  <c r="O45" i="6"/>
  <c r="O324" i="6"/>
  <c r="O251" i="6"/>
  <c r="O265" i="6"/>
  <c r="O72" i="6"/>
  <c r="O22" i="6"/>
  <c r="O245" i="6"/>
  <c r="O295" i="6"/>
  <c r="O62" i="6"/>
  <c r="O59" i="6"/>
  <c r="O163" i="6"/>
  <c r="O110" i="6"/>
  <c r="O258" i="6"/>
  <c r="O272" i="6"/>
  <c r="O198" i="6"/>
  <c r="O106" i="6"/>
  <c r="O182" i="6"/>
  <c r="O194" i="6"/>
  <c r="O284" i="6"/>
  <c r="O263" i="6"/>
  <c r="O287" i="6"/>
  <c r="O37" i="6"/>
  <c r="O316" i="6"/>
  <c r="O243" i="6"/>
  <c r="O257" i="6"/>
  <c r="O64" i="6"/>
  <c r="O172" i="6"/>
  <c r="O237" i="6"/>
  <c r="O255" i="6"/>
  <c r="O31" i="6"/>
  <c r="O51" i="6"/>
  <c r="O155" i="6"/>
  <c r="O78" i="6"/>
  <c r="O250" i="6"/>
  <c r="O264" i="6"/>
  <c r="O36" i="6"/>
  <c r="O238" i="6"/>
  <c r="O50" i="6"/>
  <c r="O58" i="6"/>
  <c r="O112" i="6"/>
  <c r="O118" i="6"/>
  <c r="O228" i="6"/>
  <c r="O286" i="6"/>
  <c r="O320" i="6"/>
  <c r="O309" i="6"/>
  <c r="O168" i="6"/>
  <c r="O331" i="6"/>
  <c r="O150" i="6"/>
  <c r="O105" i="6"/>
  <c r="O89" i="6"/>
  <c r="O158" i="6"/>
  <c r="O209" i="6"/>
  <c r="O233" i="6"/>
  <c r="O90" i="6"/>
  <c r="O277" i="6"/>
  <c r="O241" i="6"/>
  <c r="O43" i="6"/>
  <c r="O290" i="6"/>
  <c r="O151" i="6"/>
  <c r="O181" i="6"/>
  <c r="O111" i="6"/>
  <c r="O185" i="6"/>
  <c r="O142" i="6"/>
  <c r="O186" i="6"/>
  <c r="O52" i="6"/>
  <c r="O325" i="6"/>
  <c r="O225" i="6"/>
  <c r="O133" i="6"/>
  <c r="O269" i="6"/>
  <c r="O297" i="6"/>
  <c r="O21" i="6"/>
  <c r="O341" i="6"/>
  <c r="O223" i="6"/>
  <c r="O128" i="6"/>
  <c r="O159" i="6"/>
  <c r="O298" i="6"/>
  <c r="O236" i="6"/>
  <c r="O160" i="6"/>
  <c r="O323" i="6"/>
  <c r="O124" i="6"/>
  <c r="O322" i="6"/>
  <c r="O131" i="6"/>
  <c r="O260" i="6"/>
  <c r="O289" i="6"/>
  <c r="O76" i="6"/>
  <c r="O268" i="6"/>
  <c r="O193" i="6"/>
  <c r="O148" i="6"/>
  <c r="O191" i="6"/>
  <c r="O154" i="6"/>
  <c r="O98" i="6"/>
  <c r="O304" i="6"/>
  <c r="O189" i="6"/>
  <c r="O173" i="6"/>
  <c r="O115" i="6"/>
  <c r="O175" i="6"/>
  <c r="O93" i="6"/>
  <c r="O34" i="6"/>
  <c r="O68" i="6"/>
  <c r="O81" i="6"/>
  <c r="O213" i="6"/>
  <c r="O140" i="6"/>
  <c r="O219" i="6"/>
  <c r="O153" i="6"/>
  <c r="O54" i="6"/>
  <c r="O227" i="6"/>
  <c r="O232" i="6"/>
  <c r="O61" i="6"/>
  <c r="O114" i="6"/>
  <c r="O312" i="6"/>
  <c r="O315" i="6"/>
  <c r="O116" i="6"/>
  <c r="O205" i="6"/>
  <c r="O102" i="6"/>
  <c r="O210" i="6"/>
  <c r="O101" i="6"/>
  <c r="O211" i="6"/>
  <c r="O65" i="6"/>
  <c r="O46" i="6"/>
  <c r="O283" i="6"/>
  <c r="O141" i="6"/>
  <c r="O117" i="6"/>
  <c r="O177" i="6"/>
  <c r="O296" i="6"/>
  <c r="O195" i="6"/>
  <c r="O99" i="6"/>
  <c r="O95" i="6"/>
  <c r="O306" i="6"/>
  <c r="O85" i="6"/>
  <c r="O337" i="6"/>
  <c r="O197" i="6"/>
  <c r="O336" i="6"/>
  <c r="O143" i="6"/>
  <c r="O275" i="6"/>
  <c r="O56" i="6"/>
  <c r="O165" i="6"/>
  <c r="O97" i="6"/>
  <c r="O33" i="6"/>
  <c r="O187" i="6"/>
  <c r="O86" i="6"/>
  <c r="O134" i="6"/>
  <c r="O220" i="6"/>
  <c r="O278" i="6"/>
  <c r="O108" i="6"/>
  <c r="O329" i="6"/>
  <c r="O188" i="6"/>
  <c r="O119" i="6"/>
  <c r="O252" i="6"/>
  <c r="O184" i="6"/>
  <c r="O310" i="6"/>
  <c r="O330" i="6"/>
  <c r="O104" i="6"/>
  <c r="O138" i="6"/>
  <c r="O338" i="6"/>
  <c r="O200" i="6"/>
  <c r="O215" i="6"/>
  <c r="O282" i="6"/>
  <c r="O208" i="6"/>
  <c r="O48" i="6"/>
  <c r="O218" i="6"/>
  <c r="O285" i="6"/>
  <c r="O246" i="6"/>
  <c r="O203" i="6"/>
  <c r="O202" i="6"/>
  <c r="O107" i="6"/>
  <c r="O25" i="6"/>
  <c r="O196" i="6"/>
  <c r="O318" i="6"/>
  <c r="O294" i="6"/>
  <c r="O55" i="6"/>
  <c r="O207" i="6"/>
  <c r="O120" i="6"/>
  <c r="O317" i="6"/>
  <c r="O326" i="6"/>
  <c r="O7" i="6"/>
  <c r="Q99" i="14"/>
  <c r="Q121" i="14"/>
  <c r="Q177" i="14"/>
  <c r="Q110" i="14"/>
  <c r="Q128" i="14"/>
  <c r="Q218" i="14"/>
  <c r="Q290" i="14"/>
  <c r="Q83" i="14"/>
  <c r="Q144" i="14"/>
  <c r="Q240" i="14"/>
  <c r="Q215" i="14"/>
  <c r="Q145" i="14"/>
  <c r="Q95" i="14"/>
  <c r="Q155" i="14"/>
  <c r="Q248" i="14"/>
  <c r="Q92" i="14"/>
  <c r="Q138" i="14"/>
  <c r="Q192" i="14"/>
  <c r="Q58" i="14"/>
  <c r="Q55" i="14"/>
  <c r="Q153" i="14"/>
  <c r="Q291" i="14"/>
  <c r="Q300" i="14"/>
  <c r="Q72" i="14"/>
  <c r="Q297" i="14"/>
  <c r="Q105" i="14"/>
  <c r="Q183" i="14"/>
  <c r="Q327" i="14"/>
  <c r="Q231" i="14"/>
  <c r="Q312" i="14"/>
  <c r="Q267" i="14"/>
  <c r="Q335" i="14"/>
  <c r="Q200" i="14"/>
  <c r="Q310" i="14"/>
  <c r="Q243" i="14"/>
  <c r="Q334" i="14"/>
  <c r="Q194" i="14"/>
  <c r="Q342" i="14"/>
  <c r="Q188" i="14"/>
  <c r="Q308" i="14"/>
  <c r="Q28" i="14"/>
  <c r="Q165" i="14"/>
  <c r="Q152" i="14"/>
  <c r="Q23" i="14"/>
  <c r="Q137" i="14"/>
  <c r="Q185" i="14"/>
  <c r="Q49" i="14"/>
  <c r="Q96" i="14"/>
  <c r="Q196" i="14"/>
  <c r="Q190" i="14"/>
  <c r="Q293" i="14"/>
  <c r="Q57" i="14"/>
  <c r="Q109" i="14"/>
  <c r="Q204" i="14"/>
  <c r="Q198" i="14"/>
  <c r="Q108" i="14"/>
  <c r="Q158" i="14"/>
  <c r="Q256" i="14"/>
  <c r="Q30" i="14"/>
  <c r="Q63" i="14"/>
  <c r="Q219" i="14"/>
  <c r="Q173" i="14"/>
  <c r="Q254" i="14"/>
  <c r="Q76" i="14"/>
  <c r="Q239" i="14"/>
  <c r="Q36" i="14"/>
  <c r="Q305" i="14"/>
  <c r="Q50" i="14"/>
  <c r="Q238" i="14"/>
  <c r="Q311" i="14"/>
  <c r="Q259" i="14"/>
  <c r="Q320" i="14"/>
  <c r="Q283" i="14"/>
  <c r="Q246" i="14"/>
  <c r="Q232" i="14"/>
  <c r="Q318" i="14"/>
  <c r="Q146" i="14"/>
  <c r="Q341" i="14"/>
  <c r="Q226" i="14"/>
  <c r="Q130" i="14"/>
  <c r="Q44" i="14"/>
  <c r="Q129" i="14"/>
  <c r="Q216" i="14"/>
  <c r="Q40" i="14"/>
  <c r="Q118" i="14"/>
  <c r="Q154" i="14"/>
  <c r="Q26" i="14"/>
  <c r="Q80" i="14"/>
  <c r="Q260" i="14"/>
  <c r="Q237" i="14"/>
  <c r="Q229" i="14"/>
  <c r="Q34" i="14"/>
  <c r="Q52" i="14"/>
  <c r="Q268" i="14"/>
  <c r="Q65" i="14"/>
  <c r="Q39" i="14"/>
  <c r="Q212" i="14"/>
  <c r="Q206" i="14"/>
  <c r="Q94" i="14"/>
  <c r="Q112" i="14"/>
  <c r="Q202" i="14"/>
  <c r="Q273" i="14"/>
  <c r="Q294" i="14"/>
  <c r="Q141" i="14"/>
  <c r="Q317" i="14"/>
  <c r="Q51" i="14"/>
  <c r="Q250" i="14"/>
  <c r="Q87" i="14"/>
  <c r="Q321" i="14"/>
  <c r="Q82" i="14"/>
  <c r="Q241" i="14"/>
  <c r="Q159" i="14"/>
  <c r="Q264" i="14"/>
  <c r="Q328" i="14"/>
  <c r="Q299" i="14"/>
  <c r="Q249" i="14"/>
  <c r="Q315" i="14"/>
  <c r="Q266" i="14"/>
  <c r="Q182" i="14"/>
  <c r="Q151" i="14"/>
  <c r="Q25" i="14"/>
  <c r="Q59" i="14"/>
  <c r="Q172" i="14"/>
  <c r="Q168" i="14"/>
  <c r="Q56" i="14"/>
  <c r="Q135" i="14"/>
  <c r="Q224" i="14"/>
  <c r="Q90" i="14"/>
  <c r="Q101" i="14"/>
  <c r="Q187" i="14"/>
  <c r="Q323" i="14"/>
  <c r="Q332" i="14"/>
  <c r="Q98" i="14"/>
  <c r="Q37" i="14"/>
  <c r="Q195" i="14"/>
  <c r="Q42" i="14"/>
  <c r="Q88" i="14"/>
  <c r="Q276" i="14"/>
  <c r="Q270" i="14"/>
  <c r="Q85" i="14"/>
  <c r="Q115" i="14"/>
  <c r="Q166" i="14"/>
  <c r="Q156" i="14"/>
  <c r="Q223" i="14"/>
  <c r="Q220" i="14"/>
  <c r="Q316" i="14"/>
  <c r="Q150" i="14"/>
  <c r="Q333" i="14"/>
  <c r="Q24" i="14"/>
  <c r="Q265" i="14"/>
  <c r="Q53" i="14"/>
  <c r="Q329" i="14"/>
  <c r="Q22" i="14"/>
  <c r="Q253" i="14"/>
  <c r="Q279" i="14"/>
  <c r="Q282" i="14"/>
  <c r="Q338" i="14"/>
  <c r="Q298" i="14"/>
  <c r="Q295" i="14"/>
  <c r="Q331" i="14"/>
  <c r="Q280" i="14"/>
  <c r="Q66" i="14"/>
  <c r="Q91" i="14"/>
  <c r="Q161" i="14"/>
  <c r="Q97" i="14"/>
  <c r="Q77" i="14"/>
  <c r="Q244" i="14"/>
  <c r="Q189" i="14"/>
  <c r="Q35" i="14"/>
  <c r="Q117" i="14"/>
  <c r="Q234" i="14"/>
  <c r="Q306" i="14"/>
  <c r="Q326" i="14"/>
  <c r="Q47" i="14"/>
  <c r="Q125" i="14"/>
  <c r="Q143" i="14"/>
  <c r="Q78" i="14"/>
  <c r="Q114" i="14"/>
  <c r="Q186" i="14"/>
  <c r="Q261" i="14"/>
  <c r="Q31" i="14"/>
  <c r="Q127" i="14"/>
  <c r="Q208" i="14"/>
  <c r="Q242" i="14"/>
  <c r="Q340" i="14"/>
  <c r="Q214" i="14"/>
  <c r="Q221" i="14"/>
  <c r="Q193" i="14"/>
  <c r="Q278" i="14"/>
  <c r="Q119" i="14"/>
  <c r="Q258" i="14"/>
  <c r="Q134" i="14"/>
  <c r="Q207" i="14"/>
  <c r="Q103" i="14"/>
  <c r="Q277" i="14"/>
  <c r="Q69" i="14"/>
  <c r="Q245" i="14"/>
  <c r="Q32" i="14"/>
  <c r="Q263" i="14"/>
  <c r="Q21" i="14"/>
  <c r="Q289" i="14"/>
  <c r="Q102" i="14"/>
  <c r="Q120" i="14"/>
  <c r="Q210" i="14"/>
  <c r="Q46" i="14"/>
  <c r="Q124" i="14"/>
  <c r="Q235" i="14"/>
  <c r="Q191" i="14"/>
  <c r="Q67" i="14"/>
  <c r="Q148" i="14"/>
  <c r="Q176" i="14"/>
  <c r="Q313" i="14"/>
  <c r="Q304" i="14"/>
  <c r="Q79" i="14"/>
  <c r="Q126" i="14"/>
  <c r="Q184" i="14"/>
  <c r="Q75" i="14"/>
  <c r="Q142" i="14"/>
  <c r="Q217" i="14"/>
  <c r="Q81" i="14"/>
  <c r="Q107" i="14"/>
  <c r="Q228" i="14"/>
  <c r="Q222" i="14"/>
  <c r="Q325" i="14"/>
  <c r="Q73" i="14"/>
  <c r="Q111" i="14"/>
  <c r="Q303" i="14"/>
  <c r="Q181" i="14"/>
  <c r="Q296" i="14"/>
  <c r="Q199" i="14"/>
  <c r="Q330" i="14"/>
  <c r="Q169" i="14"/>
  <c r="Q302" i="14"/>
  <c r="Q211" i="14"/>
  <c r="Q213" i="14"/>
  <c r="Q139" i="14"/>
  <c r="Q284" i="14"/>
  <c r="Q164" i="14"/>
  <c r="Q292" i="14"/>
  <c r="Q27" i="14"/>
  <c r="Q309" i="14"/>
  <c r="Q89" i="14"/>
  <c r="Q71" i="14"/>
  <c r="Q140" i="14"/>
  <c r="Q70" i="14"/>
  <c r="Q68" i="14"/>
  <c r="Q157" i="14"/>
  <c r="Q163" i="14"/>
  <c r="Q149" i="14"/>
  <c r="Q104" i="14"/>
  <c r="Q86" i="14"/>
  <c r="Q319" i="14"/>
  <c r="Q38" i="14"/>
  <c r="Q29" i="14"/>
  <c r="Q123" i="14"/>
  <c r="Q61" i="14"/>
  <c r="Q133" i="14"/>
  <c r="Q167" i="14"/>
  <c r="Q113" i="14"/>
  <c r="Q225" i="14"/>
  <c r="Q147" i="14"/>
  <c r="Q122" i="14"/>
  <c r="Q43" i="14"/>
  <c r="Q180" i="14"/>
  <c r="Q170" i="14"/>
  <c r="Q93" i="14"/>
  <c r="Q203" i="14"/>
  <c r="Q233" i="14"/>
  <c r="Q275" i="14"/>
  <c r="Q197" i="14"/>
  <c r="Q175" i="14"/>
  <c r="Q257" i="14"/>
  <c r="Q116" i="14"/>
  <c r="Q171" i="14"/>
  <c r="Q201" i="14"/>
  <c r="Q131" i="14"/>
  <c r="Q160" i="14"/>
  <c r="Q162" i="14"/>
  <c r="Q288" i="14"/>
  <c r="Q286" i="14"/>
  <c r="Q230" i="14"/>
  <c r="Q301" i="14"/>
  <c r="Q236" i="14"/>
  <c r="Q174" i="14"/>
  <c r="Q247" i="14"/>
  <c r="Q178" i="14"/>
  <c r="Q339" i="14"/>
  <c r="Q281" i="14"/>
  <c r="Q252" i="14"/>
  <c r="Q64" i="14"/>
  <c r="Q54" i="14"/>
  <c r="Q41" i="14"/>
  <c r="Q227" i="14"/>
  <c r="Q307" i="14"/>
  <c r="Q251" i="14"/>
  <c r="Q209" i="14"/>
  <c r="Q322" i="14"/>
  <c r="Q271" i="14"/>
  <c r="Q136" i="14"/>
  <c r="Q179" i="14"/>
  <c r="Q132" i="14"/>
  <c r="Q84" i="14"/>
  <c r="Q33" i="14"/>
  <c r="Q62" i="14"/>
  <c r="Q262" i="14"/>
  <c r="Q106" i="14"/>
  <c r="Q100" i="14"/>
  <c r="Q272" i="14"/>
  <c r="Q324" i="14"/>
  <c r="Q274" i="14"/>
  <c r="Q255" i="14"/>
  <c r="Q314" i="14"/>
  <c r="Q74" i="14"/>
  <c r="Q48" i="14"/>
  <c r="Q337" i="14"/>
  <c r="Q60" i="14"/>
  <c r="Q45" i="14"/>
  <c r="Q287" i="14"/>
  <c r="Q269" i="14"/>
  <c r="Q336" i="14"/>
  <c r="Q285" i="14"/>
  <c r="Q205" i="14"/>
  <c r="E14" i="3"/>
  <c r="K122" i="3"/>
  <c r="U122" i="3"/>
  <c r="O85" i="12"/>
  <c r="O86" i="12"/>
  <c r="O145" i="12"/>
  <c r="O107" i="12"/>
  <c r="O196" i="12"/>
  <c r="O174" i="12"/>
  <c r="O245" i="12"/>
  <c r="O320" i="12"/>
  <c r="O123" i="12"/>
  <c r="O212" i="12"/>
  <c r="O190" i="12"/>
  <c r="O261" i="12"/>
  <c r="O193" i="12"/>
  <c r="O27" i="12"/>
  <c r="O28" i="12"/>
  <c r="O63" i="12"/>
  <c r="O62" i="12"/>
  <c r="O116" i="12"/>
  <c r="O210" i="12"/>
  <c r="O201" i="12"/>
  <c r="O79" i="12"/>
  <c r="O78" i="12"/>
  <c r="O133" i="12"/>
  <c r="O217" i="12"/>
  <c r="O214" i="12"/>
  <c r="O87" i="12"/>
  <c r="O144" i="12"/>
  <c r="O172" i="12"/>
  <c r="O324" i="12"/>
  <c r="O36" i="12"/>
  <c r="O224" i="12"/>
  <c r="O198" i="12"/>
  <c r="O194" i="12"/>
  <c r="O192" i="12"/>
  <c r="O326" i="12"/>
  <c r="O222" i="12"/>
  <c r="O72" i="12"/>
  <c r="O240" i="12"/>
  <c r="O53" i="12"/>
  <c r="O333" i="12"/>
  <c r="O56" i="12"/>
  <c r="O130" i="12"/>
  <c r="O143" i="12"/>
  <c r="O67" i="12"/>
  <c r="O118" i="12"/>
  <c r="O232" i="12"/>
  <c r="O309" i="12"/>
  <c r="O169" i="12"/>
  <c r="O89" i="12"/>
  <c r="O140" i="12"/>
  <c r="O251" i="12"/>
  <c r="O325" i="12"/>
  <c r="O208" i="12"/>
  <c r="O97" i="12"/>
  <c r="O147" i="12"/>
  <c r="O32" i="12"/>
  <c r="O98" i="12"/>
  <c r="O76" i="12"/>
  <c r="O273" i="12"/>
  <c r="O334" i="12"/>
  <c r="O48" i="12"/>
  <c r="O126" i="12"/>
  <c r="O117" i="12"/>
  <c r="O289" i="12"/>
  <c r="O177" i="12"/>
  <c r="O128" i="12"/>
  <c r="O308" i="12"/>
  <c r="O131" i="12"/>
  <c r="O178" i="12"/>
  <c r="O182" i="12"/>
  <c r="O161" i="12"/>
  <c r="O176" i="12"/>
  <c r="O185" i="12"/>
  <c r="O213" i="12"/>
  <c r="O40" i="12"/>
  <c r="O234" i="12"/>
  <c r="O21" i="12"/>
  <c r="O317" i="12"/>
  <c r="O26" i="12"/>
  <c r="O292" i="12"/>
  <c r="O41" i="12"/>
  <c r="O106" i="12"/>
  <c r="O207" i="12"/>
  <c r="O137" i="12"/>
  <c r="O187" i="12"/>
  <c r="O299" i="12"/>
  <c r="O181" i="12"/>
  <c r="O279" i="12"/>
  <c r="O29" i="12"/>
  <c r="O99" i="12"/>
  <c r="O188" i="12"/>
  <c r="O166" i="12"/>
  <c r="O77" i="12"/>
  <c r="O34" i="12"/>
  <c r="O244" i="12"/>
  <c r="O268" i="12"/>
  <c r="O272" i="12"/>
  <c r="O95" i="12"/>
  <c r="O96" i="12"/>
  <c r="O258" i="12"/>
  <c r="O284" i="12"/>
  <c r="O271" i="12"/>
  <c r="O103" i="12"/>
  <c r="O108" i="12"/>
  <c r="O81" i="12"/>
  <c r="O164" i="12"/>
  <c r="O142" i="12"/>
  <c r="O216" i="12"/>
  <c r="O304" i="12"/>
  <c r="O91" i="12"/>
  <c r="O180" i="12"/>
  <c r="O158" i="12"/>
  <c r="O236" i="12"/>
  <c r="O312" i="12"/>
  <c r="O50" i="12"/>
  <c r="O311" i="12"/>
  <c r="O291" i="12"/>
  <c r="O278" i="12"/>
  <c r="O314" i="12"/>
  <c r="O71" i="12"/>
  <c r="O329" i="12"/>
  <c r="O75" i="12"/>
  <c r="O285" i="12"/>
  <c r="O120" i="12"/>
  <c r="O260" i="12"/>
  <c r="O195" i="12"/>
  <c r="O256" i="12"/>
  <c r="O191" i="12"/>
  <c r="O303" i="12"/>
  <c r="O59" i="12"/>
  <c r="O114" i="12"/>
  <c r="O31" i="12"/>
  <c r="O30" i="12"/>
  <c r="O162" i="12"/>
  <c r="O306" i="12"/>
  <c r="O332" i="12"/>
  <c r="O47" i="12"/>
  <c r="O46" i="12"/>
  <c r="O68" i="12"/>
  <c r="O322" i="12"/>
  <c r="O263" i="12"/>
  <c r="O55" i="12"/>
  <c r="O54" i="12"/>
  <c r="O104" i="12"/>
  <c r="O35" i="12"/>
  <c r="O60" i="12"/>
  <c r="O209" i="12"/>
  <c r="O277" i="12"/>
  <c r="O23" i="12"/>
  <c r="O22" i="12"/>
  <c r="O154" i="12"/>
  <c r="O49" i="12"/>
  <c r="O124" i="12"/>
  <c r="O215" i="12"/>
  <c r="O237" i="12"/>
  <c r="O160" i="12"/>
  <c r="O65" i="12"/>
  <c r="O148" i="12"/>
  <c r="O82" i="12"/>
  <c r="O248" i="12"/>
  <c r="O302" i="12"/>
  <c r="O73" i="12"/>
  <c r="O156" i="12"/>
  <c r="O132" i="12"/>
  <c r="O111" i="12"/>
  <c r="O125" i="12"/>
  <c r="O274" i="12"/>
  <c r="O300" i="12"/>
  <c r="O270" i="12"/>
  <c r="O127" i="12"/>
  <c r="O146" i="12"/>
  <c r="O290" i="12"/>
  <c r="O316" i="12"/>
  <c r="O57" i="12"/>
  <c r="O233" i="12"/>
  <c r="O119" i="12"/>
  <c r="O173" i="12"/>
  <c r="O204" i="12"/>
  <c r="O262" i="12"/>
  <c r="O122" i="12"/>
  <c r="O247" i="12"/>
  <c r="O220" i="12"/>
  <c r="O294" i="12"/>
  <c r="O241" i="12"/>
  <c r="O165" i="12"/>
  <c r="O249" i="12"/>
  <c r="O25" i="12"/>
  <c r="O139" i="12"/>
  <c r="O69" i="12"/>
  <c r="O151" i="12"/>
  <c r="O141" i="12"/>
  <c r="O327" i="12"/>
  <c r="O211" i="12"/>
  <c r="O219" i="12"/>
  <c r="O239" i="12"/>
  <c r="O100" i="12"/>
  <c r="O293" i="12"/>
  <c r="O275" i="12"/>
  <c r="O298" i="12"/>
  <c r="O313" i="12"/>
  <c r="O269" i="12"/>
  <c r="O223" i="12"/>
  <c r="O254" i="12"/>
  <c r="O246" i="12"/>
  <c r="O286" i="12"/>
  <c r="O179" i="12"/>
  <c r="O231" i="12"/>
  <c r="O203" i="12"/>
  <c r="O230" i="12"/>
  <c r="O44" i="12"/>
  <c r="O183" i="12"/>
  <c r="O287" i="12"/>
  <c r="O171" i="12"/>
  <c r="O152" i="12"/>
  <c r="O282" i="12"/>
  <c r="O297" i="12"/>
  <c r="O253" i="12"/>
  <c r="O205" i="12"/>
  <c r="O202" i="12"/>
  <c r="O339" i="12"/>
  <c r="O170" i="12"/>
  <c r="O335" i="12"/>
  <c r="O243" i="12"/>
  <c r="O305" i="12"/>
  <c r="O74" i="12"/>
  <c r="O338" i="12"/>
  <c r="O175" i="12"/>
  <c r="O267" i="12"/>
  <c r="O323" i="12"/>
  <c r="O235" i="12"/>
  <c r="O252" i="12"/>
  <c r="O281" i="12"/>
  <c r="O242" i="12"/>
  <c r="O189" i="12"/>
  <c r="O264" i="12"/>
  <c r="O318" i="12"/>
  <c r="O296" i="12"/>
  <c r="O221" i="12"/>
  <c r="O93" i="12"/>
  <c r="O255" i="12"/>
  <c r="O167" i="12"/>
  <c r="O24" i="12"/>
  <c r="O92" i="12"/>
  <c r="O184" i="12"/>
  <c r="O33" i="12"/>
  <c r="O199" i="12"/>
  <c r="O328" i="12"/>
  <c r="O337" i="12"/>
  <c r="O319" i="12"/>
  <c r="O280" i="12"/>
  <c r="O101" i="12"/>
  <c r="O113" i="12"/>
  <c r="O138" i="12"/>
  <c r="O227" i="12"/>
  <c r="O64" i="12"/>
  <c r="O218" i="12"/>
  <c r="O315" i="12"/>
  <c r="O84" i="12"/>
  <c r="O105" i="12"/>
  <c r="O136" i="12"/>
  <c r="O51" i="12"/>
  <c r="O226" i="12"/>
  <c r="O295" i="12"/>
  <c r="O288" i="12"/>
  <c r="O39" i="12"/>
  <c r="O43" i="12"/>
  <c r="O102" i="12"/>
  <c r="O163" i="12"/>
  <c r="O159" i="12"/>
  <c r="O259" i="12"/>
  <c r="O94" i="12"/>
  <c r="O109" i="12"/>
  <c r="O257" i="12"/>
  <c r="O37" i="12"/>
  <c r="O45" i="12"/>
  <c r="O112" i="12"/>
  <c r="O121" i="12"/>
  <c r="O283" i="12"/>
  <c r="O336" i="12"/>
  <c r="O186" i="12"/>
  <c r="O115" i="12"/>
  <c r="O70" i="12"/>
  <c r="O134" i="12"/>
  <c r="O88" i="12"/>
  <c r="O238" i="12"/>
  <c r="O266" i="12"/>
  <c r="O129" i="12"/>
  <c r="O153" i="12"/>
  <c r="O110" i="12"/>
  <c r="O197" i="12"/>
  <c r="O149" i="12"/>
  <c r="O155" i="12"/>
  <c r="O310" i="12"/>
  <c r="O58" i="12"/>
  <c r="O228" i="12"/>
  <c r="O66" i="12"/>
  <c r="O150" i="12"/>
  <c r="O307" i="12"/>
  <c r="O168" i="12"/>
  <c r="O225" i="12"/>
  <c r="O301" i="12"/>
  <c r="O276" i="12"/>
  <c r="O330" i="12"/>
  <c r="O321" i="12"/>
  <c r="O38" i="12"/>
  <c r="O52" i="12"/>
  <c r="O90" i="12"/>
  <c r="O157" i="12"/>
  <c r="O42" i="12"/>
  <c r="O206" i="12"/>
  <c r="O229" i="12"/>
  <c r="O61" i="12"/>
  <c r="O250" i="12"/>
  <c r="O200" i="12"/>
  <c r="O265" i="12"/>
  <c r="O135" i="12"/>
  <c r="O331" i="12"/>
  <c r="O80" i="12"/>
  <c r="O83" i="12"/>
  <c r="O7" i="12"/>
  <c r="E5" i="12" s="1"/>
  <c r="O77" i="9"/>
  <c r="O45" i="9"/>
  <c r="O149" i="9"/>
  <c r="O258" i="9"/>
  <c r="O89" i="9"/>
  <c r="O23" i="9"/>
  <c r="O240" i="9"/>
  <c r="O204" i="9"/>
  <c r="O245" i="9"/>
  <c r="O88" i="9"/>
  <c r="O168" i="9"/>
  <c r="O66" i="9"/>
  <c r="O333" i="9"/>
  <c r="O320" i="9"/>
  <c r="O73" i="9"/>
  <c r="O21" i="9"/>
  <c r="O34" i="9"/>
  <c r="O93" i="9"/>
  <c r="O27" i="9"/>
  <c r="O42" i="9"/>
  <c r="O254" i="9"/>
  <c r="O219" i="9"/>
  <c r="O67" i="9"/>
  <c r="O91" i="9"/>
  <c r="O26" i="9"/>
  <c r="O327" i="9"/>
  <c r="O283" i="9"/>
  <c r="O128" i="9"/>
  <c r="O153" i="9"/>
  <c r="O172" i="9"/>
  <c r="O38" i="9"/>
  <c r="O54" i="9"/>
  <c r="O122" i="9"/>
  <c r="O37" i="9"/>
  <c r="O25" i="9"/>
  <c r="O53" i="9"/>
  <c r="O265" i="9"/>
  <c r="O278" i="9"/>
  <c r="O198" i="9"/>
  <c r="O274" i="9"/>
  <c r="O331" i="9"/>
  <c r="O31" i="9"/>
  <c r="O94" i="9"/>
  <c r="O221" i="9"/>
  <c r="O289" i="9"/>
  <c r="O33" i="9"/>
  <c r="O189" i="9"/>
  <c r="O310" i="9"/>
  <c r="O199" i="9"/>
  <c r="O161" i="9"/>
  <c r="O180" i="9"/>
  <c r="O183" i="9"/>
  <c r="O242" i="9"/>
  <c r="O137" i="9"/>
  <c r="O276" i="9"/>
  <c r="O309" i="9"/>
  <c r="O329" i="9"/>
  <c r="O232" i="9"/>
  <c r="O131" i="9"/>
  <c r="O277" i="9"/>
  <c r="O336" i="9"/>
  <c r="O175" i="9"/>
  <c r="O227" i="9"/>
  <c r="O68" i="9"/>
  <c r="O144" i="9"/>
  <c r="O236" i="9"/>
  <c r="O99" i="9"/>
  <c r="O40" i="9"/>
  <c r="O190" i="9"/>
  <c r="O285" i="9"/>
  <c r="O115" i="9"/>
  <c r="O182" i="9"/>
  <c r="O146" i="9"/>
  <c r="O101" i="9"/>
  <c r="O58" i="9"/>
  <c r="O215" i="9"/>
  <c r="O286" i="9"/>
  <c r="O113" i="9"/>
  <c r="O173" i="9"/>
  <c r="O302" i="9"/>
  <c r="O123" i="9"/>
  <c r="O145" i="9"/>
  <c r="O164" i="9"/>
  <c r="O170" i="9"/>
  <c r="O241" i="9"/>
  <c r="O132" i="9"/>
  <c r="O260" i="9"/>
  <c r="O301" i="9"/>
  <c r="O321" i="9"/>
  <c r="O224" i="9"/>
  <c r="O121" i="9"/>
  <c r="O271" i="9"/>
  <c r="O312" i="9"/>
  <c r="O167" i="9"/>
  <c r="O211" i="9"/>
  <c r="O340" i="9"/>
  <c r="O69" i="9"/>
  <c r="O174" i="9"/>
  <c r="O194" i="9"/>
  <c r="O315" i="9"/>
  <c r="O59" i="9"/>
  <c r="O208" i="9"/>
  <c r="O127" i="9"/>
  <c r="O24" i="9"/>
  <c r="O105" i="9"/>
  <c r="O110" i="9"/>
  <c r="O335" i="9"/>
  <c r="O201" i="9"/>
  <c r="O157" i="9"/>
  <c r="O263" i="9"/>
  <c r="O107" i="9"/>
  <c r="O165" i="9"/>
  <c r="O279" i="9"/>
  <c r="O92" i="9"/>
  <c r="O74" i="9"/>
  <c r="O156" i="9"/>
  <c r="O162" i="9"/>
  <c r="O234" i="9"/>
  <c r="O98" i="9"/>
  <c r="O252" i="9"/>
  <c r="O296" i="9"/>
  <c r="O313" i="9"/>
  <c r="O216" i="9"/>
  <c r="O114" i="9"/>
  <c r="O266" i="9"/>
  <c r="O272" i="9"/>
  <c r="O159" i="9"/>
  <c r="O203" i="9"/>
  <c r="O332" i="9"/>
  <c r="O52" i="9"/>
  <c r="O166" i="9"/>
  <c r="O191" i="9"/>
  <c r="O307" i="9"/>
  <c r="O75" i="9"/>
  <c r="O262" i="9"/>
  <c r="O319" i="9"/>
  <c r="O280" i="9"/>
  <c r="O22" i="9"/>
  <c r="O124" i="9"/>
  <c r="O187" i="9"/>
  <c r="O57" i="9"/>
  <c r="O72" i="9"/>
  <c r="O181" i="9"/>
  <c r="O43" i="9"/>
  <c r="O85" i="9"/>
  <c r="O129" i="9"/>
  <c r="O293" i="9"/>
  <c r="O97" i="9"/>
  <c r="O148" i="9"/>
  <c r="O154" i="9"/>
  <c r="O233" i="9"/>
  <c r="O86" i="9"/>
  <c r="O244" i="9"/>
  <c r="O287" i="9"/>
  <c r="O305" i="9"/>
  <c r="O200" i="9"/>
  <c r="O111" i="9"/>
  <c r="O138" i="9"/>
  <c r="O328" i="9"/>
  <c r="O143" i="9"/>
  <c r="O195" i="9"/>
  <c r="O324" i="9"/>
  <c r="O36" i="9"/>
  <c r="O150" i="9"/>
  <c r="O102" i="9"/>
  <c r="O299" i="9"/>
  <c r="O62" i="9"/>
  <c r="O246" i="9"/>
  <c r="O311" i="9"/>
  <c r="O269" i="9"/>
  <c r="O64" i="9"/>
  <c r="O141" i="9"/>
  <c r="O247" i="9"/>
  <c r="O330" i="9"/>
  <c r="O83" i="9"/>
  <c r="O158" i="9"/>
  <c r="O251" i="9"/>
  <c r="O120" i="9"/>
  <c r="O185" i="9"/>
  <c r="O140" i="9"/>
  <c r="O60" i="9"/>
  <c r="O81" i="9"/>
  <c r="O220" i="9"/>
  <c r="O178" i="9"/>
  <c r="O76" i="9"/>
  <c r="O228" i="9"/>
  <c r="O281" i="9"/>
  <c r="O298" i="9"/>
  <c r="O192" i="9"/>
  <c r="O79" i="9"/>
  <c r="O135" i="9"/>
  <c r="O304" i="9"/>
  <c r="O134" i="9"/>
  <c r="O179" i="9"/>
  <c r="O316" i="9"/>
  <c r="O70" i="9"/>
  <c r="O142" i="9"/>
  <c r="O275" i="9"/>
  <c r="O273" i="9"/>
  <c r="O46" i="9"/>
  <c r="O238" i="9"/>
  <c r="O297" i="9"/>
  <c r="O264" i="9"/>
  <c r="O48" i="9"/>
  <c r="O136" i="9"/>
  <c r="O239" i="9"/>
  <c r="O322" i="9"/>
  <c r="O96" i="9"/>
  <c r="O108" i="9"/>
  <c r="O342" i="9"/>
  <c r="O225" i="9"/>
  <c r="O55" i="9"/>
  <c r="O222" i="9"/>
  <c r="O303" i="9"/>
  <c r="O169" i="9"/>
  <c r="O87" i="9"/>
  <c r="O268" i="9"/>
  <c r="O125" i="9"/>
  <c r="O112" i="9"/>
  <c r="O147" i="9"/>
  <c r="O323" i="9"/>
  <c r="O184" i="9"/>
  <c r="O78" i="9"/>
  <c r="O341" i="9"/>
  <c r="O255" i="9"/>
  <c r="O130" i="9"/>
  <c r="O171" i="9"/>
  <c r="O308" i="9"/>
  <c r="O51" i="9"/>
  <c r="O126" i="9"/>
  <c r="O267" i="9"/>
  <c r="O253" i="9"/>
  <c r="O30" i="9"/>
  <c r="O230" i="9"/>
  <c r="O294" i="9"/>
  <c r="O119" i="9"/>
  <c r="O32" i="9"/>
  <c r="O118" i="9"/>
  <c r="O237" i="9"/>
  <c r="O314" i="9"/>
  <c r="O80" i="9"/>
  <c r="O61" i="9"/>
  <c r="O334" i="9"/>
  <c r="O218" i="9"/>
  <c r="O209" i="9"/>
  <c r="O212" i="9"/>
  <c r="O256" i="9"/>
  <c r="O257" i="9"/>
  <c r="O104" i="9"/>
  <c r="O29" i="9"/>
  <c r="O28" i="9"/>
  <c r="O109" i="9"/>
  <c r="O151" i="9"/>
  <c r="O155" i="9"/>
  <c r="O56" i="9"/>
  <c r="O50" i="9"/>
  <c r="O270" i="9"/>
  <c r="O226" i="9"/>
  <c r="O82" i="9"/>
  <c r="O243" i="9"/>
  <c r="O207" i="9"/>
  <c r="O117" i="9"/>
  <c r="O206" i="9"/>
  <c r="O282" i="9"/>
  <c r="O339" i="9"/>
  <c r="O47" i="9"/>
  <c r="O95" i="9"/>
  <c r="O223" i="9"/>
  <c r="O295" i="9"/>
  <c r="O49" i="9"/>
  <c r="O197" i="9"/>
  <c r="O318" i="9"/>
  <c r="O202" i="9"/>
  <c r="O177" i="9"/>
  <c r="O188" i="9"/>
  <c r="O186" i="9"/>
  <c r="O249" i="9"/>
  <c r="O152" i="9"/>
  <c r="O284" i="9"/>
  <c r="O317" i="9"/>
  <c r="O337" i="9"/>
  <c r="O248" i="9"/>
  <c r="O139" i="9"/>
  <c r="O290" i="9"/>
  <c r="O261" i="9"/>
  <c r="O84" i="9"/>
  <c r="O338" i="9"/>
  <c r="O133" i="9"/>
  <c r="O65" i="9"/>
  <c r="O160" i="9"/>
  <c r="O229" i="9"/>
  <c r="O100" i="9"/>
  <c r="O214" i="9"/>
  <c r="O205" i="9"/>
  <c r="O292" i="9"/>
  <c r="O44" i="9"/>
  <c r="O163" i="9"/>
  <c r="O291" i="9"/>
  <c r="O326" i="9"/>
  <c r="O325" i="9"/>
  <c r="O176" i="9"/>
  <c r="O300" i="9"/>
  <c r="O103" i="9"/>
  <c r="O217" i="9"/>
  <c r="O288" i="9"/>
  <c r="O90" i="9"/>
  <c r="O35" i="9"/>
  <c r="O63" i="9"/>
  <c r="O193" i="9"/>
  <c r="O39" i="9"/>
  <c r="O116" i="9"/>
  <c r="O106" i="9"/>
  <c r="O196" i="9"/>
  <c r="O41" i="9"/>
  <c r="O235" i="9"/>
  <c r="O210" i="9"/>
  <c r="O306" i="9"/>
  <c r="O250" i="9"/>
  <c r="O259" i="9"/>
  <c r="O231" i="9"/>
  <c r="O213" i="9"/>
  <c r="O71" i="9"/>
  <c r="O7" i="9"/>
  <c r="E5" i="9" s="1"/>
  <c r="O74" i="14"/>
  <c r="O91" i="14"/>
  <c r="O94" i="14"/>
  <c r="O100" i="14"/>
  <c r="O36" i="14"/>
  <c r="O212" i="14"/>
  <c r="O27" i="14"/>
  <c r="O83" i="14"/>
  <c r="O156" i="14"/>
  <c r="O319" i="14"/>
  <c r="O239" i="14"/>
  <c r="O35" i="14"/>
  <c r="O127" i="14"/>
  <c r="O122" i="14"/>
  <c r="O38" i="14"/>
  <c r="O160" i="14"/>
  <c r="O195" i="14"/>
  <c r="O21" i="14"/>
  <c r="O202" i="14"/>
  <c r="O238" i="14"/>
  <c r="O270" i="14"/>
  <c r="O340" i="14"/>
  <c r="O188" i="14"/>
  <c r="O308" i="14"/>
  <c r="O258" i="14"/>
  <c r="O291" i="14"/>
  <c r="O42" i="14"/>
  <c r="O280" i="14"/>
  <c r="O256" i="14"/>
  <c r="O181" i="14"/>
  <c r="O324" i="14"/>
  <c r="O207" i="14"/>
  <c r="O276" i="14"/>
  <c r="O143" i="14"/>
  <c r="O236" i="14"/>
  <c r="O90" i="14"/>
  <c r="O328" i="14"/>
  <c r="O334" i="14"/>
  <c r="O289" i="14"/>
  <c r="O294" i="14"/>
  <c r="O23" i="14"/>
  <c r="O29" i="14"/>
  <c r="O210" i="14"/>
  <c r="O32" i="14"/>
  <c r="O69" i="14"/>
  <c r="O193" i="14"/>
  <c r="O257" i="14"/>
  <c r="O98" i="14"/>
  <c r="O170" i="14"/>
  <c r="O206" i="14"/>
  <c r="O228" i="14"/>
  <c r="O338" i="14"/>
  <c r="O106" i="14"/>
  <c r="O178" i="14"/>
  <c r="O64" i="14"/>
  <c r="O101" i="14"/>
  <c r="O225" i="14"/>
  <c r="O78" i="14"/>
  <c r="O84" i="14"/>
  <c r="O266" i="14"/>
  <c r="O196" i="14"/>
  <c r="O339" i="14"/>
  <c r="O39" i="14"/>
  <c r="O297" i="14"/>
  <c r="O302" i="14"/>
  <c r="O142" i="14"/>
  <c r="O261" i="14"/>
  <c r="O108" i="14"/>
  <c r="O275" i="14"/>
  <c r="O130" i="14"/>
  <c r="O329" i="14"/>
  <c r="O341" i="14"/>
  <c r="O230" i="14"/>
  <c r="O284" i="14"/>
  <c r="O233" i="14"/>
  <c r="O331" i="14"/>
  <c r="O139" i="14"/>
  <c r="O311" i="14"/>
  <c r="O49" i="14"/>
  <c r="O251" i="14"/>
  <c r="O260" i="14"/>
  <c r="O86" i="14"/>
  <c r="O92" i="14"/>
  <c r="O274" i="14"/>
  <c r="O95" i="14"/>
  <c r="O131" i="14"/>
  <c r="O99" i="14"/>
  <c r="O47" i="14"/>
  <c r="O53" i="14"/>
  <c r="O234" i="14"/>
  <c r="O167" i="14"/>
  <c r="O307" i="14"/>
  <c r="O55" i="14"/>
  <c r="O61" i="14"/>
  <c r="O242" i="14"/>
  <c r="O41" i="14"/>
  <c r="O116" i="14"/>
  <c r="O176" i="14"/>
  <c r="O138" i="14"/>
  <c r="O54" i="14"/>
  <c r="O177" i="14"/>
  <c r="O247" i="14"/>
  <c r="O273" i="14"/>
  <c r="O80" i="14"/>
  <c r="O263" i="14"/>
  <c r="O219" i="14"/>
  <c r="O182" i="14"/>
  <c r="O322" i="14"/>
  <c r="O136" i="14"/>
  <c r="O197" i="14"/>
  <c r="O73" i="14"/>
  <c r="O296" i="14"/>
  <c r="O265" i="14"/>
  <c r="O244" i="14"/>
  <c r="O325" i="14"/>
  <c r="O223" i="14"/>
  <c r="O282" i="14"/>
  <c r="O137" i="14"/>
  <c r="O237" i="14"/>
  <c r="O126" i="14"/>
  <c r="O171" i="14"/>
  <c r="O342" i="14"/>
  <c r="O24" i="14"/>
  <c r="O62" i="14"/>
  <c r="O185" i="14"/>
  <c r="O72" i="14"/>
  <c r="O52" i="14"/>
  <c r="O208" i="14"/>
  <c r="O110" i="14"/>
  <c r="O22" i="14"/>
  <c r="O149" i="14"/>
  <c r="O173" i="14"/>
  <c r="O240" i="14"/>
  <c r="O114" i="14"/>
  <c r="O30" i="14"/>
  <c r="O157" i="14"/>
  <c r="O104" i="14"/>
  <c r="O147" i="14"/>
  <c r="O129" i="14"/>
  <c r="O79" i="14"/>
  <c r="O115" i="14"/>
  <c r="O241" i="14"/>
  <c r="O313" i="14"/>
  <c r="O330" i="14"/>
  <c r="O45" i="14"/>
  <c r="O179" i="14"/>
  <c r="O333" i="14"/>
  <c r="O204" i="14"/>
  <c r="O309" i="14"/>
  <c r="O121" i="14"/>
  <c r="O299" i="14"/>
  <c r="O46" i="14"/>
  <c r="O279" i="14"/>
  <c r="O40" i="14"/>
  <c r="O337" i="14"/>
  <c r="O151" i="14"/>
  <c r="O246" i="14"/>
  <c r="O292" i="14"/>
  <c r="O150" i="14"/>
  <c r="O164" i="14"/>
  <c r="O117" i="14"/>
  <c r="O327" i="14"/>
  <c r="O87" i="14"/>
  <c r="O123" i="14"/>
  <c r="O249" i="14"/>
  <c r="O34" i="14"/>
  <c r="O128" i="14"/>
  <c r="O159" i="14"/>
  <c r="O48" i="14"/>
  <c r="O85" i="14"/>
  <c r="O209" i="14"/>
  <c r="O281" i="14"/>
  <c r="O298" i="14"/>
  <c r="O56" i="14"/>
  <c r="O93" i="14"/>
  <c r="O217" i="14"/>
  <c r="O66" i="14"/>
  <c r="O111" i="14"/>
  <c r="O199" i="14"/>
  <c r="O57" i="14"/>
  <c r="O134" i="14"/>
  <c r="O192" i="14"/>
  <c r="O255" i="14"/>
  <c r="O301" i="14"/>
  <c r="O124" i="14"/>
  <c r="O335" i="14"/>
  <c r="O70" i="14"/>
  <c r="O305" i="14"/>
  <c r="O318" i="14"/>
  <c r="O175" i="14"/>
  <c r="O264" i="14"/>
  <c r="O119" i="14"/>
  <c r="O211" i="14"/>
  <c r="O105" i="14"/>
  <c r="O304" i="14"/>
  <c r="O336" i="14"/>
  <c r="O253" i="14"/>
  <c r="O205" i="14"/>
  <c r="O135" i="14"/>
  <c r="O290" i="14"/>
  <c r="O194" i="14"/>
  <c r="O243" i="14"/>
  <c r="O65" i="14"/>
  <c r="O148" i="14"/>
  <c r="O200" i="14"/>
  <c r="O97" i="14"/>
  <c r="O153" i="14"/>
  <c r="O231" i="14"/>
  <c r="O25" i="14"/>
  <c r="O44" i="14"/>
  <c r="O152" i="14"/>
  <c r="O141" i="14"/>
  <c r="O285" i="14"/>
  <c r="O33" i="14"/>
  <c r="O107" i="14"/>
  <c r="O169" i="14"/>
  <c r="O43" i="14"/>
  <c r="O133" i="14"/>
  <c r="O165" i="14"/>
  <c r="O120" i="14"/>
  <c r="O163" i="14"/>
  <c r="O144" i="14"/>
  <c r="O320" i="14"/>
  <c r="O278" i="14"/>
  <c r="O226" i="14"/>
  <c r="O283" i="14"/>
  <c r="O112" i="14"/>
  <c r="O269" i="14"/>
  <c r="O229" i="14"/>
  <c r="O198" i="14"/>
  <c r="O213" i="14"/>
  <c r="O166" i="14"/>
  <c r="O315" i="14"/>
  <c r="O77" i="14"/>
  <c r="O295" i="14"/>
  <c r="O71" i="14"/>
  <c r="O187" i="14"/>
  <c r="O161" i="14"/>
  <c r="O158" i="14"/>
  <c r="O293" i="14"/>
  <c r="O184" i="14"/>
  <c r="O189" i="14"/>
  <c r="O89" i="14"/>
  <c r="O145" i="14"/>
  <c r="O31" i="14"/>
  <c r="O37" i="14"/>
  <c r="O218" i="14"/>
  <c r="O254" i="14"/>
  <c r="O50" i="14"/>
  <c r="O146" i="14"/>
  <c r="O183" i="14"/>
  <c r="O248" i="14"/>
  <c r="O310" i="14"/>
  <c r="O58" i="14"/>
  <c r="O67" i="14"/>
  <c r="O63" i="14"/>
  <c r="O68" i="14"/>
  <c r="O250" i="14"/>
  <c r="O180" i="14"/>
  <c r="O59" i="14"/>
  <c r="O28" i="14"/>
  <c r="O174" i="14"/>
  <c r="O262" i="14"/>
  <c r="O235" i="14"/>
  <c r="O168" i="14"/>
  <c r="O314" i="14"/>
  <c r="O155" i="14"/>
  <c r="O221" i="14"/>
  <c r="O102" i="14"/>
  <c r="O321" i="14"/>
  <c r="O326" i="14"/>
  <c r="O214" i="14"/>
  <c r="O277" i="14"/>
  <c r="O201" i="14"/>
  <c r="O323" i="14"/>
  <c r="O109" i="14"/>
  <c r="O303" i="14"/>
  <c r="O103" i="14"/>
  <c r="O245" i="14"/>
  <c r="O268" i="14"/>
  <c r="O172" i="14"/>
  <c r="O300" i="14"/>
  <c r="O88" i="14"/>
  <c r="O118" i="14"/>
  <c r="O216" i="14"/>
  <c r="O267" i="14"/>
  <c r="O162" i="14"/>
  <c r="O125" i="14"/>
  <c r="O186" i="14"/>
  <c r="O203" i="14"/>
  <c r="O75" i="14"/>
  <c r="O306" i="14"/>
  <c r="O26" i="14"/>
  <c r="O224" i="14"/>
  <c r="O222" i="14"/>
  <c r="O76" i="14"/>
  <c r="O227" i="14"/>
  <c r="O60" i="14"/>
  <c r="O288" i="14"/>
  <c r="O81" i="14"/>
  <c r="O272" i="14"/>
  <c r="O51" i="14"/>
  <c r="O154" i="14"/>
  <c r="O317" i="14"/>
  <c r="O132" i="14"/>
  <c r="O332" i="14"/>
  <c r="O312" i="14"/>
  <c r="O82" i="14"/>
  <c r="O96" i="14"/>
  <c r="O215" i="14"/>
  <c r="O220" i="14"/>
  <c r="O252" i="14"/>
  <c r="O113" i="14"/>
  <c r="O140" i="14"/>
  <c r="O287" i="14"/>
  <c r="O316" i="14"/>
  <c r="O259" i="14"/>
  <c r="O190" i="14"/>
  <c r="O232" i="14"/>
  <c r="O271" i="14"/>
  <c r="O191" i="14"/>
  <c r="O286" i="14"/>
  <c r="O7" i="14"/>
  <c r="E4" i="14" s="1"/>
  <c r="R122" i="3"/>
  <c r="T122" i="3" s="1"/>
  <c r="Q55" i="11"/>
  <c r="Q223" i="11"/>
  <c r="Q163" i="11"/>
  <c r="Q86" i="11"/>
  <c r="Q306" i="11"/>
  <c r="Q24" i="11"/>
  <c r="Q231" i="11"/>
  <c r="Q171" i="11"/>
  <c r="Q189" i="11"/>
  <c r="Q309" i="11"/>
  <c r="Q32" i="11"/>
  <c r="Q239" i="11"/>
  <c r="Q179" i="11"/>
  <c r="Q25" i="11"/>
  <c r="Q160" i="11"/>
  <c r="Q165" i="11"/>
  <c r="Q254" i="11"/>
  <c r="Q283" i="11"/>
  <c r="Q320" i="11"/>
  <c r="Q101" i="11"/>
  <c r="Q109" i="11"/>
  <c r="Q197" i="11"/>
  <c r="Q196" i="11"/>
  <c r="Q323" i="11"/>
  <c r="Q87" i="11"/>
  <c r="Q198" i="11"/>
  <c r="Q226" i="11"/>
  <c r="Q284" i="11"/>
  <c r="Q287" i="11"/>
  <c r="Q95" i="11"/>
  <c r="Q206" i="11"/>
  <c r="Q234" i="11"/>
  <c r="Q47" i="11"/>
  <c r="Q215" i="11"/>
  <c r="Q155" i="11"/>
  <c r="Q238" i="11"/>
  <c r="Q136" i="11"/>
  <c r="Q141" i="11"/>
  <c r="Q222" i="11"/>
  <c r="Q270" i="11"/>
  <c r="Q282" i="11"/>
  <c r="Q144" i="11"/>
  <c r="Q149" i="11"/>
  <c r="Q248" i="11"/>
  <c r="Q274" i="11"/>
  <c r="Q256" i="11"/>
  <c r="Q152" i="11"/>
  <c r="Q157" i="11"/>
  <c r="Q252" i="11"/>
  <c r="Q40" i="11"/>
  <c r="Q247" i="11"/>
  <c r="Q69" i="11"/>
  <c r="Q211" i="11"/>
  <c r="Q318" i="11"/>
  <c r="Q23" i="11"/>
  <c r="Q191" i="11"/>
  <c r="Q131" i="11"/>
  <c r="Q229" i="11"/>
  <c r="Q286" i="11"/>
  <c r="Q52" i="11"/>
  <c r="Q135" i="11"/>
  <c r="Q77" i="11"/>
  <c r="Q280" i="11"/>
  <c r="Q294" i="11"/>
  <c r="Q60" i="11"/>
  <c r="Q143" i="11"/>
  <c r="Q83" i="11"/>
  <c r="Q288" i="11"/>
  <c r="Q128" i="11"/>
  <c r="Q133" i="11"/>
  <c r="Q219" i="11"/>
  <c r="Q38" i="11"/>
  <c r="Q68" i="11"/>
  <c r="Q204" i="11"/>
  <c r="Q321" i="11"/>
  <c r="Q74" i="11"/>
  <c r="Q164" i="11"/>
  <c r="Q236" i="11"/>
  <c r="Q311" i="11"/>
  <c r="Q111" i="11"/>
  <c r="Q138" i="11"/>
  <c r="Q53" i="11"/>
  <c r="Q182" i="11"/>
  <c r="Q153" i="11"/>
  <c r="Q279" i="11"/>
  <c r="Q64" i="11"/>
  <c r="Q173" i="11"/>
  <c r="Q276" i="11"/>
  <c r="Q228" i="11"/>
  <c r="Q112" i="11"/>
  <c r="Q132" i="11"/>
  <c r="Q261" i="11"/>
  <c r="Q330" i="11"/>
  <c r="Q66" i="11"/>
  <c r="Q106" i="11"/>
  <c r="Q30" i="11"/>
  <c r="Q214" i="11"/>
  <c r="Q185" i="11"/>
  <c r="Q334" i="11"/>
  <c r="Q260" i="11"/>
  <c r="Q275" i="11"/>
  <c r="Q315" i="11"/>
  <c r="Q96" i="11"/>
  <c r="Q85" i="11"/>
  <c r="Q145" i="11"/>
  <c r="Q302" i="11"/>
  <c r="Q208" i="11"/>
  <c r="Q107" i="11"/>
  <c r="Q230" i="11"/>
  <c r="Q42" i="11"/>
  <c r="Q175" i="11"/>
  <c r="Q202" i="11"/>
  <c r="Q61" i="11"/>
  <c r="Q102" i="11"/>
  <c r="Q265" i="11"/>
  <c r="Q340" i="11"/>
  <c r="Q79" i="11"/>
  <c r="Q124" i="11"/>
  <c r="Q249" i="11"/>
  <c r="Q262" i="11"/>
  <c r="Q176" i="11"/>
  <c r="Q139" i="11"/>
  <c r="Q209" i="11"/>
  <c r="Q49" i="11"/>
  <c r="Q207" i="11"/>
  <c r="Q170" i="11"/>
  <c r="Q88" i="11"/>
  <c r="Q73" i="11"/>
  <c r="Q67" i="11"/>
  <c r="Q303" i="11"/>
  <c r="Q245" i="11"/>
  <c r="Q314" i="11"/>
  <c r="Q237" i="11"/>
  <c r="Q65" i="11"/>
  <c r="Q156" i="11"/>
  <c r="Q212" i="11"/>
  <c r="Q305" i="11"/>
  <c r="Q99" i="11"/>
  <c r="Q130" i="11"/>
  <c r="Q316" i="11"/>
  <c r="Q28" i="11"/>
  <c r="Q110" i="11"/>
  <c r="Q266" i="11"/>
  <c r="Q71" i="11"/>
  <c r="Q116" i="11"/>
  <c r="Q220" i="11"/>
  <c r="Q257" i="11"/>
  <c r="Q168" i="11"/>
  <c r="Q188" i="11"/>
  <c r="Q195" i="11"/>
  <c r="Q329" i="11"/>
  <c r="Q240" i="11"/>
  <c r="Q90" i="11"/>
  <c r="Q213" i="11"/>
  <c r="Q35" i="11"/>
  <c r="Q271" i="11"/>
  <c r="Q217" i="11"/>
  <c r="Q103" i="11"/>
  <c r="Q148" i="11"/>
  <c r="Q278" i="11"/>
  <c r="Q312" i="11"/>
  <c r="Q327" i="11"/>
  <c r="Q235" i="11"/>
  <c r="Q267" i="11"/>
  <c r="Q200" i="11"/>
  <c r="Q100" i="11"/>
  <c r="Q227" i="11"/>
  <c r="Q34" i="11"/>
  <c r="Q167" i="11"/>
  <c r="Q194" i="11"/>
  <c r="Q307" i="11"/>
  <c r="Q45" i="11"/>
  <c r="Q174" i="11"/>
  <c r="Q137" i="11"/>
  <c r="Q97" i="11"/>
  <c r="Q180" i="11"/>
  <c r="Q259" i="11"/>
  <c r="Q317" i="11"/>
  <c r="Q232" i="11"/>
  <c r="Q75" i="11"/>
  <c r="Q272" i="11"/>
  <c r="Q41" i="11"/>
  <c r="Q199" i="11"/>
  <c r="Q162" i="11"/>
  <c r="Q289" i="11"/>
  <c r="Q39" i="11"/>
  <c r="Q142" i="11"/>
  <c r="Q105" i="11"/>
  <c r="Q192" i="11"/>
  <c r="Q94" i="11"/>
  <c r="Q225" i="11"/>
  <c r="Q299" i="11"/>
  <c r="Q339" i="11"/>
  <c r="Q264" i="11"/>
  <c r="Q295" i="11"/>
  <c r="Q26" i="11"/>
  <c r="Q159" i="11"/>
  <c r="Q186" i="11"/>
  <c r="Q301" i="11"/>
  <c r="Q37" i="11"/>
  <c r="Q166" i="11"/>
  <c r="Q129" i="11"/>
  <c r="Q241" i="11"/>
  <c r="Q63" i="11"/>
  <c r="Q108" i="11"/>
  <c r="Q201" i="11"/>
  <c r="Q119" i="11"/>
  <c r="Q146" i="11"/>
  <c r="Q92" i="11"/>
  <c r="Q58" i="11"/>
  <c r="Q255" i="11"/>
  <c r="Q218" i="11"/>
  <c r="Q336" i="11"/>
  <c r="Q31" i="11"/>
  <c r="Q134" i="11"/>
  <c r="Q281" i="11"/>
  <c r="Q290" i="11"/>
  <c r="Q80" i="11"/>
  <c r="Q62" i="11"/>
  <c r="Q57" i="11"/>
  <c r="Q151" i="11"/>
  <c r="Q178" i="11"/>
  <c r="Q268" i="11"/>
  <c r="Q337" i="11"/>
  <c r="Q326" i="11"/>
  <c r="Q338" i="11"/>
  <c r="Q253" i="11"/>
  <c r="Q29" i="11"/>
  <c r="Q158" i="11"/>
  <c r="Q121" i="11"/>
  <c r="Q342" i="11"/>
  <c r="Q104" i="11"/>
  <c r="Q98" i="11"/>
  <c r="Q187" i="11"/>
  <c r="Q331" i="11"/>
  <c r="Q216" i="11"/>
  <c r="Q115" i="11"/>
  <c r="Q36" i="11"/>
  <c r="Q118" i="11"/>
  <c r="Q193" i="11"/>
  <c r="Q335" i="11"/>
  <c r="Q48" i="11"/>
  <c r="Q190" i="11"/>
  <c r="Q161" i="11"/>
  <c r="Q325" i="11"/>
  <c r="Q72" i="11"/>
  <c r="Q181" i="11"/>
  <c r="Q233" i="11"/>
  <c r="Q243" i="11"/>
  <c r="Q184" i="11"/>
  <c r="Q147" i="11"/>
  <c r="Q21" i="11"/>
  <c r="Q150" i="11"/>
  <c r="Q113" i="11"/>
  <c r="Q313" i="11"/>
  <c r="Q304" i="11"/>
  <c r="Q82" i="11"/>
  <c r="Q277" i="11"/>
  <c r="Q332" i="11"/>
  <c r="Q84" i="11"/>
  <c r="Q93" i="11"/>
  <c r="Q91" i="11"/>
  <c r="Q251" i="11"/>
  <c r="Q291" i="11"/>
  <c r="Q269" i="11"/>
  <c r="Q70" i="11"/>
  <c r="Q292" i="11"/>
  <c r="Q89" i="11"/>
  <c r="Q81" i="11"/>
  <c r="Q172" i="11"/>
  <c r="Q328" i="11"/>
  <c r="Q285" i="11"/>
  <c r="Q333" i="11"/>
  <c r="Q76" i="11"/>
  <c r="Q293" i="11"/>
  <c r="Q122" i="11"/>
  <c r="Q258" i="11"/>
  <c r="Q246" i="11"/>
  <c r="Q33" i="11"/>
  <c r="Q27" i="11"/>
  <c r="Q22" i="11"/>
  <c r="Q114" i="11"/>
  <c r="Q297" i="11"/>
  <c r="Q250" i="11"/>
  <c r="Q244" i="11"/>
  <c r="Q50" i="11"/>
  <c r="Q44" i="11"/>
  <c r="Q56" i="11"/>
  <c r="Q120" i="11"/>
  <c r="Q242" i="11"/>
  <c r="Q205" i="11"/>
  <c r="Q308" i="11"/>
  <c r="Q322" i="11"/>
  <c r="Q224" i="11"/>
  <c r="Q127" i="11"/>
  <c r="Q263" i="11"/>
  <c r="Q125" i="11"/>
  <c r="Q300" i="11"/>
  <c r="Q341" i="11"/>
  <c r="Q319" i="11"/>
  <c r="Q324" i="11"/>
  <c r="Q183" i="11"/>
  <c r="Q126" i="11"/>
  <c r="Q117" i="11"/>
  <c r="Q140" i="11"/>
  <c r="Q298" i="11"/>
  <c r="Q310" i="11"/>
  <c r="Q51" i="11"/>
  <c r="Q46" i="11"/>
  <c r="Q78" i="11"/>
  <c r="Q210" i="11"/>
  <c r="Q273" i="11"/>
  <c r="Q169" i="11"/>
  <c r="Q43" i="11"/>
  <c r="Q221" i="11"/>
  <c r="Q59" i="11"/>
  <c r="Q54" i="11"/>
  <c r="Q123" i="11"/>
  <c r="Q154" i="11"/>
  <c r="Q203" i="11"/>
  <c r="Q177" i="11"/>
  <c r="Q296" i="11"/>
  <c r="P137" i="6"/>
  <c r="P157" i="6"/>
  <c r="P262" i="6"/>
  <c r="P31" i="6"/>
  <c r="P39" i="6"/>
  <c r="P145" i="6"/>
  <c r="P165" i="6"/>
  <c r="P270" i="6"/>
  <c r="P62" i="6"/>
  <c r="P70" i="6"/>
  <c r="P153" i="6"/>
  <c r="P173" i="6"/>
  <c r="P278" i="6"/>
  <c r="P94" i="6"/>
  <c r="P102" i="6"/>
  <c r="P96" i="6"/>
  <c r="P116" i="6"/>
  <c r="P222" i="6"/>
  <c r="P340" i="6"/>
  <c r="P160" i="6"/>
  <c r="P41" i="6"/>
  <c r="P60" i="6"/>
  <c r="P144" i="6"/>
  <c r="P284" i="6"/>
  <c r="P290" i="6"/>
  <c r="P49" i="6"/>
  <c r="P68" i="6"/>
  <c r="P178" i="6"/>
  <c r="P292" i="6"/>
  <c r="P298" i="6"/>
  <c r="P57" i="6"/>
  <c r="P76" i="6"/>
  <c r="P184" i="6"/>
  <c r="P300" i="6"/>
  <c r="P306" i="6"/>
  <c r="P64" i="6"/>
  <c r="P84" i="6"/>
  <c r="P190" i="6"/>
  <c r="P201" i="6"/>
  <c r="P61" i="6"/>
  <c r="P326" i="6"/>
  <c r="P211" i="6"/>
  <c r="P233" i="6"/>
  <c r="P209" i="6"/>
  <c r="P69" i="6"/>
  <c r="P334" i="6"/>
  <c r="P219" i="6"/>
  <c r="P241" i="6"/>
  <c r="P27" i="6"/>
  <c r="P77" i="6"/>
  <c r="P333" i="6"/>
  <c r="P227" i="6"/>
  <c r="P249" i="6"/>
  <c r="P161" i="6"/>
  <c r="P22" i="6"/>
  <c r="P286" i="6"/>
  <c r="P126" i="6"/>
  <c r="P135" i="6"/>
  <c r="P188" i="6"/>
  <c r="P215" i="6"/>
  <c r="P339" i="6"/>
  <c r="P154" i="6"/>
  <c r="P143" i="6"/>
  <c r="P196" i="6"/>
  <c r="P221" i="6"/>
  <c r="P232" i="6"/>
  <c r="P158" i="6"/>
  <c r="P151" i="6"/>
  <c r="P204" i="6"/>
  <c r="P229" i="6"/>
  <c r="P256" i="6"/>
  <c r="P187" i="6"/>
  <c r="P98" i="6"/>
  <c r="P148" i="6"/>
  <c r="P166" i="6"/>
  <c r="P299" i="6"/>
  <c r="P321" i="6"/>
  <c r="P43" i="6"/>
  <c r="P93" i="6"/>
  <c r="P23" i="6"/>
  <c r="P243" i="6"/>
  <c r="P265" i="6"/>
  <c r="P51" i="6"/>
  <c r="P101" i="6"/>
  <c r="P55" i="6"/>
  <c r="P251" i="6"/>
  <c r="P273" i="6"/>
  <c r="P59" i="6"/>
  <c r="P109" i="6"/>
  <c r="P86" i="6"/>
  <c r="P259" i="6"/>
  <c r="P281" i="6"/>
  <c r="P66" i="6"/>
  <c r="P117" i="6"/>
  <c r="P127" i="6"/>
  <c r="P231" i="6"/>
  <c r="P316" i="6"/>
  <c r="P71" i="6"/>
  <c r="P132" i="6"/>
  <c r="P260" i="6"/>
  <c r="P296" i="6"/>
  <c r="P108" i="6"/>
  <c r="P179" i="6"/>
  <c r="P313" i="6"/>
  <c r="P115" i="6"/>
  <c r="P237" i="6"/>
  <c r="P282" i="6"/>
  <c r="P169" i="6"/>
  <c r="P78" i="6"/>
  <c r="P220" i="6"/>
  <c r="P189" i="6"/>
  <c r="P175" i="6"/>
  <c r="P335" i="6"/>
  <c r="P150" i="6"/>
  <c r="P213" i="6"/>
  <c r="P134" i="6"/>
  <c r="P310" i="6"/>
  <c r="P65" i="6"/>
  <c r="P119" i="6"/>
  <c r="P54" i="6"/>
  <c r="P206" i="6"/>
  <c r="P331" i="6"/>
  <c r="P73" i="6"/>
  <c r="P72" i="6"/>
  <c r="P295" i="6"/>
  <c r="P275" i="6"/>
  <c r="P138" i="6"/>
  <c r="P239" i="6"/>
  <c r="P324" i="6"/>
  <c r="P79" i="6"/>
  <c r="P140" i="6"/>
  <c r="P268" i="6"/>
  <c r="P304" i="6"/>
  <c r="P53" i="6"/>
  <c r="P301" i="6"/>
  <c r="P171" i="6"/>
  <c r="P106" i="6"/>
  <c r="P263" i="6"/>
  <c r="P105" i="6"/>
  <c r="P329" i="6"/>
  <c r="P67" i="6"/>
  <c r="P238" i="6"/>
  <c r="P315" i="6"/>
  <c r="P48" i="6"/>
  <c r="P141" i="6"/>
  <c r="P197" i="6"/>
  <c r="P186" i="6"/>
  <c r="P128" i="6"/>
  <c r="P180" i="6"/>
  <c r="P269" i="6"/>
  <c r="P97" i="6"/>
  <c r="P224" i="6"/>
  <c r="P74" i="6"/>
  <c r="P50" i="6"/>
  <c r="P129" i="6"/>
  <c r="P80" i="6"/>
  <c r="P303" i="6"/>
  <c r="P283" i="6"/>
  <c r="P25" i="6"/>
  <c r="P247" i="6"/>
  <c r="P332" i="6"/>
  <c r="P24" i="6"/>
  <c r="P85" i="6"/>
  <c r="P195" i="6"/>
  <c r="P257" i="6"/>
  <c r="P167" i="6"/>
  <c r="P327" i="6"/>
  <c r="P146" i="6"/>
  <c r="P210" i="6"/>
  <c r="P131" i="6"/>
  <c r="P302" i="6"/>
  <c r="P34" i="6"/>
  <c r="P111" i="6"/>
  <c r="P46" i="6"/>
  <c r="P261" i="6"/>
  <c r="P242" i="6"/>
  <c r="P193" i="6"/>
  <c r="P223" i="6"/>
  <c r="P89" i="6"/>
  <c r="P192" i="6"/>
  <c r="P199" i="6"/>
  <c r="P194" i="6"/>
  <c r="P198" i="6"/>
  <c r="P82" i="6"/>
  <c r="P81" i="6"/>
  <c r="P147" i="6"/>
  <c r="P88" i="6"/>
  <c r="P311" i="6"/>
  <c r="P291" i="6"/>
  <c r="P87" i="6"/>
  <c r="P47" i="6"/>
  <c r="P276" i="6"/>
  <c r="P203" i="6"/>
  <c r="P52" i="6"/>
  <c r="P230" i="6"/>
  <c r="P307" i="6"/>
  <c r="P40" i="6"/>
  <c r="P133" i="6"/>
  <c r="P181" i="6"/>
  <c r="P182" i="6"/>
  <c r="P120" i="6"/>
  <c r="P172" i="6"/>
  <c r="P58" i="6"/>
  <c r="P248" i="6"/>
  <c r="P130" i="6"/>
  <c r="P287" i="6"/>
  <c r="P244" i="6"/>
  <c r="P250" i="6"/>
  <c r="P91" i="6"/>
  <c r="P136" i="6"/>
  <c r="P258" i="6"/>
  <c r="P28" i="6"/>
  <c r="P200" i="6"/>
  <c r="P202" i="6"/>
  <c r="P90" i="6"/>
  <c r="P113" i="6"/>
  <c r="P170" i="6"/>
  <c r="P33" i="6"/>
  <c r="P255" i="6"/>
  <c r="P235" i="6"/>
  <c r="P328" i="6"/>
  <c r="P123" i="6"/>
  <c r="P294" i="6"/>
  <c r="P312" i="6"/>
  <c r="P103" i="6"/>
  <c r="P38" i="6"/>
  <c r="P29" i="6"/>
  <c r="P277" i="6"/>
  <c r="P322" i="6"/>
  <c r="P99" i="6"/>
  <c r="P139" i="6"/>
  <c r="P266" i="6"/>
  <c r="P36" i="6"/>
  <c r="P212" i="6"/>
  <c r="P214" i="6"/>
  <c r="P35" i="6"/>
  <c r="P319" i="6"/>
  <c r="P280" i="6"/>
  <c r="P32" i="6"/>
  <c r="P124" i="6"/>
  <c r="P168" i="6"/>
  <c r="P176" i="6"/>
  <c r="P112" i="6"/>
  <c r="P164" i="6"/>
  <c r="P26" i="6"/>
  <c r="P240" i="6"/>
  <c r="P122" i="6"/>
  <c r="P279" i="6"/>
  <c r="P288" i="6"/>
  <c r="P42" i="6"/>
  <c r="P83" i="6"/>
  <c r="P254" i="6"/>
  <c r="P336" i="6"/>
  <c r="P320" i="6"/>
  <c r="P63" i="6"/>
  <c r="P125" i="6"/>
  <c r="P252" i="6"/>
  <c r="P272" i="6"/>
  <c r="P100" i="6"/>
  <c r="P163" i="6"/>
  <c r="P305" i="6"/>
  <c r="P45" i="6"/>
  <c r="P293" i="6"/>
  <c r="P338" i="6"/>
  <c r="P44" i="6"/>
  <c r="P341" i="6"/>
  <c r="P218" i="6"/>
  <c r="P104" i="6"/>
  <c r="P156" i="6"/>
  <c r="P309" i="6"/>
  <c r="P207" i="6"/>
  <c r="P114" i="6"/>
  <c r="P271" i="6"/>
  <c r="P264" i="6"/>
  <c r="P337" i="6"/>
  <c r="P75" i="6"/>
  <c r="P246" i="6"/>
  <c r="P323" i="6"/>
  <c r="P56" i="6"/>
  <c r="P149" i="6"/>
  <c r="P118" i="6"/>
  <c r="P267" i="6"/>
  <c r="P289" i="6"/>
  <c r="P107" i="6"/>
  <c r="P245" i="6"/>
  <c r="P185" i="6"/>
  <c r="P191" i="6"/>
  <c r="P162" i="6"/>
  <c r="P226" i="6"/>
  <c r="P183" i="6"/>
  <c r="P21" i="6"/>
  <c r="P92" i="6"/>
  <c r="P274" i="6"/>
  <c r="P177" i="6"/>
  <c r="P155" i="6"/>
  <c r="P325" i="6"/>
  <c r="P121" i="6"/>
  <c r="P159" i="6"/>
  <c r="P110" i="6"/>
  <c r="P317" i="6"/>
  <c r="P318" i="6"/>
  <c r="P297" i="6"/>
  <c r="P142" i="6"/>
  <c r="P253" i="6"/>
  <c r="P236" i="6"/>
  <c r="P308" i="6"/>
  <c r="P37" i="6"/>
  <c r="P174" i="6"/>
  <c r="P228" i="6"/>
  <c r="P152" i="6"/>
  <c r="P208" i="6"/>
  <c r="P285" i="6"/>
  <c r="P95" i="6"/>
  <c r="P234" i="6"/>
  <c r="P217" i="6"/>
  <c r="P314" i="6"/>
  <c r="P330" i="6"/>
  <c r="P30" i="6"/>
  <c r="P205" i="6"/>
  <c r="P216" i="6"/>
  <c r="P225" i="6"/>
  <c r="P32" i="12"/>
  <c r="P39" i="12"/>
  <c r="P53" i="12"/>
  <c r="P299" i="12"/>
  <c r="P185" i="12"/>
  <c r="P40" i="12"/>
  <c r="P47" i="12"/>
  <c r="P113" i="12"/>
  <c r="P307" i="12"/>
  <c r="P186" i="12"/>
  <c r="P48" i="12"/>
  <c r="P55" i="12"/>
  <c r="P125" i="12"/>
  <c r="P315" i="12"/>
  <c r="P112" i="12"/>
  <c r="P140" i="12"/>
  <c r="P259" i="12"/>
  <c r="P301" i="12"/>
  <c r="P328" i="12"/>
  <c r="P120" i="12"/>
  <c r="P147" i="12"/>
  <c r="P267" i="12"/>
  <c r="P309" i="12"/>
  <c r="P324" i="12"/>
  <c r="P128" i="12"/>
  <c r="P155" i="12"/>
  <c r="P275" i="12"/>
  <c r="P317" i="12"/>
  <c r="P339" i="12"/>
  <c r="P23" i="12"/>
  <c r="P163" i="12"/>
  <c r="P283" i="12"/>
  <c r="P138" i="12"/>
  <c r="P212" i="12"/>
  <c r="P300" i="12"/>
  <c r="P182" i="12"/>
  <c r="P169" i="12"/>
  <c r="P327" i="12"/>
  <c r="P303" i="12"/>
  <c r="P286" i="12"/>
  <c r="P94" i="12"/>
  <c r="P103" i="12"/>
  <c r="P89" i="12"/>
  <c r="P266" i="12"/>
  <c r="P264" i="12"/>
  <c r="P102" i="12"/>
  <c r="P111" i="12"/>
  <c r="P29" i="12"/>
  <c r="P274" i="12"/>
  <c r="P265" i="12"/>
  <c r="P110" i="12"/>
  <c r="P37" i="12"/>
  <c r="P61" i="12"/>
  <c r="P56" i="12"/>
  <c r="P63" i="12"/>
  <c r="P131" i="12"/>
  <c r="P323" i="12"/>
  <c r="P272" i="12"/>
  <c r="P64" i="12"/>
  <c r="P71" i="12"/>
  <c r="P146" i="12"/>
  <c r="P166" i="12"/>
  <c r="P273" i="12"/>
  <c r="P72" i="12"/>
  <c r="P79" i="12"/>
  <c r="P154" i="12"/>
  <c r="P241" i="12"/>
  <c r="P203" i="12"/>
  <c r="P80" i="12"/>
  <c r="P87" i="12"/>
  <c r="P27" i="12"/>
  <c r="P250" i="12"/>
  <c r="P78" i="12"/>
  <c r="P118" i="12"/>
  <c r="P232" i="12"/>
  <c r="P269" i="12"/>
  <c r="P281" i="12"/>
  <c r="P287" i="12"/>
  <c r="P187" i="12"/>
  <c r="P243" i="12"/>
  <c r="P58" i="12"/>
  <c r="P157" i="12"/>
  <c r="P208" i="12"/>
  <c r="P249" i="12"/>
  <c r="P247" i="12"/>
  <c r="P66" i="12"/>
  <c r="P165" i="12"/>
  <c r="P216" i="12"/>
  <c r="P161" i="12"/>
  <c r="P195" i="12"/>
  <c r="P74" i="12"/>
  <c r="P173" i="12"/>
  <c r="P35" i="12"/>
  <c r="P85" i="12"/>
  <c r="P99" i="12"/>
  <c r="P168" i="12"/>
  <c r="P213" i="12"/>
  <c r="P337" i="12"/>
  <c r="P26" i="12"/>
  <c r="P126" i="12"/>
  <c r="P176" i="12"/>
  <c r="P217" i="12"/>
  <c r="P162" i="12"/>
  <c r="P34" i="12"/>
  <c r="P135" i="12"/>
  <c r="P184" i="12"/>
  <c r="P219" i="12"/>
  <c r="P177" i="12"/>
  <c r="P42" i="12"/>
  <c r="P141" i="12"/>
  <c r="P192" i="12"/>
  <c r="P86" i="12"/>
  <c r="P95" i="12"/>
  <c r="P59" i="12"/>
  <c r="P258" i="12"/>
  <c r="P263" i="12"/>
  <c r="P174" i="12"/>
  <c r="P261" i="12"/>
  <c r="P325" i="12"/>
  <c r="P282" i="12"/>
  <c r="P88" i="12"/>
  <c r="P121" i="12"/>
  <c r="P235" i="12"/>
  <c r="P277" i="12"/>
  <c r="P280" i="12"/>
  <c r="P96" i="12"/>
  <c r="P134" i="12"/>
  <c r="P238" i="12"/>
  <c r="P285" i="12"/>
  <c r="P279" i="12"/>
  <c r="P104" i="12"/>
  <c r="P137" i="12"/>
  <c r="P251" i="12"/>
  <c r="P46" i="12"/>
  <c r="P244" i="12"/>
  <c r="P209" i="12"/>
  <c r="P242" i="12"/>
  <c r="P288" i="12"/>
  <c r="P54" i="12"/>
  <c r="P51" i="12"/>
  <c r="P215" i="12"/>
  <c r="P245" i="12"/>
  <c r="P289" i="12"/>
  <c r="P62" i="12"/>
  <c r="P105" i="12"/>
  <c r="P226" i="12"/>
  <c r="P253" i="12"/>
  <c r="P336" i="12"/>
  <c r="P70" i="12"/>
  <c r="P109" i="12"/>
  <c r="P229" i="12"/>
  <c r="P68" i="12"/>
  <c r="P148" i="12"/>
  <c r="P206" i="12"/>
  <c r="P294" i="12"/>
  <c r="P194" i="12"/>
  <c r="P233" i="12"/>
  <c r="P293" i="12"/>
  <c r="P321" i="12"/>
  <c r="P77" i="12"/>
  <c r="P239" i="12"/>
  <c r="P124" i="12"/>
  <c r="P175" i="12"/>
  <c r="P320" i="12"/>
  <c r="P91" i="12"/>
  <c r="P82" i="12"/>
  <c r="P67" i="12"/>
  <c r="P304" i="12"/>
  <c r="P189" i="12"/>
  <c r="P221" i="12"/>
  <c r="P92" i="12"/>
  <c r="P143" i="12"/>
  <c r="P311" i="12"/>
  <c r="P205" i="12"/>
  <c r="P57" i="12"/>
  <c r="P139" i="12"/>
  <c r="P255" i="12"/>
  <c r="P178" i="12"/>
  <c r="P318" i="12"/>
  <c r="P156" i="12"/>
  <c r="P302" i="12"/>
  <c r="P90" i="12"/>
  <c r="P252" i="12"/>
  <c r="P240" i="12"/>
  <c r="P172" i="12"/>
  <c r="P36" i="12"/>
  <c r="P191" i="12"/>
  <c r="P331" i="12"/>
  <c r="P101" i="12"/>
  <c r="P270" i="12"/>
  <c r="P52" i="12"/>
  <c r="P145" i="12"/>
  <c r="P171" i="12"/>
  <c r="P115" i="12"/>
  <c r="P50" i="12"/>
  <c r="P200" i="12"/>
  <c r="P234" i="12"/>
  <c r="P338" i="12"/>
  <c r="P179" i="12"/>
  <c r="P220" i="12"/>
  <c r="P190" i="12"/>
  <c r="P30" i="12"/>
  <c r="P316" i="12"/>
  <c r="P237" i="12"/>
  <c r="P236" i="12"/>
  <c r="P106" i="12"/>
  <c r="P268" i="12"/>
  <c r="P296" i="12"/>
  <c r="P188" i="12"/>
  <c r="P334" i="12"/>
  <c r="P122" i="12"/>
  <c r="P284" i="12"/>
  <c r="P329" i="12"/>
  <c r="P204" i="12"/>
  <c r="P108" i="12"/>
  <c r="P159" i="12"/>
  <c r="P313" i="12"/>
  <c r="P214" i="12"/>
  <c r="P295" i="12"/>
  <c r="P65" i="12"/>
  <c r="P144" i="12"/>
  <c r="P256" i="12"/>
  <c r="P75" i="12"/>
  <c r="P129" i="12"/>
  <c r="P81" i="12"/>
  <c r="P160" i="12"/>
  <c r="P69" i="12"/>
  <c r="P290" i="12"/>
  <c r="P33" i="12"/>
  <c r="P123" i="12"/>
  <c r="P202" i="12"/>
  <c r="P142" i="12"/>
  <c r="P306" i="12"/>
  <c r="P49" i="12"/>
  <c r="P136" i="12"/>
  <c r="P31" i="12"/>
  <c r="P291" i="12"/>
  <c r="P314" i="12"/>
  <c r="P227" i="12"/>
  <c r="P116" i="12"/>
  <c r="P167" i="12"/>
  <c r="P319" i="12"/>
  <c r="P83" i="12"/>
  <c r="P246" i="12"/>
  <c r="P28" i="12"/>
  <c r="P183" i="12"/>
  <c r="P181" i="12"/>
  <c r="P218" i="12"/>
  <c r="P84" i="12"/>
  <c r="P117" i="12"/>
  <c r="P305" i="12"/>
  <c r="P197" i="12"/>
  <c r="P224" i="12"/>
  <c r="P100" i="12"/>
  <c r="P151" i="12"/>
  <c r="P158" i="12"/>
  <c r="P322" i="12"/>
  <c r="P248" i="12"/>
  <c r="P312" i="12"/>
  <c r="P76" i="12"/>
  <c r="P223" i="12"/>
  <c r="P211" i="12"/>
  <c r="P164" i="12"/>
  <c r="P310" i="12"/>
  <c r="P98" i="12"/>
  <c r="P260" i="12"/>
  <c r="P97" i="12"/>
  <c r="P262" i="12"/>
  <c r="P44" i="12"/>
  <c r="P199" i="12"/>
  <c r="P335" i="12"/>
  <c r="P107" i="12"/>
  <c r="P278" i="12"/>
  <c r="P60" i="12"/>
  <c r="P153" i="12"/>
  <c r="P149" i="12"/>
  <c r="P231" i="12"/>
  <c r="P332" i="12"/>
  <c r="P254" i="12"/>
  <c r="P43" i="12"/>
  <c r="P330" i="12"/>
  <c r="P73" i="12"/>
  <c r="P152" i="12"/>
  <c r="P257" i="12"/>
  <c r="P93" i="12"/>
  <c r="P25" i="12"/>
  <c r="P119" i="12"/>
  <c r="P201" i="12"/>
  <c r="P132" i="12"/>
  <c r="P298" i="12"/>
  <c r="P41" i="12"/>
  <c r="P127" i="12"/>
  <c r="P225" i="12"/>
  <c r="P150" i="12"/>
  <c r="P24" i="12"/>
  <c r="P21" i="12"/>
  <c r="P333" i="12"/>
  <c r="P222" i="12"/>
  <c r="P193" i="12"/>
  <c r="P170" i="12"/>
  <c r="P276" i="12"/>
  <c r="P210" i="12"/>
  <c r="P228" i="12"/>
  <c r="P297" i="12"/>
  <c r="P271" i="12"/>
  <c r="P198" i="12"/>
  <c r="P196" i="12"/>
  <c r="P38" i="12"/>
  <c r="P133" i="12"/>
  <c r="P207" i="12"/>
  <c r="P130" i="12"/>
  <c r="P180" i="12"/>
  <c r="P292" i="12"/>
  <c r="P22" i="12"/>
  <c r="P326" i="12"/>
  <c r="P45" i="12"/>
  <c r="P308" i="12"/>
  <c r="P114" i="12"/>
  <c r="P230" i="12"/>
  <c r="E4" i="12"/>
  <c r="F18" i="13"/>
  <c r="F19" i="13" s="1"/>
  <c r="C18" i="13"/>
  <c r="P46" i="11"/>
  <c r="P198" i="11"/>
  <c r="P69" i="11"/>
  <c r="P102" i="11"/>
  <c r="P262" i="11"/>
  <c r="P146" i="11"/>
  <c r="P255" i="11"/>
  <c r="P306" i="11"/>
  <c r="P24" i="11"/>
  <c r="P270" i="11"/>
  <c r="P154" i="11"/>
  <c r="P259" i="11"/>
  <c r="P309" i="11"/>
  <c r="P61" i="11"/>
  <c r="P214" i="11"/>
  <c r="P207" i="11"/>
  <c r="P172" i="11"/>
  <c r="P204" i="11"/>
  <c r="P228" i="11"/>
  <c r="P337" i="11"/>
  <c r="P151" i="11"/>
  <c r="P116" i="11"/>
  <c r="P233" i="11"/>
  <c r="P283" i="11"/>
  <c r="P314" i="11"/>
  <c r="P159" i="11"/>
  <c r="P124" i="11"/>
  <c r="P241" i="11"/>
  <c r="P291" i="11"/>
  <c r="P317" i="11"/>
  <c r="P167" i="11"/>
  <c r="P51" i="11"/>
  <c r="P157" i="11"/>
  <c r="P129" i="11"/>
  <c r="P64" i="11"/>
  <c r="P165" i="11"/>
  <c r="P137" i="11"/>
  <c r="P71" i="11"/>
  <c r="P134" i="11"/>
  <c r="P147" i="11"/>
  <c r="P220" i="11"/>
  <c r="P322" i="11"/>
  <c r="P79" i="11"/>
  <c r="P142" i="11"/>
  <c r="P155" i="11"/>
  <c r="P229" i="11"/>
  <c r="P327" i="11"/>
  <c r="P21" i="11"/>
  <c r="P76" i="11"/>
  <c r="P66" i="11"/>
  <c r="P189" i="11"/>
  <c r="P161" i="11"/>
  <c r="P136" i="11"/>
  <c r="P302" i="11"/>
  <c r="P58" i="11"/>
  <c r="P133" i="11"/>
  <c r="P105" i="11"/>
  <c r="P245" i="11"/>
  <c r="P321" i="11"/>
  <c r="P31" i="11"/>
  <c r="P141" i="11"/>
  <c r="P113" i="11"/>
  <c r="P247" i="11"/>
  <c r="P324" i="11"/>
  <c r="P41" i="11"/>
  <c r="P94" i="11"/>
  <c r="P254" i="11"/>
  <c r="P138" i="11"/>
  <c r="P73" i="11"/>
  <c r="P202" i="11"/>
  <c r="P296" i="11"/>
  <c r="P59" i="11"/>
  <c r="P82" i="11"/>
  <c r="P268" i="11"/>
  <c r="P336" i="11"/>
  <c r="P29" i="11"/>
  <c r="P222" i="11"/>
  <c r="P92" i="11"/>
  <c r="P281" i="11"/>
  <c r="P103" i="11"/>
  <c r="P60" i="11"/>
  <c r="P226" i="11"/>
  <c r="P285" i="11"/>
  <c r="P25" i="11"/>
  <c r="P23" i="11"/>
  <c r="P279" i="11"/>
  <c r="P341" i="11"/>
  <c r="P231" i="11"/>
  <c r="P239" i="11"/>
  <c r="P49" i="11"/>
  <c r="P195" i="11"/>
  <c r="P210" i="11"/>
  <c r="P160" i="11"/>
  <c r="P236" i="11"/>
  <c r="P275" i="11"/>
  <c r="P184" i="11"/>
  <c r="P221" i="11"/>
  <c r="P251" i="11"/>
  <c r="P335" i="11"/>
  <c r="P261" i="11"/>
  <c r="P148" i="11"/>
  <c r="P112" i="11"/>
  <c r="P216" i="11"/>
  <c r="P206" i="11"/>
  <c r="P145" i="11"/>
  <c r="P323" i="11"/>
  <c r="P87" i="11"/>
  <c r="P95" i="11"/>
  <c r="P40" i="11"/>
  <c r="P225" i="11"/>
  <c r="P284" i="11"/>
  <c r="P70" i="11"/>
  <c r="P197" i="11"/>
  <c r="P65" i="11"/>
  <c r="P292" i="11"/>
  <c r="P84" i="11"/>
  <c r="P123" i="11"/>
  <c r="P224" i="11"/>
  <c r="P339" i="11"/>
  <c r="P118" i="11"/>
  <c r="P126" i="11"/>
  <c r="P50" i="11"/>
  <c r="P74" i="11"/>
  <c r="P340" i="11"/>
  <c r="P274" i="11"/>
  <c r="P299" i="11"/>
  <c r="P97" i="11"/>
  <c r="P256" i="11"/>
  <c r="P290" i="11"/>
  <c r="P316" i="11"/>
  <c r="P242" i="11"/>
  <c r="P83" i="11"/>
  <c r="P264" i="11"/>
  <c r="P298" i="11"/>
  <c r="P109" i="11"/>
  <c r="P209" i="11"/>
  <c r="P282" i="11"/>
  <c r="P34" i="11"/>
  <c r="P62" i="11"/>
  <c r="P125" i="11"/>
  <c r="P32" i="11"/>
  <c r="P286" i="11"/>
  <c r="P56" i="11"/>
  <c r="P180" i="11"/>
  <c r="P271" i="11"/>
  <c r="P333" i="11"/>
  <c r="P223" i="11"/>
  <c r="P187" i="11"/>
  <c r="P176" i="11"/>
  <c r="P295" i="11"/>
  <c r="P182" i="11"/>
  <c r="P190" i="11"/>
  <c r="P193" i="11"/>
  <c r="P240" i="11"/>
  <c r="P293" i="11"/>
  <c r="P272" i="11"/>
  <c r="P300" i="11"/>
  <c r="P318" i="11"/>
  <c r="P80" i="11"/>
  <c r="P267" i="11"/>
  <c r="P332" i="11"/>
  <c r="P213" i="11"/>
  <c r="P57" i="11"/>
  <c r="P67" i="11"/>
  <c r="P315" i="11"/>
  <c r="P54" i="11"/>
  <c r="P173" i="11"/>
  <c r="P273" i="11"/>
  <c r="P248" i="11"/>
  <c r="P36" i="11"/>
  <c r="P44" i="11"/>
  <c r="P108" i="11"/>
  <c r="P269" i="11"/>
  <c r="P325" i="11"/>
  <c r="P72" i="11"/>
  <c r="P115" i="11"/>
  <c r="P218" i="11"/>
  <c r="P331" i="11"/>
  <c r="P110" i="11"/>
  <c r="P122" i="11"/>
  <c r="P196" i="11"/>
  <c r="P53" i="11"/>
  <c r="P63" i="11"/>
  <c r="P91" i="11"/>
  <c r="P257" i="11"/>
  <c r="P307" i="11"/>
  <c r="P338" i="11"/>
  <c r="P308" i="11"/>
  <c r="P330" i="11"/>
  <c r="P329" i="11"/>
  <c r="P328" i="11"/>
  <c r="P310" i="11"/>
  <c r="P181" i="11"/>
  <c r="P27" i="11"/>
  <c r="P119" i="11"/>
  <c r="P201" i="11"/>
  <c r="P266" i="11"/>
  <c r="P26" i="11"/>
  <c r="P85" i="11"/>
  <c r="P280" i="11"/>
  <c r="P263" i="11"/>
  <c r="P55" i="11"/>
  <c r="P48" i="11"/>
  <c r="P107" i="11"/>
  <c r="P212" i="11"/>
  <c r="P312" i="11"/>
  <c r="P215" i="11"/>
  <c r="P179" i="11"/>
  <c r="P168" i="11"/>
  <c r="P258" i="11"/>
  <c r="P174" i="11"/>
  <c r="P186" i="11"/>
  <c r="P243" i="11"/>
  <c r="P30" i="11"/>
  <c r="P38" i="11"/>
  <c r="P42" i="11"/>
  <c r="P250" i="11"/>
  <c r="P260" i="11"/>
  <c r="P289" i="11"/>
  <c r="P246" i="11"/>
  <c r="P278" i="11"/>
  <c r="P81" i="11"/>
  <c r="P117" i="11"/>
  <c r="P149" i="11"/>
  <c r="P163" i="11"/>
  <c r="P185" i="11"/>
  <c r="P183" i="11"/>
  <c r="P265" i="11"/>
  <c r="P342" i="11"/>
  <c r="P33" i="11"/>
  <c r="P156" i="11"/>
  <c r="P152" i="11"/>
  <c r="P219" i="11"/>
  <c r="P135" i="11"/>
  <c r="P143" i="11"/>
  <c r="P171" i="11"/>
  <c r="P101" i="11"/>
  <c r="P311" i="11"/>
  <c r="P93" i="11"/>
  <c r="P114" i="11"/>
  <c r="P144" i="11"/>
  <c r="P45" i="11"/>
  <c r="P238" i="11"/>
  <c r="P177" i="11"/>
  <c r="P313" i="11"/>
  <c r="P86" i="11"/>
  <c r="P47" i="11"/>
  <c r="P140" i="11"/>
  <c r="P200" i="11"/>
  <c r="P319" i="11"/>
  <c r="P98" i="11"/>
  <c r="P132" i="11"/>
  <c r="P164" i="11"/>
  <c r="P43" i="11"/>
  <c r="P100" i="11"/>
  <c r="P131" i="11"/>
  <c r="P153" i="11"/>
  <c r="P287" i="11"/>
  <c r="P104" i="11"/>
  <c r="P211" i="11"/>
  <c r="P203" i="11"/>
  <c r="P191" i="11"/>
  <c r="P75" i="11"/>
  <c r="P120" i="11"/>
  <c r="P320" i="11"/>
  <c r="P150" i="11"/>
  <c r="P158" i="11"/>
  <c r="P170" i="11"/>
  <c r="P277" i="11"/>
  <c r="P37" i="11"/>
  <c r="P230" i="11"/>
  <c r="P169" i="11"/>
  <c r="P304" i="11"/>
  <c r="P78" i="11"/>
  <c r="P205" i="11"/>
  <c r="P188" i="11"/>
  <c r="P297" i="11"/>
  <c r="P99" i="11"/>
  <c r="P175" i="11"/>
  <c r="P139" i="11"/>
  <c r="P253" i="11"/>
  <c r="P303" i="11"/>
  <c r="P217" i="11"/>
  <c r="P249" i="11"/>
  <c r="P192" i="11"/>
  <c r="P244" i="11"/>
  <c r="P288" i="11"/>
  <c r="P194" i="11"/>
  <c r="P128" i="11"/>
  <c r="P326" i="11"/>
  <c r="P305" i="11"/>
  <c r="P237" i="11"/>
  <c r="P52" i="11"/>
  <c r="P235" i="11"/>
  <c r="P199" i="11"/>
  <c r="P22" i="11"/>
  <c r="P334" i="11"/>
  <c r="P234" i="11"/>
  <c r="P39" i="11"/>
  <c r="P89" i="11"/>
  <c r="P68" i="11"/>
  <c r="P90" i="11"/>
  <c r="P276" i="11"/>
  <c r="P106" i="11"/>
  <c r="P232" i="11"/>
  <c r="P130" i="11"/>
  <c r="P252" i="11"/>
  <c r="P227" i="11"/>
  <c r="P294" i="11"/>
  <c r="P162" i="11"/>
  <c r="P127" i="11"/>
  <c r="P301" i="11"/>
  <c r="P35" i="11"/>
  <c r="P28" i="11"/>
  <c r="P96" i="11"/>
  <c r="P166" i="11"/>
  <c r="P111" i="11"/>
  <c r="P88" i="11"/>
  <c r="P208" i="11"/>
  <c r="P178" i="11"/>
  <c r="P77" i="11"/>
  <c r="P121" i="11"/>
  <c r="Q95" i="6"/>
  <c r="Q53" i="6"/>
  <c r="Q133" i="6"/>
  <c r="Q246" i="6"/>
  <c r="Q164" i="6"/>
  <c r="Q103" i="6"/>
  <c r="Q61" i="6"/>
  <c r="Q141" i="6"/>
  <c r="Q254" i="6"/>
  <c r="Q169" i="6"/>
  <c r="Q111" i="6"/>
  <c r="Q69" i="6"/>
  <c r="Q42" i="6"/>
  <c r="Q76" i="6"/>
  <c r="Q143" i="6"/>
  <c r="Q321" i="6"/>
  <c r="Q250" i="6"/>
  <c r="Q50" i="6"/>
  <c r="Q60" i="6"/>
  <c r="Q155" i="6"/>
  <c r="Q329" i="6"/>
  <c r="Q258" i="6"/>
  <c r="Q58" i="6"/>
  <c r="Q123" i="6"/>
  <c r="Q223" i="6"/>
  <c r="Q140" i="6"/>
  <c r="Q266" i="6"/>
  <c r="Q66" i="6"/>
  <c r="Q40" i="6"/>
  <c r="Q109" i="6"/>
  <c r="Q189" i="6"/>
  <c r="Q302" i="6"/>
  <c r="Q235" i="6"/>
  <c r="Q166" i="6"/>
  <c r="Q326" i="6"/>
  <c r="Q294" i="6"/>
  <c r="Q185" i="6"/>
  <c r="Q291" i="6"/>
  <c r="Q217" i="6"/>
  <c r="Q289" i="6"/>
  <c r="Q48" i="6"/>
  <c r="Q117" i="6"/>
  <c r="Q197" i="6"/>
  <c r="Q310" i="6"/>
  <c r="Q243" i="6"/>
  <c r="Q56" i="6"/>
  <c r="Q124" i="6"/>
  <c r="Q205" i="6"/>
  <c r="Q137" i="6"/>
  <c r="Q251" i="6"/>
  <c r="Q64" i="6"/>
  <c r="Q22" i="6"/>
  <c r="Q106" i="6"/>
  <c r="Q178" i="6"/>
  <c r="Q271" i="6"/>
  <c r="Q195" i="6"/>
  <c r="Q314" i="6"/>
  <c r="Q114" i="6"/>
  <c r="Q186" i="6"/>
  <c r="Q279" i="6"/>
  <c r="Q201" i="6"/>
  <c r="Q322" i="6"/>
  <c r="Q122" i="6"/>
  <c r="Q194" i="6"/>
  <c r="Q287" i="6"/>
  <c r="Q220" i="6"/>
  <c r="Q330" i="6"/>
  <c r="Q129" i="6"/>
  <c r="Q104" i="6"/>
  <c r="Q62" i="6"/>
  <c r="Q207" i="6"/>
  <c r="Q229" i="6"/>
  <c r="Q299" i="6"/>
  <c r="Q320" i="6"/>
  <c r="Q262" i="6"/>
  <c r="Q145" i="6"/>
  <c r="Q259" i="6"/>
  <c r="Q338" i="6"/>
  <c r="Q118" i="6"/>
  <c r="Q92" i="6"/>
  <c r="Q112" i="6"/>
  <c r="Q70" i="6"/>
  <c r="Q213" i="6"/>
  <c r="Q237" i="6"/>
  <c r="Q307" i="6"/>
  <c r="Q120" i="6"/>
  <c r="Q78" i="6"/>
  <c r="Q216" i="6"/>
  <c r="Q245" i="6"/>
  <c r="Q315" i="6"/>
  <c r="Q127" i="6"/>
  <c r="Q86" i="6"/>
  <c r="Q59" i="6"/>
  <c r="Q160" i="6"/>
  <c r="Q335" i="6"/>
  <c r="Q268" i="6"/>
  <c r="Q249" i="6"/>
  <c r="Q67" i="6"/>
  <c r="Q168" i="6"/>
  <c r="Q334" i="6"/>
  <c r="Q276" i="6"/>
  <c r="Q257" i="6"/>
  <c r="Q75" i="6"/>
  <c r="Q176" i="6"/>
  <c r="Q156" i="6"/>
  <c r="Q284" i="6"/>
  <c r="Q265" i="6"/>
  <c r="Q83" i="6"/>
  <c r="Q57" i="6"/>
  <c r="Q125" i="6"/>
  <c r="Q264" i="6"/>
  <c r="Q293" i="6"/>
  <c r="Q281" i="6"/>
  <c r="Q230" i="6"/>
  <c r="Q313" i="6"/>
  <c r="Q227" i="6"/>
  <c r="Q306" i="6"/>
  <c r="Q152" i="6"/>
  <c r="Q184" i="6"/>
  <c r="Q65" i="6"/>
  <c r="Q84" i="6"/>
  <c r="Q272" i="6"/>
  <c r="Q301" i="6"/>
  <c r="Q297" i="6"/>
  <c r="Q73" i="6"/>
  <c r="Q28" i="6"/>
  <c r="Q280" i="6"/>
  <c r="Q309" i="6"/>
  <c r="Q147" i="6"/>
  <c r="Q81" i="6"/>
  <c r="Q82" i="6"/>
  <c r="Q154" i="6"/>
  <c r="Q247" i="6"/>
  <c r="Q163" i="6"/>
  <c r="Q290" i="6"/>
  <c r="Q90" i="6"/>
  <c r="Q162" i="6"/>
  <c r="Q255" i="6"/>
  <c r="Q179" i="6"/>
  <c r="Q298" i="6"/>
  <c r="Q98" i="6"/>
  <c r="Q72" i="6"/>
  <c r="Q30" i="6"/>
  <c r="Q177" i="6"/>
  <c r="Q191" i="6"/>
  <c r="Q267" i="6"/>
  <c r="Q80" i="6"/>
  <c r="Q38" i="6"/>
  <c r="Q187" i="6"/>
  <c r="Q206" i="6"/>
  <c r="Q275" i="6"/>
  <c r="Q88" i="6"/>
  <c r="Q46" i="6"/>
  <c r="Q193" i="6"/>
  <c r="Q215" i="6"/>
  <c r="Q283" i="6"/>
  <c r="Q96" i="6"/>
  <c r="Q54" i="6"/>
  <c r="Q27" i="6"/>
  <c r="Q210" i="6"/>
  <c r="Q303" i="6"/>
  <c r="Q236" i="6"/>
  <c r="Q148" i="6"/>
  <c r="Q214" i="6"/>
  <c r="Q138" i="6"/>
  <c r="Q172" i="6"/>
  <c r="Q295" i="6"/>
  <c r="Q253" i="6"/>
  <c r="Q285" i="6"/>
  <c r="Q317" i="6"/>
  <c r="Q128" i="6"/>
  <c r="Q188" i="6"/>
  <c r="Q43" i="6"/>
  <c r="Q273" i="6"/>
  <c r="Q115" i="6"/>
  <c r="Q36" i="6"/>
  <c r="Q325" i="6"/>
  <c r="Q97" i="6"/>
  <c r="Q304" i="6"/>
  <c r="Q196" i="6"/>
  <c r="Q44" i="6"/>
  <c r="Q341" i="6"/>
  <c r="Q113" i="6"/>
  <c r="Q45" i="6"/>
  <c r="Q238" i="6"/>
  <c r="Q108" i="6"/>
  <c r="Q231" i="6"/>
  <c r="Q228" i="6"/>
  <c r="Q225" i="6"/>
  <c r="Q35" i="6"/>
  <c r="Q241" i="6"/>
  <c r="Q107" i="6"/>
  <c r="Q252" i="6"/>
  <c r="Q55" i="6"/>
  <c r="Q142" i="6"/>
  <c r="Q332" i="6"/>
  <c r="Q21" i="6"/>
  <c r="Q212" i="6"/>
  <c r="Q71" i="6"/>
  <c r="Q158" i="6"/>
  <c r="Q153" i="6"/>
  <c r="Q37" i="6"/>
  <c r="Q52" i="6"/>
  <c r="Q233" i="6"/>
  <c r="Q159" i="6"/>
  <c r="Q274" i="6"/>
  <c r="Q224" i="6"/>
  <c r="Q134" i="6"/>
  <c r="Q99" i="6"/>
  <c r="Q244" i="6"/>
  <c r="Q68" i="6"/>
  <c r="Q316" i="6"/>
  <c r="Q119" i="6"/>
  <c r="Q157" i="6"/>
  <c r="Q208" i="6"/>
  <c r="Q85" i="6"/>
  <c r="Q278" i="6"/>
  <c r="Q24" i="6"/>
  <c r="Q173" i="6"/>
  <c r="Q219" i="6"/>
  <c r="Q101" i="6"/>
  <c r="Q146" i="6"/>
  <c r="Q151" i="6"/>
  <c r="Q305" i="6"/>
  <c r="Q170" i="6"/>
  <c r="Q327" i="6"/>
  <c r="Q288" i="6"/>
  <c r="Q116" i="6"/>
  <c r="Q308" i="6"/>
  <c r="Q144" i="6"/>
  <c r="Q234" i="6"/>
  <c r="Q25" i="6"/>
  <c r="Q232" i="6"/>
  <c r="Q331" i="6"/>
  <c r="Q102" i="6"/>
  <c r="Q269" i="6"/>
  <c r="Q41" i="6"/>
  <c r="Q248" i="6"/>
  <c r="Q183" i="6"/>
  <c r="Q23" i="6"/>
  <c r="Q192" i="6"/>
  <c r="Q300" i="6"/>
  <c r="Q131" i="6"/>
  <c r="Q263" i="6"/>
  <c r="Q260" i="6"/>
  <c r="Q204" i="6"/>
  <c r="Q200" i="6"/>
  <c r="Q171" i="6"/>
  <c r="Q318" i="6"/>
  <c r="Q47" i="6"/>
  <c r="Q130" i="6"/>
  <c r="Q209" i="6"/>
  <c r="Q63" i="6"/>
  <c r="Q150" i="6"/>
  <c r="Q340" i="6"/>
  <c r="Q29" i="6"/>
  <c r="Q222" i="6"/>
  <c r="Q79" i="6"/>
  <c r="Q121" i="6"/>
  <c r="Q328" i="6"/>
  <c r="Q218" i="6"/>
  <c r="Q175" i="6"/>
  <c r="Q202" i="6"/>
  <c r="Q256" i="6"/>
  <c r="Q180" i="6"/>
  <c r="Q31" i="6"/>
  <c r="Q311" i="6"/>
  <c r="Q26" i="6"/>
  <c r="Q190" i="6"/>
  <c r="Q51" i="6"/>
  <c r="Q94" i="6"/>
  <c r="Q261" i="6"/>
  <c r="Q33" i="6"/>
  <c r="Q240" i="6"/>
  <c r="Q339" i="6"/>
  <c r="Q110" i="6"/>
  <c r="Q277" i="6"/>
  <c r="Q49" i="6"/>
  <c r="Q91" i="6"/>
  <c r="Q167" i="6"/>
  <c r="Q337" i="6"/>
  <c r="Q181" i="6"/>
  <c r="Q221" i="6"/>
  <c r="Q292" i="6"/>
  <c r="Q226" i="6"/>
  <c r="Q296" i="6"/>
  <c r="Q105" i="6"/>
  <c r="Q174" i="6"/>
  <c r="Q323" i="6"/>
  <c r="Q39" i="6"/>
  <c r="Q270" i="6"/>
  <c r="Q93" i="6"/>
  <c r="Q239" i="6"/>
  <c r="Q161" i="6"/>
  <c r="Q135" i="6"/>
  <c r="Q182" i="6"/>
  <c r="Q312" i="6"/>
  <c r="Q132" i="6"/>
  <c r="Q324" i="6"/>
  <c r="Q319" i="6"/>
  <c r="Q126" i="6"/>
  <c r="Q286" i="6"/>
  <c r="Q282" i="6"/>
  <c r="Q199" i="6"/>
  <c r="Q100" i="6"/>
  <c r="Q198" i="6"/>
  <c r="Q149" i="6"/>
  <c r="Q34" i="6"/>
  <c r="Q165" i="6"/>
  <c r="Q32" i="6"/>
  <c r="Q242" i="6"/>
  <c r="Q336" i="6"/>
  <c r="Q77" i="6"/>
  <c r="Q211" i="6"/>
  <c r="Q74" i="6"/>
  <c r="Q203" i="6"/>
  <c r="Q139" i="6"/>
  <c r="Q136" i="6"/>
  <c r="Q89" i="6"/>
  <c r="Q333" i="6"/>
  <c r="Q87" i="6"/>
  <c r="Q29" i="12"/>
  <c r="Q106" i="12"/>
  <c r="Q192" i="12"/>
  <c r="Q287" i="12"/>
  <c r="Q61" i="12"/>
  <c r="Q135" i="12"/>
  <c r="Q245" i="12"/>
  <c r="Q319" i="12"/>
  <c r="Q99" i="12"/>
  <c r="Q70" i="12"/>
  <c r="Q178" i="12"/>
  <c r="Q257" i="12"/>
  <c r="Q107" i="12"/>
  <c r="Q102" i="12"/>
  <c r="Q186" i="12"/>
  <c r="Q274" i="12"/>
  <c r="Q115" i="12"/>
  <c r="Q118" i="12"/>
  <c r="Q187" i="12"/>
  <c r="Q228" i="12"/>
  <c r="Q131" i="12"/>
  <c r="Q134" i="12"/>
  <c r="Q194" i="12"/>
  <c r="Q234" i="12"/>
  <c r="Q139" i="12"/>
  <c r="Q137" i="12"/>
  <c r="Q202" i="12"/>
  <c r="Q266" i="12"/>
  <c r="Q23" i="12"/>
  <c r="Q147" i="12"/>
  <c r="Q203" i="12"/>
  <c r="Q328" i="12"/>
  <c r="Q39" i="12"/>
  <c r="Q155" i="12"/>
  <c r="Q247" i="12"/>
  <c r="Q339" i="12"/>
  <c r="Q47" i="12"/>
  <c r="Q44" i="12"/>
  <c r="Q263" i="12"/>
  <c r="Q222" i="12"/>
  <c r="Q91" i="12"/>
  <c r="Q165" i="12"/>
  <c r="Q277" i="12"/>
  <c r="Q146" i="12"/>
  <c r="Q123" i="12"/>
  <c r="Q197" i="12"/>
  <c r="Q309" i="12"/>
  <c r="Q180" i="12"/>
  <c r="Q55" i="12"/>
  <c r="Q46" i="12"/>
  <c r="Q271" i="12"/>
  <c r="Q258" i="12"/>
  <c r="Q71" i="12"/>
  <c r="Q78" i="12"/>
  <c r="Q279" i="12"/>
  <c r="Q304" i="12"/>
  <c r="Q79" i="12"/>
  <c r="Q133" i="12"/>
  <c r="Q295" i="12"/>
  <c r="Q305" i="12"/>
  <c r="Q89" i="12"/>
  <c r="Q153" i="12"/>
  <c r="Q303" i="12"/>
  <c r="Q312" i="12"/>
  <c r="Q105" i="12"/>
  <c r="Q161" i="12"/>
  <c r="Q311" i="12"/>
  <c r="Q313" i="12"/>
  <c r="Q113" i="12"/>
  <c r="Q169" i="12"/>
  <c r="Q327" i="12"/>
  <c r="Q320" i="12"/>
  <c r="Q121" i="12"/>
  <c r="Q185" i="12"/>
  <c r="Q335" i="12"/>
  <c r="Q321" i="12"/>
  <c r="Q24" i="12"/>
  <c r="Q193" i="12"/>
  <c r="Q125" i="12"/>
  <c r="Q208" i="12"/>
  <c r="Q31" i="12"/>
  <c r="Q229" i="12"/>
  <c r="Q223" i="12"/>
  <c r="Q196" i="12"/>
  <c r="Q63" i="12"/>
  <c r="Q84" i="12"/>
  <c r="Q276" i="12"/>
  <c r="Q214" i="12"/>
  <c r="Q32" i="12"/>
  <c r="Q201" i="12"/>
  <c r="Q154" i="12"/>
  <c r="Q211" i="12"/>
  <c r="Q40" i="12"/>
  <c r="Q217" i="12"/>
  <c r="Q172" i="12"/>
  <c r="Q240" i="12"/>
  <c r="Q56" i="12"/>
  <c r="Q52" i="12"/>
  <c r="Q175" i="12"/>
  <c r="Q296" i="12"/>
  <c r="Q64" i="12"/>
  <c r="Q119" i="12"/>
  <c r="Q183" i="12"/>
  <c r="Q297" i="12"/>
  <c r="Q72" i="12"/>
  <c r="Q136" i="12"/>
  <c r="Q188" i="12"/>
  <c r="Q329" i="12"/>
  <c r="Q88" i="12"/>
  <c r="Q144" i="12"/>
  <c r="Q191" i="12"/>
  <c r="Q332" i="12"/>
  <c r="Q96" i="12"/>
  <c r="Q152" i="12"/>
  <c r="Q199" i="12"/>
  <c r="Q306" i="12"/>
  <c r="Q104" i="12"/>
  <c r="Q168" i="12"/>
  <c r="Q204" i="12"/>
  <c r="Q322" i="12"/>
  <c r="Q97" i="12"/>
  <c r="Q100" i="12"/>
  <c r="Q308" i="12"/>
  <c r="Q227" i="12"/>
  <c r="Q129" i="12"/>
  <c r="Q164" i="12"/>
  <c r="Q207" i="12"/>
  <c r="Q246" i="12"/>
  <c r="Q22" i="12"/>
  <c r="Q176" i="12"/>
  <c r="Q212" i="12"/>
  <c r="Q333" i="12"/>
  <c r="Q54" i="12"/>
  <c r="Q184" i="12"/>
  <c r="Q216" i="12"/>
  <c r="Q289" i="12"/>
  <c r="Q143" i="12"/>
  <c r="Q200" i="12"/>
  <c r="Q218" i="12"/>
  <c r="Q325" i="12"/>
  <c r="Q159" i="12"/>
  <c r="Q233" i="12"/>
  <c r="Q224" i="12"/>
  <c r="Q288" i="12"/>
  <c r="Q28" i="12"/>
  <c r="Q242" i="12"/>
  <c r="Q230" i="12"/>
  <c r="Q314" i="12"/>
  <c r="Q60" i="12"/>
  <c r="Q253" i="12"/>
  <c r="Q236" i="12"/>
  <c r="Q336" i="12"/>
  <c r="Q120" i="12"/>
  <c r="Q261" i="12"/>
  <c r="Q239" i="12"/>
  <c r="Q337" i="12"/>
  <c r="Q130" i="12"/>
  <c r="Q269" i="12"/>
  <c r="Q254" i="12"/>
  <c r="Q41" i="12"/>
  <c r="Q48" i="12"/>
  <c r="Q108" i="12"/>
  <c r="Q235" i="12"/>
  <c r="Q73" i="12"/>
  <c r="Q80" i="12"/>
  <c r="Q140" i="12"/>
  <c r="Q259" i="12"/>
  <c r="Q25" i="12"/>
  <c r="Q132" i="12"/>
  <c r="Q285" i="12"/>
  <c r="Q262" i="12"/>
  <c r="Q33" i="12"/>
  <c r="Q142" i="12"/>
  <c r="Q293" i="12"/>
  <c r="Q270" i="12"/>
  <c r="Q49" i="12"/>
  <c r="Q150" i="12"/>
  <c r="Q301" i="12"/>
  <c r="Q278" i="12"/>
  <c r="Q57" i="12"/>
  <c r="Q158" i="12"/>
  <c r="Q317" i="12"/>
  <c r="Q286" i="12"/>
  <c r="Q65" i="12"/>
  <c r="Q174" i="12"/>
  <c r="Q167" i="12"/>
  <c r="Q294" i="12"/>
  <c r="Q81" i="12"/>
  <c r="Q182" i="12"/>
  <c r="Q220" i="12"/>
  <c r="Q302" i="12"/>
  <c r="Q87" i="12"/>
  <c r="Q190" i="12"/>
  <c r="Q252" i="12"/>
  <c r="Q310" i="12"/>
  <c r="Q95" i="12"/>
  <c r="Q206" i="12"/>
  <c r="Q260" i="12"/>
  <c r="Q318" i="12"/>
  <c r="Q103" i="12"/>
  <c r="Q112" i="12"/>
  <c r="Q76" i="12"/>
  <c r="Q291" i="12"/>
  <c r="Q42" i="12"/>
  <c r="Q151" i="12"/>
  <c r="Q145" i="12"/>
  <c r="Q323" i="12"/>
  <c r="Q111" i="12"/>
  <c r="Q30" i="12"/>
  <c r="Q268" i="12"/>
  <c r="Q326" i="12"/>
  <c r="Q26" i="12"/>
  <c r="Q62" i="12"/>
  <c r="Q284" i="12"/>
  <c r="Q334" i="12"/>
  <c r="Q34" i="12"/>
  <c r="Q124" i="12"/>
  <c r="Q292" i="12"/>
  <c r="Q122" i="12"/>
  <c r="Q50" i="12"/>
  <c r="Q126" i="12"/>
  <c r="Q300" i="12"/>
  <c r="Q231" i="12"/>
  <c r="Q58" i="12"/>
  <c r="Q67" i="12"/>
  <c r="Q166" i="12"/>
  <c r="Q127" i="12"/>
  <c r="Q195" i="12"/>
  <c r="Q101" i="12"/>
  <c r="Q198" i="12"/>
  <c r="Q160" i="12"/>
  <c r="Q255" i="12"/>
  <c r="Q117" i="12"/>
  <c r="Q68" i="12"/>
  <c r="Q299" i="12"/>
  <c r="Q249" i="12"/>
  <c r="Q21" i="12"/>
  <c r="Q90" i="12"/>
  <c r="Q307" i="12"/>
  <c r="Q264" i="12"/>
  <c r="Q37" i="12"/>
  <c r="Q92" i="12"/>
  <c r="Q315" i="12"/>
  <c r="Q265" i="12"/>
  <c r="Q45" i="12"/>
  <c r="Q94" i="12"/>
  <c r="Q331" i="12"/>
  <c r="Q282" i="12"/>
  <c r="Q53" i="12"/>
  <c r="Q114" i="12"/>
  <c r="Q241" i="12"/>
  <c r="Q330" i="12"/>
  <c r="Q69" i="12"/>
  <c r="Q148" i="12"/>
  <c r="Q250" i="12"/>
  <c r="Q225" i="12"/>
  <c r="Q77" i="12"/>
  <c r="Q156" i="12"/>
  <c r="Q170" i="12"/>
  <c r="Q248" i="12"/>
  <c r="Q83" i="12"/>
  <c r="Q38" i="12"/>
  <c r="Q171" i="12"/>
  <c r="Q256" i="12"/>
  <c r="Q35" i="12"/>
  <c r="Q43" i="12"/>
  <c r="Q59" i="12"/>
  <c r="Q251" i="12"/>
  <c r="Q267" i="12"/>
  <c r="Q275" i="12"/>
  <c r="Q283" i="12"/>
  <c r="Q138" i="12"/>
  <c r="Q181" i="12"/>
  <c r="Q205" i="12"/>
  <c r="Q280" i="12"/>
  <c r="Q281" i="12"/>
  <c r="Q298" i="12"/>
  <c r="Q338" i="12"/>
  <c r="Q209" i="12"/>
  <c r="Q232" i="12"/>
  <c r="Q244" i="12"/>
  <c r="Q290" i="12"/>
  <c r="Q163" i="12"/>
  <c r="Q210" i="12"/>
  <c r="Q243" i="12"/>
  <c r="Q179" i="12"/>
  <c r="Q219" i="12"/>
  <c r="Q273" i="12"/>
  <c r="Q66" i="12"/>
  <c r="Q82" i="12"/>
  <c r="Q86" i="12"/>
  <c r="Q74" i="12"/>
  <c r="Q27" i="12"/>
  <c r="Q51" i="12"/>
  <c r="Q75" i="12"/>
  <c r="Q85" i="12"/>
  <c r="Q93" i="12"/>
  <c r="Q109" i="12"/>
  <c r="Q98" i="12"/>
  <c r="Q173" i="12"/>
  <c r="Q189" i="12"/>
  <c r="Q128" i="12"/>
  <c r="Q141" i="12"/>
  <c r="Q149" i="12"/>
  <c r="Q157" i="12"/>
  <c r="Q162" i="12"/>
  <c r="Q116" i="12"/>
  <c r="Q272" i="12"/>
  <c r="Q316" i="12"/>
  <c r="Q324" i="12"/>
  <c r="Q110" i="12"/>
  <c r="Q215" i="12"/>
  <c r="Q237" i="12"/>
  <c r="Q36" i="12"/>
  <c r="Q177" i="12"/>
  <c r="Q226" i="12"/>
  <c r="Q238" i="12"/>
  <c r="Q213" i="12"/>
  <c r="Q221" i="12"/>
  <c r="O39" i="11"/>
  <c r="O109" i="11"/>
  <c r="O122" i="11"/>
  <c r="O265" i="11"/>
  <c r="O342" i="11"/>
  <c r="O102" i="11"/>
  <c r="O173" i="11"/>
  <c r="O186" i="11"/>
  <c r="O211" i="11"/>
  <c r="O309" i="11"/>
  <c r="O24" i="11"/>
  <c r="O181" i="11"/>
  <c r="O194" i="11"/>
  <c r="O223" i="11"/>
  <c r="O318" i="11"/>
  <c r="O32" i="11"/>
  <c r="O189" i="11"/>
  <c r="O36" i="11"/>
  <c r="O233" i="11"/>
  <c r="O325" i="11"/>
  <c r="O40" i="11"/>
  <c r="O197" i="11"/>
  <c r="O58" i="11"/>
  <c r="O242" i="11"/>
  <c r="O333" i="11"/>
  <c r="O48" i="11"/>
  <c r="O205" i="11"/>
  <c r="O67" i="11"/>
  <c r="O257" i="11"/>
  <c r="O341" i="11"/>
  <c r="O56" i="11"/>
  <c r="O213" i="11"/>
  <c r="O82" i="11"/>
  <c r="O263" i="11"/>
  <c r="O167" i="11"/>
  <c r="O86" i="11"/>
  <c r="O157" i="11"/>
  <c r="O170" i="11"/>
  <c r="O199" i="11"/>
  <c r="O300" i="11"/>
  <c r="O31" i="11"/>
  <c r="O104" i="11"/>
  <c r="O114" i="11"/>
  <c r="O246" i="11"/>
  <c r="O334" i="11"/>
  <c r="O283" i="11"/>
  <c r="O95" i="11"/>
  <c r="O212" i="11"/>
  <c r="O152" i="11"/>
  <c r="O290" i="11"/>
  <c r="O226" i="11"/>
  <c r="O110" i="11"/>
  <c r="O29" i="11"/>
  <c r="O160" i="11"/>
  <c r="O298" i="11"/>
  <c r="O259" i="11"/>
  <c r="O118" i="11"/>
  <c r="O51" i="11"/>
  <c r="O168" i="11"/>
  <c r="O306" i="11"/>
  <c r="O320" i="11"/>
  <c r="O126" i="11"/>
  <c r="O79" i="11"/>
  <c r="O176" i="11"/>
  <c r="O314" i="11"/>
  <c r="O323" i="11"/>
  <c r="O134" i="11"/>
  <c r="O83" i="11"/>
  <c r="O184" i="11"/>
  <c r="O322" i="11"/>
  <c r="O329" i="11"/>
  <c r="O142" i="11"/>
  <c r="O96" i="11"/>
  <c r="O192" i="11"/>
  <c r="O203" i="11"/>
  <c r="O337" i="11"/>
  <c r="O76" i="11"/>
  <c r="O196" i="11"/>
  <c r="O136" i="11"/>
  <c r="O270" i="11"/>
  <c r="O72" i="11"/>
  <c r="O54" i="11"/>
  <c r="O140" i="11"/>
  <c r="O74" i="11"/>
  <c r="O99" i="11"/>
  <c r="O299" i="11"/>
  <c r="O27" i="11"/>
  <c r="O105" i="11"/>
  <c r="O231" i="11"/>
  <c r="O93" i="11"/>
  <c r="O156" i="11"/>
  <c r="O111" i="11"/>
  <c r="O312" i="11"/>
  <c r="O49" i="11"/>
  <c r="O57" i="11"/>
  <c r="O84" i="11"/>
  <c r="O311" i="11"/>
  <c r="O46" i="11"/>
  <c r="O129" i="11"/>
  <c r="O243" i="11"/>
  <c r="O316" i="11"/>
  <c r="O269" i="11"/>
  <c r="O120" i="11"/>
  <c r="O285" i="11"/>
  <c r="O52" i="11"/>
  <c r="O188" i="11"/>
  <c r="O220" i="11"/>
  <c r="O332" i="11"/>
  <c r="O44" i="11"/>
  <c r="O163" i="11"/>
  <c r="O267" i="11"/>
  <c r="O296" i="11"/>
  <c r="O158" i="11"/>
  <c r="O178" i="11"/>
  <c r="O247" i="11"/>
  <c r="O291" i="11"/>
  <c r="O166" i="11"/>
  <c r="O169" i="11"/>
  <c r="O215" i="11"/>
  <c r="O43" i="11"/>
  <c r="O123" i="11"/>
  <c r="O271" i="11"/>
  <c r="O302" i="11"/>
  <c r="O182" i="11"/>
  <c r="O138" i="11"/>
  <c r="O207" i="11"/>
  <c r="O310" i="11"/>
  <c r="O133" i="11"/>
  <c r="O38" i="11"/>
  <c r="O258" i="11"/>
  <c r="O70" i="11"/>
  <c r="O116" i="11"/>
  <c r="O248" i="11"/>
  <c r="O292" i="11"/>
  <c r="O34" i="11"/>
  <c r="O155" i="11"/>
  <c r="O191" i="11"/>
  <c r="O293" i="11"/>
  <c r="O150" i="11"/>
  <c r="O106" i="11"/>
  <c r="O239" i="11"/>
  <c r="O288" i="11"/>
  <c r="O222" i="11"/>
  <c r="O92" i="11"/>
  <c r="O282" i="11"/>
  <c r="O313" i="11"/>
  <c r="O230" i="11"/>
  <c r="O80" i="11"/>
  <c r="O276" i="11"/>
  <c r="O37" i="11"/>
  <c r="O35" i="11"/>
  <c r="O236" i="11"/>
  <c r="O308" i="11"/>
  <c r="O26" i="11"/>
  <c r="O121" i="11"/>
  <c r="O228" i="11"/>
  <c r="O193" i="11"/>
  <c r="O261" i="11"/>
  <c r="O112" i="11"/>
  <c r="O284" i="11"/>
  <c r="O42" i="11"/>
  <c r="O180" i="11"/>
  <c r="O135" i="11"/>
  <c r="O324" i="11"/>
  <c r="O45" i="11"/>
  <c r="O90" i="11"/>
  <c r="O227" i="11"/>
  <c r="O338" i="11"/>
  <c r="O214" i="11"/>
  <c r="O88" i="11"/>
  <c r="O268" i="11"/>
  <c r="O307" i="11"/>
  <c r="O165" i="11"/>
  <c r="O161" i="11"/>
  <c r="O219" i="11"/>
  <c r="O237" i="11"/>
  <c r="O216" i="11"/>
  <c r="O244" i="11"/>
  <c r="O174" i="11"/>
  <c r="O130" i="11"/>
  <c r="O41" i="11"/>
  <c r="O301" i="11"/>
  <c r="O125" i="11"/>
  <c r="O185" i="11"/>
  <c r="O252" i="11"/>
  <c r="O62" i="11"/>
  <c r="O108" i="11"/>
  <c r="O240" i="11"/>
  <c r="O280" i="11"/>
  <c r="O22" i="11"/>
  <c r="O147" i="11"/>
  <c r="O187" i="11"/>
  <c r="O217" i="11"/>
  <c r="O206" i="11"/>
  <c r="O162" i="11"/>
  <c r="O234" i="11"/>
  <c r="O249" i="11"/>
  <c r="O91" i="11"/>
  <c r="O153" i="11"/>
  <c r="O210" i="11"/>
  <c r="O335" i="11"/>
  <c r="O229" i="11"/>
  <c r="O144" i="11"/>
  <c r="O183" i="11"/>
  <c r="O148" i="11"/>
  <c r="O218" i="11"/>
  <c r="O295" i="11"/>
  <c r="O117" i="11"/>
  <c r="O177" i="11"/>
  <c r="O241" i="11"/>
  <c r="O55" i="11"/>
  <c r="O98" i="11"/>
  <c r="O232" i="11"/>
  <c r="O274" i="11"/>
  <c r="O63" i="11"/>
  <c r="O139" i="11"/>
  <c r="O287" i="11"/>
  <c r="O339" i="11"/>
  <c r="O198" i="11"/>
  <c r="O154" i="11"/>
  <c r="O225" i="11"/>
  <c r="O336" i="11"/>
  <c r="O149" i="11"/>
  <c r="O64" i="11"/>
  <c r="O281" i="11"/>
  <c r="O23" i="11"/>
  <c r="O28" i="11"/>
  <c r="O200" i="11"/>
  <c r="O326" i="11"/>
  <c r="O77" i="11"/>
  <c r="O204" i="11"/>
  <c r="O272" i="11"/>
  <c r="O275" i="11"/>
  <c r="O33" i="11"/>
  <c r="O179" i="11"/>
  <c r="O151" i="11"/>
  <c r="O47" i="11"/>
  <c r="O87" i="11"/>
  <c r="O224" i="11"/>
  <c r="O273" i="11"/>
  <c r="O53" i="11"/>
  <c r="O131" i="11"/>
  <c r="O279" i="11"/>
  <c r="O331" i="11"/>
  <c r="O190" i="11"/>
  <c r="O146" i="11"/>
  <c r="O209" i="11"/>
  <c r="O328" i="11"/>
  <c r="O141" i="11"/>
  <c r="O60" i="11"/>
  <c r="O262" i="11"/>
  <c r="O78" i="11"/>
  <c r="O124" i="11"/>
  <c r="O256" i="11"/>
  <c r="O297" i="11"/>
  <c r="O61" i="11"/>
  <c r="O100" i="11"/>
  <c r="O235" i="11"/>
  <c r="O340" i="11"/>
  <c r="O89" i="11"/>
  <c r="O171" i="11"/>
  <c r="O286" i="11"/>
  <c r="O175" i="11"/>
  <c r="O305" i="11"/>
  <c r="O327" i="11"/>
  <c r="O30" i="11"/>
  <c r="O25" i="11"/>
  <c r="O81" i="11"/>
  <c r="O221" i="11"/>
  <c r="O50" i="11"/>
  <c r="O255" i="11"/>
  <c r="O101" i="11"/>
  <c r="O59" i="11"/>
  <c r="O68" i="11"/>
  <c r="O277" i="11"/>
  <c r="O132" i="11"/>
  <c r="O107" i="11"/>
  <c r="O238" i="11"/>
  <c r="O253" i="11"/>
  <c r="O172" i="11"/>
  <c r="O75" i="11"/>
  <c r="O145" i="11"/>
  <c r="O65" i="11"/>
  <c r="O208" i="11"/>
  <c r="O85" i="11"/>
  <c r="O245" i="11"/>
  <c r="O164" i="11"/>
  <c r="O71" i="11"/>
  <c r="O137" i="11"/>
  <c r="O128" i="11"/>
  <c r="O264" i="11"/>
  <c r="O201" i="11"/>
  <c r="O73" i="11"/>
  <c r="O113" i="11"/>
  <c r="O103" i="11"/>
  <c r="O127" i="11"/>
  <c r="O202" i="11"/>
  <c r="O266" i="11"/>
  <c r="O289" i="11"/>
  <c r="O303" i="11"/>
  <c r="O115" i="11"/>
  <c r="O97" i="11"/>
  <c r="O119" i="11"/>
  <c r="O195" i="11"/>
  <c r="O260" i="11"/>
  <c r="O294" i="11"/>
  <c r="O254" i="11"/>
  <c r="O143" i="11"/>
  <c r="O251" i="11"/>
  <c r="O250" i="11"/>
  <c r="O315" i="11"/>
  <c r="O317" i="11"/>
  <c r="O319" i="11"/>
  <c r="O69" i="11"/>
  <c r="O21" i="11"/>
  <c r="O66" i="11"/>
  <c r="O159" i="11"/>
  <c r="O278" i="11"/>
  <c r="O321" i="11"/>
  <c r="O330" i="11"/>
  <c r="O304" i="11"/>
  <c r="O94" i="11"/>
  <c r="O7" i="11"/>
  <c r="Q18" i="9"/>
  <c r="O18" i="12"/>
  <c r="O18" i="14"/>
  <c r="Q18" i="6"/>
  <c r="O18" i="11"/>
  <c r="P18" i="11"/>
  <c r="Q18" i="12"/>
  <c r="O18" i="9"/>
  <c r="O18" i="6"/>
  <c r="P18" i="9"/>
  <c r="Q18" i="14"/>
  <c r="P18" i="12"/>
  <c r="P18" i="14"/>
  <c r="Q18" i="11"/>
  <c r="P18" i="6"/>
  <c r="E6" i="12" l="1"/>
  <c r="E9" i="12" s="1"/>
  <c r="E10" i="12" s="1"/>
  <c r="F18" i="3"/>
  <c r="F19" i="3" s="1"/>
  <c r="C18" i="3"/>
  <c r="E5" i="11"/>
  <c r="E6" i="11"/>
  <c r="E9" i="11" s="1"/>
  <c r="E10" i="11" s="1"/>
  <c r="E4" i="9"/>
  <c r="M280" i="12"/>
  <c r="M294" i="12"/>
  <c r="M162" i="12"/>
  <c r="V7" i="12"/>
  <c r="M331" i="12"/>
  <c r="M44" i="12"/>
  <c r="M70" i="12"/>
  <c r="M49" i="12"/>
  <c r="M224" i="12"/>
  <c r="M193" i="12"/>
  <c r="M90" i="12"/>
  <c r="M176" i="12"/>
  <c r="M308" i="12"/>
  <c r="M196" i="12"/>
  <c r="M304" i="12"/>
  <c r="M267" i="12"/>
  <c r="M232" i="12"/>
  <c r="M321" i="12"/>
  <c r="M239" i="12"/>
  <c r="M143" i="12"/>
  <c r="M41" i="12"/>
  <c r="M276" i="12"/>
  <c r="M140" i="12"/>
  <c r="M82" i="12"/>
  <c r="M112" i="12"/>
  <c r="M125" i="12"/>
  <c r="M253" i="12"/>
  <c r="M319" i="12"/>
  <c r="M327" i="12"/>
  <c r="M37" i="12"/>
  <c r="M61" i="12"/>
  <c r="M309" i="12"/>
  <c r="M98" i="12"/>
  <c r="M202" i="12"/>
  <c r="M197" i="12"/>
  <c r="M59" i="12"/>
  <c r="M221" i="12"/>
  <c r="M173" i="12"/>
  <c r="M248" i="12"/>
  <c r="M141" i="12"/>
  <c r="M188" i="12"/>
  <c r="M29" i="12"/>
  <c r="M46" i="12"/>
  <c r="M279" i="12"/>
  <c r="V2" i="12"/>
  <c r="M311" i="12"/>
  <c r="M126" i="12"/>
  <c r="M128" i="12"/>
  <c r="M58" i="12"/>
  <c r="M25" i="12"/>
  <c r="M27" i="12"/>
  <c r="M156" i="12"/>
  <c r="M293" i="12"/>
  <c r="M177" i="12"/>
  <c r="M62" i="12"/>
  <c r="M161" i="12"/>
  <c r="M167" i="12"/>
  <c r="M101" i="12"/>
  <c r="M218" i="12"/>
  <c r="M314" i="12"/>
  <c r="M303" i="12"/>
  <c r="M40" i="12"/>
  <c r="M57" i="12"/>
  <c r="M272" i="12"/>
  <c r="M266" i="12"/>
  <c r="M274" i="12"/>
  <c r="M52" i="12"/>
  <c r="M264" i="12"/>
  <c r="M270" i="12"/>
  <c r="M315" i="12"/>
  <c r="M68" i="12"/>
  <c r="M78" i="12"/>
  <c r="M278" i="12"/>
  <c r="M39" i="12"/>
  <c r="M216" i="12"/>
  <c r="M91" i="12"/>
  <c r="M200" i="12"/>
  <c r="M228" i="12"/>
  <c r="E6" i="9"/>
  <c r="E9" i="9" s="1"/>
  <c r="E10" i="9" s="1"/>
  <c r="E5" i="14"/>
  <c r="M168" i="14" s="1"/>
  <c r="E4" i="6"/>
  <c r="E5" i="6"/>
  <c r="E6" i="14"/>
  <c r="E9" i="14" s="1"/>
  <c r="E10" i="14" s="1"/>
  <c r="E6" i="6"/>
  <c r="E9" i="6" s="1"/>
  <c r="E10" i="6" s="1"/>
  <c r="E4" i="11"/>
  <c r="M219" i="12" l="1"/>
  <c r="M238" i="12"/>
  <c r="V14" i="12"/>
  <c r="M47" i="12"/>
  <c r="M152" i="12"/>
  <c r="M88" i="12"/>
  <c r="M322" i="12"/>
  <c r="M305" i="12"/>
  <c r="M316" i="12"/>
  <c r="M233" i="12"/>
  <c r="M66" i="12"/>
  <c r="M170" i="12"/>
  <c r="M72" i="12"/>
  <c r="M111" i="12"/>
  <c r="M86" i="12"/>
  <c r="M73" i="12"/>
  <c r="M79" i="12"/>
  <c r="M110" i="12"/>
  <c r="M245" i="12"/>
  <c r="M230" i="12"/>
  <c r="M30" i="12"/>
  <c r="M21" i="12"/>
  <c r="M191" i="12"/>
  <c r="M157" i="12"/>
  <c r="M250" i="12"/>
  <c r="M159" i="12"/>
  <c r="M338" i="12"/>
  <c r="M33" i="12"/>
  <c r="M56" i="12"/>
  <c r="N56" i="12" s="1"/>
  <c r="M31" i="12"/>
  <c r="M332" i="12"/>
  <c r="M165" i="12"/>
  <c r="M211" i="12"/>
  <c r="M97" i="12"/>
  <c r="M95" i="12"/>
  <c r="M130" i="12"/>
  <c r="V8" i="12"/>
  <c r="M106" i="12"/>
  <c r="M256" i="12"/>
  <c r="M108" i="12"/>
  <c r="V10" i="12"/>
  <c r="M146" i="12"/>
  <c r="M45" i="12"/>
  <c r="M147" i="12"/>
  <c r="M292" i="12"/>
  <c r="R292" i="12" s="1"/>
  <c r="V6" i="12"/>
  <c r="M310" i="12"/>
  <c r="M339" i="12"/>
  <c r="M298" i="12"/>
  <c r="M328" i="12"/>
  <c r="M214" i="12"/>
  <c r="M281" i="12"/>
  <c r="M206" i="12"/>
  <c r="R206" i="12" s="1"/>
  <c r="M299" i="12"/>
  <c r="M77" i="12"/>
  <c r="M258" i="12"/>
  <c r="M23" i="12"/>
  <c r="M32" i="12"/>
  <c r="M136" i="12"/>
  <c r="M307" i="12"/>
  <c r="M55" i="12"/>
  <c r="M337" i="12"/>
  <c r="M105" i="12"/>
  <c r="M234" i="12"/>
  <c r="M220" i="12"/>
  <c r="M284" i="12"/>
  <c r="M94" i="12"/>
  <c r="M205" i="12"/>
  <c r="M114" i="12"/>
  <c r="M330" i="12"/>
  <c r="M257" i="12"/>
  <c r="M275" i="12"/>
  <c r="M212" i="12"/>
  <c r="M252" i="12"/>
  <c r="M199" i="12"/>
  <c r="V4" i="12"/>
  <c r="M259" i="12"/>
  <c r="M123" i="12"/>
  <c r="M155" i="12"/>
  <c r="M87" i="12"/>
  <c r="M333" i="12"/>
  <c r="M244" i="12"/>
  <c r="M336" i="12"/>
  <c r="M261" i="12"/>
  <c r="N261" i="12" s="1"/>
  <c r="M69" i="12"/>
  <c r="M187" i="12"/>
  <c r="N187" i="12" s="1"/>
  <c r="M131" i="12"/>
  <c r="M282" i="12"/>
  <c r="M119" i="12"/>
  <c r="R119" i="12" s="1"/>
  <c r="M53" i="12"/>
  <c r="M312" i="12"/>
  <c r="M210" i="12"/>
  <c r="N210" i="12" s="1"/>
  <c r="M96" i="12"/>
  <c r="M297" i="12"/>
  <c r="M215" i="12"/>
  <c r="R215" i="12" s="1"/>
  <c r="V12" i="12"/>
  <c r="M182" i="12"/>
  <c r="M60" i="12"/>
  <c r="R60" i="12" s="1"/>
  <c r="M204" i="12"/>
  <c r="M43" i="12"/>
  <c r="N43" i="12" s="1"/>
  <c r="V13" i="12"/>
  <c r="M262" i="12"/>
  <c r="M235" i="12"/>
  <c r="N235" i="12" s="1"/>
  <c r="M122" i="12"/>
  <c r="M251" i="12"/>
  <c r="N251" i="12" s="1"/>
  <c r="M104" i="12"/>
  <c r="M283" i="12"/>
  <c r="M158" i="12"/>
  <c r="N158" i="12" s="1"/>
  <c r="M138" i="12"/>
  <c r="M109" i="12"/>
  <c r="R109" i="12" s="1"/>
  <c r="M263" i="12"/>
  <c r="M115" i="12"/>
  <c r="M166" i="12"/>
  <c r="M231" i="12"/>
  <c r="M174" i="12"/>
  <c r="M246" i="12"/>
  <c r="R246" i="12" s="1"/>
  <c r="M93" i="12"/>
  <c r="M150" i="12"/>
  <c r="M301" i="12"/>
  <c r="M181" i="12"/>
  <c r="M326" i="12"/>
  <c r="M22" i="12"/>
  <c r="R22" i="12" s="1"/>
  <c r="M255" i="12"/>
  <c r="M135" i="12"/>
  <c r="N135" i="12" s="1"/>
  <c r="M26" i="12"/>
  <c r="R26" i="12" s="1"/>
  <c r="M80" i="12"/>
  <c r="M241" i="12"/>
  <c r="M144" i="12"/>
  <c r="M163" i="12"/>
  <c r="M208" i="12"/>
  <c r="M133" i="12"/>
  <c r="V17" i="12"/>
  <c r="M92" i="12"/>
  <c r="M203" i="12"/>
  <c r="M154" i="12"/>
  <c r="M38" i="12"/>
  <c r="M160" i="12"/>
  <c r="M320" i="12"/>
  <c r="M192" i="12"/>
  <c r="M249" i="12"/>
  <c r="R249" i="12" s="1"/>
  <c r="M100" i="12"/>
  <c r="M81" i="12"/>
  <c r="R81" i="12" s="1"/>
  <c r="M132" i="12"/>
  <c r="M164" i="12"/>
  <c r="M247" i="12"/>
  <c r="N247" i="12" s="1"/>
  <c r="V9" i="12"/>
  <c r="M295" i="12"/>
  <c r="M71" i="12"/>
  <c r="N71" i="12" s="1"/>
  <c r="M207" i="12"/>
  <c r="M145" i="12"/>
  <c r="M195" i="12"/>
  <c r="R195" i="12" s="1"/>
  <c r="M120" i="12"/>
  <c r="M89" i="12"/>
  <c r="M323" i="12"/>
  <c r="R323" i="12" s="1"/>
  <c r="M134" i="12"/>
  <c r="M300" i="12"/>
  <c r="N300" i="12" s="1"/>
  <c r="M236" i="12"/>
  <c r="N236" i="12" s="1"/>
  <c r="M178" i="12"/>
  <c r="M124" i="12"/>
  <c r="M84" i="12"/>
  <c r="M183" i="12"/>
  <c r="M50" i="12"/>
  <c r="M48" i="12"/>
  <c r="M149" i="12"/>
  <c r="R149" i="12" s="1"/>
  <c r="M137" i="12"/>
  <c r="M329" i="12"/>
  <c r="M168" i="12"/>
  <c r="N168" i="12" s="1"/>
  <c r="M217" i="12"/>
  <c r="N217" i="12" s="1"/>
  <c r="M285" i="12"/>
  <c r="R285" i="12" s="1"/>
  <c r="M334" i="12"/>
  <c r="M185" i="12"/>
  <c r="M142" i="12"/>
  <c r="N142" i="12" s="1"/>
  <c r="M42" i="12"/>
  <c r="M198" i="12"/>
  <c r="N198" i="12" s="1"/>
  <c r="M229" i="12"/>
  <c r="M184" i="12"/>
  <c r="N184" i="12" s="1"/>
  <c r="M237" i="12"/>
  <c r="N237" i="12" s="1"/>
  <c r="M240" i="12"/>
  <c r="M296" i="12"/>
  <c r="M179" i="12"/>
  <c r="N179" i="12" s="1"/>
  <c r="M51" i="12"/>
  <c r="R51" i="12" s="1"/>
  <c r="M180" i="12"/>
  <c r="M129" i="12"/>
  <c r="M313" i="12"/>
  <c r="N313" i="12" s="1"/>
  <c r="M113" i="12"/>
  <c r="N113" i="12" s="1"/>
  <c r="M243" i="12"/>
  <c r="N243" i="12" s="1"/>
  <c r="M171" i="12"/>
  <c r="M24" i="12"/>
  <c r="N24" i="12" s="1"/>
  <c r="M287" i="12"/>
  <c r="R287" i="12" s="1"/>
  <c r="M213" i="12"/>
  <c r="M302" i="12"/>
  <c r="M127" i="12"/>
  <c r="R127" i="12" s="1"/>
  <c r="M103" i="12"/>
  <c r="R103" i="12" s="1"/>
  <c r="V3" i="12"/>
  <c r="M222" i="12"/>
  <c r="M271" i="12"/>
  <c r="N271" i="12" s="1"/>
  <c r="M324" i="12"/>
  <c r="N324" i="12" s="1"/>
  <c r="M117" i="12"/>
  <c r="M289" i="12"/>
  <c r="R289" i="12" s="1"/>
  <c r="M64" i="12"/>
  <c r="R64" i="12" s="1"/>
  <c r="M116" i="12"/>
  <c r="N116" i="12" s="1"/>
  <c r="V15" i="12"/>
  <c r="M34" i="12"/>
  <c r="M317" i="12"/>
  <c r="N317" i="12" s="1"/>
  <c r="M121" i="12"/>
  <c r="R121" i="12" s="1"/>
  <c r="M54" i="12"/>
  <c r="M151" i="12"/>
  <c r="N151" i="12" s="1"/>
  <c r="M291" i="12"/>
  <c r="N291" i="12" s="1"/>
  <c r="M107" i="12"/>
  <c r="N107" i="12" s="1"/>
  <c r="M76" i="12"/>
  <c r="N76" i="12" s="1"/>
  <c r="M99" i="12"/>
  <c r="M318" i="12"/>
  <c r="R318" i="12" s="1"/>
  <c r="M28" i="12"/>
  <c r="R28" i="12" s="1"/>
  <c r="M75" i="12"/>
  <c r="M190" i="12"/>
  <c r="M227" i="12"/>
  <c r="N227" i="12" s="1"/>
  <c r="M189" i="12"/>
  <c r="N189" i="12" s="1"/>
  <c r="M273" i="12"/>
  <c r="M288" i="12"/>
  <c r="M201" i="12"/>
  <c r="R201" i="12" s="1"/>
  <c r="M35" i="12"/>
  <c r="M260" i="12"/>
  <c r="M175" i="12"/>
  <c r="M74" i="12"/>
  <c r="R74" i="12" s="1"/>
  <c r="M169" i="12"/>
  <c r="N169" i="12" s="1"/>
  <c r="M269" i="12"/>
  <c r="M265" i="12"/>
  <c r="M226" i="12"/>
  <c r="N226" i="12" s="1"/>
  <c r="M153" i="12"/>
  <c r="M83" i="12"/>
  <c r="M63" i="12"/>
  <c r="V11" i="12"/>
  <c r="M36" i="12"/>
  <c r="N36" i="12" s="1"/>
  <c r="M148" i="12"/>
  <c r="V16" i="12"/>
  <c r="M242" i="12"/>
  <c r="R242" i="12" s="1"/>
  <c r="M286" i="12"/>
  <c r="M85" i="12"/>
  <c r="M172" i="12"/>
  <c r="M225" i="12"/>
  <c r="R225" i="12" s="1"/>
  <c r="M277" i="12"/>
  <c r="N277" i="12" s="1"/>
  <c r="M65" i="12"/>
  <c r="M118" i="12"/>
  <c r="M268" i="12"/>
  <c r="N268" i="12" s="1"/>
  <c r="M139" i="12"/>
  <c r="M325" i="12"/>
  <c r="M209" i="12"/>
  <c r="M194" i="12"/>
  <c r="M102" i="12"/>
  <c r="N102" i="12" s="1"/>
  <c r="M335" i="12"/>
  <c r="V5" i="12"/>
  <c r="M290" i="12"/>
  <c r="R290" i="12" s="1"/>
  <c r="M67" i="12"/>
  <c r="M223" i="12"/>
  <c r="M254" i="12"/>
  <c r="M306" i="12"/>
  <c r="R306" i="12" s="1"/>
  <c r="M186" i="12"/>
  <c r="N186" i="12" s="1"/>
  <c r="N168" i="14"/>
  <c r="R168" i="14"/>
  <c r="N91" i="12"/>
  <c r="R91" i="12"/>
  <c r="R278" i="12"/>
  <c r="N278" i="12"/>
  <c r="R87" i="12"/>
  <c r="N87" i="12"/>
  <c r="N264" i="12"/>
  <c r="R264" i="12"/>
  <c r="R38" i="12"/>
  <c r="N38" i="12"/>
  <c r="N45" i="12"/>
  <c r="R45" i="12"/>
  <c r="R336" i="12"/>
  <c r="N336" i="12"/>
  <c r="N147" i="12"/>
  <c r="R147" i="12"/>
  <c r="R192" i="12"/>
  <c r="N192" i="12"/>
  <c r="N109" i="12"/>
  <c r="R187" i="12"/>
  <c r="N156" i="12"/>
  <c r="R156" i="12"/>
  <c r="N166" i="12"/>
  <c r="R166" i="12"/>
  <c r="R56" i="12"/>
  <c r="N221" i="12"/>
  <c r="R221" i="12"/>
  <c r="R71" i="12"/>
  <c r="N301" i="12"/>
  <c r="R301" i="12"/>
  <c r="N215" i="12"/>
  <c r="R72" i="12"/>
  <c r="N72" i="12"/>
  <c r="N195" i="12"/>
  <c r="N22" i="12"/>
  <c r="N60" i="12"/>
  <c r="R276" i="12"/>
  <c r="N276" i="12"/>
  <c r="N323" i="12"/>
  <c r="R185" i="12"/>
  <c r="N185" i="12"/>
  <c r="N308" i="12"/>
  <c r="R308" i="12"/>
  <c r="R235" i="12"/>
  <c r="R193" i="12"/>
  <c r="N193" i="12"/>
  <c r="R198" i="12"/>
  <c r="R251" i="12"/>
  <c r="N245" i="12"/>
  <c r="R245" i="12"/>
  <c r="N329" i="12"/>
  <c r="R329" i="12"/>
  <c r="N280" i="12"/>
  <c r="R280" i="12"/>
  <c r="M325" i="14"/>
  <c r="M217" i="14"/>
  <c r="M153" i="14"/>
  <c r="M276" i="14"/>
  <c r="M26" i="14"/>
  <c r="M328" i="14"/>
  <c r="M311" i="14"/>
  <c r="M151" i="14"/>
  <c r="M279" i="14"/>
  <c r="M81" i="14"/>
  <c r="M260" i="14"/>
  <c r="M304" i="14"/>
  <c r="M163" i="14"/>
  <c r="M144" i="14"/>
  <c r="M49" i="14"/>
  <c r="M291" i="14"/>
  <c r="M135" i="14"/>
  <c r="M174" i="14"/>
  <c r="M73" i="14"/>
  <c r="M284" i="14"/>
  <c r="M270" i="14"/>
  <c r="M269" i="14"/>
  <c r="M258" i="14"/>
  <c r="M312" i="14"/>
  <c r="M315" i="14"/>
  <c r="M100" i="14"/>
  <c r="M298" i="14"/>
  <c r="M175" i="14"/>
  <c r="M116" i="14"/>
  <c r="M166" i="14"/>
  <c r="M57" i="14"/>
  <c r="M178" i="14"/>
  <c r="M265" i="14"/>
  <c r="M159" i="14"/>
  <c r="M62" i="14"/>
  <c r="M84" i="14"/>
  <c r="M281" i="14"/>
  <c r="M204" i="14"/>
  <c r="M161" i="14"/>
  <c r="M145" i="14"/>
  <c r="M231" i="14"/>
  <c r="M115" i="14"/>
  <c r="M29" i="14"/>
  <c r="R108" i="12"/>
  <c r="N108" i="12"/>
  <c r="N21" i="12"/>
  <c r="R21" i="12"/>
  <c r="N315" i="12"/>
  <c r="R315" i="12"/>
  <c r="R146" i="12"/>
  <c r="N146" i="12"/>
  <c r="N47" i="12"/>
  <c r="R47" i="12"/>
  <c r="R57" i="12"/>
  <c r="N57" i="12"/>
  <c r="N303" i="12"/>
  <c r="R303" i="12"/>
  <c r="N218" i="12"/>
  <c r="R218" i="12"/>
  <c r="N88" i="12"/>
  <c r="R88" i="12"/>
  <c r="N292" i="12"/>
  <c r="N322" i="12"/>
  <c r="R322" i="12"/>
  <c r="R25" i="12"/>
  <c r="N25" i="12"/>
  <c r="N128" i="12"/>
  <c r="R128" i="12"/>
  <c r="N311" i="12"/>
  <c r="R311" i="12"/>
  <c r="N279" i="12"/>
  <c r="R279" i="12"/>
  <c r="N94" i="12"/>
  <c r="R94" i="12"/>
  <c r="R31" i="12"/>
  <c r="N31" i="12"/>
  <c r="N205" i="12"/>
  <c r="R205" i="12"/>
  <c r="N332" i="12"/>
  <c r="R332" i="12"/>
  <c r="N197" i="12"/>
  <c r="R197" i="12"/>
  <c r="N98" i="12"/>
  <c r="R98" i="12"/>
  <c r="R61" i="12"/>
  <c r="N61" i="12"/>
  <c r="R327" i="12"/>
  <c r="N327" i="12"/>
  <c r="N281" i="12"/>
  <c r="R281" i="12"/>
  <c r="N111" i="12"/>
  <c r="R111" i="12"/>
  <c r="N206" i="12"/>
  <c r="N86" i="12"/>
  <c r="R86" i="12"/>
  <c r="N143" i="12"/>
  <c r="R143" i="12"/>
  <c r="N321" i="12"/>
  <c r="R321" i="12"/>
  <c r="N267" i="12"/>
  <c r="R267" i="12"/>
  <c r="N252" i="12"/>
  <c r="R252" i="12"/>
  <c r="R236" i="12"/>
  <c r="N90" i="12"/>
  <c r="R90" i="12"/>
  <c r="N110" i="12"/>
  <c r="R110" i="12"/>
  <c r="N49" i="12"/>
  <c r="R49" i="12"/>
  <c r="R168" i="12"/>
  <c r="R84" i="12"/>
  <c r="N84" i="12"/>
  <c r="N48" i="12"/>
  <c r="R48" i="12"/>
  <c r="R162" i="12"/>
  <c r="N162" i="12"/>
  <c r="R334" i="12"/>
  <c r="N334" i="12"/>
  <c r="M317" i="14"/>
  <c r="M41" i="14"/>
  <c r="V14" i="14"/>
  <c r="M249" i="14"/>
  <c r="V6" i="14"/>
  <c r="M58" i="14"/>
  <c r="M74" i="14"/>
  <c r="M110" i="14"/>
  <c r="M172" i="14"/>
  <c r="M44" i="14"/>
  <c r="V20" i="14"/>
  <c r="M112" i="14"/>
  <c r="M333" i="14"/>
  <c r="M61" i="14"/>
  <c r="M302" i="14"/>
  <c r="M24" i="14"/>
  <c r="M83" i="14"/>
  <c r="M332" i="14"/>
  <c r="M297" i="14"/>
  <c r="M241" i="14"/>
  <c r="M142" i="14"/>
  <c r="M47" i="14"/>
  <c r="M52" i="14"/>
  <c r="M286" i="14"/>
  <c r="M316" i="14"/>
  <c r="M227" i="14"/>
  <c r="M56" i="14"/>
  <c r="M75" i="14"/>
  <c r="M301" i="14"/>
  <c r="M339" i="14"/>
  <c r="M171" i="14"/>
  <c r="M220" i="14"/>
  <c r="M98" i="14"/>
  <c r="M264" i="14"/>
  <c r="M48" i="14"/>
  <c r="M310" i="14"/>
  <c r="M177" i="14"/>
  <c r="M262" i="14"/>
  <c r="M150" i="14"/>
  <c r="M210" i="14"/>
  <c r="M335" i="14"/>
  <c r="M229" i="14"/>
  <c r="M209" i="14"/>
  <c r="N228" i="12"/>
  <c r="R228" i="12"/>
  <c r="R216" i="12"/>
  <c r="N216" i="12"/>
  <c r="R78" i="12"/>
  <c r="N78" i="12"/>
  <c r="N296" i="12"/>
  <c r="R296" i="12"/>
  <c r="N51" i="12"/>
  <c r="R180" i="12"/>
  <c r="N180" i="12"/>
  <c r="N129" i="12"/>
  <c r="R129" i="12"/>
  <c r="N171" i="12"/>
  <c r="R171" i="12"/>
  <c r="N287" i="12"/>
  <c r="N213" i="12"/>
  <c r="R213" i="12"/>
  <c r="N302" i="12"/>
  <c r="R302" i="12"/>
  <c r="N222" i="12"/>
  <c r="R222" i="12"/>
  <c r="R271" i="12"/>
  <c r="R117" i="12"/>
  <c r="N117" i="12"/>
  <c r="N289" i="12"/>
  <c r="N34" i="12"/>
  <c r="R34" i="12"/>
  <c r="N121" i="12"/>
  <c r="N54" i="12"/>
  <c r="R54" i="12"/>
  <c r="R151" i="12"/>
  <c r="R76" i="12"/>
  <c r="N99" i="12"/>
  <c r="R99" i="12"/>
  <c r="N28" i="12"/>
  <c r="N75" i="12"/>
  <c r="R75" i="12"/>
  <c r="R190" i="12"/>
  <c r="N190" i="12"/>
  <c r="M265" i="9"/>
  <c r="M227" i="9"/>
  <c r="M295" i="9"/>
  <c r="M209" i="9"/>
  <c r="M219" i="9"/>
  <c r="M284" i="9"/>
  <c r="V13" i="9"/>
  <c r="M108" i="9"/>
  <c r="M245" i="9"/>
  <c r="M185" i="9"/>
  <c r="M324" i="9"/>
  <c r="M192" i="9"/>
  <c r="M98" i="9"/>
  <c r="M289" i="9"/>
  <c r="M24" i="9"/>
  <c r="M170" i="9"/>
  <c r="M283" i="9"/>
  <c r="M83" i="9"/>
  <c r="M275" i="9"/>
  <c r="M107" i="9"/>
  <c r="M155" i="9"/>
  <c r="M26" i="9"/>
  <c r="M286" i="9"/>
  <c r="M142" i="9"/>
  <c r="M233" i="9"/>
  <c r="V14" i="9"/>
  <c r="M188" i="9"/>
  <c r="M66" i="9"/>
  <c r="M37" i="9"/>
  <c r="M194" i="9"/>
  <c r="M322" i="9"/>
  <c r="M222" i="9"/>
  <c r="M232" i="9"/>
  <c r="M176" i="9"/>
  <c r="M257" i="9"/>
  <c r="M35" i="9"/>
  <c r="M168" i="9"/>
  <c r="M214" i="9"/>
  <c r="M41" i="9"/>
  <c r="M63" i="9"/>
  <c r="M159" i="9"/>
  <c r="M290" i="9"/>
  <c r="M202" i="9"/>
  <c r="M244" i="9"/>
  <c r="M225" i="9"/>
  <c r="M123" i="9"/>
  <c r="M279" i="9"/>
  <c r="M139" i="9"/>
  <c r="M177" i="9"/>
  <c r="M253" i="9"/>
  <c r="M339" i="9"/>
  <c r="M329" i="9"/>
  <c r="M75" i="9"/>
  <c r="M311" i="9"/>
  <c r="M21" i="9"/>
  <c r="M25" i="9"/>
  <c r="V11" i="9"/>
  <c r="M220" i="9"/>
  <c r="M342" i="9"/>
  <c r="M94" i="9"/>
  <c r="M138" i="9"/>
  <c r="M254" i="9"/>
  <c r="M190" i="9"/>
  <c r="M221" i="9"/>
  <c r="M131" i="9"/>
  <c r="M69" i="9"/>
  <c r="M193" i="9"/>
  <c r="M45" i="9"/>
  <c r="M148" i="9"/>
  <c r="M213" i="9"/>
  <c r="M96" i="9"/>
  <c r="V16" i="9"/>
  <c r="M68" i="9"/>
  <c r="M267" i="9"/>
  <c r="M167" i="9"/>
  <c r="M269" i="9"/>
  <c r="M281" i="9"/>
  <c r="M318" i="9"/>
  <c r="M127" i="9"/>
  <c r="M301" i="9"/>
  <c r="M88" i="9"/>
  <c r="M82" i="9"/>
  <c r="M224" i="9"/>
  <c r="M39" i="9"/>
  <c r="M118" i="9"/>
  <c r="M266" i="9"/>
  <c r="M61" i="9"/>
  <c r="M229" i="9"/>
  <c r="M247" i="9"/>
  <c r="M276" i="9"/>
  <c r="M135" i="9"/>
  <c r="M144" i="9"/>
  <c r="M310" i="9"/>
  <c r="M109" i="9"/>
  <c r="M255" i="9"/>
  <c r="M117" i="9"/>
  <c r="V20" i="9"/>
  <c r="M215" i="9"/>
  <c r="M64" i="9"/>
  <c r="M28" i="9"/>
  <c r="M105" i="9"/>
  <c r="M172" i="9"/>
  <c r="M341" i="9"/>
  <c r="M304" i="9"/>
  <c r="M22" i="9"/>
  <c r="M195" i="9"/>
  <c r="M70" i="9"/>
  <c r="M196" i="9"/>
  <c r="M335" i="9"/>
  <c r="M333" i="9"/>
  <c r="M277" i="9"/>
  <c r="M331" i="9"/>
  <c r="M258" i="9"/>
  <c r="M259" i="9"/>
  <c r="M312" i="9"/>
  <c r="M323" i="9"/>
  <c r="M27" i="9"/>
  <c r="M145" i="9"/>
  <c r="M103" i="9"/>
  <c r="M121" i="9"/>
  <c r="M315" i="9"/>
  <c r="M113" i="9"/>
  <c r="M282" i="9"/>
  <c r="M115" i="9"/>
  <c r="M270" i="9"/>
  <c r="V9" i="9"/>
  <c r="V17" i="9"/>
  <c r="M212" i="9"/>
  <c r="M211" i="9"/>
  <c r="M307" i="9"/>
  <c r="M292" i="9"/>
  <c r="M156" i="9"/>
  <c r="M122" i="9"/>
  <c r="M162" i="9"/>
  <c r="M84" i="9"/>
  <c r="M130" i="9"/>
  <c r="M288" i="9"/>
  <c r="M223" i="9"/>
  <c r="V4" i="9"/>
  <c r="M291" i="9"/>
  <c r="M147" i="9"/>
  <c r="M73" i="9"/>
  <c r="M110" i="9"/>
  <c r="M132" i="9"/>
  <c r="M92" i="9"/>
  <c r="M181" i="9"/>
  <c r="M129" i="9"/>
  <c r="M234" i="9"/>
  <c r="M287" i="9"/>
  <c r="M143" i="9"/>
  <c r="M80" i="9"/>
  <c r="M55" i="9"/>
  <c r="M136" i="9"/>
  <c r="M313" i="9"/>
  <c r="M54" i="9"/>
  <c r="M182" i="9"/>
  <c r="M93" i="9"/>
  <c r="V15" i="9"/>
  <c r="M59" i="9"/>
  <c r="M32" i="9"/>
  <c r="M164" i="9"/>
  <c r="M29" i="9"/>
  <c r="M250" i="9"/>
  <c r="M72" i="9"/>
  <c r="M23" i="9"/>
  <c r="M303" i="9"/>
  <c r="M79" i="9"/>
  <c r="M157" i="9"/>
  <c r="M249" i="9"/>
  <c r="M337" i="9"/>
  <c r="M42" i="9"/>
  <c r="M119" i="9"/>
  <c r="V10" i="9"/>
  <c r="M67" i="9"/>
  <c r="M65" i="9"/>
  <c r="M120" i="9"/>
  <c r="M50" i="9"/>
  <c r="M128" i="9"/>
  <c r="M62" i="9"/>
  <c r="M236" i="9"/>
  <c r="V22" i="9"/>
  <c r="M208" i="9"/>
  <c r="M81" i="9"/>
  <c r="M169" i="9"/>
  <c r="M141" i="9"/>
  <c r="M184" i="9"/>
  <c r="M272" i="9"/>
  <c r="M173" i="9"/>
  <c r="M325" i="9"/>
  <c r="M95" i="9"/>
  <c r="M319" i="9"/>
  <c r="M251" i="9"/>
  <c r="M49" i="9"/>
  <c r="M165" i="9"/>
  <c r="M285" i="9"/>
  <c r="M97" i="9"/>
  <c r="M90" i="9"/>
  <c r="M300" i="9"/>
  <c r="M46" i="9"/>
  <c r="M200" i="9"/>
  <c r="M158" i="9"/>
  <c r="M317" i="9"/>
  <c r="M338" i="9"/>
  <c r="M52" i="9"/>
  <c r="M57" i="9"/>
  <c r="M175" i="9"/>
  <c r="M326" i="9"/>
  <c r="M332" i="9"/>
  <c r="M246" i="9"/>
  <c r="M218" i="9"/>
  <c r="M51" i="9"/>
  <c r="V19" i="9"/>
  <c r="M206" i="9"/>
  <c r="M178" i="9"/>
  <c r="M43" i="9"/>
  <c r="M78" i="9"/>
  <c r="M166" i="9"/>
  <c r="M207" i="9"/>
  <c r="M305" i="9"/>
  <c r="M106" i="9"/>
  <c r="M140" i="9"/>
  <c r="M146" i="9"/>
  <c r="M60" i="9"/>
  <c r="M100" i="9"/>
  <c r="M201" i="9"/>
  <c r="M160" i="9"/>
  <c r="M264" i="9"/>
  <c r="M248" i="9"/>
  <c r="M56" i="9"/>
  <c r="M226" i="9"/>
  <c r="M174" i="9"/>
  <c r="M330" i="9"/>
  <c r="M235" i="9"/>
  <c r="V18" i="9"/>
  <c r="M125" i="9"/>
  <c r="M149" i="9"/>
  <c r="M40" i="9"/>
  <c r="M210" i="9"/>
  <c r="M187" i="9"/>
  <c r="M101" i="9"/>
  <c r="M44" i="9"/>
  <c r="M104" i="9"/>
  <c r="M237" i="9"/>
  <c r="M102" i="9"/>
  <c r="M256" i="9"/>
  <c r="M320" i="9"/>
  <c r="M205" i="9"/>
  <c r="M30" i="9"/>
  <c r="M336" i="9"/>
  <c r="M294" i="9"/>
  <c r="M180" i="9"/>
  <c r="M91" i="9"/>
  <c r="M77" i="9"/>
  <c r="M87" i="9"/>
  <c r="M252" i="9"/>
  <c r="M298" i="9"/>
  <c r="M58" i="9"/>
  <c r="M99" i="9"/>
  <c r="M216" i="9"/>
  <c r="M328" i="9"/>
  <c r="M197" i="9"/>
  <c r="V8" i="9"/>
  <c r="M112" i="9"/>
  <c r="M316" i="9"/>
  <c r="V2" i="9"/>
  <c r="M334" i="9"/>
  <c r="M85" i="9"/>
  <c r="M302" i="9"/>
  <c r="V12" i="9"/>
  <c r="M198" i="9"/>
  <c r="M293" i="9"/>
  <c r="V5" i="9"/>
  <c r="M171" i="9"/>
  <c r="M111" i="9"/>
  <c r="M71" i="9"/>
  <c r="M230" i="9"/>
  <c r="M296" i="9"/>
  <c r="M126" i="9"/>
  <c r="M74" i="9"/>
  <c r="M137" i="9"/>
  <c r="M231" i="9"/>
  <c r="M186" i="9"/>
  <c r="M154" i="9"/>
  <c r="M314" i="9"/>
  <c r="M327" i="9"/>
  <c r="M228" i="9"/>
  <c r="M308" i="9"/>
  <c r="M76" i="9"/>
  <c r="V21" i="9"/>
  <c r="M243" i="9"/>
  <c r="M150" i="9"/>
  <c r="V6" i="9"/>
  <c r="M340" i="9"/>
  <c r="M134" i="9"/>
  <c r="M242" i="9"/>
  <c r="M47" i="9"/>
  <c r="M189" i="9"/>
  <c r="M152" i="9"/>
  <c r="M153" i="9"/>
  <c r="M274" i="9"/>
  <c r="M31" i="9"/>
  <c r="M238" i="9"/>
  <c r="M239" i="9"/>
  <c r="M86" i="9"/>
  <c r="M161" i="9"/>
  <c r="M278" i="9"/>
  <c r="M261" i="9"/>
  <c r="M116" i="9"/>
  <c r="M263" i="9"/>
  <c r="V7" i="9"/>
  <c r="M133" i="9"/>
  <c r="M217" i="9"/>
  <c r="M321" i="9"/>
  <c r="M38" i="9"/>
  <c r="V3" i="9"/>
  <c r="M199" i="9"/>
  <c r="M89" i="9"/>
  <c r="M163" i="9"/>
  <c r="V23" i="9"/>
  <c r="M151" i="9"/>
  <c r="M124" i="9"/>
  <c r="M268" i="9"/>
  <c r="M309" i="9"/>
  <c r="M271" i="9"/>
  <c r="M299" i="9"/>
  <c r="M36" i="9"/>
  <c r="M183" i="9"/>
  <c r="M306" i="9"/>
  <c r="M34" i="9"/>
  <c r="M191" i="9"/>
  <c r="M203" i="9"/>
  <c r="M262" i="9"/>
  <c r="M48" i="9"/>
  <c r="M280" i="9"/>
  <c r="M53" i="9"/>
  <c r="M273" i="9"/>
  <c r="M179" i="9"/>
  <c r="M240" i="9"/>
  <c r="M33" i="9"/>
  <c r="M204" i="9"/>
  <c r="M114" i="9"/>
  <c r="M241" i="9"/>
  <c r="M297" i="9"/>
  <c r="M260" i="9"/>
  <c r="M28" i="14"/>
  <c r="M216" i="14"/>
  <c r="M96" i="14"/>
  <c r="M239" i="14"/>
  <c r="M183" i="14"/>
  <c r="M156" i="14"/>
  <c r="M246" i="14"/>
  <c r="M245" i="14"/>
  <c r="M125" i="14"/>
  <c r="M324" i="14"/>
  <c r="M42" i="14"/>
  <c r="M94" i="14"/>
  <c r="M242" i="14"/>
  <c r="M88" i="14"/>
  <c r="M148" i="14"/>
  <c r="V16" i="14"/>
  <c r="M99" i="14"/>
  <c r="M195" i="14"/>
  <c r="M158" i="14"/>
  <c r="M97" i="14"/>
  <c r="M254" i="14"/>
  <c r="M329" i="14"/>
  <c r="M66" i="14"/>
  <c r="M87" i="14"/>
  <c r="M118" i="14"/>
  <c r="M106" i="14"/>
  <c r="M124" i="14"/>
  <c r="M337" i="14"/>
  <c r="M198" i="14"/>
  <c r="V11" i="14"/>
  <c r="M119" i="14"/>
  <c r="M336" i="14"/>
  <c r="M176" i="14"/>
  <c r="M35" i="14"/>
  <c r="M38" i="14"/>
  <c r="M307" i="14"/>
  <c r="V19" i="14"/>
  <c r="M190" i="14"/>
  <c r="M294" i="14"/>
  <c r="M149" i="14"/>
  <c r="M131" i="14"/>
  <c r="V10" i="14"/>
  <c r="M104" i="14"/>
  <c r="V9" i="11"/>
  <c r="M52" i="11"/>
  <c r="M116" i="11"/>
  <c r="V10" i="11"/>
  <c r="M170" i="11"/>
  <c r="M150" i="11"/>
  <c r="M231" i="11"/>
  <c r="M298" i="11"/>
  <c r="M59" i="11"/>
  <c r="M187" i="11"/>
  <c r="M192" i="11"/>
  <c r="M141" i="11"/>
  <c r="M330" i="11"/>
  <c r="M49" i="11"/>
  <c r="M196" i="11"/>
  <c r="M161" i="11"/>
  <c r="M218" i="11"/>
  <c r="M276" i="11"/>
  <c r="M292" i="11"/>
  <c r="V11" i="11"/>
  <c r="M130" i="11"/>
  <c r="M110" i="11"/>
  <c r="M104" i="11"/>
  <c r="M70" i="11"/>
  <c r="M39" i="11"/>
  <c r="M147" i="11"/>
  <c r="M152" i="11"/>
  <c r="M239" i="11"/>
  <c r="M293" i="11"/>
  <c r="M29" i="11"/>
  <c r="M156" i="11"/>
  <c r="M121" i="11"/>
  <c r="M254" i="11"/>
  <c r="M81" i="11"/>
  <c r="M341" i="11"/>
  <c r="M91" i="11"/>
  <c r="M85" i="11"/>
  <c r="M183" i="11"/>
  <c r="M282" i="11"/>
  <c r="M295" i="11"/>
  <c r="M58" i="11"/>
  <c r="M107" i="11"/>
  <c r="M112" i="11"/>
  <c r="M205" i="11"/>
  <c r="M290" i="11"/>
  <c r="M65" i="11"/>
  <c r="M82" i="11"/>
  <c r="M214" i="11"/>
  <c r="M296" i="11"/>
  <c r="M313" i="11"/>
  <c r="V13" i="11"/>
  <c r="M251" i="11"/>
  <c r="M143" i="11"/>
  <c r="M240" i="11"/>
  <c r="M337" i="11"/>
  <c r="M38" i="11"/>
  <c r="V7" i="11"/>
  <c r="M69" i="11"/>
  <c r="M224" i="11"/>
  <c r="M324" i="11"/>
  <c r="M32" i="11"/>
  <c r="M73" i="11"/>
  <c r="M194" i="11"/>
  <c r="M174" i="11"/>
  <c r="M250" i="11"/>
  <c r="M319" i="11"/>
  <c r="M76" i="11"/>
  <c r="M211" i="11"/>
  <c r="M86" i="11"/>
  <c r="M165" i="11"/>
  <c r="M245" i="11"/>
  <c r="M61" i="11"/>
  <c r="M220" i="11"/>
  <c r="M185" i="11"/>
  <c r="M249" i="11"/>
  <c r="M269" i="11"/>
  <c r="M333" i="11"/>
  <c r="V2" i="11"/>
  <c r="M154" i="11"/>
  <c r="M134" i="11"/>
  <c r="M217" i="11"/>
  <c r="M257" i="11"/>
  <c r="M51" i="11"/>
  <c r="M171" i="11"/>
  <c r="M176" i="11"/>
  <c r="M125" i="11"/>
  <c r="M311" i="11"/>
  <c r="M180" i="11"/>
  <c r="M145" i="11"/>
  <c r="M191" i="11"/>
  <c r="M232" i="11"/>
  <c r="M325" i="11"/>
  <c r="V16" i="11"/>
  <c r="M114" i="11"/>
  <c r="M95" i="11"/>
  <c r="M258" i="11"/>
  <c r="M328" i="11"/>
  <c r="M31" i="11"/>
  <c r="M131" i="11"/>
  <c r="M136" i="11"/>
  <c r="M225" i="11"/>
  <c r="M331" i="11"/>
  <c r="M21" i="11"/>
  <c r="M140" i="11"/>
  <c r="M105" i="11"/>
  <c r="M238" i="11"/>
  <c r="M320" i="11"/>
  <c r="M334" i="11"/>
  <c r="M75" i="11"/>
  <c r="M275" i="11"/>
  <c r="M167" i="11"/>
  <c r="M268" i="11"/>
  <c r="M271" i="11"/>
  <c r="M50" i="11"/>
  <c r="M96" i="11"/>
  <c r="M97" i="11"/>
  <c r="M284" i="11"/>
  <c r="M272" i="11"/>
  <c r="M44" i="11"/>
  <c r="M98" i="11"/>
  <c r="M62" i="11"/>
  <c r="M198" i="11"/>
  <c r="M280" i="11"/>
  <c r="M289" i="11"/>
  <c r="M100" i="11"/>
  <c r="M235" i="11"/>
  <c r="M127" i="11"/>
  <c r="M207" i="11"/>
  <c r="M323" i="11"/>
  <c r="M244" i="11"/>
  <c r="M63" i="11"/>
  <c r="M278" i="11"/>
  <c r="M306" i="11"/>
  <c r="M24" i="11"/>
  <c r="V8" i="11"/>
  <c r="M178" i="11"/>
  <c r="M158" i="11"/>
  <c r="M237" i="11"/>
  <c r="M307" i="11"/>
  <c r="V18" i="11"/>
  <c r="M195" i="11"/>
  <c r="V15" i="11"/>
  <c r="M149" i="11"/>
  <c r="M338" i="11"/>
  <c r="M53" i="11"/>
  <c r="M204" i="11"/>
  <c r="M169" i="11"/>
  <c r="M223" i="11"/>
  <c r="M279" i="11"/>
  <c r="M318" i="11"/>
  <c r="V17" i="11"/>
  <c r="M138" i="11"/>
  <c r="M118" i="11"/>
  <c r="M213" i="11"/>
  <c r="M197" i="11"/>
  <c r="M43" i="11"/>
  <c r="M155" i="11"/>
  <c r="M160" i="11"/>
  <c r="M109" i="11"/>
  <c r="M299" i="11"/>
  <c r="M33" i="11"/>
  <c r="M164" i="11"/>
  <c r="M129" i="11"/>
  <c r="M262" i="11"/>
  <c r="M193" i="11"/>
  <c r="M200" i="11"/>
  <c r="M99" i="11"/>
  <c r="M90" i="11"/>
  <c r="M78" i="11"/>
  <c r="M241" i="11"/>
  <c r="M301" i="11"/>
  <c r="M41" i="11"/>
  <c r="M115" i="11"/>
  <c r="M120" i="11"/>
  <c r="M208" i="11"/>
  <c r="M302" i="11"/>
  <c r="M56" i="11"/>
  <c r="M124" i="11"/>
  <c r="M88" i="11"/>
  <c r="M222" i="11"/>
  <c r="M304" i="11"/>
  <c r="M322" i="11"/>
  <c r="V19" i="11"/>
  <c r="M259" i="11"/>
  <c r="M151" i="11"/>
  <c r="M264" i="11"/>
  <c r="M201" i="11"/>
  <c r="M42" i="11"/>
  <c r="V21" i="11"/>
  <c r="M74" i="11"/>
  <c r="M253" i="11"/>
  <c r="M332" i="11"/>
  <c r="M36" i="11"/>
  <c r="M87" i="11"/>
  <c r="M202" i="11"/>
  <c r="M182" i="11"/>
  <c r="M252" i="11"/>
  <c r="M327" i="11"/>
  <c r="M84" i="11"/>
  <c r="M219" i="11"/>
  <c r="M111" i="11"/>
  <c r="M173" i="11"/>
  <c r="M305" i="11"/>
  <c r="M22" i="11"/>
  <c r="M228" i="11"/>
  <c r="V3" i="11"/>
  <c r="M261" i="11"/>
  <c r="M274" i="11"/>
  <c r="M309" i="11"/>
  <c r="V12" i="11"/>
  <c r="M162" i="11"/>
  <c r="M142" i="11"/>
  <c r="M226" i="11"/>
  <c r="M283" i="11"/>
  <c r="M30" i="11"/>
  <c r="M179" i="11"/>
  <c r="M184" i="11"/>
  <c r="M133" i="11"/>
  <c r="M317" i="11"/>
  <c r="M45" i="11"/>
  <c r="M188" i="11"/>
  <c r="M153" i="11"/>
  <c r="M199" i="11"/>
  <c r="M265" i="11"/>
  <c r="M281" i="11"/>
  <c r="V5" i="11"/>
  <c r="M122" i="11"/>
  <c r="M101" i="11"/>
  <c r="M260" i="11"/>
  <c r="M336" i="11"/>
  <c r="M35" i="11"/>
  <c r="M139" i="11"/>
  <c r="M144" i="11"/>
  <c r="M234" i="11"/>
  <c r="M339" i="11"/>
  <c r="M25" i="11"/>
  <c r="M148" i="11"/>
  <c r="M113" i="11"/>
  <c r="M246" i="11"/>
  <c r="V6" i="11"/>
  <c r="M342" i="11"/>
  <c r="M83" i="11"/>
  <c r="M71" i="11"/>
  <c r="M175" i="11"/>
  <c r="M277" i="11"/>
  <c r="M291" i="11"/>
  <c r="M54" i="11"/>
  <c r="M102" i="11"/>
  <c r="M103" i="11"/>
  <c r="M189" i="11"/>
  <c r="M286" i="11"/>
  <c r="M48" i="11"/>
  <c r="M108" i="11"/>
  <c r="M77" i="11"/>
  <c r="M206" i="11"/>
  <c r="M288" i="11"/>
  <c r="M294" i="11"/>
  <c r="M23" i="11"/>
  <c r="M243" i="11"/>
  <c r="M135" i="11"/>
  <c r="M221" i="11"/>
  <c r="M329" i="11"/>
  <c r="M34" i="11"/>
  <c r="V4" i="11"/>
  <c r="M64" i="11"/>
  <c r="M285" i="11"/>
  <c r="M315" i="11"/>
  <c r="M28" i="11"/>
  <c r="V20" i="11"/>
  <c r="M186" i="11"/>
  <c r="M166" i="11"/>
  <c r="M248" i="11"/>
  <c r="M316" i="11"/>
  <c r="M68" i="11"/>
  <c r="M203" i="11"/>
  <c r="M72" i="11"/>
  <c r="M157" i="11"/>
  <c r="M242" i="11"/>
  <c r="M57" i="11"/>
  <c r="M212" i="11"/>
  <c r="M177" i="11"/>
  <c r="M229" i="11"/>
  <c r="M287" i="11"/>
  <c r="M303" i="11"/>
  <c r="M66" i="11"/>
  <c r="M146" i="11"/>
  <c r="M126" i="11"/>
  <c r="M216" i="11"/>
  <c r="M233" i="11"/>
  <c r="M47" i="11"/>
  <c r="M163" i="11"/>
  <c r="M168" i="11"/>
  <c r="M117" i="11"/>
  <c r="M308" i="11"/>
  <c r="M37" i="11"/>
  <c r="M172" i="11"/>
  <c r="M137" i="11"/>
  <c r="M270" i="11"/>
  <c r="M215" i="11"/>
  <c r="M300" i="11"/>
  <c r="M55" i="11"/>
  <c r="M106" i="11"/>
  <c r="M89" i="11"/>
  <c r="M256" i="11"/>
  <c r="M310" i="11"/>
  <c r="M27" i="11"/>
  <c r="M123" i="11"/>
  <c r="M128" i="11"/>
  <c r="M209" i="11"/>
  <c r="M321" i="11"/>
  <c r="M60" i="11"/>
  <c r="M132" i="11"/>
  <c r="M94" i="11"/>
  <c r="M230" i="11"/>
  <c r="M312" i="11"/>
  <c r="M326" i="11"/>
  <c r="M67" i="11"/>
  <c r="M267" i="11"/>
  <c r="M159" i="11"/>
  <c r="M266" i="11"/>
  <c r="M247" i="11"/>
  <c r="M46" i="11"/>
  <c r="M79" i="11"/>
  <c r="M80" i="11"/>
  <c r="M255" i="11"/>
  <c r="M340" i="11"/>
  <c r="M40" i="11"/>
  <c r="M93" i="11"/>
  <c r="M210" i="11"/>
  <c r="M190" i="11"/>
  <c r="M273" i="11"/>
  <c r="M335" i="11"/>
  <c r="M92" i="11"/>
  <c r="M227" i="11"/>
  <c r="M119" i="11"/>
  <c r="M181" i="11"/>
  <c r="M314" i="11"/>
  <c r="M26" i="11"/>
  <c r="M236" i="11"/>
  <c r="V14" i="11"/>
  <c r="M263" i="11"/>
  <c r="M297" i="11"/>
  <c r="N92" i="12"/>
  <c r="R92" i="12"/>
  <c r="N203" i="12"/>
  <c r="R203" i="12"/>
  <c r="R333" i="12"/>
  <c r="N333" i="12"/>
  <c r="R266" i="12"/>
  <c r="N266" i="12"/>
  <c r="N160" i="12"/>
  <c r="R160" i="12"/>
  <c r="N167" i="12"/>
  <c r="R167" i="12"/>
  <c r="N263" i="12"/>
  <c r="R263" i="12"/>
  <c r="R131" i="12"/>
  <c r="N131" i="12"/>
  <c r="N305" i="12"/>
  <c r="R305" i="12"/>
  <c r="N132" i="12"/>
  <c r="R132" i="12"/>
  <c r="N231" i="12"/>
  <c r="R231" i="12"/>
  <c r="R53" i="12"/>
  <c r="N53" i="12"/>
  <c r="N29" i="12"/>
  <c r="R29" i="12"/>
  <c r="N93" i="12"/>
  <c r="R93" i="12"/>
  <c r="N96" i="12"/>
  <c r="R96" i="12"/>
  <c r="N114" i="12"/>
  <c r="R114" i="12"/>
  <c r="N207" i="12"/>
  <c r="R207" i="12"/>
  <c r="N181" i="12"/>
  <c r="R181" i="12"/>
  <c r="N253" i="12"/>
  <c r="R253" i="12"/>
  <c r="R120" i="12"/>
  <c r="N120" i="12"/>
  <c r="R255" i="12"/>
  <c r="N255" i="12"/>
  <c r="R204" i="12"/>
  <c r="N204" i="12"/>
  <c r="N299" i="12"/>
  <c r="R299" i="12"/>
  <c r="N134" i="12"/>
  <c r="R134" i="12"/>
  <c r="N80" i="12"/>
  <c r="R80" i="12"/>
  <c r="R196" i="12"/>
  <c r="N196" i="12"/>
  <c r="R142" i="12"/>
  <c r="R144" i="12"/>
  <c r="N144" i="12"/>
  <c r="N224" i="12"/>
  <c r="R224" i="12"/>
  <c r="R124" i="12"/>
  <c r="N124" i="12"/>
  <c r="R229" i="12"/>
  <c r="N229" i="12"/>
  <c r="N331" i="12"/>
  <c r="R331" i="12"/>
  <c r="N104" i="12"/>
  <c r="R104" i="12"/>
  <c r="R183" i="12"/>
  <c r="N183" i="12"/>
  <c r="R240" i="12"/>
  <c r="N240" i="12"/>
  <c r="M129" i="14"/>
  <c r="M139" i="14"/>
  <c r="M126" i="14"/>
  <c r="M287" i="14"/>
  <c r="M211" i="14"/>
  <c r="M68" i="14"/>
  <c r="M92" i="14"/>
  <c r="M91" i="14"/>
  <c r="M215" i="14"/>
  <c r="M173" i="14"/>
  <c r="M79" i="14"/>
  <c r="M273" i="14"/>
  <c r="M222" i="14"/>
  <c r="M32" i="14"/>
  <c r="M55" i="14"/>
  <c r="M321" i="14"/>
  <c r="M326" i="14"/>
  <c r="M282" i="14"/>
  <c r="V17" i="14"/>
  <c r="M235" i="14"/>
  <c r="M303" i="14"/>
  <c r="M22" i="14"/>
  <c r="M271" i="14"/>
  <c r="M155" i="14"/>
  <c r="M309" i="14"/>
  <c r="M334" i="14"/>
  <c r="V5" i="14"/>
  <c r="M267" i="14"/>
  <c r="M186" i="14"/>
  <c r="M134" i="14"/>
  <c r="M86" i="14"/>
  <c r="M169" i="14"/>
  <c r="M123" i="14"/>
  <c r="M78" i="14"/>
  <c r="M331" i="14"/>
  <c r="M233" i="14"/>
  <c r="M160" i="14"/>
  <c r="M277" i="14"/>
  <c r="M300" i="14"/>
  <c r="M133" i="14"/>
  <c r="M299" i="14"/>
  <c r="M117" i="14"/>
  <c r="M138" i="14"/>
  <c r="N219" i="12"/>
  <c r="R219" i="12"/>
  <c r="R136" i="12"/>
  <c r="N136" i="12"/>
  <c r="R270" i="12"/>
  <c r="N270" i="12"/>
  <c r="N52" i="12"/>
  <c r="R52" i="12"/>
  <c r="R157" i="12"/>
  <c r="N157" i="12"/>
  <c r="N337" i="12"/>
  <c r="R337" i="12"/>
  <c r="N250" i="12"/>
  <c r="R250" i="12"/>
  <c r="R105" i="12"/>
  <c r="N105" i="12"/>
  <c r="N159" i="12"/>
  <c r="R159" i="12"/>
  <c r="N62" i="12"/>
  <c r="R62" i="12"/>
  <c r="N293" i="12"/>
  <c r="R293" i="12"/>
  <c r="R27" i="12"/>
  <c r="N27" i="12"/>
  <c r="N58" i="12"/>
  <c r="R58" i="12"/>
  <c r="N310" i="12"/>
  <c r="R310" i="12"/>
  <c r="N316" i="12"/>
  <c r="R316" i="12"/>
  <c r="N339" i="12"/>
  <c r="R339" i="12"/>
  <c r="R233" i="12"/>
  <c r="N233" i="12"/>
  <c r="R141" i="12"/>
  <c r="N141" i="12"/>
  <c r="N173" i="12"/>
  <c r="R173" i="12"/>
  <c r="N59" i="12"/>
  <c r="R59" i="12"/>
  <c r="N202" i="12"/>
  <c r="R202" i="12"/>
  <c r="R165" i="12"/>
  <c r="N165" i="12"/>
  <c r="N330" i="12"/>
  <c r="R330" i="12"/>
  <c r="N211" i="12"/>
  <c r="R211" i="12"/>
  <c r="N257" i="12"/>
  <c r="R257" i="12"/>
  <c r="N112" i="12"/>
  <c r="R112" i="12"/>
  <c r="N140" i="12"/>
  <c r="R140" i="12"/>
  <c r="N41" i="12"/>
  <c r="R41" i="12"/>
  <c r="N239" i="12"/>
  <c r="R239" i="12"/>
  <c r="N73" i="12"/>
  <c r="R73" i="12"/>
  <c r="N77" i="12"/>
  <c r="R77" i="12"/>
  <c r="R262" i="12"/>
  <c r="N262" i="12"/>
  <c r="N199" i="12"/>
  <c r="R199" i="12"/>
  <c r="N122" i="12"/>
  <c r="R122" i="12"/>
  <c r="R23" i="12"/>
  <c r="N23" i="12"/>
  <c r="R44" i="12"/>
  <c r="N44" i="12"/>
  <c r="N32" i="12"/>
  <c r="R32" i="12"/>
  <c r="N149" i="12"/>
  <c r="N230" i="12"/>
  <c r="R230" i="12"/>
  <c r="M248" i="14"/>
  <c r="M127" i="14"/>
  <c r="M289" i="14"/>
  <c r="M285" i="14"/>
  <c r="M27" i="14"/>
  <c r="V8" i="14"/>
  <c r="M250" i="14"/>
  <c r="M275" i="14"/>
  <c r="M342" i="14"/>
  <c r="M165" i="14"/>
  <c r="M214" i="14"/>
  <c r="V12" i="14"/>
  <c r="M322" i="14"/>
  <c r="M105" i="14"/>
  <c r="M181" i="14"/>
  <c r="M63" i="14"/>
  <c r="M320" i="14"/>
  <c r="M206" i="14"/>
  <c r="M193" i="14"/>
  <c r="M40" i="14"/>
  <c r="M140" i="14"/>
  <c r="M51" i="14"/>
  <c r="M201" i="14"/>
  <c r="M288" i="14"/>
  <c r="M226" i="14"/>
  <c r="M43" i="14"/>
  <c r="M53" i="14"/>
  <c r="M179" i="14"/>
  <c r="M54" i="14"/>
  <c r="M290" i="14"/>
  <c r="V2" i="14"/>
  <c r="M147" i="14"/>
  <c r="M295" i="14"/>
  <c r="M256" i="14"/>
  <c r="M283" i="14"/>
  <c r="M111" i="14"/>
  <c r="V13" i="14"/>
  <c r="V7" i="14"/>
  <c r="M274" i="14"/>
  <c r="M223" i="14"/>
  <c r="M187" i="14"/>
  <c r="V18" i="14"/>
  <c r="M37" i="14"/>
  <c r="N200" i="12"/>
  <c r="R200" i="12"/>
  <c r="N39" i="12"/>
  <c r="R39" i="12"/>
  <c r="N273" i="12"/>
  <c r="R273" i="12"/>
  <c r="R288" i="12"/>
  <c r="N288" i="12"/>
  <c r="N35" i="12"/>
  <c r="R35" i="12"/>
  <c r="N260" i="12"/>
  <c r="R260" i="12"/>
  <c r="N175" i="12"/>
  <c r="R175" i="12"/>
  <c r="N74" i="12"/>
  <c r="N269" i="12"/>
  <c r="R269" i="12"/>
  <c r="R265" i="12"/>
  <c r="N265" i="12"/>
  <c r="N153" i="12"/>
  <c r="R153" i="12"/>
  <c r="N83" i="12"/>
  <c r="R83" i="12"/>
  <c r="N63" i="12"/>
  <c r="R63" i="12"/>
  <c r="N148" i="12"/>
  <c r="R148" i="12"/>
  <c r="R286" i="12"/>
  <c r="N286" i="12"/>
  <c r="N85" i="12"/>
  <c r="R85" i="12"/>
  <c r="N172" i="12"/>
  <c r="R172" i="12"/>
  <c r="N225" i="12"/>
  <c r="R65" i="12"/>
  <c r="N65" i="12"/>
  <c r="N118" i="12"/>
  <c r="R118" i="12"/>
  <c r="N139" i="12"/>
  <c r="R139" i="12"/>
  <c r="N325" i="12"/>
  <c r="R325" i="12"/>
  <c r="R209" i="12"/>
  <c r="N209" i="12"/>
  <c r="N194" i="12"/>
  <c r="R194" i="12"/>
  <c r="N335" i="12"/>
  <c r="R335" i="12"/>
  <c r="R67" i="12"/>
  <c r="N67" i="12"/>
  <c r="R223" i="12"/>
  <c r="N223" i="12"/>
  <c r="N254" i="12"/>
  <c r="R254" i="12"/>
  <c r="M225" i="14"/>
  <c r="M80" i="14"/>
  <c r="M102" i="14"/>
  <c r="M114" i="14"/>
  <c r="M202" i="14"/>
  <c r="M205" i="14"/>
  <c r="M218" i="14"/>
  <c r="M132" i="14"/>
  <c r="V9" i="14"/>
  <c r="M108" i="14"/>
  <c r="M157" i="14"/>
  <c r="M253" i="14"/>
  <c r="M65" i="14"/>
  <c r="M340" i="14"/>
  <c r="M251" i="14"/>
  <c r="M64" i="14"/>
  <c r="M71" i="14"/>
  <c r="M230" i="14"/>
  <c r="V4" i="14"/>
  <c r="M228" i="14"/>
  <c r="M240" i="14"/>
  <c r="M93" i="14"/>
  <c r="M221" i="14"/>
  <c r="M330" i="14"/>
  <c r="M128" i="14"/>
  <c r="M46" i="14"/>
  <c r="M280" i="14"/>
  <c r="M200" i="14"/>
  <c r="M137" i="14"/>
  <c r="M203" i="14"/>
  <c r="V3" i="14"/>
  <c r="M257" i="14"/>
  <c r="M237" i="14"/>
  <c r="M278" i="14"/>
  <c r="M188" i="14"/>
  <c r="M164" i="14"/>
  <c r="M152" i="14"/>
  <c r="M77" i="14"/>
  <c r="M143" i="14"/>
  <c r="M167" i="14"/>
  <c r="M146" i="14"/>
  <c r="M189" i="14"/>
  <c r="M95" i="14"/>
  <c r="N30" i="12"/>
  <c r="R30" i="12"/>
  <c r="N238" i="12"/>
  <c r="R238" i="12"/>
  <c r="N68" i="12"/>
  <c r="R68" i="12"/>
  <c r="N154" i="12"/>
  <c r="R154" i="12"/>
  <c r="N55" i="12"/>
  <c r="R55" i="12"/>
  <c r="N244" i="12"/>
  <c r="R244" i="12"/>
  <c r="N40" i="12"/>
  <c r="R40" i="12"/>
  <c r="N320" i="12"/>
  <c r="R320" i="12"/>
  <c r="N138" i="12"/>
  <c r="R138" i="12"/>
  <c r="N69" i="12"/>
  <c r="R69" i="12"/>
  <c r="N234" i="12"/>
  <c r="R234" i="12"/>
  <c r="N100" i="12"/>
  <c r="R100" i="12"/>
  <c r="N115" i="12"/>
  <c r="R115" i="12"/>
  <c r="N282" i="12"/>
  <c r="R282" i="12"/>
  <c r="N126" i="12"/>
  <c r="R126" i="12"/>
  <c r="R164" i="12"/>
  <c r="N164" i="12"/>
  <c r="N174" i="12"/>
  <c r="R174" i="12"/>
  <c r="N312" i="12"/>
  <c r="R312" i="12"/>
  <c r="N298" i="12"/>
  <c r="R298" i="12"/>
  <c r="N295" i="12"/>
  <c r="R295" i="12"/>
  <c r="N150" i="12"/>
  <c r="R150" i="12"/>
  <c r="N297" i="12"/>
  <c r="R297" i="12"/>
  <c r="R309" i="12"/>
  <c r="N309" i="12"/>
  <c r="N145" i="12"/>
  <c r="R145" i="12"/>
  <c r="R326" i="12"/>
  <c r="N326" i="12"/>
  <c r="N182" i="12"/>
  <c r="R182" i="12"/>
  <c r="R97" i="12"/>
  <c r="N97" i="12"/>
  <c r="N89" i="12"/>
  <c r="R89" i="12"/>
  <c r="N232" i="12"/>
  <c r="R232" i="12"/>
  <c r="R300" i="12"/>
  <c r="N79" i="12"/>
  <c r="R79" i="12"/>
  <c r="R176" i="12"/>
  <c r="N176" i="12"/>
  <c r="N42" i="12"/>
  <c r="R42" i="12"/>
  <c r="N106" i="12"/>
  <c r="R106" i="12"/>
  <c r="N70" i="12"/>
  <c r="R70" i="12"/>
  <c r="R208" i="12"/>
  <c r="N208" i="12"/>
  <c r="N133" i="12"/>
  <c r="R133" i="12"/>
  <c r="R259" i="12"/>
  <c r="N259" i="12"/>
  <c r="N283" i="12"/>
  <c r="R283" i="12"/>
  <c r="M261" i="14"/>
  <c r="M247" i="14"/>
  <c r="M266" i="14"/>
  <c r="M232" i="14"/>
  <c r="M31" i="14"/>
  <c r="M60" i="14"/>
  <c r="M107" i="14"/>
  <c r="M170" i="14"/>
  <c r="M39" i="14"/>
  <c r="M313" i="14"/>
  <c r="M69" i="14"/>
  <c r="M192" i="14"/>
  <c r="M23" i="14"/>
  <c r="M85" i="14"/>
  <c r="M238" i="14"/>
  <c r="M318" i="14"/>
  <c r="M197" i="14"/>
  <c r="M76" i="14"/>
  <c r="M154" i="14"/>
  <c r="M263" i="14"/>
  <c r="M70" i="14"/>
  <c r="M30" i="14"/>
  <c r="M244" i="14"/>
  <c r="M162" i="14"/>
  <c r="M341" i="14"/>
  <c r="M194" i="14"/>
  <c r="M308" i="14"/>
  <c r="M33" i="14"/>
  <c r="M212" i="14"/>
  <c r="M180" i="14"/>
  <c r="M319" i="14"/>
  <c r="M59" i="14"/>
  <c r="M255" i="14"/>
  <c r="M208" i="14"/>
  <c r="M306" i="14"/>
  <c r="M36" i="14"/>
  <c r="M207" i="14"/>
  <c r="M219" i="14"/>
  <c r="M292" i="14"/>
  <c r="M296" i="14"/>
  <c r="M199" i="14"/>
  <c r="M82" i="14"/>
  <c r="M38" i="6"/>
  <c r="V10" i="6"/>
  <c r="M340" i="6"/>
  <c r="M305" i="6"/>
  <c r="M327" i="6"/>
  <c r="M49" i="6"/>
  <c r="M99" i="6"/>
  <c r="M185" i="6"/>
  <c r="M282" i="6"/>
  <c r="M317" i="6"/>
  <c r="M60" i="6"/>
  <c r="M110" i="6"/>
  <c r="M148" i="6"/>
  <c r="M291" i="6"/>
  <c r="M147" i="6"/>
  <c r="M302" i="6"/>
  <c r="M121" i="6"/>
  <c r="V19" i="6"/>
  <c r="M300" i="6"/>
  <c r="M265" i="6"/>
  <c r="M287" i="6"/>
  <c r="M29" i="6"/>
  <c r="M79" i="6"/>
  <c r="M145" i="6"/>
  <c r="M242" i="6"/>
  <c r="M320" i="6"/>
  <c r="M40" i="6"/>
  <c r="M90" i="6"/>
  <c r="M214" i="6"/>
  <c r="M251" i="6"/>
  <c r="M277" i="6"/>
  <c r="M70" i="6"/>
  <c r="M174" i="6"/>
  <c r="M211" i="6"/>
  <c r="M200" i="6"/>
  <c r="M222" i="6"/>
  <c r="M81" i="6"/>
  <c r="M131" i="6"/>
  <c r="M220" i="6"/>
  <c r="M176" i="6"/>
  <c r="M207" i="6"/>
  <c r="M92" i="6"/>
  <c r="M39" i="6"/>
  <c r="V7" i="6"/>
  <c r="M330" i="6"/>
  <c r="M240" i="6"/>
  <c r="M253" i="6"/>
  <c r="M50" i="6"/>
  <c r="M134" i="6"/>
  <c r="M139" i="6"/>
  <c r="M329" i="6"/>
  <c r="M165" i="6"/>
  <c r="M61" i="6"/>
  <c r="M111" i="6"/>
  <c r="M167" i="6"/>
  <c r="M306" i="6"/>
  <c r="M171" i="6"/>
  <c r="M72" i="6"/>
  <c r="M122" i="6"/>
  <c r="M172" i="6"/>
  <c r="M315" i="6"/>
  <c r="M205" i="6"/>
  <c r="M326" i="6"/>
  <c r="M30" i="6"/>
  <c r="V4" i="6"/>
  <c r="M324" i="6"/>
  <c r="M289" i="6"/>
  <c r="M311" i="6"/>
  <c r="M73" i="6"/>
  <c r="M123" i="6"/>
  <c r="M197" i="6"/>
  <c r="V18" i="6"/>
  <c r="M199" i="6"/>
  <c r="M84" i="6"/>
  <c r="M31" i="6"/>
  <c r="M196" i="6"/>
  <c r="M339" i="6"/>
  <c r="M224" i="6"/>
  <c r="M184" i="6"/>
  <c r="M42" i="6"/>
  <c r="V14" i="6"/>
  <c r="M269" i="6"/>
  <c r="M313" i="6"/>
  <c r="M335" i="6"/>
  <c r="M53" i="6"/>
  <c r="M103" i="6"/>
  <c r="M193" i="6"/>
  <c r="M290" i="6"/>
  <c r="M159" i="6"/>
  <c r="M64" i="6"/>
  <c r="M114" i="6"/>
  <c r="M156" i="6"/>
  <c r="M299" i="6"/>
  <c r="M157" i="6"/>
  <c r="M310" i="6"/>
  <c r="M22" i="6"/>
  <c r="M135" i="6"/>
  <c r="M308" i="6"/>
  <c r="M273" i="6"/>
  <c r="M295" i="6"/>
  <c r="M33" i="6"/>
  <c r="M83" i="6"/>
  <c r="M153" i="6"/>
  <c r="M250" i="6"/>
  <c r="M328" i="6"/>
  <c r="M116" i="6"/>
  <c r="M63" i="6"/>
  <c r="M170" i="6"/>
  <c r="M208" i="6"/>
  <c r="M288" i="6"/>
  <c r="M24" i="6"/>
  <c r="M74" i="6"/>
  <c r="M182" i="6"/>
  <c r="M219" i="6"/>
  <c r="M229" i="6"/>
  <c r="M230" i="6"/>
  <c r="M85" i="6"/>
  <c r="M126" i="6"/>
  <c r="M228" i="6"/>
  <c r="M186" i="6"/>
  <c r="M216" i="6"/>
  <c r="M96" i="6"/>
  <c r="M43" i="6"/>
  <c r="V17" i="6"/>
  <c r="V15" i="6"/>
  <c r="M248" i="6"/>
  <c r="M285" i="6"/>
  <c r="M54" i="6"/>
  <c r="M142" i="6"/>
  <c r="M149" i="6"/>
  <c r="M337" i="6"/>
  <c r="M178" i="6"/>
  <c r="M65" i="6"/>
  <c r="M115" i="6"/>
  <c r="M168" i="6"/>
  <c r="M322" i="6"/>
  <c r="M183" i="6"/>
  <c r="M76" i="6"/>
  <c r="M23" i="6"/>
  <c r="M180" i="6"/>
  <c r="M323" i="6"/>
  <c r="M210" i="6"/>
  <c r="M334" i="6"/>
  <c r="M66" i="6"/>
  <c r="M166" i="6"/>
  <c r="M195" i="6"/>
  <c r="M194" i="6"/>
  <c r="M212" i="6"/>
  <c r="M45" i="6"/>
  <c r="M95" i="6"/>
  <c r="M177" i="6"/>
  <c r="M274" i="6"/>
  <c r="M301" i="6"/>
  <c r="M56" i="6"/>
  <c r="M106" i="6"/>
  <c r="M140" i="6"/>
  <c r="M283" i="6"/>
  <c r="M133" i="6"/>
  <c r="M294" i="6"/>
  <c r="M117" i="6"/>
  <c r="V13" i="6"/>
  <c r="M292" i="6"/>
  <c r="M257" i="6"/>
  <c r="M279" i="6"/>
  <c r="M25" i="6"/>
  <c r="M75" i="6"/>
  <c r="M137" i="6"/>
  <c r="M234" i="6"/>
  <c r="M312" i="6"/>
  <c r="M36" i="6"/>
  <c r="M86" i="6"/>
  <c r="M109" i="6"/>
  <c r="V2" i="6"/>
  <c r="M276" i="6"/>
  <c r="M241" i="6"/>
  <c r="M263" i="6"/>
  <c r="M120" i="6"/>
  <c r="M67" i="6"/>
  <c r="V8" i="6"/>
  <c r="M218" i="6"/>
  <c r="M296" i="6"/>
  <c r="M28" i="6"/>
  <c r="M78" i="6"/>
  <c r="M190" i="6"/>
  <c r="M227" i="6"/>
  <c r="M237" i="6"/>
  <c r="M238" i="6"/>
  <c r="M89" i="6"/>
  <c r="M128" i="6"/>
  <c r="M236" i="6"/>
  <c r="M192" i="6"/>
  <c r="M223" i="6"/>
  <c r="M100" i="6"/>
  <c r="M47" i="6"/>
  <c r="M127" i="6"/>
  <c r="M88" i="6"/>
  <c r="M232" i="6"/>
  <c r="M136" i="6"/>
  <c r="M107" i="6"/>
  <c r="M68" i="6"/>
  <c r="M243" i="6"/>
  <c r="M254" i="6"/>
  <c r="M130" i="6"/>
  <c r="M217" i="6"/>
  <c r="M341" i="6"/>
  <c r="M55" i="6"/>
  <c r="M181" i="6"/>
  <c r="M155" i="6"/>
  <c r="M48" i="6"/>
  <c r="M59" i="6"/>
  <c r="M268" i="6"/>
  <c r="M309" i="6"/>
  <c r="M132" i="6"/>
  <c r="M113" i="6"/>
  <c r="M271" i="6"/>
  <c r="M226" i="6"/>
  <c r="M198" i="6"/>
  <c r="M93" i="6"/>
  <c r="M307" i="6"/>
  <c r="M318" i="6"/>
  <c r="V3" i="6"/>
  <c r="M281" i="6"/>
  <c r="M44" i="6"/>
  <c r="M87" i="6"/>
  <c r="M260" i="6"/>
  <c r="M293" i="6"/>
  <c r="M80" i="6"/>
  <c r="M91" i="6"/>
  <c r="M332" i="6"/>
  <c r="M213" i="6"/>
  <c r="M215" i="6"/>
  <c r="M35" i="6"/>
  <c r="M209" i="6"/>
  <c r="M321" i="6"/>
  <c r="M201" i="6"/>
  <c r="M118" i="6"/>
  <c r="M151" i="6"/>
  <c r="M333" i="6"/>
  <c r="M150" i="6"/>
  <c r="M144" i="6"/>
  <c r="M108" i="6"/>
  <c r="M119" i="6"/>
  <c r="M191" i="6"/>
  <c r="M272" i="6"/>
  <c r="M112" i="6"/>
  <c r="M125" i="6"/>
  <c r="M267" i="6"/>
  <c r="M280" i="6"/>
  <c r="M275" i="6"/>
  <c r="V9" i="6"/>
  <c r="M21" i="6"/>
  <c r="M304" i="6"/>
  <c r="M235" i="6"/>
  <c r="M129" i="6"/>
  <c r="M202" i="6"/>
  <c r="M104" i="6"/>
  <c r="M146" i="6"/>
  <c r="M264" i="6"/>
  <c r="M37" i="6"/>
  <c r="M124" i="6"/>
  <c r="M259" i="6"/>
  <c r="M336" i="6"/>
  <c r="M41" i="6"/>
  <c r="V5" i="6"/>
  <c r="M331" i="6"/>
  <c r="M221" i="6"/>
  <c r="M175" i="6"/>
  <c r="M204" i="6"/>
  <c r="M46" i="6"/>
  <c r="V6" i="6"/>
  <c r="M298" i="6"/>
  <c r="M206" i="6"/>
  <c r="M261" i="6"/>
  <c r="M97" i="6"/>
  <c r="M252" i="6"/>
  <c r="M239" i="6"/>
  <c r="M69" i="6"/>
  <c r="M158" i="6"/>
  <c r="M163" i="6"/>
  <c r="M187" i="6"/>
  <c r="M105" i="6"/>
  <c r="V21" i="6"/>
  <c r="M173" i="6"/>
  <c r="M255" i="6"/>
  <c r="M52" i="6"/>
  <c r="M325" i="6"/>
  <c r="M284" i="6"/>
  <c r="M71" i="6"/>
  <c r="M32" i="6"/>
  <c r="M245" i="6"/>
  <c r="M164" i="6"/>
  <c r="M189" i="6"/>
  <c r="M26" i="6"/>
  <c r="M316" i="6"/>
  <c r="M303" i="6"/>
  <c r="M101" i="6"/>
  <c r="V16" i="6"/>
  <c r="M258" i="6"/>
  <c r="M77" i="6"/>
  <c r="M203" i="6"/>
  <c r="M314" i="6"/>
  <c r="V20" i="6"/>
  <c r="M57" i="6"/>
  <c r="M160" i="6"/>
  <c r="M138" i="6"/>
  <c r="M256" i="6"/>
  <c r="M58" i="6"/>
  <c r="M179" i="6"/>
  <c r="V11" i="6"/>
  <c r="M62" i="6"/>
  <c r="M154" i="6"/>
  <c r="M338" i="6"/>
  <c r="M141" i="6"/>
  <c r="M98" i="6"/>
  <c r="M162" i="6"/>
  <c r="M233" i="6"/>
  <c r="M278" i="6"/>
  <c r="M102" i="6"/>
  <c r="M286" i="6"/>
  <c r="M249" i="6"/>
  <c r="V12" i="6"/>
  <c r="M82" i="6"/>
  <c r="M246" i="6"/>
  <c r="M244" i="6"/>
  <c r="M231" i="6"/>
  <c r="M51" i="6"/>
  <c r="M152" i="6"/>
  <c r="M262" i="6"/>
  <c r="M94" i="6"/>
  <c r="M161" i="6"/>
  <c r="M225" i="6"/>
  <c r="M34" i="6"/>
  <c r="M27" i="6"/>
  <c r="M188" i="6"/>
  <c r="M169" i="6"/>
  <c r="M266" i="6"/>
  <c r="M297" i="6"/>
  <c r="M247" i="6"/>
  <c r="M319" i="6"/>
  <c r="M270" i="6"/>
  <c r="M143" i="6"/>
  <c r="R123" i="12"/>
  <c r="N123" i="12"/>
  <c r="N155" i="12"/>
  <c r="R155" i="12"/>
  <c r="R307" i="12"/>
  <c r="N307" i="12"/>
  <c r="N191" i="12"/>
  <c r="R191" i="12"/>
  <c r="N274" i="12"/>
  <c r="R274" i="12"/>
  <c r="N272" i="12"/>
  <c r="R272" i="12"/>
  <c r="R152" i="12"/>
  <c r="N152" i="12"/>
  <c r="N314" i="12"/>
  <c r="R314" i="12"/>
  <c r="N101" i="12"/>
  <c r="R101" i="12"/>
  <c r="N161" i="12"/>
  <c r="R161" i="12"/>
  <c r="N177" i="12"/>
  <c r="R177" i="12"/>
  <c r="R338" i="12"/>
  <c r="N338" i="12"/>
  <c r="R220" i="12"/>
  <c r="N220" i="12"/>
  <c r="N33" i="12"/>
  <c r="R33" i="12"/>
  <c r="N284" i="12"/>
  <c r="R284" i="12"/>
  <c r="N46" i="12"/>
  <c r="R46" i="12"/>
  <c r="R188" i="12"/>
  <c r="N188" i="12"/>
  <c r="N248" i="12"/>
  <c r="R248" i="12"/>
  <c r="N66" i="12"/>
  <c r="R66" i="12"/>
  <c r="N328" i="12"/>
  <c r="R328" i="12"/>
  <c r="N170" i="12"/>
  <c r="R170" i="12"/>
  <c r="N214" i="12"/>
  <c r="R214" i="12"/>
  <c r="N37" i="12"/>
  <c r="R37" i="12"/>
  <c r="N319" i="12"/>
  <c r="R319" i="12"/>
  <c r="N125" i="12"/>
  <c r="R125" i="12"/>
  <c r="N82" i="12"/>
  <c r="R82" i="12"/>
  <c r="N275" i="12"/>
  <c r="R275" i="12"/>
  <c r="N95" i="12"/>
  <c r="R95" i="12"/>
  <c r="R212" i="12"/>
  <c r="N212" i="12"/>
  <c r="R130" i="12"/>
  <c r="N130" i="12"/>
  <c r="N304" i="12"/>
  <c r="R304" i="12"/>
  <c r="N241" i="12"/>
  <c r="R241" i="12"/>
  <c r="N258" i="12"/>
  <c r="R258" i="12"/>
  <c r="N178" i="12"/>
  <c r="R178" i="12"/>
  <c r="N163" i="12"/>
  <c r="R163" i="12"/>
  <c r="N50" i="12"/>
  <c r="R50" i="12"/>
  <c r="R256" i="12"/>
  <c r="N256" i="12"/>
  <c r="R294" i="12"/>
  <c r="N294" i="12"/>
  <c r="N137" i="12"/>
  <c r="R137" i="12"/>
  <c r="M89" i="14"/>
  <c r="M72" i="14"/>
  <c r="M236" i="14"/>
  <c r="M21" i="14"/>
  <c r="V15" i="14"/>
  <c r="M130" i="14"/>
  <c r="M191" i="14"/>
  <c r="M185" i="14"/>
  <c r="M25" i="14"/>
  <c r="M45" i="14"/>
  <c r="M252" i="14"/>
  <c r="M243" i="14"/>
  <c r="M272" i="14"/>
  <c r="M136" i="14"/>
  <c r="M113" i="14"/>
  <c r="M234" i="14"/>
  <c r="M103" i="14"/>
  <c r="M109" i="14"/>
  <c r="M34" i="14"/>
  <c r="M122" i="14"/>
  <c r="M213" i="14"/>
  <c r="M323" i="14"/>
  <c r="V21" i="14"/>
  <c r="M305" i="14"/>
  <c r="M120" i="14"/>
  <c r="M314" i="14"/>
  <c r="M338" i="14"/>
  <c r="M327" i="14"/>
  <c r="M184" i="14"/>
  <c r="M293" i="14"/>
  <c r="M268" i="14"/>
  <c r="M101" i="14"/>
  <c r="M196" i="14"/>
  <c r="M121" i="14"/>
  <c r="M90" i="14"/>
  <c r="M50" i="14"/>
  <c r="M67" i="14"/>
  <c r="M224" i="14"/>
  <c r="M259" i="14"/>
  <c r="M141" i="14"/>
  <c r="M182" i="14"/>
  <c r="N119" i="12" l="1"/>
  <c r="R324" i="12"/>
  <c r="N26" i="12"/>
  <c r="N81" i="12"/>
  <c r="R247" i="12"/>
  <c r="R135" i="12"/>
  <c r="R158" i="12"/>
  <c r="N290" i="12"/>
  <c r="N201" i="12"/>
  <c r="N249" i="12"/>
  <c r="R24" i="12"/>
  <c r="N242" i="12"/>
  <c r="N318" i="12"/>
  <c r="R179" i="12"/>
  <c r="R210" i="12"/>
  <c r="R43" i="12"/>
  <c r="R226" i="12"/>
  <c r="R268" i="12"/>
  <c r="R261" i="12"/>
  <c r="R317" i="12"/>
  <c r="N246" i="12"/>
  <c r="N285" i="12"/>
  <c r="R184" i="12"/>
  <c r="R217" i="12"/>
  <c r="R291" i="12"/>
  <c r="N127" i="12"/>
  <c r="R237" i="12"/>
  <c r="N306" i="12"/>
  <c r="R227" i="12"/>
  <c r="R116" i="12"/>
  <c r="R277" i="12"/>
  <c r="N64" i="12"/>
  <c r="R313" i="12"/>
  <c r="R102" i="12"/>
  <c r="R36" i="12"/>
  <c r="N103" i="12"/>
  <c r="R186" i="12"/>
  <c r="R107" i="12"/>
  <c r="R189" i="12"/>
  <c r="R169" i="12"/>
  <c r="R113" i="12"/>
  <c r="R243" i="12"/>
  <c r="N209" i="6"/>
  <c r="R209" i="6"/>
  <c r="R67" i="14"/>
  <c r="N67" i="14"/>
  <c r="R184" i="14"/>
  <c r="N184" i="14"/>
  <c r="R213" i="14"/>
  <c r="N213" i="14"/>
  <c r="N272" i="14"/>
  <c r="R272" i="14"/>
  <c r="R247" i="6"/>
  <c r="N247" i="6"/>
  <c r="N161" i="6"/>
  <c r="R161" i="6"/>
  <c r="N82" i="6"/>
  <c r="R82" i="6"/>
  <c r="R98" i="6"/>
  <c r="N98" i="6"/>
  <c r="R256" i="6"/>
  <c r="N256" i="6"/>
  <c r="N258" i="6"/>
  <c r="R258" i="6"/>
  <c r="N245" i="6"/>
  <c r="R245" i="6"/>
  <c r="N97" i="6"/>
  <c r="R97" i="6"/>
  <c r="R221" i="6"/>
  <c r="N221" i="6"/>
  <c r="R264" i="6"/>
  <c r="N264" i="6"/>
  <c r="R119" i="6"/>
  <c r="N119" i="6"/>
  <c r="N321" i="6"/>
  <c r="R321" i="6"/>
  <c r="N293" i="6"/>
  <c r="R293" i="6"/>
  <c r="N93" i="6"/>
  <c r="R93" i="6"/>
  <c r="R59" i="6"/>
  <c r="N59" i="6"/>
  <c r="N254" i="6"/>
  <c r="R254" i="6"/>
  <c r="N47" i="6"/>
  <c r="R47" i="6"/>
  <c r="N237" i="6"/>
  <c r="R237" i="6"/>
  <c r="N67" i="6"/>
  <c r="R67" i="6"/>
  <c r="R36" i="6"/>
  <c r="N36" i="6"/>
  <c r="R292" i="6"/>
  <c r="N292" i="6"/>
  <c r="N56" i="6"/>
  <c r="R56" i="6"/>
  <c r="N195" i="6"/>
  <c r="R195" i="6"/>
  <c r="N76" i="6"/>
  <c r="R76" i="6"/>
  <c r="N149" i="6"/>
  <c r="R149" i="6"/>
  <c r="N96" i="6"/>
  <c r="R96" i="6"/>
  <c r="N219" i="6"/>
  <c r="R219" i="6"/>
  <c r="R116" i="6"/>
  <c r="N116" i="6"/>
  <c r="N308" i="6"/>
  <c r="R308" i="6"/>
  <c r="N64" i="6"/>
  <c r="R64" i="6"/>
  <c r="R269" i="6"/>
  <c r="N269" i="6"/>
  <c r="N84" i="6"/>
  <c r="R84" i="6"/>
  <c r="R324" i="6"/>
  <c r="N324" i="6"/>
  <c r="N72" i="6"/>
  <c r="R72" i="6"/>
  <c r="N139" i="6"/>
  <c r="R139" i="6"/>
  <c r="R92" i="6"/>
  <c r="N92" i="6"/>
  <c r="N211" i="6"/>
  <c r="R211" i="6"/>
  <c r="N320" i="6"/>
  <c r="R320" i="6"/>
  <c r="N317" i="6"/>
  <c r="R317" i="6"/>
  <c r="N36" i="14"/>
  <c r="R36" i="14"/>
  <c r="R33" i="14"/>
  <c r="N33" i="14"/>
  <c r="N263" i="14"/>
  <c r="R263" i="14"/>
  <c r="N192" i="14"/>
  <c r="R192" i="14"/>
  <c r="N232" i="14"/>
  <c r="R232" i="14"/>
  <c r="N95" i="14"/>
  <c r="R95" i="14"/>
  <c r="N188" i="14"/>
  <c r="R188" i="14"/>
  <c r="N280" i="14"/>
  <c r="R280" i="14"/>
  <c r="R157" i="14"/>
  <c r="N157" i="14"/>
  <c r="R102" i="14"/>
  <c r="N102" i="14"/>
  <c r="N54" i="14"/>
  <c r="R54" i="14"/>
  <c r="N140" i="14"/>
  <c r="R140" i="14"/>
  <c r="N322" i="14"/>
  <c r="R322" i="14"/>
  <c r="N27" i="14"/>
  <c r="R27" i="14"/>
  <c r="N299" i="14"/>
  <c r="R299" i="14"/>
  <c r="N123" i="14"/>
  <c r="R123" i="14"/>
  <c r="N309" i="14"/>
  <c r="R309" i="14"/>
  <c r="N326" i="14"/>
  <c r="R326" i="14"/>
  <c r="N215" i="14"/>
  <c r="R215" i="14"/>
  <c r="R129" i="14"/>
  <c r="N129" i="14"/>
  <c r="R335" i="11"/>
  <c r="N335" i="11"/>
  <c r="R80" i="11"/>
  <c r="N80" i="11"/>
  <c r="R326" i="11"/>
  <c r="N326" i="11"/>
  <c r="N128" i="11"/>
  <c r="R128" i="11"/>
  <c r="N300" i="11"/>
  <c r="R300" i="11"/>
  <c r="R168" i="11"/>
  <c r="N168" i="11"/>
  <c r="N303" i="11"/>
  <c r="R303" i="11"/>
  <c r="N72" i="11"/>
  <c r="R72" i="11"/>
  <c r="N28" i="11"/>
  <c r="R28" i="11"/>
  <c r="N135" i="11"/>
  <c r="R135" i="11"/>
  <c r="N48" i="11"/>
  <c r="R48" i="11"/>
  <c r="N175" i="11"/>
  <c r="R175" i="11"/>
  <c r="R25" i="11"/>
  <c r="N25" i="11"/>
  <c r="R101" i="11"/>
  <c r="N101" i="11"/>
  <c r="N45" i="11"/>
  <c r="R45" i="11"/>
  <c r="R142" i="11"/>
  <c r="N142" i="11"/>
  <c r="R22" i="11"/>
  <c r="N22" i="11"/>
  <c r="R182" i="11"/>
  <c r="N182" i="11"/>
  <c r="N42" i="11"/>
  <c r="R42" i="11"/>
  <c r="R222" i="11"/>
  <c r="N222" i="11"/>
  <c r="R41" i="11"/>
  <c r="N41" i="11"/>
  <c r="R262" i="11"/>
  <c r="N262" i="11"/>
  <c r="N43" i="11"/>
  <c r="R43" i="11"/>
  <c r="N223" i="11"/>
  <c r="R223" i="11"/>
  <c r="N278" i="11"/>
  <c r="R278" i="11"/>
  <c r="R289" i="11"/>
  <c r="N289" i="11"/>
  <c r="N97" i="11"/>
  <c r="R97" i="11"/>
  <c r="R334" i="11"/>
  <c r="N334" i="11"/>
  <c r="N136" i="11"/>
  <c r="R136" i="11"/>
  <c r="N325" i="11"/>
  <c r="R325" i="11"/>
  <c r="R171" i="11"/>
  <c r="N171" i="11"/>
  <c r="N269" i="11"/>
  <c r="R269" i="11"/>
  <c r="N211" i="11"/>
  <c r="R211" i="11"/>
  <c r="R324" i="11"/>
  <c r="N324" i="11"/>
  <c r="R251" i="11"/>
  <c r="N251" i="11"/>
  <c r="R205" i="11"/>
  <c r="N205" i="11"/>
  <c r="N91" i="11"/>
  <c r="R91" i="11"/>
  <c r="R239" i="11"/>
  <c r="N239" i="11"/>
  <c r="N141" i="11"/>
  <c r="R141" i="11"/>
  <c r="N294" i="14"/>
  <c r="R294" i="14"/>
  <c r="N119" i="14"/>
  <c r="R119" i="14"/>
  <c r="R66" i="14"/>
  <c r="N66" i="14"/>
  <c r="N148" i="14"/>
  <c r="R148" i="14"/>
  <c r="R246" i="14"/>
  <c r="N246" i="14"/>
  <c r="N297" i="9"/>
  <c r="R297" i="9"/>
  <c r="N53" i="9"/>
  <c r="R53" i="9"/>
  <c r="N183" i="9"/>
  <c r="R183" i="9"/>
  <c r="R133" i="9"/>
  <c r="N133" i="9"/>
  <c r="N239" i="9"/>
  <c r="R239" i="9"/>
  <c r="N242" i="9"/>
  <c r="R242" i="9"/>
  <c r="N308" i="9"/>
  <c r="R308" i="9"/>
  <c r="R74" i="9"/>
  <c r="N74" i="9"/>
  <c r="R293" i="9"/>
  <c r="N293" i="9"/>
  <c r="N112" i="9"/>
  <c r="R112" i="9"/>
  <c r="N252" i="9"/>
  <c r="R252" i="9"/>
  <c r="R205" i="9"/>
  <c r="N205" i="9"/>
  <c r="N187" i="9"/>
  <c r="R187" i="9"/>
  <c r="N174" i="9"/>
  <c r="R174" i="9"/>
  <c r="N60" i="9"/>
  <c r="R60" i="9"/>
  <c r="N43" i="9"/>
  <c r="R43" i="9"/>
  <c r="N326" i="9"/>
  <c r="R326" i="9"/>
  <c r="N46" i="9"/>
  <c r="R46" i="9"/>
  <c r="N319" i="9"/>
  <c r="R319" i="9"/>
  <c r="R81" i="9"/>
  <c r="N81" i="9"/>
  <c r="N65" i="9"/>
  <c r="R65" i="9"/>
  <c r="R79" i="9"/>
  <c r="N79" i="9"/>
  <c r="N59" i="9"/>
  <c r="R59" i="9"/>
  <c r="N80" i="9"/>
  <c r="R80" i="9"/>
  <c r="N110" i="9"/>
  <c r="R110" i="9"/>
  <c r="N84" i="9"/>
  <c r="R84" i="9"/>
  <c r="N103" i="9"/>
  <c r="R103" i="9"/>
  <c r="N277" i="9"/>
  <c r="R277" i="9"/>
  <c r="R341" i="9"/>
  <c r="N341" i="9"/>
  <c r="N255" i="9"/>
  <c r="R255" i="9"/>
  <c r="R61" i="9"/>
  <c r="N61" i="9"/>
  <c r="N127" i="9"/>
  <c r="R127" i="9"/>
  <c r="R96" i="9"/>
  <c r="N96" i="9"/>
  <c r="N190" i="9"/>
  <c r="R190" i="9"/>
  <c r="N21" i="9"/>
  <c r="R21" i="9"/>
  <c r="N279" i="9"/>
  <c r="R279" i="9"/>
  <c r="R41" i="9"/>
  <c r="N41" i="9"/>
  <c r="R322" i="9"/>
  <c r="N322" i="9"/>
  <c r="N286" i="9"/>
  <c r="R286" i="9"/>
  <c r="N24" i="9"/>
  <c r="R24" i="9"/>
  <c r="N229" i="14"/>
  <c r="R229" i="14"/>
  <c r="N264" i="14"/>
  <c r="R264" i="14"/>
  <c r="N227" i="14"/>
  <c r="R227" i="14"/>
  <c r="N332" i="14"/>
  <c r="R332" i="14"/>
  <c r="N44" i="14"/>
  <c r="R44" i="14"/>
  <c r="N41" i="14"/>
  <c r="R41" i="14"/>
  <c r="R204" i="14"/>
  <c r="N204" i="14"/>
  <c r="N166" i="14"/>
  <c r="R166" i="14"/>
  <c r="N269" i="14"/>
  <c r="R269" i="14"/>
  <c r="R144" i="14"/>
  <c r="N144" i="14"/>
  <c r="N328" i="14"/>
  <c r="R328" i="14"/>
  <c r="N50" i="14"/>
  <c r="R50" i="14"/>
  <c r="N327" i="14"/>
  <c r="R327" i="14"/>
  <c r="R122" i="14"/>
  <c r="N122" i="14"/>
  <c r="R243" i="14"/>
  <c r="N243" i="14"/>
  <c r="N21" i="14"/>
  <c r="R21" i="14"/>
  <c r="R297" i="6"/>
  <c r="N297" i="6"/>
  <c r="R94" i="6"/>
  <c r="N94" i="6"/>
  <c r="N141" i="6"/>
  <c r="R141" i="6"/>
  <c r="N138" i="6"/>
  <c r="R138" i="6"/>
  <c r="N331" i="6"/>
  <c r="R331" i="6"/>
  <c r="N260" i="6"/>
  <c r="R260" i="6"/>
  <c r="R198" i="6"/>
  <c r="N198" i="6"/>
  <c r="R48" i="6"/>
  <c r="N48" i="6"/>
  <c r="R243" i="6"/>
  <c r="N243" i="6"/>
  <c r="N100" i="6"/>
  <c r="R100" i="6"/>
  <c r="N227" i="6"/>
  <c r="R227" i="6"/>
  <c r="N120" i="6"/>
  <c r="R120" i="6"/>
  <c r="N312" i="6"/>
  <c r="R312" i="6"/>
  <c r="N301" i="6"/>
  <c r="R301" i="6"/>
  <c r="N166" i="6"/>
  <c r="R166" i="6"/>
  <c r="N183" i="6"/>
  <c r="R183" i="6"/>
  <c r="R142" i="6"/>
  <c r="N142" i="6"/>
  <c r="R216" i="6"/>
  <c r="N216" i="6"/>
  <c r="N182" i="6"/>
  <c r="R182" i="6"/>
  <c r="N328" i="6"/>
  <c r="R328" i="6"/>
  <c r="N135" i="6"/>
  <c r="R135" i="6"/>
  <c r="N159" i="6"/>
  <c r="R159" i="6"/>
  <c r="N199" i="6"/>
  <c r="R199" i="6"/>
  <c r="R171" i="6"/>
  <c r="N171" i="6"/>
  <c r="R134" i="6"/>
  <c r="N134" i="6"/>
  <c r="R207" i="6"/>
  <c r="N207" i="6"/>
  <c r="R174" i="6"/>
  <c r="N174" i="6"/>
  <c r="N242" i="6"/>
  <c r="R242" i="6"/>
  <c r="N121" i="6"/>
  <c r="R121" i="6"/>
  <c r="N282" i="6"/>
  <c r="R282" i="6"/>
  <c r="R38" i="6"/>
  <c r="N38" i="6"/>
  <c r="R306" i="14"/>
  <c r="N306" i="14"/>
  <c r="N308" i="14"/>
  <c r="R308" i="14"/>
  <c r="R154" i="14"/>
  <c r="N154" i="14"/>
  <c r="R69" i="14"/>
  <c r="N69" i="14"/>
  <c r="R266" i="14"/>
  <c r="N266" i="14"/>
  <c r="N189" i="14"/>
  <c r="R189" i="14"/>
  <c r="N278" i="14"/>
  <c r="R278" i="14"/>
  <c r="N46" i="14"/>
  <c r="R46" i="14"/>
  <c r="N230" i="14"/>
  <c r="R230" i="14"/>
  <c r="R108" i="14"/>
  <c r="N108" i="14"/>
  <c r="N80" i="14"/>
  <c r="R80" i="14"/>
  <c r="N111" i="14"/>
  <c r="R111" i="14"/>
  <c r="N179" i="14"/>
  <c r="R179" i="14"/>
  <c r="R40" i="14"/>
  <c r="N40" i="14"/>
  <c r="R285" i="14"/>
  <c r="N285" i="14"/>
  <c r="N133" i="14"/>
  <c r="R133" i="14"/>
  <c r="N169" i="14"/>
  <c r="R169" i="14"/>
  <c r="N155" i="14"/>
  <c r="R155" i="14"/>
  <c r="N321" i="14"/>
  <c r="R321" i="14"/>
  <c r="N91" i="14"/>
  <c r="R91" i="14"/>
  <c r="N236" i="11"/>
  <c r="R236" i="11"/>
  <c r="N273" i="11"/>
  <c r="R273" i="11"/>
  <c r="N79" i="11"/>
  <c r="R79" i="11"/>
  <c r="N312" i="11"/>
  <c r="R312" i="11"/>
  <c r="N123" i="11"/>
  <c r="R123" i="11"/>
  <c r="R215" i="11"/>
  <c r="N215" i="11"/>
  <c r="N163" i="11"/>
  <c r="R163" i="11"/>
  <c r="N287" i="11"/>
  <c r="R287" i="11"/>
  <c r="N203" i="11"/>
  <c r="R203" i="11"/>
  <c r="R315" i="11"/>
  <c r="N315" i="11"/>
  <c r="R243" i="11"/>
  <c r="N243" i="11"/>
  <c r="N286" i="11"/>
  <c r="R286" i="11"/>
  <c r="R71" i="11"/>
  <c r="N71" i="11"/>
  <c r="N339" i="11"/>
  <c r="R339" i="11"/>
  <c r="N122" i="11"/>
  <c r="R122" i="11"/>
  <c r="N317" i="11"/>
  <c r="R317" i="11"/>
  <c r="N162" i="11"/>
  <c r="R162" i="11"/>
  <c r="R305" i="11"/>
  <c r="N305" i="11"/>
  <c r="N202" i="11"/>
  <c r="R202" i="11"/>
  <c r="N201" i="11"/>
  <c r="R201" i="11"/>
  <c r="N88" i="11"/>
  <c r="R88" i="11"/>
  <c r="N301" i="11"/>
  <c r="R301" i="11"/>
  <c r="N129" i="11"/>
  <c r="R129" i="11"/>
  <c r="R197" i="11"/>
  <c r="N197" i="11"/>
  <c r="R169" i="11"/>
  <c r="N169" i="11"/>
  <c r="R307" i="11"/>
  <c r="N307" i="11"/>
  <c r="N63" i="11"/>
  <c r="R63" i="11"/>
  <c r="R280" i="11"/>
  <c r="N280" i="11"/>
  <c r="N96" i="11"/>
  <c r="R96" i="11"/>
  <c r="N320" i="11"/>
  <c r="R320" i="11"/>
  <c r="N131" i="11"/>
  <c r="R131" i="11"/>
  <c r="N232" i="11"/>
  <c r="R232" i="11"/>
  <c r="N51" i="11"/>
  <c r="R51" i="11"/>
  <c r="N249" i="11"/>
  <c r="R249" i="11"/>
  <c r="R76" i="11"/>
  <c r="N76" i="11"/>
  <c r="R224" i="11"/>
  <c r="N224" i="11"/>
  <c r="N112" i="11"/>
  <c r="R112" i="11"/>
  <c r="R341" i="11"/>
  <c r="N341" i="11"/>
  <c r="N152" i="11"/>
  <c r="R152" i="11"/>
  <c r="R292" i="11"/>
  <c r="N292" i="11"/>
  <c r="R192" i="11"/>
  <c r="N192" i="11"/>
  <c r="N116" i="11"/>
  <c r="R116" i="11"/>
  <c r="R190" i="14"/>
  <c r="N190" i="14"/>
  <c r="R329" i="14"/>
  <c r="N329" i="14"/>
  <c r="N88" i="14"/>
  <c r="R88" i="14"/>
  <c r="N156" i="14"/>
  <c r="R156" i="14"/>
  <c r="R241" i="9"/>
  <c r="N241" i="9"/>
  <c r="R280" i="9"/>
  <c r="N280" i="9"/>
  <c r="N36" i="9"/>
  <c r="R36" i="9"/>
  <c r="N163" i="9"/>
  <c r="R163" i="9"/>
  <c r="N238" i="9"/>
  <c r="R238" i="9"/>
  <c r="N134" i="9"/>
  <c r="R134" i="9"/>
  <c r="N228" i="9"/>
  <c r="R228" i="9"/>
  <c r="R126" i="9"/>
  <c r="N126" i="9"/>
  <c r="N198" i="9"/>
  <c r="R198" i="9"/>
  <c r="R87" i="9"/>
  <c r="N87" i="9"/>
  <c r="R320" i="9"/>
  <c r="N320" i="9"/>
  <c r="R210" i="9"/>
  <c r="N210" i="9"/>
  <c r="R226" i="9"/>
  <c r="N226" i="9"/>
  <c r="N146" i="9"/>
  <c r="R146" i="9"/>
  <c r="N178" i="9"/>
  <c r="R178" i="9"/>
  <c r="N175" i="9"/>
  <c r="R175" i="9"/>
  <c r="R300" i="9"/>
  <c r="N300" i="9"/>
  <c r="R95" i="9"/>
  <c r="N95" i="9"/>
  <c r="N208" i="9"/>
  <c r="R208" i="9"/>
  <c r="R67" i="9"/>
  <c r="N67" i="9"/>
  <c r="N303" i="9"/>
  <c r="R303" i="9"/>
  <c r="R143" i="9"/>
  <c r="N143" i="9"/>
  <c r="N73" i="9"/>
  <c r="R73" i="9"/>
  <c r="N162" i="9"/>
  <c r="R162" i="9"/>
  <c r="N145" i="9"/>
  <c r="R145" i="9"/>
  <c r="N333" i="9"/>
  <c r="R333" i="9"/>
  <c r="N172" i="9"/>
  <c r="R172" i="9"/>
  <c r="N109" i="9"/>
  <c r="R109" i="9"/>
  <c r="R266" i="9"/>
  <c r="N266" i="9"/>
  <c r="N318" i="9"/>
  <c r="R318" i="9"/>
  <c r="N213" i="9"/>
  <c r="R213" i="9"/>
  <c r="R254" i="9"/>
  <c r="N254" i="9"/>
  <c r="R311" i="9"/>
  <c r="N311" i="9"/>
  <c r="R123" i="9"/>
  <c r="N123" i="9"/>
  <c r="R214" i="9"/>
  <c r="N214" i="9"/>
  <c r="N194" i="9"/>
  <c r="R194" i="9"/>
  <c r="R26" i="9"/>
  <c r="N26" i="9"/>
  <c r="R289" i="9"/>
  <c r="N289" i="9"/>
  <c r="R284" i="9"/>
  <c r="N284" i="9"/>
  <c r="N335" i="14"/>
  <c r="R335" i="14"/>
  <c r="N98" i="14"/>
  <c r="R98" i="14"/>
  <c r="N316" i="14"/>
  <c r="R316" i="14"/>
  <c r="R83" i="14"/>
  <c r="N83" i="14"/>
  <c r="R172" i="14"/>
  <c r="N172" i="14"/>
  <c r="R317" i="14"/>
  <c r="N317" i="14"/>
  <c r="N281" i="14"/>
  <c r="R281" i="14"/>
  <c r="N116" i="14"/>
  <c r="R116" i="14"/>
  <c r="N270" i="14"/>
  <c r="R270" i="14"/>
  <c r="N163" i="14"/>
  <c r="R163" i="14"/>
  <c r="R26" i="14"/>
  <c r="N26" i="14"/>
  <c r="N32" i="6"/>
  <c r="R32" i="6"/>
  <c r="R90" i="14"/>
  <c r="N90" i="14"/>
  <c r="N338" i="14"/>
  <c r="R338" i="14"/>
  <c r="N34" i="14"/>
  <c r="R34" i="14"/>
  <c r="N252" i="14"/>
  <c r="R252" i="14"/>
  <c r="R236" i="14"/>
  <c r="N236" i="14"/>
  <c r="N266" i="6"/>
  <c r="R266" i="6"/>
  <c r="R262" i="6"/>
  <c r="N262" i="6"/>
  <c r="N249" i="6"/>
  <c r="R249" i="6"/>
  <c r="N338" i="6"/>
  <c r="R338" i="6"/>
  <c r="N160" i="6"/>
  <c r="R160" i="6"/>
  <c r="N101" i="6"/>
  <c r="R101" i="6"/>
  <c r="N71" i="6"/>
  <c r="R71" i="6"/>
  <c r="N187" i="6"/>
  <c r="R187" i="6"/>
  <c r="R206" i="6"/>
  <c r="N206" i="6"/>
  <c r="N104" i="6"/>
  <c r="R104" i="6"/>
  <c r="N280" i="6"/>
  <c r="R280" i="6"/>
  <c r="N144" i="6"/>
  <c r="R144" i="6"/>
  <c r="R35" i="6"/>
  <c r="N35" i="6"/>
  <c r="N87" i="6"/>
  <c r="R87" i="6"/>
  <c r="N226" i="6"/>
  <c r="R226" i="6"/>
  <c r="N155" i="6"/>
  <c r="R155" i="6"/>
  <c r="N68" i="6"/>
  <c r="R68" i="6"/>
  <c r="R223" i="6"/>
  <c r="N223" i="6"/>
  <c r="N190" i="6"/>
  <c r="R190" i="6"/>
  <c r="R263" i="6"/>
  <c r="N263" i="6"/>
  <c r="N234" i="6"/>
  <c r="R234" i="6"/>
  <c r="R117" i="6"/>
  <c r="N117" i="6"/>
  <c r="N274" i="6"/>
  <c r="R274" i="6"/>
  <c r="N66" i="6"/>
  <c r="R66" i="6"/>
  <c r="N322" i="6"/>
  <c r="R322" i="6"/>
  <c r="N54" i="6"/>
  <c r="R54" i="6"/>
  <c r="N186" i="6"/>
  <c r="R186" i="6"/>
  <c r="R74" i="6"/>
  <c r="N74" i="6"/>
  <c r="N250" i="6"/>
  <c r="R250" i="6"/>
  <c r="N22" i="6"/>
  <c r="R22" i="6"/>
  <c r="N290" i="6"/>
  <c r="R290" i="6"/>
  <c r="N42" i="6"/>
  <c r="R42" i="6"/>
  <c r="N30" i="6"/>
  <c r="R30" i="6"/>
  <c r="R306" i="6"/>
  <c r="N306" i="6"/>
  <c r="N50" i="6"/>
  <c r="R50" i="6"/>
  <c r="R176" i="6"/>
  <c r="N176" i="6"/>
  <c r="N70" i="6"/>
  <c r="R70" i="6"/>
  <c r="R145" i="6"/>
  <c r="N145" i="6"/>
  <c r="R302" i="6"/>
  <c r="N302" i="6"/>
  <c r="R185" i="6"/>
  <c r="N185" i="6"/>
  <c r="N82" i="14"/>
  <c r="R82" i="14"/>
  <c r="R208" i="14"/>
  <c r="N208" i="14"/>
  <c r="R194" i="14"/>
  <c r="N194" i="14"/>
  <c r="N76" i="14"/>
  <c r="R76" i="14"/>
  <c r="N313" i="14"/>
  <c r="R313" i="14"/>
  <c r="R247" i="14"/>
  <c r="N247" i="14"/>
  <c r="N146" i="14"/>
  <c r="R146" i="14"/>
  <c r="N237" i="14"/>
  <c r="R237" i="14"/>
  <c r="N128" i="14"/>
  <c r="R128" i="14"/>
  <c r="N71" i="14"/>
  <c r="R71" i="14"/>
  <c r="N225" i="14"/>
  <c r="R225" i="14"/>
  <c r="N37" i="14"/>
  <c r="R37" i="14"/>
  <c r="N283" i="14"/>
  <c r="R283" i="14"/>
  <c r="R53" i="14"/>
  <c r="N53" i="14"/>
  <c r="N193" i="14"/>
  <c r="R193" i="14"/>
  <c r="N214" i="14"/>
  <c r="R214" i="14"/>
  <c r="R289" i="14"/>
  <c r="N289" i="14"/>
  <c r="N300" i="14"/>
  <c r="R300" i="14"/>
  <c r="N86" i="14"/>
  <c r="R86" i="14"/>
  <c r="R271" i="14"/>
  <c r="N271" i="14"/>
  <c r="R55" i="14"/>
  <c r="N55" i="14"/>
  <c r="N92" i="14"/>
  <c r="R92" i="14"/>
  <c r="N26" i="11"/>
  <c r="R26" i="11"/>
  <c r="N190" i="11"/>
  <c r="R190" i="11"/>
  <c r="N46" i="11"/>
  <c r="R46" i="11"/>
  <c r="N230" i="11"/>
  <c r="R230" i="11"/>
  <c r="N27" i="11"/>
  <c r="R27" i="11"/>
  <c r="R270" i="11"/>
  <c r="N270" i="11"/>
  <c r="N47" i="11"/>
  <c r="R47" i="11"/>
  <c r="R229" i="11"/>
  <c r="N229" i="11"/>
  <c r="N68" i="11"/>
  <c r="R68" i="11"/>
  <c r="R285" i="11"/>
  <c r="N285" i="11"/>
  <c r="N23" i="11"/>
  <c r="R23" i="11"/>
  <c r="N189" i="11"/>
  <c r="R189" i="11"/>
  <c r="R83" i="11"/>
  <c r="N83" i="11"/>
  <c r="N234" i="11"/>
  <c r="R234" i="11"/>
  <c r="N133" i="11"/>
  <c r="R133" i="11"/>
  <c r="R173" i="11"/>
  <c r="N173" i="11"/>
  <c r="N87" i="11"/>
  <c r="R87" i="11"/>
  <c r="N264" i="11"/>
  <c r="R264" i="11"/>
  <c r="N124" i="11"/>
  <c r="R124" i="11"/>
  <c r="N241" i="11"/>
  <c r="R241" i="11"/>
  <c r="N164" i="11"/>
  <c r="R164" i="11"/>
  <c r="R213" i="11"/>
  <c r="N213" i="11"/>
  <c r="R204" i="11"/>
  <c r="N204" i="11"/>
  <c r="N237" i="11"/>
  <c r="R237" i="11"/>
  <c r="N244" i="11"/>
  <c r="R244" i="11"/>
  <c r="R198" i="11"/>
  <c r="N198" i="11"/>
  <c r="N50" i="11"/>
  <c r="R50" i="11"/>
  <c r="N238" i="11"/>
  <c r="R238" i="11"/>
  <c r="N31" i="11"/>
  <c r="R31" i="11"/>
  <c r="N191" i="11"/>
  <c r="R191" i="11"/>
  <c r="N257" i="11"/>
  <c r="R257" i="11"/>
  <c r="N185" i="11"/>
  <c r="R185" i="11"/>
  <c r="N319" i="11"/>
  <c r="R319" i="11"/>
  <c r="N69" i="11"/>
  <c r="R69" i="11"/>
  <c r="N313" i="11"/>
  <c r="R313" i="11"/>
  <c r="N107" i="11"/>
  <c r="R107" i="11"/>
  <c r="R81" i="11"/>
  <c r="N81" i="11"/>
  <c r="N147" i="11"/>
  <c r="R147" i="11"/>
  <c r="N276" i="11"/>
  <c r="R276" i="11"/>
  <c r="N187" i="11"/>
  <c r="R187" i="11"/>
  <c r="N52" i="11"/>
  <c r="R52" i="11"/>
  <c r="N198" i="14"/>
  <c r="R198" i="14"/>
  <c r="N254" i="14"/>
  <c r="R254" i="14"/>
  <c r="R242" i="14"/>
  <c r="N242" i="14"/>
  <c r="N183" i="14"/>
  <c r="R183" i="14"/>
  <c r="N114" i="9"/>
  <c r="R114" i="9"/>
  <c r="R48" i="9"/>
  <c r="N48" i="9"/>
  <c r="R299" i="9"/>
  <c r="N299" i="9"/>
  <c r="N89" i="9"/>
  <c r="R89" i="9"/>
  <c r="N263" i="9"/>
  <c r="R263" i="9"/>
  <c r="R31" i="9"/>
  <c r="N31" i="9"/>
  <c r="N340" i="9"/>
  <c r="R340" i="9"/>
  <c r="R327" i="9"/>
  <c r="N327" i="9"/>
  <c r="N296" i="9"/>
  <c r="R296" i="9"/>
  <c r="R197" i="9"/>
  <c r="N197" i="9"/>
  <c r="R77" i="9"/>
  <c r="N77" i="9"/>
  <c r="N256" i="9"/>
  <c r="R256" i="9"/>
  <c r="R40" i="9"/>
  <c r="N40" i="9"/>
  <c r="N56" i="9"/>
  <c r="R56" i="9"/>
  <c r="R140" i="9"/>
  <c r="N140" i="9"/>
  <c r="N206" i="9"/>
  <c r="R206" i="9"/>
  <c r="N57" i="9"/>
  <c r="R57" i="9"/>
  <c r="R90" i="9"/>
  <c r="N90" i="9"/>
  <c r="N325" i="9"/>
  <c r="R325" i="9"/>
  <c r="N23" i="9"/>
  <c r="R23" i="9"/>
  <c r="R93" i="9"/>
  <c r="N93" i="9"/>
  <c r="N287" i="9"/>
  <c r="R287" i="9"/>
  <c r="R147" i="9"/>
  <c r="N147" i="9"/>
  <c r="N122" i="9"/>
  <c r="R122" i="9"/>
  <c r="N270" i="9"/>
  <c r="R270" i="9"/>
  <c r="R27" i="9"/>
  <c r="N27" i="9"/>
  <c r="N335" i="9"/>
  <c r="R335" i="9"/>
  <c r="R105" i="9"/>
  <c r="N105" i="9"/>
  <c r="N310" i="9"/>
  <c r="R310" i="9"/>
  <c r="N118" i="9"/>
  <c r="R118" i="9"/>
  <c r="N281" i="9"/>
  <c r="R281" i="9"/>
  <c r="R148" i="9"/>
  <c r="N148" i="9"/>
  <c r="N138" i="9"/>
  <c r="R138" i="9"/>
  <c r="R75" i="9"/>
  <c r="N75" i="9"/>
  <c r="N225" i="9"/>
  <c r="R225" i="9"/>
  <c r="N168" i="9"/>
  <c r="R168" i="9"/>
  <c r="N37" i="9"/>
  <c r="R37" i="9"/>
  <c r="R155" i="9"/>
  <c r="N155" i="9"/>
  <c r="R98" i="9"/>
  <c r="N98" i="9"/>
  <c r="N219" i="9"/>
  <c r="R219" i="9"/>
  <c r="R210" i="14"/>
  <c r="N210" i="14"/>
  <c r="N220" i="14"/>
  <c r="R220" i="14"/>
  <c r="N286" i="14"/>
  <c r="R286" i="14"/>
  <c r="N24" i="14"/>
  <c r="R24" i="14"/>
  <c r="N110" i="14"/>
  <c r="R110" i="14"/>
  <c r="N84" i="14"/>
  <c r="R84" i="14"/>
  <c r="R175" i="14"/>
  <c r="N175" i="14"/>
  <c r="N284" i="14"/>
  <c r="R284" i="14"/>
  <c r="N304" i="14"/>
  <c r="R304" i="14"/>
  <c r="N276" i="14"/>
  <c r="R276" i="14"/>
  <c r="N105" i="6"/>
  <c r="R105" i="6"/>
  <c r="N121" i="14"/>
  <c r="R121" i="14"/>
  <c r="N314" i="14"/>
  <c r="R314" i="14"/>
  <c r="R109" i="14"/>
  <c r="N109" i="14"/>
  <c r="R45" i="14"/>
  <c r="N45" i="14"/>
  <c r="N72" i="14"/>
  <c r="R72" i="14"/>
  <c r="N169" i="6"/>
  <c r="R169" i="6"/>
  <c r="N152" i="6"/>
  <c r="R152" i="6"/>
  <c r="N286" i="6"/>
  <c r="R286" i="6"/>
  <c r="R154" i="6"/>
  <c r="N154" i="6"/>
  <c r="N57" i="6"/>
  <c r="R57" i="6"/>
  <c r="R303" i="6"/>
  <c r="N303" i="6"/>
  <c r="N284" i="6"/>
  <c r="R284" i="6"/>
  <c r="R163" i="6"/>
  <c r="N163" i="6"/>
  <c r="N298" i="6"/>
  <c r="R298" i="6"/>
  <c r="N41" i="6"/>
  <c r="R41" i="6"/>
  <c r="N202" i="6"/>
  <c r="R202" i="6"/>
  <c r="R267" i="6"/>
  <c r="N267" i="6"/>
  <c r="R150" i="6"/>
  <c r="N150" i="6"/>
  <c r="R215" i="6"/>
  <c r="N215" i="6"/>
  <c r="R44" i="6"/>
  <c r="N44" i="6"/>
  <c r="N271" i="6"/>
  <c r="R271" i="6"/>
  <c r="N181" i="6"/>
  <c r="R181" i="6"/>
  <c r="N107" i="6"/>
  <c r="R107" i="6"/>
  <c r="N192" i="6"/>
  <c r="R192" i="6"/>
  <c r="N78" i="6"/>
  <c r="R78" i="6"/>
  <c r="N241" i="6"/>
  <c r="R241" i="6"/>
  <c r="R137" i="6"/>
  <c r="N137" i="6"/>
  <c r="N294" i="6"/>
  <c r="R294" i="6"/>
  <c r="N177" i="6"/>
  <c r="R177" i="6"/>
  <c r="R334" i="6"/>
  <c r="N334" i="6"/>
  <c r="N168" i="6"/>
  <c r="R168" i="6"/>
  <c r="N285" i="6"/>
  <c r="R285" i="6"/>
  <c r="N228" i="6"/>
  <c r="R228" i="6"/>
  <c r="R24" i="6"/>
  <c r="N24" i="6"/>
  <c r="N153" i="6"/>
  <c r="R153" i="6"/>
  <c r="R310" i="6"/>
  <c r="N310" i="6"/>
  <c r="R193" i="6"/>
  <c r="N193" i="6"/>
  <c r="N184" i="6"/>
  <c r="R184" i="6"/>
  <c r="R197" i="6"/>
  <c r="N197" i="6"/>
  <c r="R326" i="6"/>
  <c r="N326" i="6"/>
  <c r="R167" i="6"/>
  <c r="N167" i="6"/>
  <c r="N253" i="6"/>
  <c r="R253" i="6"/>
  <c r="R220" i="6"/>
  <c r="N220" i="6"/>
  <c r="N277" i="6"/>
  <c r="R277" i="6"/>
  <c r="N79" i="6"/>
  <c r="R79" i="6"/>
  <c r="N147" i="6"/>
  <c r="R147" i="6"/>
  <c r="R99" i="6"/>
  <c r="N99" i="6"/>
  <c r="N199" i="14"/>
  <c r="R199" i="14"/>
  <c r="R255" i="14"/>
  <c r="N255" i="14"/>
  <c r="R341" i="14"/>
  <c r="N341" i="14"/>
  <c r="N197" i="14"/>
  <c r="R197" i="14"/>
  <c r="N39" i="14"/>
  <c r="R39" i="14"/>
  <c r="N261" i="14"/>
  <c r="R261" i="14"/>
  <c r="R167" i="14"/>
  <c r="N167" i="14"/>
  <c r="N257" i="14"/>
  <c r="R257" i="14"/>
  <c r="N330" i="14"/>
  <c r="R330" i="14"/>
  <c r="N64" i="14"/>
  <c r="R64" i="14"/>
  <c r="N132" i="14"/>
  <c r="R132" i="14"/>
  <c r="R256" i="14"/>
  <c r="N256" i="14"/>
  <c r="R43" i="14"/>
  <c r="N43" i="14"/>
  <c r="N206" i="14"/>
  <c r="R206" i="14"/>
  <c r="R165" i="14"/>
  <c r="N165" i="14"/>
  <c r="R127" i="14"/>
  <c r="N127" i="14"/>
  <c r="R277" i="14"/>
  <c r="N277" i="14"/>
  <c r="N134" i="14"/>
  <c r="R134" i="14"/>
  <c r="N22" i="14"/>
  <c r="R22" i="14"/>
  <c r="N32" i="14"/>
  <c r="R32" i="14"/>
  <c r="N68" i="14"/>
  <c r="R68" i="14"/>
  <c r="N314" i="11"/>
  <c r="R314" i="11"/>
  <c r="N210" i="11"/>
  <c r="R210" i="11"/>
  <c r="N247" i="11"/>
  <c r="R247" i="11"/>
  <c r="N94" i="11"/>
  <c r="R94" i="11"/>
  <c r="N310" i="11"/>
  <c r="R310" i="11"/>
  <c r="N137" i="11"/>
  <c r="R137" i="11"/>
  <c r="N233" i="11"/>
  <c r="R233" i="11"/>
  <c r="R177" i="11"/>
  <c r="N177" i="11"/>
  <c r="R316" i="11"/>
  <c r="N316" i="11"/>
  <c r="R64" i="11"/>
  <c r="N64" i="11"/>
  <c r="N294" i="11"/>
  <c r="R294" i="11"/>
  <c r="N103" i="11"/>
  <c r="R103" i="11"/>
  <c r="R342" i="11"/>
  <c r="N342" i="11"/>
  <c r="N144" i="11"/>
  <c r="R144" i="11"/>
  <c r="N281" i="11"/>
  <c r="R281" i="11"/>
  <c r="N184" i="11"/>
  <c r="R184" i="11"/>
  <c r="N309" i="11"/>
  <c r="R309" i="11"/>
  <c r="R111" i="11"/>
  <c r="N111" i="11"/>
  <c r="N36" i="11"/>
  <c r="R36" i="11"/>
  <c r="N151" i="11"/>
  <c r="R151" i="11"/>
  <c r="N56" i="11"/>
  <c r="R56" i="11"/>
  <c r="N78" i="11"/>
  <c r="R78" i="11"/>
  <c r="N33" i="11"/>
  <c r="R33" i="11"/>
  <c r="N118" i="11"/>
  <c r="R118" i="11"/>
  <c r="N53" i="11"/>
  <c r="R53" i="11"/>
  <c r="R158" i="11"/>
  <c r="N158" i="11"/>
  <c r="R323" i="11"/>
  <c r="N323" i="11"/>
  <c r="N62" i="11"/>
  <c r="R62" i="11"/>
  <c r="R271" i="11"/>
  <c r="N271" i="11"/>
  <c r="N105" i="11"/>
  <c r="R105" i="11"/>
  <c r="R328" i="11"/>
  <c r="N328" i="11"/>
  <c r="N145" i="11"/>
  <c r="R145" i="11"/>
  <c r="N217" i="11"/>
  <c r="R217" i="11"/>
  <c r="N220" i="11"/>
  <c r="R220" i="11"/>
  <c r="R250" i="11"/>
  <c r="N250" i="11"/>
  <c r="N296" i="11"/>
  <c r="R296" i="11"/>
  <c r="R58" i="11"/>
  <c r="N58" i="11"/>
  <c r="N254" i="11"/>
  <c r="R254" i="11"/>
  <c r="R39" i="11"/>
  <c r="N39" i="11"/>
  <c r="N218" i="11"/>
  <c r="R218" i="11"/>
  <c r="N59" i="11"/>
  <c r="R59" i="11"/>
  <c r="N307" i="14"/>
  <c r="R307" i="14"/>
  <c r="N337" i="14"/>
  <c r="R337" i="14"/>
  <c r="N97" i="14"/>
  <c r="R97" i="14"/>
  <c r="N94" i="14"/>
  <c r="R94" i="14"/>
  <c r="N239" i="14"/>
  <c r="R239" i="14"/>
  <c r="R204" i="9"/>
  <c r="N204" i="9"/>
  <c r="N262" i="9"/>
  <c r="R262" i="9"/>
  <c r="N271" i="9"/>
  <c r="R271" i="9"/>
  <c r="R199" i="9"/>
  <c r="N199" i="9"/>
  <c r="R116" i="9"/>
  <c r="N116" i="9"/>
  <c r="R274" i="9"/>
  <c r="N274" i="9"/>
  <c r="R314" i="9"/>
  <c r="N314" i="9"/>
  <c r="N230" i="9"/>
  <c r="R230" i="9"/>
  <c r="R302" i="9"/>
  <c r="N302" i="9"/>
  <c r="N328" i="9"/>
  <c r="R328" i="9"/>
  <c r="R91" i="9"/>
  <c r="N91" i="9"/>
  <c r="R102" i="9"/>
  <c r="N102" i="9"/>
  <c r="N149" i="9"/>
  <c r="R149" i="9"/>
  <c r="N248" i="9"/>
  <c r="R248" i="9"/>
  <c r="R106" i="9"/>
  <c r="N106" i="9"/>
  <c r="N52" i="9"/>
  <c r="R52" i="9"/>
  <c r="N97" i="9"/>
  <c r="R97" i="9"/>
  <c r="N173" i="9"/>
  <c r="R173" i="9"/>
  <c r="N236" i="9"/>
  <c r="R236" i="9"/>
  <c r="R119" i="9"/>
  <c r="N119" i="9"/>
  <c r="R72" i="9"/>
  <c r="N72" i="9"/>
  <c r="R182" i="9"/>
  <c r="N182" i="9"/>
  <c r="N234" i="9"/>
  <c r="R234" i="9"/>
  <c r="N291" i="9"/>
  <c r="R291" i="9"/>
  <c r="N156" i="9"/>
  <c r="R156" i="9"/>
  <c r="R115" i="9"/>
  <c r="N115" i="9"/>
  <c r="N323" i="9"/>
  <c r="R323" i="9"/>
  <c r="R196" i="9"/>
  <c r="N196" i="9"/>
  <c r="R28" i="9"/>
  <c r="N28" i="9"/>
  <c r="N144" i="9"/>
  <c r="R144" i="9"/>
  <c r="N39" i="9"/>
  <c r="R39" i="9"/>
  <c r="R269" i="9"/>
  <c r="N269" i="9"/>
  <c r="N45" i="9"/>
  <c r="R45" i="9"/>
  <c r="R94" i="9"/>
  <c r="N94" i="9"/>
  <c r="R329" i="9"/>
  <c r="N329" i="9"/>
  <c r="R244" i="9"/>
  <c r="N244" i="9"/>
  <c r="N35" i="9"/>
  <c r="R35" i="9"/>
  <c r="N66" i="9"/>
  <c r="R66" i="9"/>
  <c r="R107" i="9"/>
  <c r="N107" i="9"/>
  <c r="R192" i="9"/>
  <c r="N192" i="9"/>
  <c r="N209" i="9"/>
  <c r="R209" i="9"/>
  <c r="R150" i="14"/>
  <c r="N150" i="14"/>
  <c r="N171" i="14"/>
  <c r="R171" i="14"/>
  <c r="R52" i="14"/>
  <c r="N52" i="14"/>
  <c r="N302" i="14"/>
  <c r="R302" i="14"/>
  <c r="N74" i="14"/>
  <c r="R74" i="14"/>
  <c r="N29" i="14"/>
  <c r="R29" i="14"/>
  <c r="R62" i="14"/>
  <c r="N62" i="14"/>
  <c r="N298" i="14"/>
  <c r="R298" i="14"/>
  <c r="N73" i="14"/>
  <c r="R73" i="14"/>
  <c r="N260" i="14"/>
  <c r="R260" i="14"/>
  <c r="R153" i="14"/>
  <c r="N153" i="14"/>
  <c r="R261" i="6"/>
  <c r="N261" i="6"/>
  <c r="R182" i="14"/>
  <c r="N182" i="14"/>
  <c r="N196" i="14"/>
  <c r="R196" i="14"/>
  <c r="R120" i="14"/>
  <c r="N120" i="14"/>
  <c r="N103" i="14"/>
  <c r="R103" i="14"/>
  <c r="N25" i="14"/>
  <c r="R25" i="14"/>
  <c r="N89" i="14"/>
  <c r="R89" i="14"/>
  <c r="N188" i="6"/>
  <c r="R188" i="6"/>
  <c r="N51" i="6"/>
  <c r="R51" i="6"/>
  <c r="N102" i="6"/>
  <c r="R102" i="6"/>
  <c r="N62" i="6"/>
  <c r="R62" i="6"/>
  <c r="N316" i="6"/>
  <c r="R316" i="6"/>
  <c r="R325" i="6"/>
  <c r="N325" i="6"/>
  <c r="R158" i="6"/>
  <c r="N158" i="6"/>
  <c r="N336" i="6"/>
  <c r="R336" i="6"/>
  <c r="R129" i="6"/>
  <c r="N129" i="6"/>
  <c r="R125" i="6"/>
  <c r="N125" i="6"/>
  <c r="N333" i="6"/>
  <c r="R333" i="6"/>
  <c r="R213" i="6"/>
  <c r="N213" i="6"/>
  <c r="N281" i="6"/>
  <c r="R281" i="6"/>
  <c r="R113" i="6"/>
  <c r="N113" i="6"/>
  <c r="N55" i="6"/>
  <c r="R55" i="6"/>
  <c r="N136" i="6"/>
  <c r="R136" i="6"/>
  <c r="N236" i="6"/>
  <c r="R236" i="6"/>
  <c r="N28" i="6"/>
  <c r="R28" i="6"/>
  <c r="N276" i="6"/>
  <c r="R276" i="6"/>
  <c r="N75" i="6"/>
  <c r="R75" i="6"/>
  <c r="R133" i="6"/>
  <c r="N133" i="6"/>
  <c r="N95" i="6"/>
  <c r="R95" i="6"/>
  <c r="N210" i="6"/>
  <c r="R210" i="6"/>
  <c r="N115" i="6"/>
  <c r="R115" i="6"/>
  <c r="R248" i="6"/>
  <c r="N248" i="6"/>
  <c r="N126" i="6"/>
  <c r="R126" i="6"/>
  <c r="R288" i="6"/>
  <c r="N288" i="6"/>
  <c r="N83" i="6"/>
  <c r="R83" i="6"/>
  <c r="N157" i="6"/>
  <c r="R157" i="6"/>
  <c r="N103" i="6"/>
  <c r="R103" i="6"/>
  <c r="R224" i="6"/>
  <c r="N224" i="6"/>
  <c r="R123" i="6"/>
  <c r="N123" i="6"/>
  <c r="R205" i="6"/>
  <c r="N205" i="6"/>
  <c r="R111" i="6"/>
  <c r="N111" i="6"/>
  <c r="R240" i="6"/>
  <c r="N240" i="6"/>
  <c r="N131" i="6"/>
  <c r="R131" i="6"/>
  <c r="N251" i="6"/>
  <c r="R251" i="6"/>
  <c r="N29" i="6"/>
  <c r="R29" i="6"/>
  <c r="N291" i="6"/>
  <c r="R291" i="6"/>
  <c r="R49" i="6"/>
  <c r="N49" i="6"/>
  <c r="N296" i="14"/>
  <c r="R296" i="14"/>
  <c r="R59" i="14"/>
  <c r="N59" i="14"/>
  <c r="N162" i="14"/>
  <c r="R162" i="14"/>
  <c r="R318" i="14"/>
  <c r="N318" i="14"/>
  <c r="N170" i="14"/>
  <c r="R170" i="14"/>
  <c r="N143" i="14"/>
  <c r="R143" i="14"/>
  <c r="N221" i="14"/>
  <c r="R221" i="14"/>
  <c r="R251" i="14"/>
  <c r="N251" i="14"/>
  <c r="N218" i="14"/>
  <c r="R218" i="14"/>
  <c r="R187" i="14"/>
  <c r="N187" i="14"/>
  <c r="R295" i="14"/>
  <c r="N295" i="14"/>
  <c r="R226" i="14"/>
  <c r="N226" i="14"/>
  <c r="N320" i="14"/>
  <c r="R320" i="14"/>
  <c r="R342" i="14"/>
  <c r="N342" i="14"/>
  <c r="N248" i="14"/>
  <c r="R248" i="14"/>
  <c r="N160" i="14"/>
  <c r="R160" i="14"/>
  <c r="R186" i="14"/>
  <c r="N186" i="14"/>
  <c r="N303" i="14"/>
  <c r="R303" i="14"/>
  <c r="N222" i="14"/>
  <c r="R222" i="14"/>
  <c r="N211" i="14"/>
  <c r="R211" i="14"/>
  <c r="N181" i="11"/>
  <c r="R181" i="11"/>
  <c r="N93" i="11"/>
  <c r="R93" i="11"/>
  <c r="N266" i="11"/>
  <c r="R266" i="11"/>
  <c r="R132" i="11"/>
  <c r="N132" i="11"/>
  <c r="N256" i="11"/>
  <c r="R256" i="11"/>
  <c r="N172" i="11"/>
  <c r="R172" i="11"/>
  <c r="N216" i="11"/>
  <c r="R216" i="11"/>
  <c r="R212" i="11"/>
  <c r="N212" i="11"/>
  <c r="N248" i="11"/>
  <c r="R248" i="11"/>
  <c r="N288" i="11"/>
  <c r="R288" i="11"/>
  <c r="R102" i="11"/>
  <c r="N102" i="11"/>
  <c r="N139" i="11"/>
  <c r="R139" i="11"/>
  <c r="N265" i="11"/>
  <c r="R265" i="11"/>
  <c r="N179" i="11"/>
  <c r="R179" i="11"/>
  <c r="N274" i="11"/>
  <c r="R274" i="11"/>
  <c r="N219" i="11"/>
  <c r="R219" i="11"/>
  <c r="R332" i="11"/>
  <c r="N332" i="11"/>
  <c r="N259" i="11"/>
  <c r="R259" i="11"/>
  <c r="R302" i="11"/>
  <c r="N302" i="11"/>
  <c r="N90" i="11"/>
  <c r="R90" i="11"/>
  <c r="N299" i="11"/>
  <c r="R299" i="11"/>
  <c r="N138" i="11"/>
  <c r="R138" i="11"/>
  <c r="N338" i="11"/>
  <c r="R338" i="11"/>
  <c r="N178" i="11"/>
  <c r="R178" i="11"/>
  <c r="R207" i="11"/>
  <c r="N207" i="11"/>
  <c r="N98" i="11"/>
  <c r="R98" i="11"/>
  <c r="R268" i="11"/>
  <c r="N268" i="11"/>
  <c r="R140" i="11"/>
  <c r="N140" i="11"/>
  <c r="N258" i="11"/>
  <c r="R258" i="11"/>
  <c r="N180" i="11"/>
  <c r="R180" i="11"/>
  <c r="R134" i="11"/>
  <c r="N134" i="11"/>
  <c r="N61" i="11"/>
  <c r="R61" i="11"/>
  <c r="N174" i="11"/>
  <c r="R174" i="11"/>
  <c r="N38" i="11"/>
  <c r="R38" i="11"/>
  <c r="R214" i="11"/>
  <c r="N214" i="11"/>
  <c r="R295" i="11"/>
  <c r="N295" i="11"/>
  <c r="N121" i="11"/>
  <c r="R121" i="11"/>
  <c r="R70" i="11"/>
  <c r="N70" i="11"/>
  <c r="R161" i="11"/>
  <c r="N161" i="11"/>
  <c r="N298" i="11"/>
  <c r="R298" i="11"/>
  <c r="N104" i="14"/>
  <c r="R104" i="14"/>
  <c r="N38" i="14"/>
  <c r="R38" i="14"/>
  <c r="R124" i="14"/>
  <c r="N124" i="14"/>
  <c r="N158" i="14"/>
  <c r="R158" i="14"/>
  <c r="N42" i="14"/>
  <c r="R42" i="14"/>
  <c r="N96" i="14"/>
  <c r="R96" i="14"/>
  <c r="R33" i="9"/>
  <c r="N33" i="9"/>
  <c r="R203" i="9"/>
  <c r="N203" i="9"/>
  <c r="R309" i="9"/>
  <c r="N309" i="9"/>
  <c r="R261" i="9"/>
  <c r="N261" i="9"/>
  <c r="R153" i="9"/>
  <c r="N153" i="9"/>
  <c r="N150" i="9"/>
  <c r="R150" i="9"/>
  <c r="R154" i="9"/>
  <c r="N154" i="9"/>
  <c r="N71" i="9"/>
  <c r="R71" i="9"/>
  <c r="N85" i="9"/>
  <c r="R85" i="9"/>
  <c r="N216" i="9"/>
  <c r="R216" i="9"/>
  <c r="N180" i="9"/>
  <c r="R180" i="9"/>
  <c r="R237" i="9"/>
  <c r="N237" i="9"/>
  <c r="N125" i="9"/>
  <c r="R125" i="9"/>
  <c r="N264" i="9"/>
  <c r="R264" i="9"/>
  <c r="N305" i="9"/>
  <c r="R305" i="9"/>
  <c r="N51" i="9"/>
  <c r="R51" i="9"/>
  <c r="N338" i="9"/>
  <c r="R338" i="9"/>
  <c r="R285" i="9"/>
  <c r="N285" i="9"/>
  <c r="R272" i="9"/>
  <c r="N272" i="9"/>
  <c r="N62" i="9"/>
  <c r="R62" i="9"/>
  <c r="N42" i="9"/>
  <c r="R42" i="9"/>
  <c r="N250" i="9"/>
  <c r="R250" i="9"/>
  <c r="R54" i="9"/>
  <c r="N54" i="9"/>
  <c r="R129" i="9"/>
  <c r="N129" i="9"/>
  <c r="R292" i="9"/>
  <c r="N292" i="9"/>
  <c r="R282" i="9"/>
  <c r="N282" i="9"/>
  <c r="R312" i="9"/>
  <c r="N312" i="9"/>
  <c r="R70" i="9"/>
  <c r="N70" i="9"/>
  <c r="N64" i="9"/>
  <c r="R64" i="9"/>
  <c r="N135" i="9"/>
  <c r="R135" i="9"/>
  <c r="N224" i="9"/>
  <c r="R224" i="9"/>
  <c r="N167" i="9"/>
  <c r="R167" i="9"/>
  <c r="N193" i="9"/>
  <c r="R193" i="9"/>
  <c r="R342" i="9"/>
  <c r="N342" i="9"/>
  <c r="N339" i="9"/>
  <c r="R339" i="9"/>
  <c r="N202" i="9"/>
  <c r="R202" i="9"/>
  <c r="R257" i="9"/>
  <c r="N257" i="9"/>
  <c r="R188" i="9"/>
  <c r="N188" i="9"/>
  <c r="R275" i="9"/>
  <c r="N275" i="9"/>
  <c r="N324" i="9"/>
  <c r="R324" i="9"/>
  <c r="R295" i="9"/>
  <c r="N295" i="9"/>
  <c r="N262" i="14"/>
  <c r="R262" i="14"/>
  <c r="N339" i="14"/>
  <c r="R339" i="14"/>
  <c r="R47" i="14"/>
  <c r="N47" i="14"/>
  <c r="N61" i="14"/>
  <c r="R61" i="14"/>
  <c r="R58" i="14"/>
  <c r="N58" i="14"/>
  <c r="N115" i="14"/>
  <c r="R115" i="14"/>
  <c r="N159" i="14"/>
  <c r="R159" i="14"/>
  <c r="N100" i="14"/>
  <c r="R100" i="14"/>
  <c r="R174" i="14"/>
  <c r="N174" i="14"/>
  <c r="R81" i="14"/>
  <c r="N81" i="14"/>
  <c r="R217" i="14"/>
  <c r="N217" i="14"/>
  <c r="N146" i="6"/>
  <c r="R146" i="6"/>
  <c r="N141" i="14"/>
  <c r="R141" i="14"/>
  <c r="N101" i="14"/>
  <c r="R101" i="14"/>
  <c r="N305" i="14"/>
  <c r="R305" i="14"/>
  <c r="R234" i="14"/>
  <c r="N234" i="14"/>
  <c r="N185" i="14"/>
  <c r="R185" i="14"/>
  <c r="R143" i="6"/>
  <c r="N143" i="6"/>
  <c r="N27" i="6"/>
  <c r="R27" i="6"/>
  <c r="R231" i="6"/>
  <c r="N231" i="6"/>
  <c r="R278" i="6"/>
  <c r="N278" i="6"/>
  <c r="N314" i="6"/>
  <c r="R314" i="6"/>
  <c r="N26" i="6"/>
  <c r="R26" i="6"/>
  <c r="R52" i="6"/>
  <c r="N52" i="6"/>
  <c r="R69" i="6"/>
  <c r="N69" i="6"/>
  <c r="N46" i="6"/>
  <c r="R46" i="6"/>
  <c r="N259" i="6"/>
  <c r="R259" i="6"/>
  <c r="N235" i="6"/>
  <c r="R235" i="6"/>
  <c r="R112" i="6"/>
  <c r="N112" i="6"/>
  <c r="N151" i="6"/>
  <c r="R151" i="6"/>
  <c r="R332" i="6"/>
  <c r="N332" i="6"/>
  <c r="N132" i="6"/>
  <c r="R132" i="6"/>
  <c r="N341" i="6"/>
  <c r="R341" i="6"/>
  <c r="R232" i="6"/>
  <c r="N232" i="6"/>
  <c r="N128" i="6"/>
  <c r="R128" i="6"/>
  <c r="R296" i="6"/>
  <c r="N296" i="6"/>
  <c r="N25" i="6"/>
  <c r="R25" i="6"/>
  <c r="R283" i="6"/>
  <c r="N283" i="6"/>
  <c r="N45" i="6"/>
  <c r="R45" i="6"/>
  <c r="N323" i="6"/>
  <c r="R323" i="6"/>
  <c r="N65" i="6"/>
  <c r="R65" i="6"/>
  <c r="N85" i="6"/>
  <c r="R85" i="6"/>
  <c r="R208" i="6"/>
  <c r="N208" i="6"/>
  <c r="N33" i="6"/>
  <c r="R33" i="6"/>
  <c r="N299" i="6"/>
  <c r="R299" i="6"/>
  <c r="N53" i="6"/>
  <c r="R53" i="6"/>
  <c r="N339" i="6"/>
  <c r="R339" i="6"/>
  <c r="R73" i="6"/>
  <c r="N73" i="6"/>
  <c r="N315" i="6"/>
  <c r="R315" i="6"/>
  <c r="R61" i="6"/>
  <c r="N61" i="6"/>
  <c r="R330" i="6"/>
  <c r="N330" i="6"/>
  <c r="N81" i="6"/>
  <c r="R81" i="6"/>
  <c r="N214" i="6"/>
  <c r="R214" i="6"/>
  <c r="R287" i="6"/>
  <c r="N287" i="6"/>
  <c r="R148" i="6"/>
  <c r="N148" i="6"/>
  <c r="N327" i="6"/>
  <c r="R327" i="6"/>
  <c r="R292" i="14"/>
  <c r="N292" i="14"/>
  <c r="R319" i="14"/>
  <c r="N319" i="14"/>
  <c r="R244" i="14"/>
  <c r="N244" i="14"/>
  <c r="N238" i="14"/>
  <c r="R238" i="14"/>
  <c r="R107" i="14"/>
  <c r="N107" i="14"/>
  <c r="R77" i="14"/>
  <c r="N77" i="14"/>
  <c r="R203" i="14"/>
  <c r="N203" i="14"/>
  <c r="R93" i="14"/>
  <c r="N93" i="14"/>
  <c r="R340" i="14"/>
  <c r="N340" i="14"/>
  <c r="N205" i="14"/>
  <c r="R205" i="14"/>
  <c r="R223" i="14"/>
  <c r="N223" i="14"/>
  <c r="N147" i="14"/>
  <c r="R147" i="14"/>
  <c r="N288" i="14"/>
  <c r="R288" i="14"/>
  <c r="R63" i="14"/>
  <c r="N63" i="14"/>
  <c r="N275" i="14"/>
  <c r="R275" i="14"/>
  <c r="N233" i="14"/>
  <c r="R233" i="14"/>
  <c r="R267" i="14"/>
  <c r="N267" i="14"/>
  <c r="N235" i="14"/>
  <c r="R235" i="14"/>
  <c r="N273" i="14"/>
  <c r="R273" i="14"/>
  <c r="R287" i="14"/>
  <c r="N287" i="14"/>
  <c r="N119" i="11"/>
  <c r="R119" i="11"/>
  <c r="N40" i="11"/>
  <c r="R40" i="11"/>
  <c r="N159" i="11"/>
  <c r="R159" i="11"/>
  <c r="R60" i="11"/>
  <c r="N60" i="11"/>
  <c r="N89" i="11"/>
  <c r="R89" i="11"/>
  <c r="N37" i="11"/>
  <c r="R37" i="11"/>
  <c r="R126" i="11"/>
  <c r="N126" i="11"/>
  <c r="N57" i="11"/>
  <c r="R57" i="11"/>
  <c r="R166" i="11"/>
  <c r="N166" i="11"/>
  <c r="R34" i="11"/>
  <c r="N34" i="11"/>
  <c r="N206" i="11"/>
  <c r="R206" i="11"/>
  <c r="N54" i="11"/>
  <c r="R54" i="11"/>
  <c r="R246" i="11"/>
  <c r="N246" i="11"/>
  <c r="R35" i="11"/>
  <c r="N35" i="11"/>
  <c r="N199" i="11"/>
  <c r="R199" i="11"/>
  <c r="N30" i="11"/>
  <c r="R30" i="11"/>
  <c r="N261" i="11"/>
  <c r="R261" i="11"/>
  <c r="R84" i="11"/>
  <c r="N84" i="11"/>
  <c r="N253" i="11"/>
  <c r="R253" i="11"/>
  <c r="R208" i="11"/>
  <c r="N208" i="11"/>
  <c r="R99" i="11"/>
  <c r="N99" i="11"/>
  <c r="N109" i="11"/>
  <c r="R109" i="11"/>
  <c r="N149" i="11"/>
  <c r="R149" i="11"/>
  <c r="R127" i="11"/>
  <c r="N127" i="11"/>
  <c r="N44" i="11"/>
  <c r="R44" i="11"/>
  <c r="R167" i="11"/>
  <c r="N167" i="11"/>
  <c r="N21" i="11"/>
  <c r="R21" i="11"/>
  <c r="R95" i="11"/>
  <c r="N95" i="11"/>
  <c r="N311" i="11"/>
  <c r="R311" i="11"/>
  <c r="R154" i="11"/>
  <c r="N154" i="11"/>
  <c r="N245" i="11"/>
  <c r="R245" i="11"/>
  <c r="N194" i="11"/>
  <c r="R194" i="11"/>
  <c r="R337" i="11"/>
  <c r="N337" i="11"/>
  <c r="N82" i="11"/>
  <c r="R82" i="11"/>
  <c r="N282" i="11"/>
  <c r="R282" i="11"/>
  <c r="R156" i="11"/>
  <c r="N156" i="11"/>
  <c r="N104" i="11"/>
  <c r="R104" i="11"/>
  <c r="R196" i="11"/>
  <c r="N196" i="11"/>
  <c r="N231" i="11"/>
  <c r="R231" i="11"/>
  <c r="N35" i="14"/>
  <c r="R35" i="14"/>
  <c r="N106" i="14"/>
  <c r="R106" i="14"/>
  <c r="N195" i="14"/>
  <c r="R195" i="14"/>
  <c r="N324" i="14"/>
  <c r="R324" i="14"/>
  <c r="N216" i="14"/>
  <c r="R216" i="14"/>
  <c r="R240" i="9"/>
  <c r="N240" i="9"/>
  <c r="N191" i="9"/>
  <c r="R191" i="9"/>
  <c r="N268" i="9"/>
  <c r="R268" i="9"/>
  <c r="N38" i="9"/>
  <c r="R38" i="9"/>
  <c r="N278" i="9"/>
  <c r="R278" i="9"/>
  <c r="N152" i="9"/>
  <c r="R152" i="9"/>
  <c r="R243" i="9"/>
  <c r="N243" i="9"/>
  <c r="R186" i="9"/>
  <c r="N186" i="9"/>
  <c r="N111" i="9"/>
  <c r="R111" i="9"/>
  <c r="N334" i="9"/>
  <c r="R334" i="9"/>
  <c r="R99" i="9"/>
  <c r="N99" i="9"/>
  <c r="N294" i="9"/>
  <c r="R294" i="9"/>
  <c r="R104" i="9"/>
  <c r="N104" i="9"/>
  <c r="N160" i="9"/>
  <c r="R160" i="9"/>
  <c r="R207" i="9"/>
  <c r="N207" i="9"/>
  <c r="R218" i="9"/>
  <c r="N218" i="9"/>
  <c r="N317" i="9"/>
  <c r="R317" i="9"/>
  <c r="N165" i="9"/>
  <c r="R165" i="9"/>
  <c r="R184" i="9"/>
  <c r="N184" i="9"/>
  <c r="R128" i="9"/>
  <c r="N128" i="9"/>
  <c r="N337" i="9"/>
  <c r="R337" i="9"/>
  <c r="R29" i="9"/>
  <c r="N29" i="9"/>
  <c r="N313" i="9"/>
  <c r="R313" i="9"/>
  <c r="N181" i="9"/>
  <c r="R181" i="9"/>
  <c r="N223" i="9"/>
  <c r="R223" i="9"/>
  <c r="N307" i="9"/>
  <c r="R307" i="9"/>
  <c r="N113" i="9"/>
  <c r="R113" i="9"/>
  <c r="N259" i="9"/>
  <c r="R259" i="9"/>
  <c r="R195" i="9"/>
  <c r="N195" i="9"/>
  <c r="R215" i="9"/>
  <c r="N215" i="9"/>
  <c r="N276" i="9"/>
  <c r="R276" i="9"/>
  <c r="R82" i="9"/>
  <c r="N82" i="9"/>
  <c r="N267" i="9"/>
  <c r="R267" i="9"/>
  <c r="R69" i="9"/>
  <c r="N69" i="9"/>
  <c r="R220" i="9"/>
  <c r="N220" i="9"/>
  <c r="N253" i="9"/>
  <c r="R253" i="9"/>
  <c r="N290" i="9"/>
  <c r="R290" i="9"/>
  <c r="R176" i="9"/>
  <c r="N176" i="9"/>
  <c r="N83" i="9"/>
  <c r="R83" i="9"/>
  <c r="N185" i="9"/>
  <c r="R185" i="9"/>
  <c r="N227" i="9"/>
  <c r="R227" i="9"/>
  <c r="R177" i="14"/>
  <c r="N177" i="14"/>
  <c r="R301" i="14"/>
  <c r="N301" i="14"/>
  <c r="N142" i="14"/>
  <c r="R142" i="14"/>
  <c r="R333" i="14"/>
  <c r="N333" i="14"/>
  <c r="N231" i="14"/>
  <c r="R231" i="14"/>
  <c r="N265" i="14"/>
  <c r="R265" i="14"/>
  <c r="R315" i="14"/>
  <c r="N315" i="14"/>
  <c r="N135" i="14"/>
  <c r="R135" i="14"/>
  <c r="R279" i="14"/>
  <c r="N279" i="14"/>
  <c r="R325" i="14"/>
  <c r="N325" i="14"/>
  <c r="R275" i="6"/>
  <c r="N275" i="6"/>
  <c r="R259" i="14"/>
  <c r="N259" i="14"/>
  <c r="R268" i="14"/>
  <c r="N268" i="14"/>
  <c r="N113" i="14"/>
  <c r="R113" i="14"/>
  <c r="N191" i="14"/>
  <c r="R191" i="14"/>
  <c r="R270" i="6"/>
  <c r="N270" i="6"/>
  <c r="R34" i="6"/>
  <c r="N34" i="6"/>
  <c r="N244" i="6"/>
  <c r="R244" i="6"/>
  <c r="R233" i="6"/>
  <c r="N233" i="6"/>
  <c r="N179" i="6"/>
  <c r="R179" i="6"/>
  <c r="R203" i="6"/>
  <c r="N203" i="6"/>
  <c r="N189" i="6"/>
  <c r="R189" i="6"/>
  <c r="N255" i="6"/>
  <c r="R255" i="6"/>
  <c r="R239" i="6"/>
  <c r="N239" i="6"/>
  <c r="R204" i="6"/>
  <c r="N204" i="6"/>
  <c r="N124" i="6"/>
  <c r="R124" i="6"/>
  <c r="N304" i="6"/>
  <c r="R304" i="6"/>
  <c r="R272" i="6"/>
  <c r="N272" i="6"/>
  <c r="N118" i="6"/>
  <c r="R118" i="6"/>
  <c r="R91" i="6"/>
  <c r="N91" i="6"/>
  <c r="R318" i="6"/>
  <c r="N318" i="6"/>
  <c r="N309" i="6"/>
  <c r="R309" i="6"/>
  <c r="N217" i="6"/>
  <c r="R217" i="6"/>
  <c r="R88" i="6"/>
  <c r="N88" i="6"/>
  <c r="N89" i="6"/>
  <c r="R89" i="6"/>
  <c r="R218" i="6"/>
  <c r="N218" i="6"/>
  <c r="N109" i="6"/>
  <c r="R109" i="6"/>
  <c r="N279" i="6"/>
  <c r="R279" i="6"/>
  <c r="N140" i="6"/>
  <c r="R140" i="6"/>
  <c r="R212" i="6"/>
  <c r="N212" i="6"/>
  <c r="N180" i="6"/>
  <c r="R180" i="6"/>
  <c r="N178" i="6"/>
  <c r="R178" i="6"/>
  <c r="R230" i="6"/>
  <c r="N230" i="6"/>
  <c r="R170" i="6"/>
  <c r="N170" i="6"/>
  <c r="R295" i="6"/>
  <c r="N295" i="6"/>
  <c r="N156" i="6"/>
  <c r="R156" i="6"/>
  <c r="N335" i="6"/>
  <c r="R335" i="6"/>
  <c r="N196" i="6"/>
  <c r="R196" i="6"/>
  <c r="N311" i="6"/>
  <c r="R311" i="6"/>
  <c r="R172" i="6"/>
  <c r="N172" i="6"/>
  <c r="N165" i="6"/>
  <c r="R165" i="6"/>
  <c r="R222" i="6"/>
  <c r="N222" i="6"/>
  <c r="N90" i="6"/>
  <c r="R90" i="6"/>
  <c r="N265" i="6"/>
  <c r="R265" i="6"/>
  <c r="N110" i="6"/>
  <c r="R110" i="6"/>
  <c r="R305" i="6"/>
  <c r="N305" i="6"/>
  <c r="N219" i="14"/>
  <c r="R219" i="14"/>
  <c r="R180" i="14"/>
  <c r="N180" i="14"/>
  <c r="N30" i="14"/>
  <c r="R30" i="14"/>
  <c r="R85" i="14"/>
  <c r="N85" i="14"/>
  <c r="N60" i="14"/>
  <c r="R60" i="14"/>
  <c r="N152" i="14"/>
  <c r="R152" i="14"/>
  <c r="R137" i="14"/>
  <c r="N137" i="14"/>
  <c r="R240" i="14"/>
  <c r="N240" i="14"/>
  <c r="N65" i="14"/>
  <c r="R65" i="14"/>
  <c r="N202" i="14"/>
  <c r="R202" i="14"/>
  <c r="N274" i="14"/>
  <c r="R274" i="14"/>
  <c r="R201" i="14"/>
  <c r="N201" i="14"/>
  <c r="N181" i="14"/>
  <c r="R181" i="14"/>
  <c r="N250" i="14"/>
  <c r="R250" i="14"/>
  <c r="N138" i="14"/>
  <c r="R138" i="14"/>
  <c r="R331" i="14"/>
  <c r="N331" i="14"/>
  <c r="R79" i="14"/>
  <c r="N79" i="14"/>
  <c r="N126" i="14"/>
  <c r="R126" i="14"/>
  <c r="N297" i="11"/>
  <c r="R297" i="11"/>
  <c r="R227" i="11"/>
  <c r="N227" i="11"/>
  <c r="R340" i="11"/>
  <c r="N340" i="11"/>
  <c r="R267" i="11"/>
  <c r="N267" i="11"/>
  <c r="N321" i="11"/>
  <c r="R321" i="11"/>
  <c r="N106" i="11"/>
  <c r="R106" i="11"/>
  <c r="R308" i="11"/>
  <c r="N308" i="11"/>
  <c r="N146" i="11"/>
  <c r="R146" i="11"/>
  <c r="N242" i="11"/>
  <c r="R242" i="11"/>
  <c r="N186" i="11"/>
  <c r="R186" i="11"/>
  <c r="R329" i="11"/>
  <c r="N329" i="11"/>
  <c r="R77" i="11"/>
  <c r="N77" i="11"/>
  <c r="N291" i="11"/>
  <c r="R291" i="11"/>
  <c r="N113" i="11"/>
  <c r="R113" i="11"/>
  <c r="R336" i="11"/>
  <c r="N336" i="11"/>
  <c r="N153" i="11"/>
  <c r="R153" i="11"/>
  <c r="N283" i="11"/>
  <c r="R283" i="11"/>
  <c r="R327" i="11"/>
  <c r="N327" i="11"/>
  <c r="N74" i="11"/>
  <c r="R74" i="11"/>
  <c r="N322" i="11"/>
  <c r="R322" i="11"/>
  <c r="R120" i="11"/>
  <c r="N120" i="11"/>
  <c r="N200" i="11"/>
  <c r="R200" i="11"/>
  <c r="N160" i="11"/>
  <c r="R160" i="11"/>
  <c r="N318" i="11"/>
  <c r="R318" i="11"/>
  <c r="N24" i="11"/>
  <c r="R24" i="11"/>
  <c r="R235" i="11"/>
  <c r="N235" i="11"/>
  <c r="N272" i="11"/>
  <c r="R272" i="11"/>
  <c r="R275" i="11"/>
  <c r="N275" i="11"/>
  <c r="N331" i="11"/>
  <c r="R331" i="11"/>
  <c r="R114" i="11"/>
  <c r="N114" i="11"/>
  <c r="N125" i="11"/>
  <c r="R125" i="11"/>
  <c r="N165" i="11"/>
  <c r="R165" i="11"/>
  <c r="N73" i="11"/>
  <c r="R73" i="11"/>
  <c r="N240" i="11"/>
  <c r="R240" i="11"/>
  <c r="R65" i="11"/>
  <c r="N65" i="11"/>
  <c r="N183" i="11"/>
  <c r="R183" i="11"/>
  <c r="R29" i="11"/>
  <c r="N29" i="11"/>
  <c r="R110" i="11"/>
  <c r="N110" i="11"/>
  <c r="N49" i="11"/>
  <c r="R49" i="11"/>
  <c r="N150" i="11"/>
  <c r="R150" i="11"/>
  <c r="N131" i="14"/>
  <c r="R131" i="14"/>
  <c r="R176" i="14"/>
  <c r="N176" i="14"/>
  <c r="N118" i="14"/>
  <c r="R118" i="14"/>
  <c r="N99" i="14"/>
  <c r="R99" i="14"/>
  <c r="N125" i="14"/>
  <c r="R125" i="14"/>
  <c r="N28" i="14"/>
  <c r="R28" i="14"/>
  <c r="N179" i="9"/>
  <c r="R179" i="9"/>
  <c r="N34" i="9"/>
  <c r="R34" i="9"/>
  <c r="N124" i="9"/>
  <c r="R124" i="9"/>
  <c r="R321" i="9"/>
  <c r="N321" i="9"/>
  <c r="R161" i="9"/>
  <c r="N161" i="9"/>
  <c r="R189" i="9"/>
  <c r="N189" i="9"/>
  <c r="N231" i="9"/>
  <c r="R231" i="9"/>
  <c r="N171" i="9"/>
  <c r="R171" i="9"/>
  <c r="R58" i="9"/>
  <c r="N58" i="9"/>
  <c r="R336" i="9"/>
  <c r="N336" i="9"/>
  <c r="N44" i="9"/>
  <c r="R44" i="9"/>
  <c r="N235" i="9"/>
  <c r="R235" i="9"/>
  <c r="R201" i="9"/>
  <c r="N201" i="9"/>
  <c r="N166" i="9"/>
  <c r="R166" i="9"/>
  <c r="N246" i="9"/>
  <c r="R246" i="9"/>
  <c r="R158" i="9"/>
  <c r="N158" i="9"/>
  <c r="R49" i="9"/>
  <c r="N49" i="9"/>
  <c r="R141" i="9"/>
  <c r="N141" i="9"/>
  <c r="N50" i="9"/>
  <c r="R50" i="9"/>
  <c r="N249" i="9"/>
  <c r="R249" i="9"/>
  <c r="N164" i="9"/>
  <c r="R164" i="9"/>
  <c r="N136" i="9"/>
  <c r="R136" i="9"/>
  <c r="N92" i="9"/>
  <c r="R92" i="9"/>
  <c r="R288" i="9"/>
  <c r="N288" i="9"/>
  <c r="N211" i="9"/>
  <c r="R211" i="9"/>
  <c r="N315" i="9"/>
  <c r="R315" i="9"/>
  <c r="N258" i="9"/>
  <c r="R258" i="9"/>
  <c r="R22" i="9"/>
  <c r="N22" i="9"/>
  <c r="R247" i="9"/>
  <c r="N247" i="9"/>
  <c r="N88" i="9"/>
  <c r="R88" i="9"/>
  <c r="R68" i="9"/>
  <c r="N68" i="9"/>
  <c r="N131" i="9"/>
  <c r="R131" i="9"/>
  <c r="R177" i="9"/>
  <c r="N177" i="9"/>
  <c r="R159" i="9"/>
  <c r="N159" i="9"/>
  <c r="R232" i="9"/>
  <c r="N232" i="9"/>
  <c r="N233" i="9"/>
  <c r="R233" i="9"/>
  <c r="R283" i="9"/>
  <c r="N283" i="9"/>
  <c r="N245" i="9"/>
  <c r="R245" i="9"/>
  <c r="N265" i="9"/>
  <c r="R265" i="9"/>
  <c r="R310" i="14"/>
  <c r="N310" i="14"/>
  <c r="N75" i="14"/>
  <c r="R75" i="14"/>
  <c r="R241" i="14"/>
  <c r="N241" i="14"/>
  <c r="N112" i="14"/>
  <c r="R112" i="14"/>
  <c r="R249" i="14"/>
  <c r="N249" i="14"/>
  <c r="N145" i="14"/>
  <c r="R145" i="14"/>
  <c r="R178" i="14"/>
  <c r="N178" i="14"/>
  <c r="R312" i="14"/>
  <c r="N312" i="14"/>
  <c r="N291" i="14"/>
  <c r="R291" i="14"/>
  <c r="R151" i="14"/>
  <c r="N151" i="14"/>
  <c r="N108" i="6"/>
  <c r="R108" i="6"/>
  <c r="N224" i="14"/>
  <c r="R224" i="14"/>
  <c r="R293" i="14"/>
  <c r="N293" i="14"/>
  <c r="N323" i="14"/>
  <c r="R323" i="14"/>
  <c r="R136" i="14"/>
  <c r="N136" i="14"/>
  <c r="R130" i="14"/>
  <c r="N130" i="14"/>
  <c r="R319" i="6"/>
  <c r="N319" i="6"/>
  <c r="N225" i="6"/>
  <c r="R225" i="6"/>
  <c r="R246" i="6"/>
  <c r="N246" i="6"/>
  <c r="R162" i="6"/>
  <c r="N162" i="6"/>
  <c r="N58" i="6"/>
  <c r="R58" i="6"/>
  <c r="R77" i="6"/>
  <c r="N77" i="6"/>
  <c r="N164" i="6"/>
  <c r="R164" i="6"/>
  <c r="R173" i="6"/>
  <c r="N173" i="6"/>
  <c r="N252" i="6"/>
  <c r="R252" i="6"/>
  <c r="R175" i="6"/>
  <c r="N175" i="6"/>
  <c r="N37" i="6"/>
  <c r="R37" i="6"/>
  <c r="N21" i="6"/>
  <c r="R21" i="6"/>
  <c r="N191" i="6"/>
  <c r="R191" i="6"/>
  <c r="N201" i="6"/>
  <c r="R201" i="6"/>
  <c r="N80" i="6"/>
  <c r="R80" i="6"/>
  <c r="N307" i="6"/>
  <c r="R307" i="6"/>
  <c r="N268" i="6"/>
  <c r="R268" i="6"/>
  <c r="N130" i="6"/>
  <c r="R130" i="6"/>
  <c r="R127" i="6"/>
  <c r="N127" i="6"/>
  <c r="R238" i="6"/>
  <c r="N238" i="6"/>
  <c r="R86" i="6"/>
  <c r="N86" i="6"/>
  <c r="R257" i="6"/>
  <c r="N257" i="6"/>
  <c r="N106" i="6"/>
  <c r="R106" i="6"/>
  <c r="R194" i="6"/>
  <c r="N194" i="6"/>
  <c r="N23" i="6"/>
  <c r="R23" i="6"/>
  <c r="N337" i="6"/>
  <c r="R337" i="6"/>
  <c r="N43" i="6"/>
  <c r="R43" i="6"/>
  <c r="N229" i="6"/>
  <c r="R229" i="6"/>
  <c r="R63" i="6"/>
  <c r="N63" i="6"/>
  <c r="N273" i="6"/>
  <c r="R273" i="6"/>
  <c r="N114" i="6"/>
  <c r="R114" i="6"/>
  <c r="R313" i="6"/>
  <c r="N313" i="6"/>
  <c r="N31" i="6"/>
  <c r="R31" i="6"/>
  <c r="R289" i="6"/>
  <c r="N289" i="6"/>
  <c r="N122" i="6"/>
  <c r="R122" i="6"/>
  <c r="N329" i="6"/>
  <c r="R329" i="6"/>
  <c r="R39" i="6"/>
  <c r="N39" i="6"/>
  <c r="N200" i="6"/>
  <c r="R200" i="6"/>
  <c r="N40" i="6"/>
  <c r="R40" i="6"/>
  <c r="N300" i="6"/>
  <c r="R300" i="6"/>
  <c r="N60" i="6"/>
  <c r="R60" i="6"/>
  <c r="R340" i="6"/>
  <c r="N340" i="6"/>
  <c r="R207" i="14"/>
  <c r="N207" i="14"/>
  <c r="R212" i="14"/>
  <c r="N212" i="14"/>
  <c r="N70" i="14"/>
  <c r="R70" i="14"/>
  <c r="N23" i="14"/>
  <c r="R23" i="14"/>
  <c r="R31" i="14"/>
  <c r="N31" i="14"/>
  <c r="N164" i="14"/>
  <c r="R164" i="14"/>
  <c r="N200" i="14"/>
  <c r="R200" i="14"/>
  <c r="R228" i="14"/>
  <c r="N228" i="14"/>
  <c r="N253" i="14"/>
  <c r="R253" i="14"/>
  <c r="N114" i="14"/>
  <c r="R114" i="14"/>
  <c r="N290" i="14"/>
  <c r="R290" i="14"/>
  <c r="R51" i="14"/>
  <c r="N51" i="14"/>
  <c r="R105" i="14"/>
  <c r="N105" i="14"/>
  <c r="N117" i="14"/>
  <c r="R117" i="14"/>
  <c r="R78" i="14"/>
  <c r="N78" i="14"/>
  <c r="R334" i="14"/>
  <c r="N334" i="14"/>
  <c r="R282" i="14"/>
  <c r="N282" i="14"/>
  <c r="N173" i="14"/>
  <c r="R173" i="14"/>
  <c r="N139" i="14"/>
  <c r="R139" i="14"/>
  <c r="N263" i="11"/>
  <c r="R263" i="11"/>
  <c r="N92" i="11"/>
  <c r="R92" i="11"/>
  <c r="N255" i="11"/>
  <c r="R255" i="11"/>
  <c r="R67" i="11"/>
  <c r="N67" i="11"/>
  <c r="N209" i="11"/>
  <c r="R209" i="11"/>
  <c r="N55" i="11"/>
  <c r="R55" i="11"/>
  <c r="R117" i="11"/>
  <c r="N117" i="11"/>
  <c r="R66" i="11"/>
  <c r="N66" i="11"/>
  <c r="R157" i="11"/>
  <c r="N157" i="11"/>
  <c r="N221" i="11"/>
  <c r="R221" i="11"/>
  <c r="R108" i="11"/>
  <c r="N108" i="11"/>
  <c r="N277" i="11"/>
  <c r="R277" i="11"/>
  <c r="N148" i="11"/>
  <c r="R148" i="11"/>
  <c r="R260" i="11"/>
  <c r="N260" i="11"/>
  <c r="R188" i="11"/>
  <c r="N188" i="11"/>
  <c r="N226" i="11"/>
  <c r="R226" i="11"/>
  <c r="N228" i="11"/>
  <c r="R228" i="11"/>
  <c r="N252" i="11"/>
  <c r="R252" i="11"/>
  <c r="R304" i="11"/>
  <c r="N304" i="11"/>
  <c r="R115" i="11"/>
  <c r="N115" i="11"/>
  <c r="N193" i="11"/>
  <c r="R193" i="11"/>
  <c r="N155" i="11"/>
  <c r="R155" i="11"/>
  <c r="R279" i="11"/>
  <c r="N279" i="11"/>
  <c r="N195" i="11"/>
  <c r="R195" i="11"/>
  <c r="N306" i="11"/>
  <c r="R306" i="11"/>
  <c r="N100" i="11"/>
  <c r="R100" i="11"/>
  <c r="N284" i="11"/>
  <c r="R284" i="11"/>
  <c r="R75" i="11"/>
  <c r="N75" i="11"/>
  <c r="N225" i="11"/>
  <c r="R225" i="11"/>
  <c r="N176" i="11"/>
  <c r="R176" i="11"/>
  <c r="N333" i="11"/>
  <c r="R333" i="11"/>
  <c r="R86" i="11"/>
  <c r="N86" i="11"/>
  <c r="N32" i="11"/>
  <c r="R32" i="11"/>
  <c r="N143" i="11"/>
  <c r="R143" i="11"/>
  <c r="N290" i="11"/>
  <c r="R290" i="11"/>
  <c r="N85" i="11"/>
  <c r="R85" i="11"/>
  <c r="R293" i="11"/>
  <c r="N293" i="11"/>
  <c r="R130" i="11"/>
  <c r="N130" i="11"/>
  <c r="N330" i="11"/>
  <c r="R330" i="11"/>
  <c r="R170" i="11"/>
  <c r="N170" i="11"/>
  <c r="N149" i="14"/>
  <c r="R149" i="14"/>
  <c r="R336" i="14"/>
  <c r="N336" i="14"/>
  <c r="N87" i="14"/>
  <c r="R87" i="14"/>
  <c r="R245" i="14"/>
  <c r="N245" i="14"/>
  <c r="R260" i="9"/>
  <c r="N260" i="9"/>
  <c r="R273" i="9"/>
  <c r="N273" i="9"/>
  <c r="N306" i="9"/>
  <c r="R306" i="9"/>
  <c r="N151" i="9"/>
  <c r="R151" i="9"/>
  <c r="R217" i="9"/>
  <c r="N217" i="9"/>
  <c r="R86" i="9"/>
  <c r="N86" i="9"/>
  <c r="R47" i="9"/>
  <c r="N47" i="9"/>
  <c r="R76" i="9"/>
  <c r="N76" i="9"/>
  <c r="N137" i="9"/>
  <c r="R137" i="9"/>
  <c r="N316" i="9"/>
  <c r="R316" i="9"/>
  <c r="N298" i="9"/>
  <c r="R298" i="9"/>
  <c r="R30" i="9"/>
  <c r="N30" i="9"/>
  <c r="N101" i="9"/>
  <c r="R101" i="9"/>
  <c r="R330" i="9"/>
  <c r="N330" i="9"/>
  <c r="N100" i="9"/>
  <c r="R100" i="9"/>
  <c r="N78" i="9"/>
  <c r="R78" i="9"/>
  <c r="R332" i="9"/>
  <c r="N332" i="9"/>
  <c r="R200" i="9"/>
  <c r="N200" i="9"/>
  <c r="N251" i="9"/>
  <c r="R251" i="9"/>
  <c r="R169" i="9"/>
  <c r="N169" i="9"/>
  <c r="N120" i="9"/>
  <c r="R120" i="9"/>
  <c r="R157" i="9"/>
  <c r="N157" i="9"/>
  <c r="N32" i="9"/>
  <c r="R32" i="9"/>
  <c r="N55" i="9"/>
  <c r="R55" i="9"/>
  <c r="R132" i="9"/>
  <c r="N132" i="9"/>
  <c r="N130" i="9"/>
  <c r="R130" i="9"/>
  <c r="R212" i="9"/>
  <c r="N212" i="9"/>
  <c r="N121" i="9"/>
  <c r="R121" i="9"/>
  <c r="N331" i="9"/>
  <c r="R331" i="9"/>
  <c r="R304" i="9"/>
  <c r="N304" i="9"/>
  <c r="N117" i="9"/>
  <c r="R117" i="9"/>
  <c r="R229" i="9"/>
  <c r="N229" i="9"/>
  <c r="R301" i="9"/>
  <c r="N301" i="9"/>
  <c r="N221" i="9"/>
  <c r="R221" i="9"/>
  <c r="N25" i="9"/>
  <c r="R25" i="9"/>
  <c r="R139" i="9"/>
  <c r="N139" i="9"/>
  <c r="N63" i="9"/>
  <c r="R63" i="9"/>
  <c r="N222" i="9"/>
  <c r="R222" i="9"/>
  <c r="R142" i="9"/>
  <c r="N142" i="9"/>
  <c r="N170" i="9"/>
  <c r="R170" i="9"/>
  <c r="N108" i="9"/>
  <c r="R108" i="9"/>
  <c r="R209" i="14"/>
  <c r="N209" i="14"/>
  <c r="N48" i="14"/>
  <c r="R48" i="14"/>
  <c r="R56" i="14"/>
  <c r="N56" i="14"/>
  <c r="N297" i="14"/>
  <c r="R297" i="14"/>
  <c r="N161" i="14"/>
  <c r="R161" i="14"/>
  <c r="R57" i="14"/>
  <c r="N57" i="14"/>
  <c r="R258" i="14"/>
  <c r="N258" i="14"/>
  <c r="N49" i="14"/>
  <c r="R49" i="14"/>
  <c r="N311" i="14"/>
  <c r="R311" i="14"/>
  <c r="N18" i="12"/>
  <c r="N18" i="11"/>
  <c r="N18" i="14"/>
  <c r="N18" i="9"/>
  <c r="N18" i="6"/>
  <c r="E7" i="12" l="1"/>
  <c r="F5" i="12" s="1"/>
  <c r="H5" i="12" s="1"/>
  <c r="E7" i="6"/>
  <c r="E7" i="9"/>
  <c r="E7" i="14"/>
  <c r="E7" i="11"/>
  <c r="F6" i="12" l="1"/>
  <c r="H6" i="12" s="1"/>
  <c r="F9" i="12" s="1"/>
  <c r="F10" i="12" s="1"/>
  <c r="F4" i="12"/>
  <c r="H4" i="12" s="1"/>
  <c r="F4" i="9"/>
  <c r="H4" i="9" s="1"/>
  <c r="F6" i="9"/>
  <c r="H6" i="9" s="1"/>
  <c r="F9" i="9" s="1"/>
  <c r="F10" i="9" s="1"/>
  <c r="F5" i="9"/>
  <c r="H5" i="9" s="1"/>
  <c r="F4" i="6"/>
  <c r="H4" i="6" s="1"/>
  <c r="F5" i="6"/>
  <c r="H5" i="6" s="1"/>
  <c r="F6" i="6"/>
  <c r="H6" i="6" s="1"/>
  <c r="F9" i="6" s="1"/>
  <c r="F10" i="6" s="1"/>
  <c r="F4" i="11"/>
  <c r="H4" i="11" s="1"/>
  <c r="F6" i="11"/>
  <c r="H6" i="11" s="1"/>
  <c r="F9" i="11" s="1"/>
  <c r="F10" i="11" s="1"/>
  <c r="F5" i="11"/>
  <c r="H5" i="11" s="1"/>
  <c r="F4" i="14"/>
  <c r="H4" i="14" s="1"/>
  <c r="F5" i="14"/>
  <c r="H5" i="14" s="1"/>
  <c r="F6" i="14"/>
  <c r="H6" i="14" s="1"/>
  <c r="F9" i="14" s="1"/>
  <c r="F10" i="14" s="1"/>
  <c r="F8" i="11"/>
  <c r="G9" i="11"/>
  <c r="F8" i="14"/>
  <c r="G9" i="14"/>
  <c r="F8" i="9"/>
  <c r="G9" i="9"/>
  <c r="F8" i="12"/>
  <c r="G9" i="12"/>
  <c r="F8" i="6"/>
  <c r="G9" i="6"/>
</calcChain>
</file>

<file path=xl/sharedStrings.xml><?xml version="1.0" encoding="utf-8"?>
<sst xmlns="http://schemas.openxmlformats.org/spreadsheetml/2006/main" count="2142" uniqueCount="502">
  <si>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</si>
  <si>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</si>
  <si>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</si>
  <si>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</si>
  <si>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</si>
  <si>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</si>
  <si>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</si>
  <si>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</si>
  <si>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</si>
  <si>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</si>
  <si>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</si>
  <si>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</si>
  <si>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</si>
  <si>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</si>
  <si>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</si>
  <si>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</si>
  <si>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</si>
  <si>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</si>
  <si>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</si>
  <si>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</si>
  <si>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</si>
  <si>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</si>
  <si>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</si>
  <si>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</si>
  <si>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</si>
  <si>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I</t>
  </si>
  <si>
    <t>na</t>
  </si>
  <si>
    <t>Misc</t>
  </si>
  <si>
    <t>IBVS 4266</t>
  </si>
  <si>
    <t>pg</t>
  </si>
  <si>
    <t>II</t>
  </si>
  <si>
    <t>CCD</t>
  </si>
  <si>
    <t>IBVS 4383</t>
  </si>
  <si>
    <t>IBVS 4711</t>
  </si>
  <si>
    <t>IBVS 4912</t>
  </si>
  <si>
    <t>IBVS 5296</t>
  </si>
  <si>
    <t>IBVS 5484</t>
  </si>
  <si>
    <t>IBVS pg</t>
  </si>
  <si>
    <t>IBVS</t>
  </si>
  <si>
    <t>EB</t>
  </si>
  <si>
    <t>Nelson</t>
  </si>
  <si>
    <t>IBVS 5657</t>
  </si>
  <si>
    <t># of data points:</t>
  </si>
  <si>
    <t>IBVS 5713</t>
  </si>
  <si>
    <t>BX Dra / GSC 04192-00448</t>
  </si>
  <si>
    <t>IBVS 5760</t>
  </si>
  <si>
    <t>My time zone &gt;&gt;&gt;&gt;&gt;</t>
  </si>
  <si>
    <t>(PST=8, PDT=MDT=7, MDT=CST=6, etc.)</t>
  </si>
  <si>
    <t>JD today</t>
  </si>
  <si>
    <t>New Cycle</t>
  </si>
  <si>
    <t>Next ToM</t>
  </si>
  <si>
    <t>IBVS 5874</t>
  </si>
  <si>
    <t>IBVS 5894</t>
  </si>
  <si>
    <t>OEJV 0107</t>
  </si>
  <si>
    <t>IBVS 5875</t>
  </si>
  <si>
    <t>Add cycle</t>
  </si>
  <si>
    <t>Old Cycle</t>
  </si>
  <si>
    <r>
      <t>diff</t>
    </r>
    <r>
      <rPr>
        <b/>
        <vertAlign val="superscript"/>
        <sz val="10"/>
        <rFont val="Arial"/>
        <family val="2"/>
      </rPr>
      <t>2</t>
    </r>
  </si>
  <si>
    <t>Lin. Ephemeris =</t>
  </si>
  <si>
    <t>Quad. Ephemeris =</t>
  </si>
  <si>
    <t>Wt</t>
  </si>
  <si>
    <t>Quad Fit</t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</si>
  <si>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</si>
  <si>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</si>
  <si>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</si>
  <si>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</si>
  <si>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</si>
  <si>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</si>
  <si>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</si>
  <si>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</si>
  <si>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</si>
  <si>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</si>
  <si>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</si>
  <si>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</si>
  <si>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</si>
  <si>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</si>
  <si>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</si>
  <si>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</si>
  <si>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</si>
  <si>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</si>
  <si>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</si>
  <si>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</si>
  <si>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</si>
  <si>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</si>
  <si>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</si>
  <si>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</si>
  <si>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</si>
  <si>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</si>
  <si>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</si>
  <si>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</si>
  <si>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</si>
  <si>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</si>
  <si>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</si>
  <si>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</si>
  <si>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</si>
  <si>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</si>
  <si>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</si>
  <si>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</si>
  <si>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</si>
  <si>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</si>
  <si>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</si>
  <si>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</si>
  <si>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</si>
  <si>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</si>
  <si>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</si>
  <si>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</si>
  <si>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</si>
  <si>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</si>
  <si>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</si>
  <si>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</si>
  <si>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</si>
  <si>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</si>
  <si>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</si>
  <si>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</si>
  <si>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</si>
  <si>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</si>
  <si>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</si>
  <si>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</si>
  <si>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</si>
  <si>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</si>
  <si>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</si>
  <si>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</si>
  <si>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</si>
  <si>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</si>
  <si>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</si>
  <si>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</si>
  <si>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</si>
  <si>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</si>
  <si>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</si>
  <si>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</si>
  <si>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</si>
  <si>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</si>
  <si>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</si>
  <si>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r>
      <t>Wt*diff</t>
    </r>
    <r>
      <rPr>
        <b/>
        <vertAlign val="superscript"/>
        <sz val="10"/>
        <rFont val="Arial"/>
        <family val="2"/>
      </rPr>
      <t>2</t>
    </r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</si>
  <si>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</si>
  <si>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</si>
  <si>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</si>
  <si>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</si>
  <si>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</si>
  <si>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</si>
  <si>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</si>
  <si>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</si>
  <si>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</si>
  <si>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</si>
  <si>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</si>
  <si>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</si>
  <si>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</si>
  <si>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</si>
  <si>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</si>
  <si>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</si>
  <si>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</si>
  <si>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t>NOTE</t>
  </si>
  <si>
    <t>Start of linear fit (row #)</t>
  </si>
  <si>
    <t>OEJV 0137</t>
  </si>
  <si>
    <t>IBVS 5992</t>
  </si>
  <si>
    <t>Strohmeier et al. (1958) P/4 added,</t>
  </si>
  <si>
    <t>Satyvaldiev (1966)</t>
  </si>
  <si>
    <t>Schmidt et al. (1995)</t>
  </si>
  <si>
    <t>Agerer: IBVS 4266</t>
  </si>
  <si>
    <t>CCD:</t>
  </si>
  <si>
    <t>Dahm:IBVS 4266</t>
  </si>
  <si>
    <t>Analysis of Agerer and Dahm 1995 IBVS 4266</t>
  </si>
  <si>
    <t>dP/dt =</t>
  </si>
  <si>
    <t>Residuals</t>
  </si>
  <si>
    <t>ALL data</t>
  </si>
  <si>
    <t>pg data only</t>
  </si>
  <si>
    <t>IBVS 6029</t>
  </si>
  <si>
    <t>IBVS 6050</t>
  </si>
  <si>
    <t>CCD only</t>
  </si>
  <si>
    <t>OEJV 0160</t>
  </si>
  <si>
    <t>Park et al 2013PASJ…65….1</t>
  </si>
  <si>
    <t>Diethelm 2002</t>
  </si>
  <si>
    <t>SGG</t>
  </si>
  <si>
    <t>ZOLA</t>
  </si>
  <si>
    <t>KIM</t>
  </si>
  <si>
    <t>Analysis of Park et al. 2013PASJ…65….1</t>
  </si>
  <si>
    <t>Minima from the Lichtenknecker Database of the BAV</t>
  </si>
  <si>
    <t>PE</t>
  </si>
  <si>
    <t>http://www.bav-astro.de/LkDB/index.php?lang=en&amp;sprache_dial=en</t>
  </si>
  <si>
    <t>vis</t>
  </si>
  <si>
    <t>C-C Gateway</t>
  </si>
  <si>
    <t>http://var.astro.cz/ocgate/</t>
  </si>
  <si>
    <t>p</t>
  </si>
  <si>
    <t>,,D,Lich,AJ 67.462,</t>
  </si>
  <si>
    <t>2427216.560 </t>
  </si>
  <si>
    <t> 24.05.1933 01:26 </t>
  </si>
  <si>
    <t> 0.150 </t>
  </si>
  <si>
    <t>P </t>
  </si>
  <si>
    <t> W.Strohmeier(Dahm) </t>
  </si>
  <si>
    <t> KVB 5.18 </t>
  </si>
  <si>
    <t>2428245.797 </t>
  </si>
  <si>
    <t> 18.03.1936 07:07 </t>
  </si>
  <si>
    <t> 0.161 </t>
  </si>
  <si>
    <t>2428656.558 </t>
  </si>
  <si>
    <t> 03.05.1937 01:23 </t>
  </si>
  <si>
    <t> 0.129 </t>
  </si>
  <si>
    <t>2430195.2 </t>
  </si>
  <si>
    <t> 19.07.1941 16:48 </t>
  </si>
  <si>
    <t> -0.0 </t>
  </si>
  <si>
    <t> V.Satyvaldiev </t>
  </si>
  <si>
    <t> BTAD 47.17 </t>
  </si>
  <si>
    <t>2430842.253 </t>
  </si>
  <si>
    <t> 27.04.1943 18:04 </t>
  </si>
  <si>
    <t> -0.019 </t>
  </si>
  <si>
    <t>2430871.203 </t>
  </si>
  <si>
    <t> 26.05.1943 16:52 </t>
  </si>
  <si>
    <t> 0.030 </t>
  </si>
  <si>
    <t>2433114.444 </t>
  </si>
  <si>
    <t> 16.07.1949 22:39 </t>
  </si>
  <si>
    <t> -0.094 </t>
  </si>
  <si>
    <t>2433179.286 </t>
  </si>
  <si>
    <t> 19.09.1949 18:51 </t>
  </si>
  <si>
    <t> -0.070 </t>
  </si>
  <si>
    <t>2433858.212 </t>
  </si>
  <si>
    <t> 30.07.1951 17:05 </t>
  </si>
  <si>
    <t> 0.095 </t>
  </si>
  <si>
    <t>2435654.26 </t>
  </si>
  <si>
    <t> 29.06.1956 18:14 </t>
  </si>
  <si>
    <t> 0.05 </t>
  </si>
  <si>
    <t>2436394.229 </t>
  </si>
  <si>
    <t> 09.07.1958 17:29 </t>
  </si>
  <si>
    <t> 0.085 </t>
  </si>
  <si>
    <t>2436485.103 </t>
  </si>
  <si>
    <t> 08.10.1958 14:28 </t>
  </si>
  <si>
    <t> 0.046 </t>
  </si>
  <si>
    <t>2436763.326 </t>
  </si>
  <si>
    <t> 13.07.1959 19:49 </t>
  </si>
  <si>
    <t> -0.082 </t>
  </si>
  <si>
    <t>2436773.224 </t>
  </si>
  <si>
    <t> 23.07.1959 17:22 </t>
  </si>
  <si>
    <t> -0.005 </t>
  </si>
  <si>
    <t>2436815.166 </t>
  </si>
  <si>
    <t> 03.09.1959 15:59 </t>
  </si>
  <si>
    <t> 0.128 </t>
  </si>
  <si>
    <t>2436821.26 </t>
  </si>
  <si>
    <t> 09.09.1959 18:14 </t>
  </si>
  <si>
    <t>2436837.187 </t>
  </si>
  <si>
    <t> 25.09.1959 16:29 </t>
  </si>
  <si>
    <t> -0.018 </t>
  </si>
  <si>
    <t>2437017.775 </t>
  </si>
  <si>
    <t> 24.03.1960 06:36 </t>
  </si>
  <si>
    <t> 0.147 </t>
  </si>
  <si>
    <t>2437026.738 </t>
  </si>
  <si>
    <t> 02.04.1960 05:42 </t>
  </si>
  <si>
    <t> 0.131 </t>
  </si>
  <si>
    <t>2437080.639 </t>
  </si>
  <si>
    <t> 26.05.1960 03:20 </t>
  </si>
  <si>
    <t> -0.123 </t>
  </si>
  <si>
    <t>2437107.573 </t>
  </si>
  <si>
    <t> 22.06.1960 01:45 </t>
  </si>
  <si>
    <t> -0.127 </t>
  </si>
  <si>
    <t>2442152.49 </t>
  </si>
  <si>
    <t> 14.04.1974 23:45 </t>
  </si>
  <si>
    <t> -0.33 </t>
  </si>
  <si>
    <t> M.Dahm </t>
  </si>
  <si>
    <t>BAVM 82 </t>
  </si>
  <si>
    <t>2442891.49 </t>
  </si>
  <si>
    <t> 22.04.1976 23:45 </t>
  </si>
  <si>
    <t> -0.42 </t>
  </si>
  <si>
    <t>2443250.558 </t>
  </si>
  <si>
    <t> 17.04.1977 01:23 </t>
  </si>
  <si>
    <t> -0.510 </t>
  </si>
  <si>
    <t>2443776.318 </t>
  </si>
  <si>
    <t> 24.09.1978 19:37 </t>
  </si>
  <si>
    <t> -0.587 </t>
  </si>
  <si>
    <t>2443789.331 </t>
  </si>
  <si>
    <t> 07.10.1978 19:56 </t>
  </si>
  <si>
    <t> -0.482 </t>
  </si>
  <si>
    <t>2443926.585 </t>
  </si>
  <si>
    <t> 22.02.1979 02:02 </t>
  </si>
  <si>
    <t> -0.439 </t>
  </si>
  <si>
    <t>2444289.589 </t>
  </si>
  <si>
    <t> 20.02.1980 02:08 </t>
  </si>
  <si>
    <t> -0.526 </t>
  </si>
  <si>
    <t>2444371.491 </t>
  </si>
  <si>
    <t> 11.05.1980 23:47 </t>
  </si>
  <si>
    <t> -0.558 </t>
  </si>
  <si>
    <t>2444693.474 </t>
  </si>
  <si>
    <t> 29.03.1981 23:22 </t>
  </si>
  <si>
    <t> -0.700 </t>
  </si>
  <si>
    <t>2444702.516 </t>
  </si>
  <si>
    <t> 08.04.1981 00:23 </t>
  </si>
  <si>
    <t> -0.637 </t>
  </si>
  <si>
    <t>2445488.454 </t>
  </si>
  <si>
    <t> 02.06.1983 22:53 </t>
  </si>
  <si>
    <t> -0.648 </t>
  </si>
  <si>
    <t>2445816.497 </t>
  </si>
  <si>
    <t> 25.04.1984 23:55 </t>
  </si>
  <si>
    <t> -0.622 </t>
  </si>
  <si>
    <t>2446113.584 </t>
  </si>
  <si>
    <t> 17.02.1985 02:00 </t>
  </si>
  <si>
    <t> -0.686 </t>
  </si>
  <si>
    <t>2446121.597 </t>
  </si>
  <si>
    <t> 25.02.1985 02:19 </t>
  </si>
  <si>
    <t> -0.810 </t>
  </si>
  <si>
    <t>2446850.628 </t>
  </si>
  <si>
    <t> 24.02.1987 03:04 </t>
  </si>
  <si>
    <t> -0.768 </t>
  </si>
  <si>
    <t>2447717.428 </t>
  </si>
  <si>
    <t> 09.07.1989 22:16 </t>
  </si>
  <si>
    <t> -0.729 </t>
  </si>
  <si>
    <t>2447945.557 </t>
  </si>
  <si>
    <t> 23.02.1990 01:22 </t>
  </si>
  <si>
    <t> -0.724 </t>
  </si>
  <si>
    <t>2448067.417 </t>
  </si>
  <si>
    <t> 24.06.1990 22:00 </t>
  </si>
  <si>
    <t> -0.643 </t>
  </si>
  <si>
    <t>2448528.63 </t>
  </si>
  <si>
    <t> 29.09.1991 03:07 </t>
  </si>
  <si>
    <t> -0.73 </t>
  </si>
  <si>
    <t>E </t>
  </si>
  <si>
    <t>?</t>
  </si>
  <si>
    <t> E.Schmidt et al. </t>
  </si>
  <si>
    <t> AJ 109.1239 </t>
  </si>
  <si>
    <t>2449810.5926 </t>
  </si>
  <si>
    <t> 03.04.1995 02:13 </t>
  </si>
  <si>
    <t> -0.8103 </t>
  </si>
  <si>
    <t>o</t>
  </si>
  <si>
    <t> F.Agerer </t>
  </si>
  <si>
    <t>2449811.4614 </t>
  </si>
  <si>
    <t> 03.04.1995 23:04 </t>
  </si>
  <si>
    <t> -0.7833 </t>
  </si>
  <si>
    <t>2449812.3275 </t>
  </si>
  <si>
    <t> 04.04.1995 19:51 </t>
  </si>
  <si>
    <t> -0.7590 </t>
  </si>
  <si>
    <t>2449840.4122 </t>
  </si>
  <si>
    <t> 02.05.1995 21:53 </t>
  </si>
  <si>
    <t> -0.7339 </t>
  </si>
  <si>
    <t>2449866.4682 </t>
  </si>
  <si>
    <t> 28.05.1995 23:14 </t>
  </si>
  <si>
    <t> -0.7733 </t>
  </si>
  <si>
    <t>2449888.4720 </t>
  </si>
  <si>
    <t> 19.06.1995 23:19 </t>
  </si>
  <si>
    <t> -0.6560 </t>
  </si>
  <si>
    <t>2450147.5838 </t>
  </si>
  <si>
    <t> 05.03.1996 02:00 </t>
  </si>
  <si>
    <t> -0.8149 </t>
  </si>
  <si>
    <t>BAVM 91 </t>
  </si>
  <si>
    <t>2450547.4042 </t>
  </si>
  <si>
    <t> 08.04.1997 21:42 </t>
  </si>
  <si>
    <t> -0.8438 </t>
  </si>
  <si>
    <t>BAVM 117 </t>
  </si>
  <si>
    <t>2450904.3743 </t>
  </si>
  <si>
    <t> 31.03.1998 20:58 </t>
  </si>
  <si>
    <t> -0.7918 </t>
  </si>
  <si>
    <t>2450945.4868 </t>
  </si>
  <si>
    <t> 11.05.1998 23:40 </t>
  </si>
  <si>
    <t> -0.9269 </t>
  </si>
  <si>
    <t>2451256.4227 </t>
  </si>
  <si>
    <t> 18.03.1999 22:08 </t>
  </si>
  <si>
    <t> -0.8914 </t>
  </si>
  <si>
    <t>BAVM 128 </t>
  </si>
  <si>
    <t>2451270.6090 </t>
  </si>
  <si>
    <t> 02.04.1999 02:36 </t>
  </si>
  <si>
    <t> -0.7349 </t>
  </si>
  <si>
    <t> D.Husar </t>
  </si>
  <si>
    <t>2452000.4709 </t>
  </si>
  <si>
    <t> 31.03.2001 23:18 </t>
  </si>
  <si>
    <t> -0.9838 </t>
  </si>
  <si>
    <t>BAVM 152 </t>
  </si>
  <si>
    <t>2452040.4257 </t>
  </si>
  <si>
    <t> 10.05.2001 22:13 </t>
  </si>
  <si>
    <t> -0.8736 </t>
  </si>
  <si>
    <t>2452362.360 </t>
  </si>
  <si>
    <t> 28.03.2002 20:38 </t>
  </si>
  <si>
    <t> -0.783 </t>
  </si>
  <si>
    <t> R.Diethelm </t>
  </si>
  <si>
    <t> BBS 128 </t>
  </si>
  <si>
    <t>2452401.4508 </t>
  </si>
  <si>
    <t> 06.05.2002 22:49 </t>
  </si>
  <si>
    <t> -0.6950 </t>
  </si>
  <si>
    <t>-I</t>
  </si>
  <si>
    <t>BAVM 158 </t>
  </si>
  <si>
    <t>2453409.5346 </t>
  </si>
  <si>
    <t> 08.02.2005 00:49 </t>
  </si>
  <si>
    <t>46675.5</t>
  </si>
  <si>
    <t> -0.7926 </t>
  </si>
  <si>
    <t>BAVM 173 </t>
  </si>
  <si>
    <t>2453829.9089 </t>
  </si>
  <si>
    <t> 04.04.2006 09:48 </t>
  </si>
  <si>
    <t>47424.5</t>
  </si>
  <si>
    <t> -0.7511 </t>
  </si>
  <si>
    <t>C </t>
  </si>
  <si>
    <t> R.Nelson </t>
  </si>
  <si>
    <t>IBVS 5760 </t>
  </si>
  <si>
    <t>2453846.4111 </t>
  </si>
  <si>
    <t> 20.04.2006 21:51 </t>
  </si>
  <si>
    <t>47454</t>
  </si>
  <si>
    <t> -0.8041 </t>
  </si>
  <si>
    <t>IBVS 5713 </t>
  </si>
  <si>
    <t>2454597.4133 </t>
  </si>
  <si>
    <t> 10.05.2008 21:55 </t>
  </si>
  <si>
    <t>48792</t>
  </si>
  <si>
    <t> -0.6768 </t>
  </si>
  <si>
    <t>BAVM 201 </t>
  </si>
  <si>
    <t>2454941.3594 </t>
  </si>
  <si>
    <t> 19.04.2009 20:37 </t>
  </si>
  <si>
    <t>49405</t>
  </si>
  <si>
    <t> -0.7414 </t>
  </si>
  <si>
    <t> R.Ehrenberger </t>
  </si>
  <si>
    <t>OEJV 0107 </t>
  </si>
  <si>
    <t>2454954.3843 </t>
  </si>
  <si>
    <t> 02.05.2009 21:13 </t>
  </si>
  <si>
    <t>49428</t>
  </si>
  <si>
    <t> -0.6239 </t>
  </si>
  <si>
    <t>OEJV 0137 </t>
  </si>
  <si>
    <t>2454955.8323 </t>
  </si>
  <si>
    <t> 04.05.2009 07:58 </t>
  </si>
  <si>
    <t>49431</t>
  </si>
  <si>
    <t> -0.8595 </t>
  </si>
  <si>
    <t>IBVS 5894 </t>
  </si>
  <si>
    <t>2455629.53672 </t>
  </si>
  <si>
    <t> 09.03.2011 00:52 </t>
  </si>
  <si>
    <t>50631</t>
  </si>
  <si>
    <t> -0.58543 </t>
  </si>
  <si>
    <t> M.Lehky </t>
  </si>
  <si>
    <t>OEJV 0160 </t>
  </si>
  <si>
    <t>2455661.38285 </t>
  </si>
  <si>
    <t> 09.04.2011 21:11 </t>
  </si>
  <si>
    <t>50688</t>
  </si>
  <si>
    <t> -0.72725 </t>
  </si>
  <si>
    <t> J.Trnka </t>
  </si>
  <si>
    <t>2455666.8861 </t>
  </si>
  <si>
    <t> 15.04.2011 09:15 </t>
  </si>
  <si>
    <t>50698</t>
  </si>
  <si>
    <t> -0.8359 </t>
  </si>
  <si>
    <t>IBVS 5992 </t>
  </si>
  <si>
    <t>2455670.35991 </t>
  </si>
  <si>
    <t> 18.04.2011 20:38 </t>
  </si>
  <si>
    <t>50704</t>
  </si>
  <si>
    <t> -0.72926 </t>
  </si>
  <si>
    <t>2455968.56074 </t>
  </si>
  <si>
    <t> 11.02.2012 01:27 </t>
  </si>
  <si>
    <t>51235.5</t>
  </si>
  <si>
    <t> -0.80198 </t>
  </si>
  <si>
    <t>2456009.38224 </t>
  </si>
  <si>
    <t> 22.03.2012 21:10 </t>
  </si>
  <si>
    <t>51308</t>
  </si>
  <si>
    <t> -0.66690 </t>
  </si>
  <si>
    <t>2456019.8048 </t>
  </si>
  <si>
    <t> 02.04.2012 07:18 </t>
  </si>
  <si>
    <t>51327</t>
  </si>
  <si>
    <t> -0.9070 </t>
  </si>
  <si>
    <t>c</t>
  </si>
  <si>
    <t>IBVS 6050 </t>
  </si>
  <si>
    <t>2456047.8895 </t>
  </si>
  <si>
    <t> 30.04.2012 09:20 </t>
  </si>
  <si>
    <t>51377</t>
  </si>
  <si>
    <t> -0.8819 </t>
  </si>
  <si>
    <t>IBVS 6029 </t>
  </si>
  <si>
    <t>s</t>
  </si>
  <si>
    <t>Strohmeier W</t>
  </si>
  <si>
    <t>D,0082,0,GCVS,KVB 5.18,</t>
  </si>
  <si>
    <t>D,0082,I,4266,KVB 5.18,</t>
  </si>
  <si>
    <t>Satyvaldiev V</t>
  </si>
  <si>
    <t>D,0082,I,4266,BTAD 47.17,</t>
  </si>
  <si>
    <t>Dahm Michael</t>
  </si>
  <si>
    <t>D,0082,I,4266,,</t>
  </si>
  <si>
    <t>Hipparcos</t>
  </si>
  <si>
    <t>0,Hipp,0,Hipp,,</t>
  </si>
  <si>
    <t>ccd</t>
  </si>
  <si>
    <t>Schmidt E</t>
  </si>
  <si>
    <t>0,0000,I,4266,AJ 109.1239,</t>
  </si>
  <si>
    <t>Agerer Franz</t>
  </si>
  <si>
    <t>D,0091,I,4383,,</t>
  </si>
  <si>
    <t>D,0117,I,4711,,</t>
  </si>
  <si>
    <t>D,0128,I,4912,,</t>
  </si>
  <si>
    <t>Husar Dieter</t>
  </si>
  <si>
    <t>D,0128,I,4912,,ST-7</t>
  </si>
  <si>
    <t>Paschke Anton</t>
  </si>
  <si>
    <t>0,home,,,,Rotse</t>
  </si>
  <si>
    <t>D,0152,I,5296,,ST-6</t>
  </si>
  <si>
    <t>Diethelm Roger</t>
  </si>
  <si>
    <t>B,0128,B,0128,,</t>
  </si>
  <si>
    <t>D,0158,I,5484,,</t>
  </si>
  <si>
    <t>D,0173,I,5657,,</t>
  </si>
  <si>
    <t>Nelson Robert</t>
  </si>
  <si>
    <t>I,5760,,,,</t>
  </si>
  <si>
    <t>B,0132,,,,</t>
  </si>
  <si>
    <t>I,5875,,,,ST-7XME</t>
  </si>
  <si>
    <t>BVR</t>
  </si>
  <si>
    <t>Kim Seung-Lee</t>
  </si>
  <si>
    <t>,,,,ph-1207.6974,</t>
  </si>
  <si>
    <t>D,0201,I,5874,,Sigma 1603</t>
  </si>
  <si>
    <t>Park Jang-Ho</t>
  </si>
  <si>
    <t>I,5894,,,,</t>
  </si>
  <si>
    <t>I,5992,,,,</t>
  </si>
  <si>
    <t>I,6050,,,,</t>
  </si>
  <si>
    <t>I,6029,,,,Astrokolchoz</t>
  </si>
  <si>
    <t>Ehrenberger Roma</t>
  </si>
  <si>
    <t>C,0036,E,0107,,96/400 HX516</t>
  </si>
  <si>
    <t>Ehrenberger R</t>
  </si>
  <si>
    <t>C,0037,E,0137,,96mm+HX516</t>
  </si>
  <si>
    <t>Lehky M.</t>
  </si>
  <si>
    <t>C,0038,E,0160,,25cm+ST7</t>
  </si>
  <si>
    <t>Trnka J.</t>
  </si>
  <si>
    <t>C,0038,E,0160,,80mm+ST9E</t>
  </si>
  <si>
    <t>OEJV 0168</t>
  </si>
  <si>
    <t>OEJV 0179</t>
  </si>
  <si>
    <t>RHN 2020</t>
  </si>
  <si>
    <t>OEJV 0211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</si>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</sst>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\(&quot;$&quot;#,##0\)"/>
    <numFmt numFmtId="177" formatCode="0.00000"/>
    <numFmt numFmtId="179" formatCode="0.E+00"/>
    <numFmt numFmtId="180" formatCode="0.0%"/>
  </numFmts>
  <fonts count="50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i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9"/>
      <color indexed="12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8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4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2" fillId="7" borderId="1" applyNumberFormat="0" applyAlignment="0" applyProtection="0"/>
    <xf numFmtId="0" fontId="43" fillId="0" borderId="4" applyNumberFormat="0" applyFill="0" applyAlignment="0" applyProtection="0"/>
    <xf numFmtId="0" fontId="44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/>
    <xf numFmtId="0" fontId="5" fillId="0" borderId="0" xfId="0" applyFont="1" applyAlignment="1"/>
    <xf numFmtId="0" fontId="5" fillId="0" borderId="0" xfId="0" applyFont="1">
      <alignment vertical="top"/>
    </xf>
    <xf numFmtId="0" fontId="1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9" xfId="0" applyFont="1" applyBorder="1" applyAlignment="1"/>
    <xf numFmtId="0" fontId="10" fillId="0" borderId="10" xfId="0" applyFont="1" applyBorder="1" applyAlignment="1"/>
    <xf numFmtId="0" fontId="6" fillId="0" borderId="0" xfId="0" applyFont="1" applyAlignment="1"/>
    <xf numFmtId="0" fontId="15" fillId="0" borderId="0" xfId="0" applyFont="1">
      <alignment vertical="top"/>
    </xf>
    <xf numFmtId="0" fontId="0" fillId="0" borderId="0" xfId="0">
      <alignment vertical="top"/>
    </xf>
    <xf numFmtId="0" fontId="16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2" fillId="0" borderId="0" xfId="0" applyNumberFormat="1" applyFont="1">
      <alignment vertical="top"/>
    </xf>
    <xf numFmtId="0" fontId="12" fillId="0" borderId="0" xfId="0" applyFo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>
      <alignment vertical="top"/>
    </xf>
    <xf numFmtId="0" fontId="13" fillId="24" borderId="0" xfId="0" applyFont="1" applyFill="1" applyAlignment="1"/>
    <xf numFmtId="0" fontId="18" fillId="25" borderId="0" xfId="0" applyFont="1" applyFill="1" applyAlignment="1"/>
    <xf numFmtId="0" fontId="19" fillId="0" borderId="0" xfId="0" applyFont="1" applyFill="1" applyAlignment="1"/>
    <xf numFmtId="11" fontId="0" fillId="0" borderId="0" xfId="0" applyNumberFormat="1" applyAlignment="1"/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13" xfId="0" applyBorder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1" fillId="0" borderId="0" xfId="0" applyFont="1">
      <alignment vertical="top"/>
    </xf>
    <xf numFmtId="0" fontId="19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4" xfId="0" applyFont="1" applyBorder="1">
      <alignment vertical="top"/>
    </xf>
    <xf numFmtId="0" fontId="22" fillId="0" borderId="15" xfId="0" applyFont="1" applyBorder="1">
      <alignment vertical="top"/>
    </xf>
    <xf numFmtId="0" fontId="12" fillId="0" borderId="11" xfId="0" applyFont="1" applyBorder="1">
      <alignment vertical="top"/>
    </xf>
    <xf numFmtId="179" fontId="12" fillId="0" borderId="11" xfId="0" applyNumberFormat="1" applyFont="1" applyBorder="1" applyAlignment="1">
      <alignment horizontal="center"/>
    </xf>
    <xf numFmtId="180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6" xfId="0" applyFont="1" applyBorder="1">
      <alignment vertical="top"/>
    </xf>
    <xf numFmtId="0" fontId="22" fillId="0" borderId="17" xfId="0" applyFont="1" applyBorder="1">
      <alignment vertical="top"/>
    </xf>
    <xf numFmtId="0" fontId="12" fillId="0" borderId="12" xfId="0" applyFont="1" applyBorder="1">
      <alignment vertical="top"/>
    </xf>
    <xf numFmtId="179" fontId="12" fillId="0" borderId="12" xfId="0" applyNumberFormat="1" applyFont="1" applyBorder="1" applyAlignment="1">
      <alignment horizontal="center"/>
    </xf>
    <xf numFmtId="0" fontId="7" fillId="0" borderId="18" xfId="0" applyFont="1" applyBorder="1">
      <alignment vertical="top"/>
    </xf>
    <xf numFmtId="0" fontId="22" fillId="0" borderId="19" xfId="0" applyFont="1" applyBorder="1">
      <alignment vertical="top"/>
    </xf>
    <xf numFmtId="0" fontId="12" fillId="0" borderId="13" xfId="0" applyFont="1" applyBorder="1">
      <alignment vertical="top"/>
    </xf>
    <xf numFmtId="179" fontId="12" fillId="0" borderId="13" xfId="0" applyNumberFormat="1" applyFont="1" applyBorder="1" applyAlignment="1">
      <alignment horizontal="center"/>
    </xf>
    <xf numFmtId="0" fontId="19" fillId="0" borderId="8" xfId="0" applyFont="1" applyBorder="1">
      <alignment vertical="top"/>
    </xf>
    <xf numFmtId="0" fontId="0" fillId="0" borderId="8" xfId="0" applyBorder="1">
      <alignment vertical="top"/>
    </xf>
    <xf numFmtId="0" fontId="12" fillId="0" borderId="0" xfId="0" applyFont="1" applyFill="1">
      <alignment vertical="top"/>
    </xf>
    <xf numFmtId="0" fontId="7" fillId="0" borderId="0" xfId="0" applyFont="1" applyFill="1" applyBorder="1">
      <alignment vertical="top"/>
    </xf>
    <xf numFmtId="0" fontId="22" fillId="0" borderId="0" xfId="0" applyFont="1">
      <alignment vertical="top"/>
    </xf>
    <xf numFmtId="179" fontId="12" fillId="0" borderId="0" xfId="0" applyNumberFormat="1" applyFont="1" applyAlignment="1">
      <alignment horizontal="center"/>
    </xf>
    <xf numFmtId="0" fontId="0" fillId="0" borderId="0" xfId="0" applyFill="1" applyBorder="1">
      <alignment vertical="top"/>
    </xf>
    <xf numFmtId="0" fontId="14" fillId="0" borderId="0" xfId="0" applyFont="1">
      <alignment vertical="top"/>
    </xf>
    <xf numFmtId="180" fontId="14" fillId="0" borderId="0" xfId="0" applyNumberFormat="1" applyFont="1">
      <alignment vertical="top"/>
    </xf>
    <xf numFmtId="10" fontId="14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16" fillId="0" borderId="0" xfId="0" applyFont="1" applyAlignment="1">
      <alignment horizontal="center"/>
    </xf>
    <xf numFmtId="0" fontId="23" fillId="0" borderId="0" xfId="0" applyFont="1">
      <alignment vertical="top"/>
    </xf>
    <xf numFmtId="0" fontId="24" fillId="0" borderId="0" xfId="0" applyFont="1" applyAlignment="1">
      <alignment horizontal="center"/>
    </xf>
    <xf numFmtId="0" fontId="10" fillId="0" borderId="0" xfId="0" applyFont="1">
      <alignment vertical="top"/>
    </xf>
    <xf numFmtId="0" fontId="15" fillId="0" borderId="8" xfId="0" applyFont="1" applyFill="1" applyBorder="1" applyAlignment="1">
      <alignment horizontal="center"/>
    </xf>
    <xf numFmtId="0" fontId="16" fillId="26" borderId="5" xfId="0" applyFont="1" applyFill="1" applyBorder="1">
      <alignment vertical="top"/>
    </xf>
    <xf numFmtId="0" fontId="12" fillId="0" borderId="20" xfId="0" applyFont="1" applyFill="1" applyBorder="1">
      <alignment vertical="top"/>
    </xf>
    <xf numFmtId="0" fontId="16" fillId="0" borderId="0" xfId="0" applyFont="1" applyAlignment="1" applyProtection="1">
      <alignment horizontal="left"/>
      <protection locked="0"/>
    </xf>
    <xf numFmtId="10" fontId="7" fillId="0" borderId="0" xfId="0" applyNumberFormat="1" applyFont="1" applyFill="1" applyBorder="1">
      <alignment vertical="top"/>
    </xf>
    <xf numFmtId="0" fontId="25" fillId="0" borderId="0" xfId="0" applyFont="1">
      <alignment vertical="top"/>
    </xf>
    <xf numFmtId="0" fontId="16" fillId="26" borderId="20" xfId="0" applyFont="1" applyFill="1" applyBorder="1">
      <alignment vertical="top"/>
    </xf>
    <xf numFmtId="0" fontId="12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15" fillId="0" borderId="0" xfId="0" applyFont="1" applyAlignment="1"/>
    <xf numFmtId="0" fontId="13" fillId="0" borderId="0" xfId="0" applyFont="1" applyAlignment="1"/>
    <xf numFmtId="0" fontId="16" fillId="0" borderId="0" xfId="0" applyFont="1" applyAlignment="1"/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0" fillId="0" borderId="8" xfId="0" applyBorder="1" applyAlignment="1"/>
    <xf numFmtId="0" fontId="0" fillId="0" borderId="0" xfId="0" applyBorder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6" fillId="0" borderId="0" xfId="0" applyFont="1" applyAlignment="1"/>
    <xf numFmtId="0" fontId="5" fillId="0" borderId="23" xfId="0" applyFont="1" applyBorder="1" applyAlignment="1">
      <alignment horizontal="left"/>
    </xf>
    <xf numFmtId="0" fontId="28" fillId="0" borderId="0" xfId="0" applyFont="1">
      <alignment vertical="top"/>
    </xf>
    <xf numFmtId="0" fontId="28" fillId="0" borderId="0" xfId="0" applyFont="1" applyAlignment="1">
      <alignment horizontal="left"/>
    </xf>
    <xf numFmtId="0" fontId="28" fillId="0" borderId="8" xfId="0" applyFont="1" applyBorder="1">
      <alignment vertical="top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/>
    <xf numFmtId="0" fontId="5" fillId="0" borderId="8" xfId="0" applyFont="1" applyBorder="1" applyAlignment="1">
      <alignment horizontal="left"/>
    </xf>
    <xf numFmtId="0" fontId="28" fillId="24" borderId="0" xfId="0" applyFont="1" applyFill="1" applyAlignment="1"/>
    <xf numFmtId="0" fontId="12" fillId="27" borderId="0" xfId="0" applyFont="1" applyFill="1" applyAlignment="1"/>
    <xf numFmtId="0" fontId="30" fillId="0" borderId="0" xfId="0" applyFont="1" applyAlignme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8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32" fillId="0" borderId="0" xfId="38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0" xfId="0" quotePrefix="1">
      <alignment vertical="top"/>
    </xf>
    <xf numFmtId="0" fontId="5" fillId="28" borderId="24" xfId="0" applyFont="1" applyFill="1" applyBorder="1" applyAlignment="1">
      <alignment horizontal="left" vertical="top" wrapText="1" indent="1"/>
    </xf>
    <xf numFmtId="0" fontId="5" fillId="28" borderId="24" xfId="0" applyFont="1" applyFill="1" applyBorder="1" applyAlignment="1">
      <alignment horizontal="center" vertical="top" wrapText="1"/>
    </xf>
    <xf numFmtId="0" fontId="5" fillId="28" borderId="24" xfId="0" applyFont="1" applyFill="1" applyBorder="1" applyAlignment="1">
      <alignment horizontal="right" vertical="top" wrapText="1"/>
    </xf>
    <xf numFmtId="0" fontId="32" fillId="28" borderId="24" xfId="38" applyFill="1" applyBorder="1" applyAlignment="1" applyProtection="1">
      <alignment horizontal="right" vertical="top" wrapText="1"/>
    </xf>
    <xf numFmtId="0" fontId="21" fillId="0" borderId="0" xfId="0" applyFont="1" applyAlignment="1">
      <alignment horizontal="left"/>
    </xf>
    <xf numFmtId="0" fontId="0" fillId="29" borderId="0" xfId="0" applyFill="1">
      <alignment vertical="top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9" fillId="0" borderId="0" xfId="0" applyFo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0" borderId="8" xfId="0" applyFont="1" applyBorder="1">
      <alignment vertical="top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1" fillId="0" borderId="0" xfId="43" applyFont="1"/>
    <xf numFmtId="0" fontId="31" fillId="0" borderId="0" xfId="43" applyFont="1" applyAlignment="1">
      <alignment horizontal="center"/>
    </xf>
    <xf numFmtId="0" fontId="31" fillId="0" borderId="0" xfId="43" applyFont="1" applyAlignment="1">
      <alignment horizontal="left"/>
    </xf>
    <xf numFmtId="0" fontId="17" fillId="0" borderId="0" xfId="42" applyFont="1"/>
    <xf numFmtId="0" fontId="17" fillId="0" borderId="0" xfId="42" applyFont="1" applyAlignment="1">
      <alignment horizontal="center"/>
    </xf>
    <xf numFmtId="0" fontId="17" fillId="0" borderId="0" xfId="42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77" fontId="49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layout>
        <c:manualLayout>
          <c:xMode val="edge"/>
          <c:yMode val="edge"/>
          <c:x val="0.38390125382933943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99439307577353E-2"/>
          <c:y val="0.11838042244822834"/>
          <c:w val="0.87461366417562414"/>
          <c:h val="0.6884756147646964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Active!$C$21:$C$1986</c:f>
                <c:numCache>
                  <c:formatCode>General</c:formatCode>
                  <c:ptCount val="1966"/>
                  <c:pt idx="0">
                    <c:v>27216.41</c:v>
                  </c:pt>
                  <c:pt idx="1">
                    <c:v>27216.560000000001</c:v>
                  </c:pt>
                  <c:pt idx="2">
                    <c:v>28245.796999999999</c:v>
                  </c:pt>
                  <c:pt idx="3">
                    <c:v>28656.558000000001</c:v>
                  </c:pt>
                  <c:pt idx="4">
                    <c:v>30195.200000000001</c:v>
                  </c:pt>
                  <c:pt idx="5">
                    <c:v>30842.253000000001</c:v>
                  </c:pt>
                  <c:pt idx="6">
                    <c:v>30871.203000000001</c:v>
                  </c:pt>
                  <c:pt idx="7">
                    <c:v>33114.444000000003</c:v>
                  </c:pt>
                  <c:pt idx="8">
                    <c:v>33179.286</c:v>
                  </c:pt>
                  <c:pt idx="9">
                    <c:v>33858.212</c:v>
                  </c:pt>
                  <c:pt idx="10">
                    <c:v>35654.26</c:v>
                  </c:pt>
                  <c:pt idx="11">
                    <c:v>36394.228999999999</c:v>
                  </c:pt>
                  <c:pt idx="12">
                    <c:v>36485.103000000003</c:v>
                  </c:pt>
                  <c:pt idx="13">
                    <c:v>36763.326000000001</c:v>
                  </c:pt>
                  <c:pt idx="14">
                    <c:v>36773.224000000002</c:v>
                  </c:pt>
                  <c:pt idx="15">
                    <c:v>36815.165999999997</c:v>
                  </c:pt>
                  <c:pt idx="16">
                    <c:v>36821.26</c:v>
                  </c:pt>
                  <c:pt idx="17">
                    <c:v>36837.186999999998</c:v>
                  </c:pt>
                  <c:pt idx="18">
                    <c:v>37017.775000000001</c:v>
                  </c:pt>
                  <c:pt idx="19">
                    <c:v>37026.737999999998</c:v>
                  </c:pt>
                  <c:pt idx="20">
                    <c:v>37080.639000000003</c:v>
                  </c:pt>
                  <c:pt idx="21">
                    <c:v>37107.572999999997</c:v>
                  </c:pt>
                  <c:pt idx="22">
                    <c:v>42152.49</c:v>
                  </c:pt>
                  <c:pt idx="23">
                    <c:v>42891.49</c:v>
                  </c:pt>
                  <c:pt idx="24">
                    <c:v>43250.557999999997</c:v>
                  </c:pt>
                  <c:pt idx="25">
                    <c:v>43776.317999999999</c:v>
                  </c:pt>
                  <c:pt idx="26">
                    <c:v>43789.330999999998</c:v>
                  </c:pt>
                  <c:pt idx="27">
                    <c:v>43926.584999999999</c:v>
                  </c:pt>
                  <c:pt idx="28">
                    <c:v>44289.589</c:v>
                  </c:pt>
                  <c:pt idx="29">
                    <c:v>44371.491000000002</c:v>
                  </c:pt>
                  <c:pt idx="30">
                    <c:v>44693.474000000002</c:v>
                  </c:pt>
                  <c:pt idx="31">
                    <c:v>44702.516000000003</c:v>
                  </c:pt>
                  <c:pt idx="32">
                    <c:v>45488.453999999998</c:v>
                  </c:pt>
                  <c:pt idx="33">
                    <c:v>45816.497000000003</c:v>
                  </c:pt>
                  <c:pt idx="34">
                    <c:v>46113.584000000003</c:v>
                  </c:pt>
                  <c:pt idx="35">
                    <c:v>46121.597000000002</c:v>
                  </c:pt>
                  <c:pt idx="36">
                    <c:v>46850.627999999997</c:v>
                  </c:pt>
                  <c:pt idx="37">
                    <c:v>47717.428</c:v>
                  </c:pt>
                  <c:pt idx="38">
                    <c:v>47945.557000000001</c:v>
                  </c:pt>
                  <c:pt idx="39">
                    <c:v>48067.417000000001</c:v>
                  </c:pt>
                  <c:pt idx="40">
                    <c:v>48500.256000000001</c:v>
                  </c:pt>
                  <c:pt idx="41">
                    <c:v>48528.63</c:v>
                  </c:pt>
                  <c:pt idx="42">
                    <c:v>49810.592600000004</c:v>
                  </c:pt>
                  <c:pt idx="43">
                    <c:v>49811.4614</c:v>
                  </c:pt>
                  <c:pt idx="44">
                    <c:v>49812.327499999999</c:v>
                  </c:pt>
                  <c:pt idx="45">
                    <c:v>49840.412199999999</c:v>
                  </c:pt>
                  <c:pt idx="46">
                    <c:v>49866.468200000003</c:v>
                  </c:pt>
                  <c:pt idx="47">
                    <c:v>49888.472000000002</c:v>
                  </c:pt>
                  <c:pt idx="48">
                    <c:v>50147.5838</c:v>
                  </c:pt>
                  <c:pt idx="49">
                    <c:v>50547.404199999997</c:v>
                  </c:pt>
                  <c:pt idx="50">
                    <c:v>50904.374300000003</c:v>
                  </c:pt>
                  <c:pt idx="51">
                    <c:v>50945.486799999999</c:v>
                  </c:pt>
                  <c:pt idx="52">
                    <c:v>51256.422700000003</c:v>
                  </c:pt>
                  <c:pt idx="53">
                    <c:v>51270.608999999997</c:v>
                  </c:pt>
                  <c:pt idx="54">
                    <c:v>51274.95</c:v>
                  </c:pt>
                  <c:pt idx="55">
                    <c:v>52000.4709</c:v>
                  </c:pt>
                  <c:pt idx="56">
                    <c:v>52040.4257</c:v>
                  </c:pt>
                  <c:pt idx="57">
                    <c:v>52362.36</c:v>
                  </c:pt>
                  <c:pt idx="58">
                    <c:v>52401.450799999999</c:v>
                  </c:pt>
                  <c:pt idx="59">
                    <c:v>53409.534599999999</c:v>
                  </c:pt>
                  <c:pt idx="60">
                    <c:v>53758.689100000003</c:v>
                  </c:pt>
                  <c:pt idx="61">
                    <c:v>53767.664400000001</c:v>
                  </c:pt>
                  <c:pt idx="62">
                    <c:v>53772.585099999997</c:v>
                  </c:pt>
                  <c:pt idx="63">
                    <c:v>53774.612699999998</c:v>
                  </c:pt>
                  <c:pt idx="64">
                    <c:v>53794.588199999998</c:v>
                  </c:pt>
                  <c:pt idx="65">
                    <c:v>53800.668700000002</c:v>
                  </c:pt>
                  <c:pt idx="66">
                    <c:v>53803.563499999997</c:v>
                  </c:pt>
                  <c:pt idx="67">
                    <c:v>53829.908900000002</c:v>
                  </c:pt>
                  <c:pt idx="68">
                    <c:v>53846.411099999998</c:v>
                  </c:pt>
                  <c:pt idx="69">
                    <c:v>53905.471899999997</c:v>
                  </c:pt>
                  <c:pt idx="70">
                    <c:v>53907.496899999998</c:v>
                  </c:pt>
                  <c:pt idx="71">
                    <c:v>54527.929600000003</c:v>
                  </c:pt>
                  <c:pt idx="72">
                    <c:v>54575.120499999997</c:v>
                  </c:pt>
                  <c:pt idx="73">
                    <c:v>54581.202700000002</c:v>
                  </c:pt>
                  <c:pt idx="74">
                    <c:v>54584.0982</c:v>
                  </c:pt>
                  <c:pt idx="75">
                    <c:v>54586.123200000002</c:v>
                  </c:pt>
                  <c:pt idx="76">
                    <c:v>54588.150099999999</c:v>
                  </c:pt>
                  <c:pt idx="77">
                    <c:v>54597.4133</c:v>
                  </c:pt>
                  <c:pt idx="78">
                    <c:v>54603.205000000002</c:v>
                  </c:pt>
                  <c:pt idx="79">
                    <c:v>54685.139000000003</c:v>
                  </c:pt>
                  <c:pt idx="80">
                    <c:v>54686.006999999998</c:v>
                  </c:pt>
                  <c:pt idx="81">
                    <c:v>54931.224099999999</c:v>
                  </c:pt>
                  <c:pt idx="82">
                    <c:v>54932.093500000003</c:v>
                  </c:pt>
                  <c:pt idx="83">
                    <c:v>54934.120199999998</c:v>
                  </c:pt>
                  <c:pt idx="84">
                    <c:v>54941.359479999999</c:v>
                  </c:pt>
                  <c:pt idx="85">
                    <c:v>54941.359499999999</c:v>
                  </c:pt>
                  <c:pt idx="86">
                    <c:v>54951.201699999998</c:v>
                  </c:pt>
                  <c:pt idx="87">
                    <c:v>54954.384389999999</c:v>
                  </c:pt>
                  <c:pt idx="88">
                    <c:v>54954.384400000003</c:v>
                  </c:pt>
                  <c:pt idx="89">
                    <c:v>54955.832300000002</c:v>
                  </c:pt>
                  <c:pt idx="90">
                    <c:v>55314.254000000001</c:v>
                  </c:pt>
                  <c:pt idx="91">
                    <c:v>55327.282599999999</c:v>
                  </c:pt>
                  <c:pt idx="92">
                    <c:v>55332.204599999997</c:v>
                  </c:pt>
                  <c:pt idx="93">
                    <c:v>55337.126100000001</c:v>
                  </c:pt>
                  <c:pt idx="94">
                    <c:v>55350.154499999997</c:v>
                  </c:pt>
                  <c:pt idx="95">
                    <c:v>55352.180899999999</c:v>
                  </c:pt>
                  <c:pt idx="96">
                    <c:v>55353.048499999997</c:v>
                  </c:pt>
                  <c:pt idx="97">
                    <c:v>55354.207399999999</c:v>
                  </c:pt>
                  <c:pt idx="98">
                    <c:v>55629.536719999996</c:v>
                  </c:pt>
                  <c:pt idx="99">
                    <c:v>55661.382850000002</c:v>
                  </c:pt>
                  <c:pt idx="100">
                    <c:v>55666.886100000003</c:v>
                  </c:pt>
                  <c:pt idx="101">
                    <c:v>55670.359909999999</c:v>
                  </c:pt>
                  <c:pt idx="102">
                    <c:v>55968.560740000001</c:v>
                  </c:pt>
                  <c:pt idx="103">
                    <c:v>56009.382239999999</c:v>
                  </c:pt>
                  <c:pt idx="104">
                    <c:v>56019.804799999998</c:v>
                  </c:pt>
                  <c:pt idx="105">
                    <c:v>56047.889499999997</c:v>
                  </c:pt>
                  <c:pt idx="106">
                    <c:v>56711.461510000001</c:v>
                  </c:pt>
                  <c:pt idx="107">
                    <c:v>56746.49265</c:v>
                  </c:pt>
                  <c:pt idx="108">
                    <c:v>57123.443979999996</c:v>
                  </c:pt>
                  <c:pt idx="109">
                    <c:v>57150.36982</c:v>
                  </c:pt>
                  <c:pt idx="110">
                    <c:v>57639.362130000001</c:v>
                  </c:pt>
                  <c:pt idx="111">
                    <c:v>58943.937700000002</c:v>
                  </c:pt>
                  <c:pt idx="112">
                    <c:v>57902.542710000183</c:v>
                  </c:pt>
                  <c:pt idx="113">
                    <c:v>57902.542849999852</c:v>
                  </c:pt>
                  <c:pt idx="114">
                    <c:v>59330.444199999998</c:v>
                  </c:pt>
                </c:numCache>
              </c:numRef>
            </c:plus>
            <c:minus>
              <c:numRef>
                <c:f>Active!$C$21:$C$1986</c:f>
                <c:numCache>
                  <c:formatCode>General</c:formatCode>
                  <c:ptCount val="1966"/>
                  <c:pt idx="0">
                    <c:v>27216.41</c:v>
                  </c:pt>
                  <c:pt idx="1">
                    <c:v>27216.560000000001</c:v>
                  </c:pt>
                  <c:pt idx="2">
                    <c:v>28245.796999999999</c:v>
                  </c:pt>
                  <c:pt idx="3">
                    <c:v>28656.558000000001</c:v>
                  </c:pt>
                  <c:pt idx="4">
                    <c:v>30195.200000000001</c:v>
                  </c:pt>
                  <c:pt idx="5">
                    <c:v>30842.253000000001</c:v>
                  </c:pt>
                  <c:pt idx="6">
                    <c:v>30871.203000000001</c:v>
                  </c:pt>
                  <c:pt idx="7">
                    <c:v>33114.444000000003</c:v>
                  </c:pt>
                  <c:pt idx="8">
                    <c:v>33179.286</c:v>
                  </c:pt>
                  <c:pt idx="9">
                    <c:v>33858.212</c:v>
                  </c:pt>
                  <c:pt idx="10">
                    <c:v>35654.26</c:v>
                  </c:pt>
                  <c:pt idx="11">
                    <c:v>36394.228999999999</c:v>
                  </c:pt>
                  <c:pt idx="12">
                    <c:v>36485.103000000003</c:v>
                  </c:pt>
                  <c:pt idx="13">
                    <c:v>36763.326000000001</c:v>
                  </c:pt>
                  <c:pt idx="14">
                    <c:v>36773.224000000002</c:v>
                  </c:pt>
                  <c:pt idx="15">
                    <c:v>36815.165999999997</c:v>
                  </c:pt>
                  <c:pt idx="16">
                    <c:v>36821.26</c:v>
                  </c:pt>
                  <c:pt idx="17">
                    <c:v>36837.186999999998</c:v>
                  </c:pt>
                  <c:pt idx="18">
                    <c:v>37017.775000000001</c:v>
                  </c:pt>
                  <c:pt idx="19">
                    <c:v>37026.737999999998</c:v>
                  </c:pt>
                  <c:pt idx="20">
                    <c:v>37080.639000000003</c:v>
                  </c:pt>
                  <c:pt idx="21">
                    <c:v>37107.572999999997</c:v>
                  </c:pt>
                  <c:pt idx="22">
                    <c:v>42152.49</c:v>
                  </c:pt>
                  <c:pt idx="23">
                    <c:v>42891.49</c:v>
                  </c:pt>
                  <c:pt idx="24">
                    <c:v>43250.557999999997</c:v>
                  </c:pt>
                  <c:pt idx="25">
                    <c:v>43776.317999999999</c:v>
                  </c:pt>
                  <c:pt idx="26">
                    <c:v>43789.330999999998</c:v>
                  </c:pt>
                  <c:pt idx="27">
                    <c:v>43926.584999999999</c:v>
                  </c:pt>
                  <c:pt idx="28">
                    <c:v>44289.589</c:v>
                  </c:pt>
                  <c:pt idx="29">
                    <c:v>44371.491000000002</c:v>
                  </c:pt>
                  <c:pt idx="30">
                    <c:v>44693.474000000002</c:v>
                  </c:pt>
                  <c:pt idx="31">
                    <c:v>44702.516000000003</c:v>
                  </c:pt>
                  <c:pt idx="32">
                    <c:v>45488.453999999998</c:v>
                  </c:pt>
                  <c:pt idx="33">
                    <c:v>45816.497000000003</c:v>
                  </c:pt>
                  <c:pt idx="34">
                    <c:v>46113.584000000003</c:v>
                  </c:pt>
                  <c:pt idx="35">
                    <c:v>46121.597000000002</c:v>
                  </c:pt>
                  <c:pt idx="36">
                    <c:v>46850.627999999997</c:v>
                  </c:pt>
                  <c:pt idx="37">
                    <c:v>47717.428</c:v>
                  </c:pt>
                  <c:pt idx="38">
                    <c:v>47945.557000000001</c:v>
                  </c:pt>
                  <c:pt idx="39">
                    <c:v>48067.417000000001</c:v>
                  </c:pt>
                  <c:pt idx="40">
                    <c:v>48500.256000000001</c:v>
                  </c:pt>
                  <c:pt idx="41">
                    <c:v>48528.63</c:v>
                  </c:pt>
                  <c:pt idx="42">
                    <c:v>49810.592600000004</c:v>
                  </c:pt>
                  <c:pt idx="43">
                    <c:v>49811.4614</c:v>
                  </c:pt>
                  <c:pt idx="44">
                    <c:v>49812.327499999999</c:v>
                  </c:pt>
                  <c:pt idx="45">
                    <c:v>49840.412199999999</c:v>
                  </c:pt>
                  <c:pt idx="46">
                    <c:v>49866.468200000003</c:v>
                  </c:pt>
                  <c:pt idx="47">
                    <c:v>49888.472000000002</c:v>
                  </c:pt>
                  <c:pt idx="48">
                    <c:v>50147.5838</c:v>
                  </c:pt>
                  <c:pt idx="49">
                    <c:v>50547.404199999997</c:v>
                  </c:pt>
                  <c:pt idx="50">
                    <c:v>50904.374300000003</c:v>
                  </c:pt>
                  <c:pt idx="51">
                    <c:v>50945.486799999999</c:v>
                  </c:pt>
                  <c:pt idx="52">
                    <c:v>51256.422700000003</c:v>
                  </c:pt>
                  <c:pt idx="53">
                    <c:v>51270.608999999997</c:v>
                  </c:pt>
                  <c:pt idx="54">
                    <c:v>51274.95</c:v>
                  </c:pt>
                  <c:pt idx="55">
                    <c:v>52000.4709</c:v>
                  </c:pt>
                  <c:pt idx="56">
                    <c:v>52040.4257</c:v>
                  </c:pt>
                  <c:pt idx="57">
                    <c:v>52362.36</c:v>
                  </c:pt>
                  <c:pt idx="58">
                    <c:v>52401.450799999999</c:v>
                  </c:pt>
                  <c:pt idx="59">
                    <c:v>53409.534599999999</c:v>
                  </c:pt>
                  <c:pt idx="60">
                    <c:v>53758.689100000003</c:v>
                  </c:pt>
                  <c:pt idx="61">
                    <c:v>53767.664400000001</c:v>
                  </c:pt>
                  <c:pt idx="62">
                    <c:v>53772.585099999997</c:v>
                  </c:pt>
                  <c:pt idx="63">
                    <c:v>53774.612699999998</c:v>
                  </c:pt>
                  <c:pt idx="64">
                    <c:v>53794.588199999998</c:v>
                  </c:pt>
                  <c:pt idx="65">
                    <c:v>53800.668700000002</c:v>
                  </c:pt>
                  <c:pt idx="66">
                    <c:v>53803.563499999997</c:v>
                  </c:pt>
                  <c:pt idx="67">
                    <c:v>53829.908900000002</c:v>
                  </c:pt>
                  <c:pt idx="68">
                    <c:v>53846.411099999998</c:v>
                  </c:pt>
                  <c:pt idx="69">
                    <c:v>53905.471899999997</c:v>
                  </c:pt>
                  <c:pt idx="70">
                    <c:v>53907.496899999998</c:v>
                  </c:pt>
                  <c:pt idx="71">
                    <c:v>54527.929600000003</c:v>
                  </c:pt>
                  <c:pt idx="72">
                    <c:v>54575.120499999997</c:v>
                  </c:pt>
                  <c:pt idx="73">
                    <c:v>54581.202700000002</c:v>
                  </c:pt>
                  <c:pt idx="74">
                    <c:v>54584.0982</c:v>
                  </c:pt>
                  <c:pt idx="75">
                    <c:v>54586.123200000002</c:v>
                  </c:pt>
                  <c:pt idx="76">
                    <c:v>54588.150099999999</c:v>
                  </c:pt>
                  <c:pt idx="77">
                    <c:v>54597.4133</c:v>
                  </c:pt>
                  <c:pt idx="78">
                    <c:v>54603.205000000002</c:v>
                  </c:pt>
                  <c:pt idx="79">
                    <c:v>54685.139000000003</c:v>
                  </c:pt>
                  <c:pt idx="80">
                    <c:v>54686.006999999998</c:v>
                  </c:pt>
                  <c:pt idx="81">
                    <c:v>54931.224099999999</c:v>
                  </c:pt>
                  <c:pt idx="82">
                    <c:v>54932.093500000003</c:v>
                  </c:pt>
                  <c:pt idx="83">
                    <c:v>54934.120199999998</c:v>
                  </c:pt>
                  <c:pt idx="84">
                    <c:v>54941.359479999999</c:v>
                  </c:pt>
                  <c:pt idx="85">
                    <c:v>54941.359499999999</c:v>
                  </c:pt>
                  <c:pt idx="86">
                    <c:v>54951.201699999998</c:v>
                  </c:pt>
                  <c:pt idx="87">
                    <c:v>54954.384389999999</c:v>
                  </c:pt>
                  <c:pt idx="88">
                    <c:v>54954.384400000003</c:v>
                  </c:pt>
                  <c:pt idx="89">
                    <c:v>54955.832300000002</c:v>
                  </c:pt>
                  <c:pt idx="90">
                    <c:v>55314.254000000001</c:v>
                  </c:pt>
                  <c:pt idx="91">
                    <c:v>55327.282599999999</c:v>
                  </c:pt>
                  <c:pt idx="92">
                    <c:v>55332.204599999997</c:v>
                  </c:pt>
                  <c:pt idx="93">
                    <c:v>55337.126100000001</c:v>
                  </c:pt>
                  <c:pt idx="94">
                    <c:v>55350.154499999997</c:v>
                  </c:pt>
                  <c:pt idx="95">
                    <c:v>55352.180899999999</c:v>
                  </c:pt>
                  <c:pt idx="96">
                    <c:v>55353.048499999997</c:v>
                  </c:pt>
                  <c:pt idx="97">
                    <c:v>55354.207399999999</c:v>
                  </c:pt>
                  <c:pt idx="98">
                    <c:v>55629.536719999996</c:v>
                  </c:pt>
                  <c:pt idx="99">
                    <c:v>55661.382850000002</c:v>
                  </c:pt>
                  <c:pt idx="100">
                    <c:v>55666.886100000003</c:v>
                  </c:pt>
                  <c:pt idx="101">
                    <c:v>55670.359909999999</c:v>
                  </c:pt>
                  <c:pt idx="102">
                    <c:v>55968.560740000001</c:v>
                  </c:pt>
                  <c:pt idx="103">
                    <c:v>56009.382239999999</c:v>
                  </c:pt>
                  <c:pt idx="104">
                    <c:v>56019.804799999998</c:v>
                  </c:pt>
                  <c:pt idx="105">
                    <c:v>56047.889499999997</c:v>
                  </c:pt>
                  <c:pt idx="106">
                    <c:v>56711.461510000001</c:v>
                  </c:pt>
                  <c:pt idx="107">
                    <c:v>56746.49265</c:v>
                  </c:pt>
                  <c:pt idx="108">
                    <c:v>57123.443979999996</c:v>
                  </c:pt>
                  <c:pt idx="109">
                    <c:v>57150.36982</c:v>
                  </c:pt>
                  <c:pt idx="110">
                    <c:v>57639.362130000001</c:v>
                  </c:pt>
                  <c:pt idx="111">
                    <c:v>58943.937700000002</c:v>
                  </c:pt>
                  <c:pt idx="112">
                    <c:v>57902.542710000183</c:v>
                  </c:pt>
                  <c:pt idx="113">
                    <c:v>57902.542849999852</c:v>
                  </c:pt>
                  <c:pt idx="114">
                    <c:v>59330.444199999998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Active!$H$21:$H$985</c:f>
              <c:numCache>
                <c:formatCode>General</c:formatCode>
                <c:ptCount val="965"/>
                <c:pt idx="0">
                  <c:v>0.86854049999965355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3C-41D5-B9E4-5FCAF618B38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5.0000000000000001E-4</c:v>
                  </c:pt>
                  <c:pt idx="52">
                    <c:v>4.0000000000000002E-4</c:v>
                  </c:pt>
                  <c:pt idx="53">
                    <c:v>1.1000000000000001E-3</c:v>
                  </c:pt>
                  <c:pt idx="54">
                    <c:v>0</c:v>
                  </c:pt>
                  <c:pt idx="55">
                    <c:v>5.0000000000000001E-4</c:v>
                  </c:pt>
                  <c:pt idx="56">
                    <c:v>4.0000000000000002E-4</c:v>
                  </c:pt>
                  <c:pt idx="57">
                    <c:v>3.0000000000000001E-3</c:v>
                  </c:pt>
                  <c:pt idx="58">
                    <c:v>8.0000000000000004E-4</c:v>
                  </c:pt>
                  <c:pt idx="59">
                    <c:v>6.9999999999999999E-4</c:v>
                  </c:pt>
                  <c:pt idx="60">
                    <c:v>2.9999999999999997E-4</c:v>
                  </c:pt>
                  <c:pt idx="61">
                    <c:v>2.9999999999999997E-4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4.0000000000000002E-4</c:v>
                  </c:pt>
                  <c:pt idx="69">
                    <c:v>2.0000000000000001E-4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2.0000000000000001E-4</c:v>
                  </c:pt>
                  <c:pt idx="73">
                    <c:v>2.9999999999999997E-4</c:v>
                  </c:pt>
                  <c:pt idx="74">
                    <c:v>5.9999999999999995E-4</c:v>
                  </c:pt>
                  <c:pt idx="75">
                    <c:v>6.9999999999999999E-4</c:v>
                  </c:pt>
                  <c:pt idx="76">
                    <c:v>5.0000000000000001E-4</c:v>
                  </c:pt>
                  <c:pt idx="77">
                    <c:v>1E-4</c:v>
                  </c:pt>
                  <c:pt idx="78">
                    <c:v>5.9999999999999995E-4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2.9999999999999997E-4</c:v>
                  </c:pt>
                  <c:pt idx="82">
                    <c:v>2.9999999999999997E-4</c:v>
                  </c:pt>
                  <c:pt idx="83">
                    <c:v>2.9999999999999997E-4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5.0000000000000001E-4</c:v>
                  </c:pt>
                  <c:pt idx="52">
                    <c:v>4.0000000000000002E-4</c:v>
                  </c:pt>
                  <c:pt idx="53">
                    <c:v>1.1000000000000001E-3</c:v>
                  </c:pt>
                  <c:pt idx="54">
                    <c:v>0</c:v>
                  </c:pt>
                  <c:pt idx="55">
                    <c:v>5.0000000000000001E-4</c:v>
                  </c:pt>
                  <c:pt idx="56">
                    <c:v>4.0000000000000002E-4</c:v>
                  </c:pt>
                  <c:pt idx="57">
                    <c:v>3.0000000000000001E-3</c:v>
                  </c:pt>
                  <c:pt idx="58">
                    <c:v>8.0000000000000004E-4</c:v>
                  </c:pt>
                  <c:pt idx="59">
                    <c:v>6.9999999999999999E-4</c:v>
                  </c:pt>
                  <c:pt idx="60">
                    <c:v>2.9999999999999997E-4</c:v>
                  </c:pt>
                  <c:pt idx="61">
                    <c:v>2.9999999999999997E-4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4.0000000000000002E-4</c:v>
                  </c:pt>
                  <c:pt idx="69">
                    <c:v>2.0000000000000001E-4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2.0000000000000001E-4</c:v>
                  </c:pt>
                  <c:pt idx="73">
                    <c:v>2.9999999999999997E-4</c:v>
                  </c:pt>
                  <c:pt idx="74">
                    <c:v>5.9999999999999995E-4</c:v>
                  </c:pt>
                  <c:pt idx="75">
                    <c:v>6.9999999999999999E-4</c:v>
                  </c:pt>
                  <c:pt idx="76">
                    <c:v>5.0000000000000001E-4</c:v>
                  </c:pt>
                  <c:pt idx="77">
                    <c:v>1E-4</c:v>
                  </c:pt>
                  <c:pt idx="78">
                    <c:v>5.9999999999999995E-4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2.9999999999999997E-4</c:v>
                  </c:pt>
                  <c:pt idx="82">
                    <c:v>2.9999999999999997E-4</c:v>
                  </c:pt>
                  <c:pt idx="8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Active!$I$21:$I$985</c:f>
              <c:numCache>
                <c:formatCode>General</c:formatCode>
                <c:ptCount val="965"/>
                <c:pt idx="1">
                  <c:v>0.72902700000122422</c:v>
                </c:pt>
                <c:pt idx="2">
                  <c:v>0.74553449999802979</c:v>
                </c:pt>
                <c:pt idx="3">
                  <c:v>0.68687800000043353</c:v>
                </c:pt>
                <c:pt idx="4">
                  <c:v>0.56462549999923795</c:v>
                </c:pt>
                <c:pt idx="5">
                  <c:v>0.55495300000256975</c:v>
                </c:pt>
                <c:pt idx="6">
                  <c:v>0.55360300000029383</c:v>
                </c:pt>
                <c:pt idx="7">
                  <c:v>0.35449150000204099</c:v>
                </c:pt>
                <c:pt idx="8">
                  <c:v>0.34546750000299653</c:v>
                </c:pt>
                <c:pt idx="9">
                  <c:v>0.36230999999679625</c:v>
                </c:pt>
                <c:pt idx="10">
                  <c:v>0.26855600000271806</c:v>
                </c:pt>
                <c:pt idx="11">
                  <c:v>0.24105000000417931</c:v>
                </c:pt>
                <c:pt idx="12">
                  <c:v>0.20781100000021979</c:v>
                </c:pt>
                <c:pt idx="13">
                  <c:v>0.20833750000019791</c:v>
                </c:pt>
                <c:pt idx="14">
                  <c:v>0.2628785000051721</c:v>
                </c:pt>
                <c:pt idx="15">
                  <c:v>0.22542099999554921</c:v>
                </c:pt>
                <c:pt idx="16">
                  <c:v>0.23963750000257278</c:v>
                </c:pt>
                <c:pt idx="17">
                  <c:v>0.24339499999769032</c:v>
                </c:pt>
                <c:pt idx="18">
                  <c:v>0.1749710000003688</c:v>
                </c:pt>
                <c:pt idx="19">
                  <c:v>0.16305250000004889</c:v>
                </c:pt>
                <c:pt idx="20">
                  <c:v>0.21454150000499794</c:v>
                </c:pt>
                <c:pt idx="21">
                  <c:v>0.22378599999501603</c:v>
                </c:pt>
                <c:pt idx="22">
                  <c:v>7.8535000000556465E-2</c:v>
                </c:pt>
                <c:pt idx="23">
                  <c:v>-4.9430500002927147E-2</c:v>
                </c:pt>
                <c:pt idx="24">
                  <c:v>2.1829500001331326E-2</c:v>
                </c:pt>
                <c:pt idx="25">
                  <c:v>2.5313500002084766E-2</c:v>
                </c:pt>
                <c:pt idx="26">
                  <c:v>1.0205999999016058E-2</c:v>
                </c:pt>
                <c:pt idx="27">
                  <c:v>3.480699999636272E-2</c:v>
                </c:pt>
                <c:pt idx="28">
                  <c:v>-1.112200000352459E-2</c:v>
                </c:pt>
                <c:pt idx="29">
                  <c:v>-4.1442499998083804E-2</c:v>
                </c:pt>
                <c:pt idx="30">
                  <c:v>2.5454999995417893E-3</c:v>
                </c:pt>
                <c:pt idx="31">
                  <c:v>6.9627000004402362E-2</c:v>
                </c:pt>
                <c:pt idx="32">
                  <c:v>-2.1525500000279862E-2</c:v>
                </c:pt>
                <c:pt idx="33">
                  <c:v>2.6790000047185458E-3</c:v>
                </c:pt>
                <c:pt idx="34">
                  <c:v>4.8827999999048188E-2</c:v>
                </c:pt>
                <c:pt idx="35">
                  <c:v>-4.454999999870779E-2</c:v>
                </c:pt>
                <c:pt idx="36">
                  <c:v>-8.5430000035557896E-3</c:v>
                </c:pt>
                <c:pt idx="37">
                  <c:v>-1.1961999996856321E-2</c:v>
                </c:pt>
                <c:pt idx="38">
                  <c:v>-1.9599999999627471E-2</c:v>
                </c:pt>
                <c:pt idx="39">
                  <c:v>-4.4783499994082376E-2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3C-41D5-B9E4-5FCAF618B38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Active!$J$21:$J$985</c:f>
              <c:numCache>
                <c:formatCode>General</c:formatCode>
                <c:ptCount val="965"/>
                <c:pt idx="40">
                  <c:v>-2.8465999996114988E-2</c:v>
                </c:pt>
                <c:pt idx="48">
                  <c:v>-3.2480999994731974E-2</c:v>
                </c:pt>
                <c:pt idx="49">
                  <c:v>-3.0224499998439569E-2</c:v>
                </c:pt>
                <c:pt idx="50">
                  <c:v>-3.0269999995653052E-2</c:v>
                </c:pt>
                <c:pt idx="51">
                  <c:v>-2.8686999998171814E-2</c:v>
                </c:pt>
                <c:pt idx="52">
                  <c:v>-3.0285999993793666E-2</c:v>
                </c:pt>
                <c:pt idx="53">
                  <c:v>-3.0147500001476146E-2</c:v>
                </c:pt>
                <c:pt idx="55">
                  <c:v>-3.1780999997863546E-2</c:v>
                </c:pt>
                <c:pt idx="56">
                  <c:v>-2.9843999996955972E-2</c:v>
                </c:pt>
                <c:pt idx="58">
                  <c:v>-2.8078499999537598E-2</c:v>
                </c:pt>
                <c:pt idx="59">
                  <c:v>-3.0285499997262377E-2</c:v>
                </c:pt>
                <c:pt idx="68">
                  <c:v>-2.9656999999133404E-2</c:v>
                </c:pt>
                <c:pt idx="77">
                  <c:v>-2.5475999995251186E-2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3C-41D5-B9E4-5FCAF618B38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Active!$K$21:$K$985</c:f>
              <c:numCache>
                <c:formatCode>General</c:formatCode>
                <c:ptCount val="965"/>
                <c:pt idx="41">
                  <c:v>-2.6789000003191177E-2</c:v>
                </c:pt>
                <c:pt idx="42">
                  <c:v>-2.9966999994940124E-2</c:v>
                </c:pt>
                <c:pt idx="43">
                  <c:v>-2.9707499998039566E-2</c:v>
                </c:pt>
                <c:pt idx="44">
                  <c:v>-3.2147999998414889E-2</c:v>
                </c:pt>
                <c:pt idx="45">
                  <c:v>-3.0257500002335291E-2</c:v>
                </c:pt>
                <c:pt idx="46">
                  <c:v>-3.0472499995084945E-2</c:v>
                </c:pt>
                <c:pt idx="47">
                  <c:v>-2.9698499994992744E-2</c:v>
                </c:pt>
                <c:pt idx="54">
                  <c:v>-3.184999999939464E-2</c:v>
                </c:pt>
                <c:pt idx="57">
                  <c:v>-3.4555999998701736E-2</c:v>
                </c:pt>
                <c:pt idx="60">
                  <c:v>-2.9066499992040917E-2</c:v>
                </c:pt>
                <c:pt idx="61">
                  <c:v>-2.8684999997494742E-2</c:v>
                </c:pt>
                <c:pt idx="62">
                  <c:v>-2.9714500000409316E-2</c:v>
                </c:pt>
                <c:pt idx="63">
                  <c:v>-2.8708999998343643E-2</c:v>
                </c:pt>
                <c:pt idx="64">
                  <c:v>-2.9640499997185543E-2</c:v>
                </c:pt>
                <c:pt idx="65">
                  <c:v>-2.8923999991093297E-2</c:v>
                </c:pt>
                <c:pt idx="66">
                  <c:v>-2.9259000002639368E-2</c:v>
                </c:pt>
                <c:pt idx="67">
                  <c:v>-2.9587499993795063E-2</c:v>
                </c:pt>
                <c:pt idx="69">
                  <c:v>-2.9610999998112675E-2</c:v>
                </c:pt>
                <c:pt idx="70">
                  <c:v>-3.1205499995849095E-2</c:v>
                </c:pt>
                <c:pt idx="71">
                  <c:v>-2.5935999990906566E-2</c:v>
                </c:pt>
                <c:pt idx="72">
                  <c:v>-2.5736499999766238E-2</c:v>
                </c:pt>
                <c:pt idx="73">
                  <c:v>-2.3320000000239816E-2</c:v>
                </c:pt>
                <c:pt idx="74">
                  <c:v>-2.2955000000365544E-2</c:v>
                </c:pt>
                <c:pt idx="75">
                  <c:v>-2.4549499998101965E-2</c:v>
                </c:pt>
                <c:pt idx="76">
                  <c:v>-2.4244000000180677E-2</c:v>
                </c:pt>
                <c:pt idx="78">
                  <c:v>-2.4045999991358258E-2</c:v>
                </c:pt>
                <c:pt idx="79">
                  <c:v>-2.2366499993950129E-2</c:v>
                </c:pt>
                <c:pt idx="80">
                  <c:v>-2.2906999998667743E-2</c:v>
                </c:pt>
                <c:pt idx="81">
                  <c:v>-2.3741499993775506E-2</c:v>
                </c:pt>
                <c:pt idx="82">
                  <c:v>-2.2881999990204349E-2</c:v>
                </c:pt>
                <c:pt idx="83">
                  <c:v>-2.2776500001782551E-2</c:v>
                </c:pt>
                <c:pt idx="84">
                  <c:v>-2.1333999997295905E-2</c:v>
                </c:pt>
                <c:pt idx="85">
                  <c:v>-2.1313999997801147E-2</c:v>
                </c:pt>
                <c:pt idx="86">
                  <c:v>-2.2573000002012122E-2</c:v>
                </c:pt>
                <c:pt idx="87">
                  <c:v>-2.4531499999284279E-2</c:v>
                </c:pt>
                <c:pt idx="88">
                  <c:v>-2.4521499995898921E-2</c:v>
                </c:pt>
                <c:pt idx="89">
                  <c:v>-2.4188999996113125E-2</c:v>
                </c:pt>
                <c:pt idx="90">
                  <c:v>-2.0201999999699183E-2</c:v>
                </c:pt>
                <c:pt idx="91">
                  <c:v>-1.9709499996679369E-2</c:v>
                </c:pt>
                <c:pt idx="92">
                  <c:v>-1.9438999996054918E-2</c:v>
                </c:pt>
                <c:pt idx="93">
                  <c:v>-1.9668499997351319E-2</c:v>
                </c:pt>
                <c:pt idx="94">
                  <c:v>-1.9376000003830995E-2</c:v>
                </c:pt>
                <c:pt idx="95">
                  <c:v>-1.9570500000554603E-2</c:v>
                </c:pt>
                <c:pt idx="96">
                  <c:v>-2.0511000002443325E-2</c:v>
                </c:pt>
                <c:pt idx="97">
                  <c:v>-1.9664999999804422E-2</c:v>
                </c:pt>
                <c:pt idx="98">
                  <c:v>-1.7683500002021901E-2</c:v>
                </c:pt>
                <c:pt idx="99">
                  <c:v>-1.8038499991234858E-2</c:v>
                </c:pt>
                <c:pt idx="100">
                  <c:v>-1.5544999994745012E-2</c:v>
                </c:pt>
                <c:pt idx="101">
                  <c:v>-1.5896999997494277E-2</c:v>
                </c:pt>
                <c:pt idx="102">
                  <c:v>-1.3972000000649132E-2</c:v>
                </c:pt>
                <c:pt idx="103">
                  <c:v>-1.3875500000722241E-2</c:v>
                </c:pt>
                <c:pt idx="104">
                  <c:v>-1.3801499997498468E-2</c:v>
                </c:pt>
                <c:pt idx="105">
                  <c:v>-1.191100000141887E-2</c:v>
                </c:pt>
                <c:pt idx="106">
                  <c:v>-4.8429999951622449E-3</c:v>
                </c:pt>
                <c:pt idx="107">
                  <c:v>-4.8364999965997413E-3</c:v>
                </c:pt>
                <c:pt idx="108">
                  <c:v>-8.3500002801883966E-5</c:v>
                </c:pt>
                <c:pt idx="109">
                  <c:v>1.0010000041802414E-3</c:v>
                </c:pt>
                <c:pt idx="110">
                  <c:v>5.0095000042347237E-3</c:v>
                </c:pt>
                <c:pt idx="111">
                  <c:v>3.2748500008892734E-2</c:v>
                </c:pt>
                <c:pt idx="112">
                  <c:v>1.7818000182160176E-2</c:v>
                </c:pt>
                <c:pt idx="113">
                  <c:v>1.7957999851205386E-2</c:v>
                </c:pt>
                <c:pt idx="114">
                  <c:v>3.8725999998860061E-2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3C-41D5-B9E4-5FCAF618B387}"/>
            </c:ext>
          </c:extLst>
        </c:ser>
        <c:ser>
          <c:idx val="7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Active!$O$21:$O$985</c:f>
              <c:numCache>
                <c:formatCode>General</c:formatCode>
                <c:ptCount val="965"/>
                <c:pt idx="40">
                  <c:v>-0.12733659126293467</c:v>
                </c:pt>
                <c:pt idx="43">
                  <c:v>-0.10746874213272217</c:v>
                </c:pt>
                <c:pt idx="44">
                  <c:v>-0.10745558171157166</c:v>
                </c:pt>
                <c:pt idx="45">
                  <c:v>-0.10703006142770533</c:v>
                </c:pt>
                <c:pt idx="46">
                  <c:v>-0.1066352487931902</c:v>
                </c:pt>
                <c:pt idx="47">
                  <c:v>-0.10630185145737736</c:v>
                </c:pt>
                <c:pt idx="48">
                  <c:v>-0.10237565914747671</c:v>
                </c:pt>
                <c:pt idx="49">
                  <c:v>-9.6317478611194163E-2</c:v>
                </c:pt>
                <c:pt idx="50">
                  <c:v>-9.0908545518336603E-2</c:v>
                </c:pt>
                <c:pt idx="51">
                  <c:v>-9.0285618917212707E-2</c:v>
                </c:pt>
                <c:pt idx="52">
                  <c:v>-8.5574188145331853E-2</c:v>
                </c:pt>
                <c:pt idx="53">
                  <c:v>-8.5359234599873601E-2</c:v>
                </c:pt>
                <c:pt idx="54">
                  <c:v>-8.529343249412108E-2</c:v>
                </c:pt>
                <c:pt idx="55">
                  <c:v>-7.4300094026399144E-2</c:v>
                </c:pt>
                <c:pt idx="56">
                  <c:v>-7.3694714653475935E-2</c:v>
                </c:pt>
                <c:pt idx="57">
                  <c:v>-6.8816585213688719E-2</c:v>
                </c:pt>
                <c:pt idx="58">
                  <c:v>-6.822436626191597E-2</c:v>
                </c:pt>
                <c:pt idx="59">
                  <c:v>-5.2949504113229739E-2</c:v>
                </c:pt>
                <c:pt idx="60">
                  <c:v>-4.7659014810726708E-2</c:v>
                </c:pt>
                <c:pt idx="61">
                  <c:v>-4.7523023792171437E-2</c:v>
                </c:pt>
                <c:pt idx="62">
                  <c:v>-4.7448448072318627E-2</c:v>
                </c:pt>
                <c:pt idx="63">
                  <c:v>-4.7417740422967425E-2</c:v>
                </c:pt>
                <c:pt idx="64">
                  <c:v>-4.7115050736505792E-2</c:v>
                </c:pt>
                <c:pt idx="65">
                  <c:v>-4.7022927788452296E-2</c:v>
                </c:pt>
                <c:pt idx="66">
                  <c:v>-4.6979059717950578E-2</c:v>
                </c:pt>
                <c:pt idx="67">
                  <c:v>-4.6579860276385276E-2</c:v>
                </c:pt>
                <c:pt idx="68">
                  <c:v>-4.632981227452565E-2</c:v>
                </c:pt>
                <c:pt idx="69">
                  <c:v>-4.5434903636291324E-2</c:v>
                </c:pt>
                <c:pt idx="70">
                  <c:v>-4.5404195986940121E-2</c:v>
                </c:pt>
                <c:pt idx="71">
                  <c:v>-3.6003268478429329E-2</c:v>
                </c:pt>
                <c:pt idx="72">
                  <c:v>-3.528821892925188E-2</c:v>
                </c:pt>
                <c:pt idx="73">
                  <c:v>-3.5196095981198383E-2</c:v>
                </c:pt>
                <c:pt idx="74">
                  <c:v>-3.5152227910696665E-2</c:v>
                </c:pt>
                <c:pt idx="75">
                  <c:v>-3.5121520261345518E-2</c:v>
                </c:pt>
                <c:pt idx="76">
                  <c:v>-3.5090812611994315E-2</c:v>
                </c:pt>
                <c:pt idx="77">
                  <c:v>-3.4950434786388929E-2</c:v>
                </c:pt>
                <c:pt idx="78">
                  <c:v>-3.4862698645385548E-2</c:v>
                </c:pt>
                <c:pt idx="79">
                  <c:v>-3.3621232250187927E-2</c:v>
                </c:pt>
                <c:pt idx="80">
                  <c:v>-3.3608071829037411E-2</c:v>
                </c:pt>
                <c:pt idx="81">
                  <c:v>-2.989244625754478E-2</c:v>
                </c:pt>
                <c:pt idx="82">
                  <c:v>-2.987928583639432E-2</c:v>
                </c:pt>
                <c:pt idx="83">
                  <c:v>-2.9848578187043118E-2</c:v>
                </c:pt>
                <c:pt idx="84">
                  <c:v>-2.9738908010788934E-2</c:v>
                </c:pt>
                <c:pt idx="85">
                  <c:v>-2.9738908010788934E-2</c:v>
                </c:pt>
                <c:pt idx="86">
                  <c:v>-2.9589756571083203E-2</c:v>
                </c:pt>
                <c:pt idx="87">
                  <c:v>-2.9541501693531313E-2</c:v>
                </c:pt>
                <c:pt idx="88">
                  <c:v>-2.9541501693531313E-2</c:v>
                </c:pt>
                <c:pt idx="89">
                  <c:v>-2.951956765828051E-2</c:v>
                </c:pt>
                <c:pt idx="90">
                  <c:v>-2.4088700530172036E-2</c:v>
                </c:pt>
                <c:pt idx="91">
                  <c:v>-2.3891294212914471E-2</c:v>
                </c:pt>
                <c:pt idx="92">
                  <c:v>-2.3816718493061606E-2</c:v>
                </c:pt>
                <c:pt idx="93">
                  <c:v>-2.3742142773208741E-2</c:v>
                </c:pt>
                <c:pt idx="94">
                  <c:v>-2.3544736455951176E-2</c:v>
                </c:pt>
                <c:pt idx="95">
                  <c:v>-2.3514028806600029E-2</c:v>
                </c:pt>
                <c:pt idx="96">
                  <c:v>-2.3500868385449514E-2</c:v>
                </c:pt>
                <c:pt idx="97">
                  <c:v>-2.3483321157248827E-2</c:v>
                </c:pt>
                <c:pt idx="98">
                  <c:v>-1.9311467652538716E-2</c:v>
                </c:pt>
                <c:pt idx="99">
                  <c:v>-1.8828918877020207E-2</c:v>
                </c:pt>
                <c:pt idx="100">
                  <c:v>-1.8745569543066998E-2</c:v>
                </c:pt>
                <c:pt idx="101">
                  <c:v>-1.8692927858464992E-2</c:v>
                </c:pt>
                <c:pt idx="102">
                  <c:v>-1.4174516596791531E-2</c:v>
                </c:pt>
                <c:pt idx="103">
                  <c:v>-1.3555976802717806E-2</c:v>
                </c:pt>
                <c:pt idx="104">
                  <c:v>-1.3398051748911732E-2</c:v>
                </c:pt>
                <c:pt idx="105">
                  <c:v>-1.29725314650454E-2</c:v>
                </c:pt>
                <c:pt idx="106">
                  <c:v>-2.9179697060595089E-3</c:v>
                </c:pt>
                <c:pt idx="107">
                  <c:v>-2.3871660529891647E-3</c:v>
                </c:pt>
                <c:pt idx="108">
                  <c:v>3.3244567263300273E-3</c:v>
                </c:pt>
                <c:pt idx="109">
                  <c:v>3.7324297819957275E-3</c:v>
                </c:pt>
                <c:pt idx="110">
                  <c:v>1.1141746889730075E-2</c:v>
                </c:pt>
                <c:pt idx="111">
                  <c:v>3.0908699457788735E-2</c:v>
                </c:pt>
                <c:pt idx="112">
                  <c:v>1.5129354498333136E-2</c:v>
                </c:pt>
                <c:pt idx="113">
                  <c:v>1.5129354498333136E-2</c:v>
                </c:pt>
                <c:pt idx="114">
                  <c:v>3.6765086869763486E-2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3C-41D5-B9E4-5FCAF618B387}"/>
            </c:ext>
          </c:extLst>
        </c:ser>
        <c:ser>
          <c:idx val="8"/>
          <c:order val="5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Active!$V$2:$V$20</c:f>
              <c:numCache>
                <c:formatCode>General</c:formatCode>
                <c:ptCount val="19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</c:numCache>
            </c:numRef>
          </c:xVal>
          <c:yVal>
            <c:numRef>
              <c:f>Active!$W$2:$W$20</c:f>
              <c:numCache>
                <c:formatCode>General</c:formatCode>
                <c:ptCount val="19"/>
                <c:pt idx="0">
                  <c:v>0.74257433618847402</c:v>
                </c:pt>
                <c:pt idx="1">
                  <c:v>0.63487615953326815</c:v>
                </c:pt>
                <c:pt idx="2">
                  <c:v>0.53518347184107895</c:v>
                </c:pt>
                <c:pt idx="3">
                  <c:v>0.44349627311190648</c:v>
                </c:pt>
                <c:pt idx="4">
                  <c:v>0.35981456334575085</c:v>
                </c:pt>
                <c:pt idx="5">
                  <c:v>0.28413834254261183</c:v>
                </c:pt>
                <c:pt idx="6">
                  <c:v>0.21646761070248968</c:v>
                </c:pt>
                <c:pt idx="7">
                  <c:v>0.15680236782538426</c:v>
                </c:pt>
                <c:pt idx="8">
                  <c:v>0.10514261391129559</c:v>
                </c:pt>
                <c:pt idx="9">
                  <c:v>6.1488348960223593E-2</c:v>
                </c:pt>
                <c:pt idx="10">
                  <c:v>2.5839572972168323E-2</c:v>
                </c:pt>
                <c:pt idx="11">
                  <c:v>-1.803714052869998E-3</c:v>
                </c:pt>
                <c:pt idx="12">
                  <c:v>-2.1441512114891759E-2</c:v>
                </c:pt>
                <c:pt idx="13">
                  <c:v>-3.307382121389657E-2</c:v>
                </c:pt>
                <c:pt idx="14">
                  <c:v>-3.6700641349884933E-2</c:v>
                </c:pt>
                <c:pt idx="15">
                  <c:v>-3.2321972522856401E-2</c:v>
                </c:pt>
                <c:pt idx="16">
                  <c:v>-1.9937814732811088E-2</c:v>
                </c:pt>
                <c:pt idx="17">
                  <c:v>4.5183202025089741E-4</c:v>
                </c:pt>
                <c:pt idx="18">
                  <c:v>2.8846967736329665E-2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3C-41D5-B9E4-5FCAF618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0640"/>
        <c:axId val="1"/>
      </c:scatterChart>
      <c:valAx>
        <c:axId val="613240640"/>
        <c:scaling>
          <c:orientation val="minMax"/>
          <c:max val="6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535636218847257"/>
              <c:y val="0.86916149500004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0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92585911281215"/>
          <c:y val="0.91900605882208652"/>
          <c:w val="0.5030963002689679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[27216.41, 0.561192]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'A (2)'!$J$20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(2)'!#REF!</c:f>
                <c:numCache>
                  <c:formatCode>General</c:formatCode>
                  <c:ptCount val="877"/>
                  <c:pt idx="0">
                    <c:v>1.1224159199991846</c:v>
                  </c:pt>
                  <c:pt idx="1">
                    <c:v>1.1415541199967265</c:v>
                  </c:pt>
                  <c:pt idx="2">
                    <c:v>1.0839476799992553</c:v>
                  </c:pt>
                  <c:pt idx="3">
                    <c:v>0.96562827999878209</c:v>
                  </c:pt>
                  <c:pt idx="4">
                    <c:v>0.95760967999740387</c:v>
                  </c:pt>
                  <c:pt idx="5">
                    <c:v>0.95633367999835173</c:v>
                  </c:pt>
                  <c:pt idx="6">
                    <c:v>0.76295643999765161</c:v>
                  </c:pt>
                  <c:pt idx="7">
                    <c:v>0.75409819999913452</c:v>
                  </c:pt>
                  <c:pt idx="8">
                    <c:v>0.77267599999322556</c:v>
                  </c:pt>
                  <c:pt idx="9">
                    <c:v>0.68351296000037109</c:v>
                  </c:pt>
                  <c:pt idx="10">
                    <c:v>0.65789840000070399</c:v>
                  </c:pt>
                  <c:pt idx="11">
                    <c:v>0.62489176000235602</c:v>
                  </c:pt>
                  <c:pt idx="12">
                    <c:v>0.62612939999962691</c:v>
                  </c:pt>
                  <c:pt idx="13">
                    <c:v>0.68069556000409648</c:v>
                  </c:pt>
                  <c:pt idx="14">
                    <c:v>0.64334535999660147</c:v>
                  </c:pt>
                  <c:pt idx="15">
                    <c:v>0.65757740000117337</c:v>
                  </c:pt>
                  <c:pt idx="16">
                    <c:v>0.66137559999333462</c:v>
                  </c:pt>
                  <c:pt idx="17">
                    <c:v>0.59341336000215961</c:v>
                  </c:pt>
                  <c:pt idx="18">
                    <c:v>0.58151779999752762</c:v>
                  </c:pt>
                  <c:pt idx="19">
                    <c:v>0.63314443999843206</c:v>
                  </c:pt>
                  <c:pt idx="20">
                    <c:v>0.64245775999006582</c:v>
                  </c:pt>
                  <c:pt idx="21">
                    <c:v>0.51010199999291217</c:v>
                  </c:pt>
                  <c:pt idx="22">
                    <c:v>0.38402571999904467</c:v>
                  </c:pt>
                  <c:pt idx="23">
                    <c:v>0.45620331999816699</c:v>
                  </c:pt>
                  <c:pt idx="24">
                    <c:v>0.46103115999721922</c:v>
                  </c:pt>
                  <c:pt idx="25">
                    <c:v>0.44595695999305462</c:v>
                  </c:pt>
                  <c:pt idx="26">
                    <c:v>0.47090871999535011</c:v>
                  </c:pt>
                  <c:pt idx="27">
                    <c:v>0.4259076800008188</c:v>
                  </c:pt>
                  <c:pt idx="28">
                    <c:v>0.3957966000016313</c:v>
                  </c:pt>
                  <c:pt idx="29">
                    <c:v>0.4406074799990165</c:v>
                  </c:pt>
                  <c:pt idx="30">
                    <c:v>0.507711919999565</c:v>
                  </c:pt>
                  <c:pt idx="31">
                    <c:v>0.4185685199990985</c:v>
                  </c:pt>
                  <c:pt idx="32">
                    <c:v>0.44361144000140484</c:v>
                  </c:pt>
                  <c:pt idx="33">
                    <c:v>0.49051968000276247</c:v>
                  </c:pt>
                  <c:pt idx="34">
                    <c:v>0.39716239999688696</c:v>
                  </c:pt>
                  <c:pt idx="35">
                    <c:v>0.43503271999361459</c:v>
                  </c:pt>
                  <c:pt idx="36">
                    <c:v>0.4338292799948249</c:v>
                  </c:pt>
                  <c:pt idx="37">
                    <c:v>0.42677440000261413</c:v>
                  </c:pt>
                  <c:pt idx="38">
                    <c:v>0.40190243999677477</c:v>
                  </c:pt>
                  <c:pt idx="39">
                    <c:v>0.4210757599939825</c:v>
                  </c:pt>
                  <c:pt idx="40">
                    <c:v>0.4211744800049928</c:v>
                  </c:pt>
                  <c:pt idx="41">
                    <c:v>0.42143619999842485</c:v>
                  </c:pt>
                  <c:pt idx="42">
                    <c:v>0.41899791999458103</c:v>
                  </c:pt>
                  <c:pt idx="43">
                    <c:v>0.4209601999973529</c:v>
                  </c:pt>
                  <c:pt idx="44">
                    <c:v>0.42081180000241147</c:v>
                  </c:pt>
                  <c:pt idx="45">
                    <c:v>0.42164203999709571</c:v>
                  </c:pt>
                </c:numCache>
              </c:numRef>
            </c:plus>
            <c:minus>
              <c:numRef>
                <c:f>'A (2)'!#REF!</c:f>
                <c:numCache>
                  <c:formatCode>General</c:formatCode>
                  <c:ptCount val="877"/>
                  <c:pt idx="0">
                    <c:v>-0.87758408000081545</c:v>
                  </c:pt>
                  <c:pt idx="1">
                    <c:v>-0.85844588000327349</c:v>
                  </c:pt>
                  <c:pt idx="2">
                    <c:v>-0.91605232000074466</c:v>
                  </c:pt>
                  <c:pt idx="3">
                    <c:v>-1.0343717200012179</c:v>
                  </c:pt>
                  <c:pt idx="4">
                    <c:v>-1.0423903200025961</c:v>
                  </c:pt>
                  <c:pt idx="5">
                    <c:v>-1.0436663200016483</c:v>
                  </c:pt>
                  <c:pt idx="6">
                    <c:v>-1.2370435600023484</c:v>
                  </c:pt>
                  <c:pt idx="7">
                    <c:v>-1.2459018000008655</c:v>
                  </c:pt>
                  <c:pt idx="8">
                    <c:v>-1.2273240000067744</c:v>
                  </c:pt>
                  <c:pt idx="9">
                    <c:v>-1.3164870399996289</c:v>
                  </c:pt>
                  <c:pt idx="10">
                    <c:v>-1.342101599999296</c:v>
                  </c:pt>
                  <c:pt idx="11">
                    <c:v>-1.375108239997644</c:v>
                  </c:pt>
                  <c:pt idx="12">
                    <c:v>-1.3738706000003731</c:v>
                  </c:pt>
                  <c:pt idx="13">
                    <c:v>-1.3193044399959035</c:v>
                  </c:pt>
                  <c:pt idx="14">
                    <c:v>-1.3566546400033985</c:v>
                  </c:pt>
                  <c:pt idx="15">
                    <c:v>-1.3424225999988266</c:v>
                  </c:pt>
                  <c:pt idx="16">
                    <c:v>-1.3386244000066654</c:v>
                  </c:pt>
                  <c:pt idx="17">
                    <c:v>-1.4065866399978404</c:v>
                  </c:pt>
                  <c:pt idx="18">
                    <c:v>-1.4184822000024724</c:v>
                  </c:pt>
                  <c:pt idx="19">
                    <c:v>-1.3668555600015679</c:v>
                  </c:pt>
                  <c:pt idx="20">
                    <c:v>-1.3575422400099342</c:v>
                  </c:pt>
                  <c:pt idx="21">
                    <c:v>-1.4898980000070878</c:v>
                  </c:pt>
                  <c:pt idx="22">
                    <c:v>-1.6159742800009553</c:v>
                  </c:pt>
                  <c:pt idx="23">
                    <c:v>-1.543796680001833</c:v>
                  </c:pt>
                  <c:pt idx="24">
                    <c:v>-1.5389688400027808</c:v>
                  </c:pt>
                  <c:pt idx="25">
                    <c:v>-1.5540430400069454</c:v>
                  </c:pt>
                  <c:pt idx="26">
                    <c:v>-1.5290912800046499</c:v>
                  </c:pt>
                  <c:pt idx="27">
                    <c:v>-1.5740923199991812</c:v>
                  </c:pt>
                  <c:pt idx="28">
                    <c:v>-1.6042033999983687</c:v>
                  </c:pt>
                  <c:pt idx="29">
                    <c:v>-1.5593925200009835</c:v>
                  </c:pt>
                  <c:pt idx="30">
                    <c:v>-1.492288080000435</c:v>
                  </c:pt>
                  <c:pt idx="31">
                    <c:v>-1.5814314800009015</c:v>
                  </c:pt>
                  <c:pt idx="32">
                    <c:v>-1.5563885599985952</c:v>
                  </c:pt>
                  <c:pt idx="33">
                    <c:v>-1.5094803199972375</c:v>
                  </c:pt>
                  <c:pt idx="34">
                    <c:v>-1.602837600003113</c:v>
                  </c:pt>
                  <c:pt idx="35">
                    <c:v>-1.5649672800063854</c:v>
                  </c:pt>
                  <c:pt idx="36">
                    <c:v>-1.5661707200051751</c:v>
                  </c:pt>
                  <c:pt idx="37">
                    <c:v>-1.5732255999973859</c:v>
                  </c:pt>
                  <c:pt idx="38">
                    <c:v>-1.5980975600032252</c:v>
                  </c:pt>
                  <c:pt idx="39">
                    <c:v>-1.5789242400060175</c:v>
                  </c:pt>
                  <c:pt idx="40">
                    <c:v>-1.5788255199950072</c:v>
                  </c:pt>
                  <c:pt idx="41">
                    <c:v>-1.5785638000015751</c:v>
                  </c:pt>
                  <c:pt idx="42">
                    <c:v>-1.581002080005419</c:v>
                  </c:pt>
                  <c:pt idx="43">
                    <c:v>-1.5790398000026471</c:v>
                  </c:pt>
                  <c:pt idx="44">
                    <c:v>-1.5791881999975885</c:v>
                  </c:pt>
                  <c:pt idx="45">
                    <c:v>-1.5783579600029043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(2)'!$G$21:$G$897</c:f>
              <c:numCache>
                <c:formatCode>General</c:formatCode>
                <c:ptCount val="877"/>
                <c:pt idx="0">
                  <c:v>0.12241591999918455</c:v>
                </c:pt>
                <c:pt idx="1">
                  <c:v>0.14155411999672651</c:v>
                </c:pt>
                <c:pt idx="2">
                  <c:v>8.3947679999255342E-2</c:v>
                </c:pt>
                <c:pt idx="3">
                  <c:v>-3.4371720001217909E-2</c:v>
                </c:pt>
                <c:pt idx="4">
                  <c:v>-4.2390320002596127E-2</c:v>
                </c:pt>
                <c:pt idx="5">
                  <c:v>-4.3666320001648273E-2</c:v>
                </c:pt>
                <c:pt idx="6">
                  <c:v>-0.23704356000234839</c:v>
                </c:pt>
                <c:pt idx="7">
                  <c:v>-0.24590180000086548</c:v>
                </c:pt>
                <c:pt idx="8">
                  <c:v>-0.22732400000677444</c:v>
                </c:pt>
                <c:pt idx="9">
                  <c:v>-0.31648703999962891</c:v>
                </c:pt>
                <c:pt idx="10">
                  <c:v>-0.34210159999929601</c:v>
                </c:pt>
                <c:pt idx="11">
                  <c:v>-0.37510823999764398</c:v>
                </c:pt>
                <c:pt idx="12">
                  <c:v>-0.37387060000037309</c:v>
                </c:pt>
                <c:pt idx="13">
                  <c:v>-0.31930443999590352</c:v>
                </c:pt>
                <c:pt idx="14">
                  <c:v>-0.35665464000339853</c:v>
                </c:pt>
                <c:pt idx="15">
                  <c:v>-0.34242259999882663</c:v>
                </c:pt>
                <c:pt idx="16">
                  <c:v>-0.33862440000666538</c:v>
                </c:pt>
                <c:pt idx="17">
                  <c:v>-0.40658663999784039</c:v>
                </c:pt>
                <c:pt idx="18">
                  <c:v>-0.41848220000247238</c:v>
                </c:pt>
                <c:pt idx="19">
                  <c:v>-0.36685556000156794</c:v>
                </c:pt>
                <c:pt idx="20">
                  <c:v>-0.35754224000993418</c:v>
                </c:pt>
                <c:pt idx="21">
                  <c:v>-0.48989800000708783</c:v>
                </c:pt>
                <c:pt idx="22">
                  <c:v>-0.61597428000095533</c:v>
                </c:pt>
                <c:pt idx="23">
                  <c:v>-0.54379668000183301</c:v>
                </c:pt>
                <c:pt idx="24">
                  <c:v>-0.53896884000278078</c:v>
                </c:pt>
                <c:pt idx="25">
                  <c:v>-0.55404304000694538</c:v>
                </c:pt>
                <c:pt idx="26">
                  <c:v>-0.52909128000464989</c:v>
                </c:pt>
                <c:pt idx="27">
                  <c:v>-0.5740923199991812</c:v>
                </c:pt>
                <c:pt idx="28">
                  <c:v>-0.6042033999983687</c:v>
                </c:pt>
                <c:pt idx="29">
                  <c:v>-0.5593925200009835</c:v>
                </c:pt>
                <c:pt idx="30">
                  <c:v>-0.492288080000435</c:v>
                </c:pt>
                <c:pt idx="31">
                  <c:v>-0.5814314800009015</c:v>
                </c:pt>
                <c:pt idx="32">
                  <c:v>-0.55638855999859516</c:v>
                </c:pt>
                <c:pt idx="33">
                  <c:v>-0.50948031999723753</c:v>
                </c:pt>
                <c:pt idx="34">
                  <c:v>-0.60283760000311304</c:v>
                </c:pt>
                <c:pt idx="35">
                  <c:v>-0.56496728000638541</c:v>
                </c:pt>
                <c:pt idx="36">
                  <c:v>-0.5661707200051751</c:v>
                </c:pt>
                <c:pt idx="37">
                  <c:v>-0.57322559999738587</c:v>
                </c:pt>
                <c:pt idx="38">
                  <c:v>-0.59809756000322523</c:v>
                </c:pt>
                <c:pt idx="39">
                  <c:v>-0.5789242400060175</c:v>
                </c:pt>
                <c:pt idx="40">
                  <c:v>-0.5788255199950072</c:v>
                </c:pt>
                <c:pt idx="41">
                  <c:v>-0.57856380000157515</c:v>
                </c:pt>
                <c:pt idx="42">
                  <c:v>-0.58100208000541897</c:v>
                </c:pt>
                <c:pt idx="43">
                  <c:v>-0.5790398000026471</c:v>
                </c:pt>
                <c:pt idx="44">
                  <c:v>-0.57918819999758853</c:v>
                </c:pt>
                <c:pt idx="45">
                  <c:v>-0.57835796000290429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3-4DD8-B42E-B8EEE3963FE9}"/>
            </c:ext>
          </c:extLst>
        </c:ser>
        <c:ser>
          <c:idx val="8"/>
          <c:order val="1"/>
          <c:tx>
            <c:strRef>
              <c:f>'A (2)'!$Z$1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(2)'!$Y$2:$Y$19</c:f>
              <c:numCache>
                <c:formatCode>General</c:formatCode>
                <c:ptCount val="18"/>
                <c:pt idx="0">
                  <c:v>-40000</c:v>
                </c:pt>
                <c:pt idx="1">
                  <c:v>-38000</c:v>
                </c:pt>
                <c:pt idx="2">
                  <c:v>-36000</c:v>
                </c:pt>
                <c:pt idx="3">
                  <c:v>-34000</c:v>
                </c:pt>
                <c:pt idx="4">
                  <c:v>-32000</c:v>
                </c:pt>
                <c:pt idx="5">
                  <c:v>-30000</c:v>
                </c:pt>
                <c:pt idx="6">
                  <c:v>-28000</c:v>
                </c:pt>
                <c:pt idx="7">
                  <c:v>-26000</c:v>
                </c:pt>
                <c:pt idx="8">
                  <c:v>-24000</c:v>
                </c:pt>
                <c:pt idx="9">
                  <c:v>-22000</c:v>
                </c:pt>
                <c:pt idx="10">
                  <c:v>-20000</c:v>
                </c:pt>
                <c:pt idx="11">
                  <c:v>-18000</c:v>
                </c:pt>
                <c:pt idx="12">
                  <c:v>-16000</c:v>
                </c:pt>
                <c:pt idx="13">
                  <c:v>-14000</c:v>
                </c:pt>
                <c:pt idx="14">
                  <c:v>-12000</c:v>
                </c:pt>
                <c:pt idx="15">
                  <c:v>-10000</c:v>
                </c:pt>
                <c:pt idx="16">
                  <c:v>-8000</c:v>
                </c:pt>
                <c:pt idx="17">
                  <c:v>-6000</c:v>
                </c:pt>
              </c:numCache>
            </c:numRef>
          </c:xVal>
          <c:yVal>
            <c:numRef>
              <c:f>'A (2)'!$Z$2:$Z$19</c:f>
              <c:numCache>
                <c:formatCode>General</c:formatCode>
                <c:ptCount val="18"/>
                <c:pt idx="0">
                  <c:v>0.2090590545941734</c:v>
                </c:pt>
                <c:pt idx="1">
                  <c:v>0.12604701953309749</c:v>
                </c:pt>
                <c:pt idx="2">
                  <c:v>4.7628235805189045E-2</c:v>
                </c:pt>
                <c:pt idx="3">
                  <c:v>-2.6197296589551611E-2</c:v>
                </c:pt>
                <c:pt idx="4">
                  <c:v>-9.5429577651124586E-2</c:v>
                </c:pt>
                <c:pt idx="5">
                  <c:v>-0.16006860737952999</c:v>
                </c:pt>
                <c:pt idx="6">
                  <c:v>-0.22011438577476755</c:v>
                </c:pt>
                <c:pt idx="7">
                  <c:v>-0.27556691283683765</c:v>
                </c:pt>
                <c:pt idx="8">
                  <c:v>-0.32642618856573996</c:v>
                </c:pt>
                <c:pt idx="9">
                  <c:v>-0.37269221296147459</c:v>
                </c:pt>
                <c:pt idx="10">
                  <c:v>-0.41436498602404154</c:v>
                </c:pt>
                <c:pt idx="11">
                  <c:v>-0.45144450775344092</c:v>
                </c:pt>
                <c:pt idx="12">
                  <c:v>-0.48393077814967256</c:v>
                </c:pt>
                <c:pt idx="13">
                  <c:v>-0.51182379721273663</c:v>
                </c:pt>
                <c:pt idx="14">
                  <c:v>-0.53512356494263291</c:v>
                </c:pt>
                <c:pt idx="15">
                  <c:v>-0.55383008133936162</c:v>
                </c:pt>
                <c:pt idx="16">
                  <c:v>-0.56794334640292266</c:v>
                </c:pt>
                <c:pt idx="17">
                  <c:v>-0.57746336013331601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43-4DD8-B42E-B8EEE3963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6264"/>
        <c:axId val="1"/>
      </c:scatterChart>
      <c:valAx>
        <c:axId val="749436264"/>
        <c:scaling>
          <c:orientation val="minMax"/>
          <c:max val="5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62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-- O-C Diagram</a:t>
            </a:r>
          </a:p>
        </c:rich>
      </c:tx>
      <c:layout>
        <c:manualLayout>
          <c:xMode val="edge"/>
          <c:yMode val="edge"/>
          <c:x val="0.3600004199475065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83333441843E-2"/>
          <c:y val="0.10884377844161539"/>
          <c:w val="0.90133450694597261"/>
          <c:h val="0.75737129165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(4)'!$E$20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(4)'!$D$21:$D$66</c:f>
              <c:numCache>
                <c:formatCode>General</c:formatCode>
                <c:ptCount val="46"/>
                <c:pt idx="0">
                  <c:v>-3.9020999999999999</c:v>
                </c:pt>
                <c:pt idx="1">
                  <c:v>-3.7243499999999998</c:v>
                </c:pt>
                <c:pt idx="2">
                  <c:v>-3.6534</c:v>
                </c:pt>
                <c:pt idx="3">
                  <c:v>-3.3876499999999998</c:v>
                </c:pt>
                <c:pt idx="4">
                  <c:v>-3.2759</c:v>
                </c:pt>
                <c:pt idx="5">
                  <c:v>-3.2709000000000001</c:v>
                </c:pt>
                <c:pt idx="6">
                  <c:v>-2.8834499999999998</c:v>
                </c:pt>
                <c:pt idx="7">
                  <c:v>-2.8722500000000002</c:v>
                </c:pt>
                <c:pt idx="8">
                  <c:v>-2.7549999999999999</c:v>
                </c:pt>
                <c:pt idx="9">
                  <c:v>-2.4447999999999999</c:v>
                </c:pt>
                <c:pt idx="10">
                  <c:v>-2.3170000000000002</c:v>
                </c:pt>
                <c:pt idx="11">
                  <c:v>-2.3012999999999999</c:v>
                </c:pt>
                <c:pt idx="12">
                  <c:v>-2.25325</c:v>
                </c:pt>
                <c:pt idx="13">
                  <c:v>-2.2515499999999999</c:v>
                </c:pt>
                <c:pt idx="14">
                  <c:v>-2.2443</c:v>
                </c:pt>
                <c:pt idx="15">
                  <c:v>-2.2432500000000002</c:v>
                </c:pt>
                <c:pt idx="16">
                  <c:v>-2.2404999999999999</c:v>
                </c:pt>
                <c:pt idx="17">
                  <c:v>-2.2092999999999998</c:v>
                </c:pt>
                <c:pt idx="18">
                  <c:v>-2.2077499999999999</c:v>
                </c:pt>
                <c:pt idx="19">
                  <c:v>-2.1984499999999998</c:v>
                </c:pt>
                <c:pt idx="20">
                  <c:v>-2.1938</c:v>
                </c:pt>
                <c:pt idx="21">
                  <c:v>-1.3225</c:v>
                </c:pt>
                <c:pt idx="22">
                  <c:v>-1.19485</c:v>
                </c:pt>
                <c:pt idx="23">
                  <c:v>-1.1328499999999999</c:v>
                </c:pt>
                <c:pt idx="24">
                  <c:v>-1.0420499999999999</c:v>
                </c:pt>
                <c:pt idx="25">
                  <c:v>-1.0398000000000001</c:v>
                </c:pt>
                <c:pt idx="26">
                  <c:v>-1.0161</c:v>
                </c:pt>
                <c:pt idx="27">
                  <c:v>-0.95340000000000003</c:v>
                </c:pt>
                <c:pt idx="28">
                  <c:v>-0.93925000000000003</c:v>
                </c:pt>
                <c:pt idx="29">
                  <c:v>-0.88365000000000005</c:v>
                </c:pt>
                <c:pt idx="30">
                  <c:v>-0.8821</c:v>
                </c:pt>
                <c:pt idx="31">
                  <c:v>-0.74634999999999996</c:v>
                </c:pt>
                <c:pt idx="32">
                  <c:v>-0.68969999999999998</c:v>
                </c:pt>
                <c:pt idx="33">
                  <c:v>-0.63839999999999997</c:v>
                </c:pt>
                <c:pt idx="34">
                  <c:v>-0.63700000000000001</c:v>
                </c:pt>
                <c:pt idx="35">
                  <c:v>-0.5111</c:v>
                </c:pt>
                <c:pt idx="36">
                  <c:v>-0.3614</c:v>
                </c:pt>
                <c:pt idx="37">
                  <c:v>-0.32200000000000001</c:v>
                </c:pt>
                <c:pt idx="38">
                  <c:v>-0.30095</c:v>
                </c:pt>
                <c:pt idx="39">
                  <c:v>-0.2213</c:v>
                </c:pt>
                <c:pt idx="40">
                  <c:v>1E-4</c:v>
                </c:pt>
                <c:pt idx="41">
                  <c:v>2.5000000000000001E-4</c:v>
                </c:pt>
                <c:pt idx="42">
                  <c:v>4.0000000000000002E-4</c:v>
                </c:pt>
                <c:pt idx="43">
                  <c:v>5.2500000000000003E-3</c:v>
                </c:pt>
                <c:pt idx="44">
                  <c:v>9.75E-3</c:v>
                </c:pt>
                <c:pt idx="45">
                  <c:v>1.355E-2</c:v>
                </c:pt>
              </c:numCache>
            </c:numRef>
          </c:xVal>
          <c:yVal>
            <c:numRef>
              <c:f>'Q_fit (4)'!$E$21:$E$66</c:f>
              <c:numCache>
                <c:formatCode>General</c:formatCode>
                <c:ptCount val="46"/>
                <c:pt idx="0">
                  <c:v>0.12241591999918455</c:v>
                </c:pt>
                <c:pt idx="1">
                  <c:v>0.14155411999672651</c:v>
                </c:pt>
                <c:pt idx="2">
                  <c:v>8.3947679999255342E-2</c:v>
                </c:pt>
                <c:pt idx="3">
                  <c:v>-3.4371720001217909E-2</c:v>
                </c:pt>
                <c:pt idx="4">
                  <c:v>-4.2390320002596127E-2</c:v>
                </c:pt>
                <c:pt idx="5">
                  <c:v>-4.3666320001648273E-2</c:v>
                </c:pt>
                <c:pt idx="6">
                  <c:v>-0.23704356000234839</c:v>
                </c:pt>
                <c:pt idx="7">
                  <c:v>-0.24590180000086548</c:v>
                </c:pt>
                <c:pt idx="8">
                  <c:v>-0.22732400000677444</c:v>
                </c:pt>
                <c:pt idx="9">
                  <c:v>-0.31648703999962891</c:v>
                </c:pt>
                <c:pt idx="10">
                  <c:v>-0.34210159999929601</c:v>
                </c:pt>
                <c:pt idx="11">
                  <c:v>-0.37510823999764398</c:v>
                </c:pt>
                <c:pt idx="12">
                  <c:v>-0.37387060000037309</c:v>
                </c:pt>
                <c:pt idx="13">
                  <c:v>-0.31930443999590352</c:v>
                </c:pt>
                <c:pt idx="14">
                  <c:v>-0.35665464000339853</c:v>
                </c:pt>
                <c:pt idx="15">
                  <c:v>-0.34242259999882663</c:v>
                </c:pt>
                <c:pt idx="16">
                  <c:v>-0.33862440000666538</c:v>
                </c:pt>
                <c:pt idx="17">
                  <c:v>-0.40658663999784039</c:v>
                </c:pt>
                <c:pt idx="18">
                  <c:v>-0.41848220000247238</c:v>
                </c:pt>
                <c:pt idx="19">
                  <c:v>-0.36685556000156794</c:v>
                </c:pt>
                <c:pt idx="20">
                  <c:v>-0.35754224000993418</c:v>
                </c:pt>
                <c:pt idx="21">
                  <c:v>-0.48989800000708783</c:v>
                </c:pt>
                <c:pt idx="22">
                  <c:v>-0.61597428000095533</c:v>
                </c:pt>
                <c:pt idx="23">
                  <c:v>-0.54379668000183301</c:v>
                </c:pt>
                <c:pt idx="24">
                  <c:v>-0.53896884000278078</c:v>
                </c:pt>
                <c:pt idx="25">
                  <c:v>-0.55404304000694538</c:v>
                </c:pt>
                <c:pt idx="26">
                  <c:v>-0.52909128000464989</c:v>
                </c:pt>
                <c:pt idx="27">
                  <c:v>-0.5740923199991812</c:v>
                </c:pt>
                <c:pt idx="28">
                  <c:v>-0.6042033999983687</c:v>
                </c:pt>
                <c:pt idx="29">
                  <c:v>-0.5593925200009835</c:v>
                </c:pt>
                <c:pt idx="30">
                  <c:v>-0.492288080000435</c:v>
                </c:pt>
                <c:pt idx="31">
                  <c:v>-0.5814314800009015</c:v>
                </c:pt>
                <c:pt idx="32">
                  <c:v>-0.55638855999859516</c:v>
                </c:pt>
                <c:pt idx="33">
                  <c:v>-0.50948031999723753</c:v>
                </c:pt>
                <c:pt idx="34">
                  <c:v>-0.60283760000311304</c:v>
                </c:pt>
                <c:pt idx="35">
                  <c:v>-0.56496728000638541</c:v>
                </c:pt>
                <c:pt idx="36">
                  <c:v>-0.5661707200051751</c:v>
                </c:pt>
                <c:pt idx="37">
                  <c:v>-0.57322559999738587</c:v>
                </c:pt>
                <c:pt idx="38">
                  <c:v>-0.59809756000322523</c:v>
                </c:pt>
                <c:pt idx="39">
                  <c:v>-0.5789242400060175</c:v>
                </c:pt>
                <c:pt idx="40">
                  <c:v>-0.5788255199950072</c:v>
                </c:pt>
                <c:pt idx="41">
                  <c:v>-0.57856380000157515</c:v>
                </c:pt>
                <c:pt idx="42">
                  <c:v>-0.58100208000541897</c:v>
                </c:pt>
                <c:pt idx="43">
                  <c:v>-0.5790398000026471</c:v>
                </c:pt>
                <c:pt idx="44">
                  <c:v>-0.57918819999758853</c:v>
                </c:pt>
                <c:pt idx="45">
                  <c:v>-0.57835796000290429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34-4177-9636-CE28114B4C00}"/>
            </c:ext>
          </c:extLst>
        </c:ser>
        <c:ser>
          <c:idx val="1"/>
          <c:order val="1"/>
          <c:tx>
            <c:strRef>
              <c:f>'Q_fit (4)'!$V$1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(4)'!$U$2:$U$24</c:f>
              <c:numCache>
                <c:formatCode>General</c:formatCode>
                <c:ptCount val="23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</c:numCache>
            </c:numRef>
          </c:xVal>
          <c:yVal>
            <c:numRef>
              <c:f>'Q_fit (4)'!$V$2:$V$24</c:f>
              <c:numCache>
                <c:formatCode>General</c:formatCode>
                <c:ptCount val="23"/>
                <c:pt idx="0">
                  <c:v>0.2090608071852379</c:v>
                </c:pt>
                <c:pt idx="1">
                  <c:v>0.1260483118405713</c:v>
                </c:pt>
                <c:pt idx="2">
                  <c:v>4.7629108691741306E-2</c:v>
                </c:pt>
                <c:pt idx="3">
                  <c:v>-2.6196802261252317E-2</c:v>
                </c:pt>
                <c:pt idx="4">
                  <c:v>-9.5429421018409233E-2</c:v>
                </c:pt>
                <c:pt idx="5">
                  <c:v>-0.16006874757972978</c:v>
                </c:pt>
                <c:pt idx="6">
                  <c:v>-0.22011478194521383</c:v>
                </c:pt>
                <c:pt idx="7">
                  <c:v>-0.27556752411486118</c:v>
                </c:pt>
                <c:pt idx="8">
                  <c:v>-0.32642697408867216</c:v>
                </c:pt>
                <c:pt idx="9">
                  <c:v>-0.37269313186664649</c:v>
                </c:pt>
                <c:pt idx="10">
                  <c:v>-0.41436599744878433</c:v>
                </c:pt>
                <c:pt idx="11">
                  <c:v>-0.45144557083508563</c:v>
                </c:pt>
                <c:pt idx="12">
                  <c:v>-0.48393185202555045</c:v>
                </c:pt>
                <c:pt idx="13">
                  <c:v>-0.51182484102017878</c:v>
                </c:pt>
                <c:pt idx="14">
                  <c:v>-0.53512453781897062</c:v>
                </c:pt>
                <c:pt idx="15">
                  <c:v>-0.55383094242192576</c:v>
                </c:pt>
                <c:pt idx="16">
                  <c:v>-0.56794405482904453</c:v>
                </c:pt>
                <c:pt idx="17">
                  <c:v>-0.57746387504032659</c:v>
                </c:pt>
                <c:pt idx="18">
                  <c:v>-0.58239040305577228</c:v>
                </c:pt>
                <c:pt idx="19">
                  <c:v>-0.58272363887538148</c:v>
                </c:pt>
                <c:pt idx="20">
                  <c:v>-0.57846358249915408</c:v>
                </c:pt>
                <c:pt idx="21">
                  <c:v>-0.5696102339270902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34-4177-9636-CE28114B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3760"/>
        <c:axId val="1"/>
      </c:scatterChart>
      <c:valAx>
        <c:axId val="613253760"/>
        <c:scaling>
          <c:orientation val="minMax"/>
          <c:max val="0.5"/>
          <c:min val="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3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266666666666665"/>
          <c:y val="0.93197278911564629"/>
          <c:w val="0.58533333333333326"/>
          <c:h val="0.979591836734693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layout>
        <c:manualLayout>
          <c:xMode val="edge"/>
          <c:yMode val="edge"/>
          <c:x val="0.38390125382933943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99439307577353E-2"/>
          <c:y val="0.11838042244822834"/>
          <c:w val="0.87461366417562414"/>
          <c:h val="0.688475614764696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(3)'!$C$21:$C$1974</c:f>
                <c:numCache>
                  <c:formatCode>General</c:formatCode>
                  <c:ptCount val="1954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  <c:pt idx="46">
                    <c:v>50147.5838</c:v>
                  </c:pt>
                  <c:pt idx="47">
                    <c:v>50547.404199999997</c:v>
                  </c:pt>
                  <c:pt idx="48">
                    <c:v>50904.374300000003</c:v>
                  </c:pt>
                  <c:pt idx="49">
                    <c:v>50945.486799999999</c:v>
                  </c:pt>
                  <c:pt idx="50">
                    <c:v>51256.422700000003</c:v>
                  </c:pt>
                  <c:pt idx="51">
                    <c:v>51270.608999999997</c:v>
                  </c:pt>
                  <c:pt idx="52">
                    <c:v>52362.36</c:v>
                  </c:pt>
                  <c:pt idx="53">
                    <c:v>52401.450799999999</c:v>
                  </c:pt>
                  <c:pt idx="54">
                    <c:v>53409.534599999999</c:v>
                  </c:pt>
                  <c:pt idx="55">
                    <c:v>53758.689100000003</c:v>
                  </c:pt>
                  <c:pt idx="56">
                    <c:v>53767.664400000001</c:v>
                  </c:pt>
                  <c:pt idx="57">
                    <c:v>53772.585099999997</c:v>
                  </c:pt>
                  <c:pt idx="58">
                    <c:v>53774.612699999998</c:v>
                  </c:pt>
                  <c:pt idx="59">
                    <c:v>53794.588199999998</c:v>
                  </c:pt>
                  <c:pt idx="60">
                    <c:v>53800.668700000002</c:v>
                  </c:pt>
                  <c:pt idx="61">
                    <c:v>53803.563499999997</c:v>
                  </c:pt>
                  <c:pt idx="62">
                    <c:v>53829.908900000002</c:v>
                  </c:pt>
                  <c:pt idx="63">
                    <c:v>53846.411099999998</c:v>
                  </c:pt>
                  <c:pt idx="64">
                    <c:v>53905.471899999997</c:v>
                  </c:pt>
                  <c:pt idx="65">
                    <c:v>53907.496899999998</c:v>
                  </c:pt>
                  <c:pt idx="66">
                    <c:v>54527.929600000003</c:v>
                  </c:pt>
                  <c:pt idx="67">
                    <c:v>54575.120499999997</c:v>
                  </c:pt>
                  <c:pt idx="68">
                    <c:v>54581.202700000002</c:v>
                  </c:pt>
                  <c:pt idx="69">
                    <c:v>54584.0982</c:v>
                  </c:pt>
                  <c:pt idx="70">
                    <c:v>54586.123200000002</c:v>
                  </c:pt>
                  <c:pt idx="71">
                    <c:v>54588.150099999999</c:v>
                  </c:pt>
                  <c:pt idx="72">
                    <c:v>54597.4133</c:v>
                  </c:pt>
                  <c:pt idx="73">
                    <c:v>54603.205000000002</c:v>
                  </c:pt>
                  <c:pt idx="74">
                    <c:v>54685.139000000003</c:v>
                  </c:pt>
                  <c:pt idx="75">
                    <c:v>54686.006999999998</c:v>
                  </c:pt>
                  <c:pt idx="76">
                    <c:v>54931.224099999999</c:v>
                  </c:pt>
                  <c:pt idx="77">
                    <c:v>54932.093500000003</c:v>
                  </c:pt>
                  <c:pt idx="78">
                    <c:v>54934.120199999998</c:v>
                  </c:pt>
                  <c:pt idx="79">
                    <c:v>54941.359479999999</c:v>
                  </c:pt>
                  <c:pt idx="80">
                    <c:v>54951.201699999998</c:v>
                  </c:pt>
                  <c:pt idx="81">
                    <c:v>54955.832300000002</c:v>
                  </c:pt>
                  <c:pt idx="82">
                    <c:v>55314.254000000001</c:v>
                  </c:pt>
                  <c:pt idx="83">
                    <c:v>55327.282599999999</c:v>
                  </c:pt>
                  <c:pt idx="84">
                    <c:v>55332.204599999997</c:v>
                  </c:pt>
                  <c:pt idx="85">
                    <c:v>55337.126100000001</c:v>
                  </c:pt>
                  <c:pt idx="86">
                    <c:v>55350.154499999997</c:v>
                  </c:pt>
                  <c:pt idx="87">
                    <c:v>55352.180899999999</c:v>
                  </c:pt>
                  <c:pt idx="88">
                    <c:v>55353.048499999997</c:v>
                  </c:pt>
                  <c:pt idx="89">
                    <c:v>55354.207399999999</c:v>
                  </c:pt>
                </c:numCache>
              </c:numRef>
            </c:plus>
            <c:minus>
              <c:numRef>
                <c:f>'A (3)'!$C$21:$C$1974</c:f>
                <c:numCache>
                  <c:formatCode>General</c:formatCode>
                  <c:ptCount val="1954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  <c:pt idx="46">
                    <c:v>50147.5838</c:v>
                  </c:pt>
                  <c:pt idx="47">
                    <c:v>50547.404199999997</c:v>
                  </c:pt>
                  <c:pt idx="48">
                    <c:v>50904.374300000003</c:v>
                  </c:pt>
                  <c:pt idx="49">
                    <c:v>50945.486799999999</c:v>
                  </c:pt>
                  <c:pt idx="50">
                    <c:v>51256.422700000003</c:v>
                  </c:pt>
                  <c:pt idx="51">
                    <c:v>51270.608999999997</c:v>
                  </c:pt>
                  <c:pt idx="52">
                    <c:v>52362.36</c:v>
                  </c:pt>
                  <c:pt idx="53">
                    <c:v>52401.450799999999</c:v>
                  </c:pt>
                  <c:pt idx="54">
                    <c:v>53409.534599999999</c:v>
                  </c:pt>
                  <c:pt idx="55">
                    <c:v>53758.689100000003</c:v>
                  </c:pt>
                  <c:pt idx="56">
                    <c:v>53767.664400000001</c:v>
                  </c:pt>
                  <c:pt idx="57">
                    <c:v>53772.585099999997</c:v>
                  </c:pt>
                  <c:pt idx="58">
                    <c:v>53774.612699999998</c:v>
                  </c:pt>
                  <c:pt idx="59">
                    <c:v>53794.588199999998</c:v>
                  </c:pt>
                  <c:pt idx="60">
                    <c:v>53800.668700000002</c:v>
                  </c:pt>
                  <c:pt idx="61">
                    <c:v>53803.563499999997</c:v>
                  </c:pt>
                  <c:pt idx="62">
                    <c:v>53829.908900000002</c:v>
                  </c:pt>
                  <c:pt idx="63">
                    <c:v>53846.411099999998</c:v>
                  </c:pt>
                  <c:pt idx="64">
                    <c:v>53905.471899999997</c:v>
                  </c:pt>
                  <c:pt idx="65">
                    <c:v>53907.496899999998</c:v>
                  </c:pt>
                  <c:pt idx="66">
                    <c:v>54527.929600000003</c:v>
                  </c:pt>
                  <c:pt idx="67">
                    <c:v>54575.120499999997</c:v>
                  </c:pt>
                  <c:pt idx="68">
                    <c:v>54581.202700000002</c:v>
                  </c:pt>
                  <c:pt idx="69">
                    <c:v>54584.0982</c:v>
                  </c:pt>
                  <c:pt idx="70">
                    <c:v>54586.123200000002</c:v>
                  </c:pt>
                  <c:pt idx="71">
                    <c:v>54588.150099999999</c:v>
                  </c:pt>
                  <c:pt idx="72">
                    <c:v>54597.4133</c:v>
                  </c:pt>
                  <c:pt idx="73">
                    <c:v>54603.205000000002</c:v>
                  </c:pt>
                  <c:pt idx="74">
                    <c:v>54685.139000000003</c:v>
                  </c:pt>
                  <c:pt idx="75">
                    <c:v>54686.006999999998</c:v>
                  </c:pt>
                  <c:pt idx="76">
                    <c:v>54931.224099999999</c:v>
                  </c:pt>
                  <c:pt idx="77">
                    <c:v>54932.093500000003</c:v>
                  </c:pt>
                  <c:pt idx="78">
                    <c:v>54934.120199999998</c:v>
                  </c:pt>
                  <c:pt idx="79">
                    <c:v>54941.359479999999</c:v>
                  </c:pt>
                  <c:pt idx="80">
                    <c:v>54951.201699999998</c:v>
                  </c:pt>
                  <c:pt idx="81">
                    <c:v>54955.832300000002</c:v>
                  </c:pt>
                  <c:pt idx="82">
                    <c:v>55314.254000000001</c:v>
                  </c:pt>
                  <c:pt idx="83">
                    <c:v>55327.282599999999</c:v>
                  </c:pt>
                  <c:pt idx="84">
                    <c:v>55332.204599999997</c:v>
                  </c:pt>
                  <c:pt idx="85">
                    <c:v>55337.126100000001</c:v>
                  </c:pt>
                  <c:pt idx="86">
                    <c:v>55350.154499999997</c:v>
                  </c:pt>
                  <c:pt idx="87">
                    <c:v>55352.180899999999</c:v>
                  </c:pt>
                  <c:pt idx="88">
                    <c:v>55353.048499999997</c:v>
                  </c:pt>
                  <c:pt idx="89">
                    <c:v>55354.207399999999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(3)'!$H$21:$H$973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E3-4623-9D90-B97D9DE2B937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IBVS 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(3)'!$D$21:$D$101</c:f>
                <c:numCache>
                  <c:formatCode>General</c:formatCode>
                  <c:ptCount val="8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2.9999999999999997E-4</c:v>
                  </c:pt>
                  <c:pt idx="47">
                    <c:v>4.0000000000000002E-4</c:v>
                  </c:pt>
                  <c:pt idx="48">
                    <c:v>2.9999999999999997E-4</c:v>
                  </c:pt>
                  <c:pt idx="49">
                    <c:v>5.0000000000000001E-4</c:v>
                  </c:pt>
                  <c:pt idx="50">
                    <c:v>4.0000000000000002E-4</c:v>
                  </c:pt>
                  <c:pt idx="51">
                    <c:v>1.1000000000000001E-3</c:v>
                  </c:pt>
                  <c:pt idx="52">
                    <c:v>3.0000000000000001E-3</c:v>
                  </c:pt>
                  <c:pt idx="53">
                    <c:v>8.0000000000000004E-4</c:v>
                  </c:pt>
                  <c:pt idx="54">
                    <c:v>6.9999999999999999E-4</c:v>
                  </c:pt>
                  <c:pt idx="55">
                    <c:v>2.9999999999999997E-4</c:v>
                  </c:pt>
                  <c:pt idx="56">
                    <c:v>2.9999999999999997E-4</c:v>
                  </c:pt>
                  <c:pt idx="57">
                    <c:v>1E-4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5.9999999999999995E-4</c:v>
                  </c:pt>
                  <c:pt idx="70">
                    <c:v>6.9999999999999999E-4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2.9999999999999997E-4</c:v>
                  </c:pt>
                  <c:pt idx="75">
                    <c:v>5.0000000000000001E-4</c:v>
                  </c:pt>
                  <c:pt idx="76">
                    <c:v>2.9999999999999997E-4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2.0000000000000001E-4</c:v>
                  </c:pt>
                </c:numCache>
              </c:numRef>
            </c:plus>
            <c:minus>
              <c:numRef>
                <c:f>'A (3)'!$D$21:$D$101</c:f>
                <c:numCache>
                  <c:formatCode>General</c:formatCode>
                  <c:ptCount val="8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2.9999999999999997E-4</c:v>
                  </c:pt>
                  <c:pt idx="47">
                    <c:v>4.0000000000000002E-4</c:v>
                  </c:pt>
                  <c:pt idx="48">
                    <c:v>2.9999999999999997E-4</c:v>
                  </c:pt>
                  <c:pt idx="49">
                    <c:v>5.0000000000000001E-4</c:v>
                  </c:pt>
                  <c:pt idx="50">
                    <c:v>4.0000000000000002E-4</c:v>
                  </c:pt>
                  <c:pt idx="51">
                    <c:v>1.1000000000000001E-3</c:v>
                  </c:pt>
                  <c:pt idx="52">
                    <c:v>3.0000000000000001E-3</c:v>
                  </c:pt>
                  <c:pt idx="53">
                    <c:v>8.0000000000000004E-4</c:v>
                  </c:pt>
                  <c:pt idx="54">
                    <c:v>6.9999999999999999E-4</c:v>
                  </c:pt>
                  <c:pt idx="55">
                    <c:v>2.9999999999999997E-4</c:v>
                  </c:pt>
                  <c:pt idx="56">
                    <c:v>2.9999999999999997E-4</c:v>
                  </c:pt>
                  <c:pt idx="57">
                    <c:v>1E-4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5.9999999999999995E-4</c:v>
                  </c:pt>
                  <c:pt idx="70">
                    <c:v>6.9999999999999999E-4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2.9999999999999997E-4</c:v>
                  </c:pt>
                  <c:pt idx="75">
                    <c:v>5.0000000000000001E-4</c:v>
                  </c:pt>
                  <c:pt idx="76">
                    <c:v>2.9999999999999997E-4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(3)'!$I$21:$I$973</c:f>
              <c:numCache>
                <c:formatCode>General</c:formatCode>
                <c:ptCount val="953"/>
                <c:pt idx="0">
                  <c:v>0.72902700000122422</c:v>
                </c:pt>
                <c:pt idx="1">
                  <c:v>0.74553449999802979</c:v>
                </c:pt>
                <c:pt idx="2">
                  <c:v>0.68687800000043353</c:v>
                </c:pt>
                <c:pt idx="3">
                  <c:v>0.56462549999923795</c:v>
                </c:pt>
                <c:pt idx="4">
                  <c:v>0.55495300000256975</c:v>
                </c:pt>
                <c:pt idx="5">
                  <c:v>0.55360300000029383</c:v>
                </c:pt>
                <c:pt idx="6">
                  <c:v>0.35449150000204099</c:v>
                </c:pt>
                <c:pt idx="7">
                  <c:v>0.34546750000299653</c:v>
                </c:pt>
                <c:pt idx="8">
                  <c:v>0.36230999999679625</c:v>
                </c:pt>
                <c:pt idx="9">
                  <c:v>0.26855600000271806</c:v>
                </c:pt>
                <c:pt idx="10">
                  <c:v>0.24105000000417931</c:v>
                </c:pt>
                <c:pt idx="11">
                  <c:v>0.20781100000021979</c:v>
                </c:pt>
                <c:pt idx="12">
                  <c:v>0.20833750000019791</c:v>
                </c:pt>
                <c:pt idx="13">
                  <c:v>0.2628785000051721</c:v>
                </c:pt>
                <c:pt idx="14">
                  <c:v>0.22542099999554921</c:v>
                </c:pt>
                <c:pt idx="15">
                  <c:v>0.23963750000257278</c:v>
                </c:pt>
                <c:pt idx="16">
                  <c:v>0.24339499999769032</c:v>
                </c:pt>
                <c:pt idx="17">
                  <c:v>0.1749710000003688</c:v>
                </c:pt>
                <c:pt idx="18">
                  <c:v>0.16305250000004889</c:v>
                </c:pt>
                <c:pt idx="19">
                  <c:v>0.21454150000499794</c:v>
                </c:pt>
                <c:pt idx="20">
                  <c:v>0.22378599999501603</c:v>
                </c:pt>
                <c:pt idx="21">
                  <c:v>7.8535000000556465E-2</c:v>
                </c:pt>
                <c:pt idx="22">
                  <c:v>-4.9430500002927147E-2</c:v>
                </c:pt>
                <c:pt idx="23">
                  <c:v>2.1829500001331326E-2</c:v>
                </c:pt>
                <c:pt idx="24">
                  <c:v>2.5313500002084766E-2</c:v>
                </c:pt>
                <c:pt idx="25">
                  <c:v>1.0205999999016058E-2</c:v>
                </c:pt>
                <c:pt idx="26">
                  <c:v>3.480699999636272E-2</c:v>
                </c:pt>
                <c:pt idx="27">
                  <c:v>-1.112200000352459E-2</c:v>
                </c:pt>
                <c:pt idx="28">
                  <c:v>-4.1442499998083804E-2</c:v>
                </c:pt>
                <c:pt idx="29">
                  <c:v>2.5454999995417893E-3</c:v>
                </c:pt>
                <c:pt idx="30">
                  <c:v>6.9627000004402362E-2</c:v>
                </c:pt>
                <c:pt idx="31">
                  <c:v>-2.1525500000279862E-2</c:v>
                </c:pt>
                <c:pt idx="32">
                  <c:v>2.6790000047185458E-3</c:v>
                </c:pt>
                <c:pt idx="33">
                  <c:v>4.8827999999048188E-2</c:v>
                </c:pt>
                <c:pt idx="34">
                  <c:v>-4.454999999870779E-2</c:v>
                </c:pt>
                <c:pt idx="35">
                  <c:v>-8.5430000035557896E-3</c:v>
                </c:pt>
                <c:pt idx="36">
                  <c:v>-1.1961999996856321E-2</c:v>
                </c:pt>
                <c:pt idx="37">
                  <c:v>-1.9599999999627471E-2</c:v>
                </c:pt>
                <c:pt idx="38">
                  <c:v>-4.4783499994082376E-2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E3-4623-9D90-B97D9DE2B937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(3)'!$D$21:$D$21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(3)'!$J$21:$J$973</c:f>
              <c:numCache>
                <c:formatCode>General</c:formatCode>
                <c:ptCount val="953"/>
                <c:pt idx="39">
                  <c:v>-2.6789000003191177E-2</c:v>
                </c:pt>
                <c:pt idx="40">
                  <c:v>-2.9966999994940124E-2</c:v>
                </c:pt>
                <c:pt idx="41">
                  <c:v>-2.9707499998039566E-2</c:v>
                </c:pt>
                <c:pt idx="42">
                  <c:v>-3.2147999998414889E-2</c:v>
                </c:pt>
                <c:pt idx="43">
                  <c:v>-3.0257500002335291E-2</c:v>
                </c:pt>
                <c:pt idx="44">
                  <c:v>-3.0472499995084945E-2</c:v>
                </c:pt>
                <c:pt idx="45">
                  <c:v>-2.9698499994992744E-2</c:v>
                </c:pt>
                <c:pt idx="46">
                  <c:v>-3.2480999994731974E-2</c:v>
                </c:pt>
                <c:pt idx="47">
                  <c:v>-3.0224499998439569E-2</c:v>
                </c:pt>
                <c:pt idx="48">
                  <c:v>-3.0269999995653052E-2</c:v>
                </c:pt>
                <c:pt idx="49">
                  <c:v>-2.8686999998171814E-2</c:v>
                </c:pt>
                <c:pt idx="50">
                  <c:v>-3.0285999993793666E-2</c:v>
                </c:pt>
                <c:pt idx="51">
                  <c:v>-3.0147500001476146E-2</c:v>
                </c:pt>
                <c:pt idx="52">
                  <c:v>-3.4555999998701736E-2</c:v>
                </c:pt>
                <c:pt idx="53">
                  <c:v>-2.8078499999537598E-2</c:v>
                </c:pt>
                <c:pt idx="54">
                  <c:v>-3.0285499997262377E-2</c:v>
                </c:pt>
                <c:pt idx="63">
                  <c:v>-2.9656999999133404E-2</c:v>
                </c:pt>
                <c:pt idx="72">
                  <c:v>-2.5475999995251186E-2</c:v>
                </c:pt>
                <c:pt idx="81">
                  <c:v>-2.4188999996113125E-2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E3-4623-9D90-B97D9DE2B937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(3)'!$K$21:$K$973</c:f>
              <c:numCache>
                <c:formatCode>General</c:formatCode>
                <c:ptCount val="953"/>
                <c:pt idx="62">
                  <c:v>-2.9587499993795063E-2</c:v>
                </c:pt>
                <c:pt idx="66">
                  <c:v>-2.5935999990906566E-2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E3-4623-9D90-B97D9DE2B937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E3-4623-9D90-B97D9DE2B937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E3-4623-9D90-B97D9DE2B937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(3)'!$N$21:$N$973</c:f>
              <c:numCache>
                <c:formatCode>General</c:formatCode>
                <c:ptCount val="953"/>
                <c:pt idx="55">
                  <c:v>-2.9066499992040917E-2</c:v>
                </c:pt>
                <c:pt idx="56">
                  <c:v>-2.8684999997494742E-2</c:v>
                </c:pt>
                <c:pt idx="57">
                  <c:v>-2.9714500000409316E-2</c:v>
                </c:pt>
                <c:pt idx="58">
                  <c:v>-2.8708999998343643E-2</c:v>
                </c:pt>
                <c:pt idx="59">
                  <c:v>-2.9640499997185543E-2</c:v>
                </c:pt>
                <c:pt idx="60">
                  <c:v>-2.8923999991093297E-2</c:v>
                </c:pt>
                <c:pt idx="61">
                  <c:v>-2.9259000002639368E-2</c:v>
                </c:pt>
                <c:pt idx="64">
                  <c:v>-2.9610999998112675E-2</c:v>
                </c:pt>
                <c:pt idx="65">
                  <c:v>-3.1205499995849095E-2</c:v>
                </c:pt>
                <c:pt idx="67">
                  <c:v>-2.5736499999766238E-2</c:v>
                </c:pt>
                <c:pt idx="68">
                  <c:v>-2.3320000000239816E-2</c:v>
                </c:pt>
                <c:pt idx="69">
                  <c:v>-2.2955000000365544E-2</c:v>
                </c:pt>
                <c:pt idx="70">
                  <c:v>-2.4549499998101965E-2</c:v>
                </c:pt>
                <c:pt idx="71">
                  <c:v>-2.4244000000180677E-2</c:v>
                </c:pt>
                <c:pt idx="73">
                  <c:v>-2.4045999991358258E-2</c:v>
                </c:pt>
                <c:pt idx="74">
                  <c:v>-2.2366499993950129E-2</c:v>
                </c:pt>
                <c:pt idx="75">
                  <c:v>-2.2906999998667743E-2</c:v>
                </c:pt>
                <c:pt idx="76">
                  <c:v>-2.3741499993775506E-2</c:v>
                </c:pt>
                <c:pt idx="77">
                  <c:v>-2.2881999990204349E-2</c:v>
                </c:pt>
                <c:pt idx="78">
                  <c:v>-2.2776500001782551E-2</c:v>
                </c:pt>
                <c:pt idx="79">
                  <c:v>-2.1333999997295905E-2</c:v>
                </c:pt>
                <c:pt idx="80">
                  <c:v>-2.2573000002012122E-2</c:v>
                </c:pt>
                <c:pt idx="82">
                  <c:v>-2.0201999999699183E-2</c:v>
                </c:pt>
                <c:pt idx="83">
                  <c:v>-1.9709499996679369E-2</c:v>
                </c:pt>
                <c:pt idx="84">
                  <c:v>-1.9438999996054918E-2</c:v>
                </c:pt>
                <c:pt idx="85">
                  <c:v>-1.9668499997351319E-2</c:v>
                </c:pt>
                <c:pt idx="86">
                  <c:v>-1.9376000003830995E-2</c:v>
                </c:pt>
                <c:pt idx="87">
                  <c:v>-1.9570500000554603E-2</c:v>
                </c:pt>
                <c:pt idx="88">
                  <c:v>-2.0511000002443325E-2</c:v>
                </c:pt>
                <c:pt idx="89">
                  <c:v>-1.9664999999804422E-2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E3-4623-9D90-B97D9DE2B937}"/>
            </c:ext>
          </c:extLst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(3)'!$O$21:$O$973</c:f>
              <c:numCache>
                <c:formatCode>General</c:formatCode>
                <c:ptCount val="953"/>
                <c:pt idx="41">
                  <c:v>-3.3228240297262478E-2</c:v>
                </c:pt>
                <c:pt idx="42">
                  <c:v>-3.3226636615618255E-2</c:v>
                </c:pt>
                <c:pt idx="43">
                  <c:v>-3.3174784242454958E-2</c:v>
                </c:pt>
                <c:pt idx="44">
                  <c:v>-3.3126673793128183E-2</c:v>
                </c:pt>
                <c:pt idx="45">
                  <c:v>-3.3086047191474469E-2</c:v>
                </c:pt>
                <c:pt idx="46">
                  <c:v>-3.2607615500947131E-2</c:v>
                </c:pt>
                <c:pt idx="47">
                  <c:v>-3.1869387384055231E-2</c:v>
                </c:pt>
                <c:pt idx="48">
                  <c:v>-3.1210274228278462E-2</c:v>
                </c:pt>
                <c:pt idx="49">
                  <c:v>-3.1134366630451778E-2</c:v>
                </c:pt>
                <c:pt idx="50">
                  <c:v>-3.0560248601818975E-2</c:v>
                </c:pt>
                <c:pt idx="51">
                  <c:v>-3.0534055134963288E-2</c:v>
                </c:pt>
                <c:pt idx="52">
                  <c:v>-2.8518227308171572E-2</c:v>
                </c:pt>
                <c:pt idx="53">
                  <c:v>-2.8446061634181417E-2</c:v>
                </c:pt>
                <c:pt idx="54">
                  <c:v>-2.6584721805783446E-2</c:v>
                </c:pt>
                <c:pt idx="55">
                  <c:v>-2.5940041784804711E-2</c:v>
                </c:pt>
                <c:pt idx="56">
                  <c:v>-2.5923470407814377E-2</c:v>
                </c:pt>
                <c:pt idx="57">
                  <c:v>-2.5914382878497094E-2</c:v>
                </c:pt>
                <c:pt idx="58">
                  <c:v>-2.5910640954660571E-2</c:v>
                </c:pt>
                <c:pt idx="59">
                  <c:v>-2.5873756276843379E-2</c:v>
                </c:pt>
                <c:pt idx="60">
                  <c:v>-2.5862530505333797E-2</c:v>
                </c:pt>
                <c:pt idx="61">
                  <c:v>-2.5857184899853045E-2</c:v>
                </c:pt>
                <c:pt idx="62">
                  <c:v>-2.5808539889978201E-2</c:v>
                </c:pt>
                <c:pt idx="63">
                  <c:v>-2.5778069938737914E-2</c:v>
                </c:pt>
                <c:pt idx="64">
                  <c:v>-2.5669019586930561E-2</c:v>
                </c:pt>
                <c:pt idx="65">
                  <c:v>-2.5665277663094038E-2</c:v>
                </c:pt>
                <c:pt idx="66">
                  <c:v>-2.4519714408568809E-2</c:v>
                </c:pt>
                <c:pt idx="67">
                  <c:v>-2.4432581039232543E-2</c:v>
                </c:pt>
                <c:pt idx="68">
                  <c:v>-2.4421355267722961E-2</c:v>
                </c:pt>
                <c:pt idx="69">
                  <c:v>-2.4416009662242208E-2</c:v>
                </c:pt>
                <c:pt idx="70">
                  <c:v>-2.4412267738405685E-2</c:v>
                </c:pt>
                <c:pt idx="71">
                  <c:v>-2.4408525814569156E-2</c:v>
                </c:pt>
                <c:pt idx="72">
                  <c:v>-2.4391419877030751E-2</c:v>
                </c:pt>
                <c:pt idx="73">
                  <c:v>-2.4380728666069246E-2</c:v>
                </c:pt>
                <c:pt idx="74">
                  <c:v>-2.4229448030963954E-2</c:v>
                </c:pt>
                <c:pt idx="75">
                  <c:v>-2.4227844349319724E-2</c:v>
                </c:pt>
                <c:pt idx="76">
                  <c:v>-2.3775071565100003E-2</c:v>
                </c:pt>
                <c:pt idx="77">
                  <c:v>-2.3773467883455773E-2</c:v>
                </c:pt>
                <c:pt idx="78">
                  <c:v>-2.3769725959619251E-2</c:v>
                </c:pt>
                <c:pt idx="79">
                  <c:v>-2.3756361945917369E-2</c:v>
                </c:pt>
                <c:pt idx="80">
                  <c:v>-2.3738186887282811E-2</c:v>
                </c:pt>
                <c:pt idx="81">
                  <c:v>-2.3729633918513605E-2</c:v>
                </c:pt>
                <c:pt idx="82">
                  <c:v>-2.3067847959996467E-2</c:v>
                </c:pt>
                <c:pt idx="83">
                  <c:v>-2.304379273533308E-2</c:v>
                </c:pt>
                <c:pt idx="84">
                  <c:v>-2.3034705206015797E-2</c:v>
                </c:pt>
                <c:pt idx="85">
                  <c:v>-2.3025617676698522E-2</c:v>
                </c:pt>
                <c:pt idx="86">
                  <c:v>-2.3001562452035135E-2</c:v>
                </c:pt>
                <c:pt idx="87">
                  <c:v>-2.2997820528198605E-2</c:v>
                </c:pt>
                <c:pt idx="88">
                  <c:v>-2.2996216846554382E-2</c:v>
                </c:pt>
                <c:pt idx="89">
                  <c:v>-2.2994078604362082E-2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E3-4623-9D90-B97D9DE2B937}"/>
            </c:ext>
          </c:extLst>
        </c:ser>
        <c:ser>
          <c:idx val="8"/>
          <c:order val="8"/>
          <c:tx>
            <c:strRef>
              <c:f>'A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(3)'!$V$2:$V$20</c:f>
              <c:numCache>
                <c:formatCode>General</c:formatCode>
                <c:ptCount val="19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</c:numCache>
            </c:numRef>
          </c:xVal>
          <c:yVal>
            <c:numRef>
              <c:f>'A (3)'!$W$2:$W$20</c:f>
              <c:numCache>
                <c:formatCode>General</c:formatCode>
                <c:ptCount val="19"/>
                <c:pt idx="0">
                  <c:v>0.74103075598718549</c:v>
                </c:pt>
                <c:pt idx="1">
                  <c:v>0.6338625127488835</c:v>
                </c:pt>
                <c:pt idx="2">
                  <c:v>0.53463659757745519</c:v>
                </c:pt>
                <c:pt idx="3">
                  <c:v>0.44335301047290065</c:v>
                </c:pt>
                <c:pt idx="4">
                  <c:v>0.3600117514352198</c:v>
                </c:pt>
                <c:pt idx="5">
                  <c:v>0.28461282046441272</c:v>
                </c:pt>
                <c:pt idx="6">
                  <c:v>0.21715621756047934</c:v>
                </c:pt>
                <c:pt idx="7">
                  <c:v>0.15764194272341972</c:v>
                </c:pt>
                <c:pt idx="8">
                  <c:v>0.1060699959532338</c:v>
                </c:pt>
                <c:pt idx="9">
                  <c:v>6.244037724992163E-2</c:v>
                </c:pt>
                <c:pt idx="10">
                  <c:v>2.675308661348319E-2</c:v>
                </c:pt>
                <c:pt idx="11">
                  <c:v>-9.9187595608157819E-4</c:v>
                </c:pt>
                <c:pt idx="12">
                  <c:v>-2.0794510458772564E-2</c:v>
                </c:pt>
                <c:pt idx="13">
                  <c:v>-3.2654816894589822E-2</c:v>
                </c:pt>
                <c:pt idx="14">
                  <c:v>-3.6572795263533298E-2</c:v>
                </c:pt>
                <c:pt idx="15">
                  <c:v>-3.2548445565603101E-2</c:v>
                </c:pt>
                <c:pt idx="16">
                  <c:v>-2.0581767800799122E-2</c:v>
                </c:pt>
                <c:pt idx="17">
                  <c:v>-6.7276196912113839E-4</c:v>
                </c:pt>
                <c:pt idx="18">
                  <c:v>2.7178571929429962E-2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AE3-4623-9D90-B97D9DE2B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1016"/>
        <c:axId val="1"/>
      </c:scatterChart>
      <c:valAx>
        <c:axId val="749431016"/>
        <c:scaling>
          <c:orientation val="minMax"/>
          <c:max val="55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535636218847257"/>
              <c:y val="0.86916149500004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10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990728326141894"/>
          <c:y val="0.91900605882208652"/>
          <c:w val="0.96904106026994308"/>
          <c:h val="0.981311681834163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layout>
        <c:manualLayout>
          <c:xMode val="edge"/>
          <c:yMode val="edge"/>
          <c:x val="0.38003288236313454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77275464968717E-2"/>
          <c:y val="0.11854103343465046"/>
          <c:w val="0.85990473389809452"/>
          <c:h val="0.69300911854103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(3)'!$C$21:$C$1974</c:f>
                <c:numCache>
                  <c:formatCode>General</c:formatCode>
                  <c:ptCount val="1954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  <c:pt idx="46">
                    <c:v>50147.5838</c:v>
                  </c:pt>
                  <c:pt idx="47">
                    <c:v>50547.404199999997</c:v>
                  </c:pt>
                  <c:pt idx="48">
                    <c:v>50904.374300000003</c:v>
                  </c:pt>
                  <c:pt idx="49">
                    <c:v>50945.486799999999</c:v>
                  </c:pt>
                  <c:pt idx="50">
                    <c:v>51256.422700000003</c:v>
                  </c:pt>
                  <c:pt idx="51">
                    <c:v>51270.608999999997</c:v>
                  </c:pt>
                  <c:pt idx="52">
                    <c:v>52362.36</c:v>
                  </c:pt>
                  <c:pt idx="53">
                    <c:v>52401.450799999999</c:v>
                  </c:pt>
                  <c:pt idx="54">
                    <c:v>53409.534599999999</c:v>
                  </c:pt>
                  <c:pt idx="55">
                    <c:v>53758.689100000003</c:v>
                  </c:pt>
                  <c:pt idx="56">
                    <c:v>53767.664400000001</c:v>
                  </c:pt>
                  <c:pt idx="57">
                    <c:v>53772.585099999997</c:v>
                  </c:pt>
                  <c:pt idx="58">
                    <c:v>53774.612699999998</c:v>
                  </c:pt>
                  <c:pt idx="59">
                    <c:v>53794.588199999998</c:v>
                  </c:pt>
                  <c:pt idx="60">
                    <c:v>53800.668700000002</c:v>
                  </c:pt>
                  <c:pt idx="61">
                    <c:v>53803.563499999997</c:v>
                  </c:pt>
                  <c:pt idx="62">
                    <c:v>53829.908900000002</c:v>
                  </c:pt>
                  <c:pt idx="63">
                    <c:v>53846.411099999998</c:v>
                  </c:pt>
                  <c:pt idx="64">
                    <c:v>53905.471899999997</c:v>
                  </c:pt>
                  <c:pt idx="65">
                    <c:v>53907.496899999998</c:v>
                  </c:pt>
                  <c:pt idx="66">
                    <c:v>54527.929600000003</c:v>
                  </c:pt>
                  <c:pt idx="67">
                    <c:v>54575.120499999997</c:v>
                  </c:pt>
                  <c:pt idx="68">
                    <c:v>54581.202700000002</c:v>
                  </c:pt>
                  <c:pt idx="69">
                    <c:v>54584.0982</c:v>
                  </c:pt>
                  <c:pt idx="70">
                    <c:v>54586.123200000002</c:v>
                  </c:pt>
                  <c:pt idx="71">
                    <c:v>54588.150099999999</c:v>
                  </c:pt>
                  <c:pt idx="72">
                    <c:v>54597.4133</c:v>
                  </c:pt>
                  <c:pt idx="73">
                    <c:v>54603.205000000002</c:v>
                  </c:pt>
                  <c:pt idx="74">
                    <c:v>54685.139000000003</c:v>
                  </c:pt>
                  <c:pt idx="75">
                    <c:v>54686.006999999998</c:v>
                  </c:pt>
                  <c:pt idx="76">
                    <c:v>54931.224099999999</c:v>
                  </c:pt>
                  <c:pt idx="77">
                    <c:v>54932.093500000003</c:v>
                  </c:pt>
                  <c:pt idx="78">
                    <c:v>54934.120199999998</c:v>
                  </c:pt>
                  <c:pt idx="79">
                    <c:v>54941.359479999999</c:v>
                  </c:pt>
                  <c:pt idx="80">
                    <c:v>54951.201699999998</c:v>
                  </c:pt>
                  <c:pt idx="81">
                    <c:v>54955.832300000002</c:v>
                  </c:pt>
                  <c:pt idx="82">
                    <c:v>55314.254000000001</c:v>
                  </c:pt>
                  <c:pt idx="83">
                    <c:v>55327.282599999999</c:v>
                  </c:pt>
                  <c:pt idx="84">
                    <c:v>55332.204599999997</c:v>
                  </c:pt>
                  <c:pt idx="85">
                    <c:v>55337.126100000001</c:v>
                  </c:pt>
                  <c:pt idx="86">
                    <c:v>55350.154499999997</c:v>
                  </c:pt>
                  <c:pt idx="87">
                    <c:v>55352.180899999999</c:v>
                  </c:pt>
                  <c:pt idx="88">
                    <c:v>55353.048499999997</c:v>
                  </c:pt>
                  <c:pt idx="89">
                    <c:v>55354.207399999999</c:v>
                  </c:pt>
                </c:numCache>
              </c:numRef>
            </c:plus>
            <c:minus>
              <c:numRef>
                <c:f>'A (3)'!$C$21:$C$1974</c:f>
                <c:numCache>
                  <c:formatCode>General</c:formatCode>
                  <c:ptCount val="1954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  <c:pt idx="46">
                    <c:v>50147.5838</c:v>
                  </c:pt>
                  <c:pt idx="47">
                    <c:v>50547.404199999997</c:v>
                  </c:pt>
                  <c:pt idx="48">
                    <c:v>50904.374300000003</c:v>
                  </c:pt>
                  <c:pt idx="49">
                    <c:v>50945.486799999999</c:v>
                  </c:pt>
                  <c:pt idx="50">
                    <c:v>51256.422700000003</c:v>
                  </c:pt>
                  <c:pt idx="51">
                    <c:v>51270.608999999997</c:v>
                  </c:pt>
                  <c:pt idx="52">
                    <c:v>52362.36</c:v>
                  </c:pt>
                  <c:pt idx="53">
                    <c:v>52401.450799999999</c:v>
                  </c:pt>
                  <c:pt idx="54">
                    <c:v>53409.534599999999</c:v>
                  </c:pt>
                  <c:pt idx="55">
                    <c:v>53758.689100000003</c:v>
                  </c:pt>
                  <c:pt idx="56">
                    <c:v>53767.664400000001</c:v>
                  </c:pt>
                  <c:pt idx="57">
                    <c:v>53772.585099999997</c:v>
                  </c:pt>
                  <c:pt idx="58">
                    <c:v>53774.612699999998</c:v>
                  </c:pt>
                  <c:pt idx="59">
                    <c:v>53794.588199999998</c:v>
                  </c:pt>
                  <c:pt idx="60">
                    <c:v>53800.668700000002</c:v>
                  </c:pt>
                  <c:pt idx="61">
                    <c:v>53803.563499999997</c:v>
                  </c:pt>
                  <c:pt idx="62">
                    <c:v>53829.908900000002</c:v>
                  </c:pt>
                  <c:pt idx="63">
                    <c:v>53846.411099999998</c:v>
                  </c:pt>
                  <c:pt idx="64">
                    <c:v>53905.471899999997</c:v>
                  </c:pt>
                  <c:pt idx="65">
                    <c:v>53907.496899999998</c:v>
                  </c:pt>
                  <c:pt idx="66">
                    <c:v>54527.929600000003</c:v>
                  </c:pt>
                  <c:pt idx="67">
                    <c:v>54575.120499999997</c:v>
                  </c:pt>
                  <c:pt idx="68">
                    <c:v>54581.202700000002</c:v>
                  </c:pt>
                  <c:pt idx="69">
                    <c:v>54584.0982</c:v>
                  </c:pt>
                  <c:pt idx="70">
                    <c:v>54586.123200000002</c:v>
                  </c:pt>
                  <c:pt idx="71">
                    <c:v>54588.150099999999</c:v>
                  </c:pt>
                  <c:pt idx="72">
                    <c:v>54597.4133</c:v>
                  </c:pt>
                  <c:pt idx="73">
                    <c:v>54603.205000000002</c:v>
                  </c:pt>
                  <c:pt idx="74">
                    <c:v>54685.139000000003</c:v>
                  </c:pt>
                  <c:pt idx="75">
                    <c:v>54686.006999999998</c:v>
                  </c:pt>
                  <c:pt idx="76">
                    <c:v>54931.224099999999</c:v>
                  </c:pt>
                  <c:pt idx="77">
                    <c:v>54932.093500000003</c:v>
                  </c:pt>
                  <c:pt idx="78">
                    <c:v>54934.120199999998</c:v>
                  </c:pt>
                  <c:pt idx="79">
                    <c:v>54941.359479999999</c:v>
                  </c:pt>
                  <c:pt idx="80">
                    <c:v>54951.201699999998</c:v>
                  </c:pt>
                  <c:pt idx="81">
                    <c:v>54955.832300000002</c:v>
                  </c:pt>
                  <c:pt idx="82">
                    <c:v>55314.254000000001</c:v>
                  </c:pt>
                  <c:pt idx="83">
                    <c:v>55327.282599999999</c:v>
                  </c:pt>
                  <c:pt idx="84">
                    <c:v>55332.204599999997</c:v>
                  </c:pt>
                  <c:pt idx="85">
                    <c:v>55337.126100000001</c:v>
                  </c:pt>
                  <c:pt idx="86">
                    <c:v>55350.154499999997</c:v>
                  </c:pt>
                  <c:pt idx="87">
                    <c:v>55352.180899999999</c:v>
                  </c:pt>
                  <c:pt idx="88">
                    <c:v>55353.048499999997</c:v>
                  </c:pt>
                  <c:pt idx="89">
                    <c:v>55354.207399999999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(3)'!$H$21:$H$973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C-4AD6-A065-807D89113841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IBVS 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(3)'!$D$21:$D$101</c:f>
                <c:numCache>
                  <c:formatCode>General</c:formatCode>
                  <c:ptCount val="8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2.9999999999999997E-4</c:v>
                  </c:pt>
                  <c:pt idx="47">
                    <c:v>4.0000000000000002E-4</c:v>
                  </c:pt>
                  <c:pt idx="48">
                    <c:v>2.9999999999999997E-4</c:v>
                  </c:pt>
                  <c:pt idx="49">
                    <c:v>5.0000000000000001E-4</c:v>
                  </c:pt>
                  <c:pt idx="50">
                    <c:v>4.0000000000000002E-4</c:v>
                  </c:pt>
                  <c:pt idx="51">
                    <c:v>1.1000000000000001E-3</c:v>
                  </c:pt>
                  <c:pt idx="52">
                    <c:v>3.0000000000000001E-3</c:v>
                  </c:pt>
                  <c:pt idx="53">
                    <c:v>8.0000000000000004E-4</c:v>
                  </c:pt>
                  <c:pt idx="54">
                    <c:v>6.9999999999999999E-4</c:v>
                  </c:pt>
                  <c:pt idx="55">
                    <c:v>2.9999999999999997E-4</c:v>
                  </c:pt>
                  <c:pt idx="56">
                    <c:v>2.9999999999999997E-4</c:v>
                  </c:pt>
                  <c:pt idx="57">
                    <c:v>1E-4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5.9999999999999995E-4</c:v>
                  </c:pt>
                  <c:pt idx="70">
                    <c:v>6.9999999999999999E-4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2.9999999999999997E-4</c:v>
                  </c:pt>
                  <c:pt idx="75">
                    <c:v>5.0000000000000001E-4</c:v>
                  </c:pt>
                  <c:pt idx="76">
                    <c:v>2.9999999999999997E-4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2.0000000000000001E-4</c:v>
                  </c:pt>
                </c:numCache>
              </c:numRef>
            </c:plus>
            <c:minus>
              <c:numRef>
                <c:f>'A (3)'!$D$21:$D$101</c:f>
                <c:numCache>
                  <c:formatCode>General</c:formatCode>
                  <c:ptCount val="8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2.9999999999999997E-4</c:v>
                  </c:pt>
                  <c:pt idx="47">
                    <c:v>4.0000000000000002E-4</c:v>
                  </c:pt>
                  <c:pt idx="48">
                    <c:v>2.9999999999999997E-4</c:v>
                  </c:pt>
                  <c:pt idx="49">
                    <c:v>5.0000000000000001E-4</c:v>
                  </c:pt>
                  <c:pt idx="50">
                    <c:v>4.0000000000000002E-4</c:v>
                  </c:pt>
                  <c:pt idx="51">
                    <c:v>1.1000000000000001E-3</c:v>
                  </c:pt>
                  <c:pt idx="52">
                    <c:v>3.0000000000000001E-3</c:v>
                  </c:pt>
                  <c:pt idx="53">
                    <c:v>8.0000000000000004E-4</c:v>
                  </c:pt>
                  <c:pt idx="54">
                    <c:v>6.9999999999999999E-4</c:v>
                  </c:pt>
                  <c:pt idx="55">
                    <c:v>2.9999999999999997E-4</c:v>
                  </c:pt>
                  <c:pt idx="56">
                    <c:v>2.9999999999999997E-4</c:v>
                  </c:pt>
                  <c:pt idx="57">
                    <c:v>1E-4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2.0000000000000001E-4</c:v>
                  </c:pt>
                  <c:pt idx="63">
                    <c:v>4.0000000000000002E-4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5.9999999999999995E-4</c:v>
                  </c:pt>
                  <c:pt idx="70">
                    <c:v>6.9999999999999999E-4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2.9999999999999997E-4</c:v>
                  </c:pt>
                  <c:pt idx="75">
                    <c:v>5.0000000000000001E-4</c:v>
                  </c:pt>
                  <c:pt idx="76">
                    <c:v>2.9999999999999997E-4</c:v>
                  </c:pt>
                  <c:pt idx="77">
                    <c:v>2.9999999999999997E-4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(3)'!$I$21:$I$973</c:f>
              <c:numCache>
                <c:formatCode>General</c:formatCode>
                <c:ptCount val="953"/>
                <c:pt idx="0">
                  <c:v>0.72902700000122422</c:v>
                </c:pt>
                <c:pt idx="1">
                  <c:v>0.74553449999802979</c:v>
                </c:pt>
                <c:pt idx="2">
                  <c:v>0.68687800000043353</c:v>
                </c:pt>
                <c:pt idx="3">
                  <c:v>0.56462549999923795</c:v>
                </c:pt>
                <c:pt idx="4">
                  <c:v>0.55495300000256975</c:v>
                </c:pt>
                <c:pt idx="5">
                  <c:v>0.55360300000029383</c:v>
                </c:pt>
                <c:pt idx="6">
                  <c:v>0.35449150000204099</c:v>
                </c:pt>
                <c:pt idx="7">
                  <c:v>0.34546750000299653</c:v>
                </c:pt>
                <c:pt idx="8">
                  <c:v>0.36230999999679625</c:v>
                </c:pt>
                <c:pt idx="9">
                  <c:v>0.26855600000271806</c:v>
                </c:pt>
                <c:pt idx="10">
                  <c:v>0.24105000000417931</c:v>
                </c:pt>
                <c:pt idx="11">
                  <c:v>0.20781100000021979</c:v>
                </c:pt>
                <c:pt idx="12">
                  <c:v>0.20833750000019791</c:v>
                </c:pt>
                <c:pt idx="13">
                  <c:v>0.2628785000051721</c:v>
                </c:pt>
                <c:pt idx="14">
                  <c:v>0.22542099999554921</c:v>
                </c:pt>
                <c:pt idx="15">
                  <c:v>0.23963750000257278</c:v>
                </c:pt>
                <c:pt idx="16">
                  <c:v>0.24339499999769032</c:v>
                </c:pt>
                <c:pt idx="17">
                  <c:v>0.1749710000003688</c:v>
                </c:pt>
                <c:pt idx="18">
                  <c:v>0.16305250000004889</c:v>
                </c:pt>
                <c:pt idx="19">
                  <c:v>0.21454150000499794</c:v>
                </c:pt>
                <c:pt idx="20">
                  <c:v>0.22378599999501603</c:v>
                </c:pt>
                <c:pt idx="21">
                  <c:v>7.8535000000556465E-2</c:v>
                </c:pt>
                <c:pt idx="22">
                  <c:v>-4.9430500002927147E-2</c:v>
                </c:pt>
                <c:pt idx="23">
                  <c:v>2.1829500001331326E-2</c:v>
                </c:pt>
                <c:pt idx="24">
                  <c:v>2.5313500002084766E-2</c:v>
                </c:pt>
                <c:pt idx="25">
                  <c:v>1.0205999999016058E-2</c:v>
                </c:pt>
                <c:pt idx="26">
                  <c:v>3.480699999636272E-2</c:v>
                </c:pt>
                <c:pt idx="27">
                  <c:v>-1.112200000352459E-2</c:v>
                </c:pt>
                <c:pt idx="28">
                  <c:v>-4.1442499998083804E-2</c:v>
                </c:pt>
                <c:pt idx="29">
                  <c:v>2.5454999995417893E-3</c:v>
                </c:pt>
                <c:pt idx="30">
                  <c:v>6.9627000004402362E-2</c:v>
                </c:pt>
                <c:pt idx="31">
                  <c:v>-2.1525500000279862E-2</c:v>
                </c:pt>
                <c:pt idx="32">
                  <c:v>2.6790000047185458E-3</c:v>
                </c:pt>
                <c:pt idx="33">
                  <c:v>4.8827999999048188E-2</c:v>
                </c:pt>
                <c:pt idx="34">
                  <c:v>-4.454999999870779E-2</c:v>
                </c:pt>
                <c:pt idx="35">
                  <c:v>-8.5430000035557896E-3</c:v>
                </c:pt>
                <c:pt idx="36">
                  <c:v>-1.1961999996856321E-2</c:v>
                </c:pt>
                <c:pt idx="37">
                  <c:v>-1.9599999999627471E-2</c:v>
                </c:pt>
                <c:pt idx="38">
                  <c:v>-4.4783499994082376E-2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9C-4AD6-A065-807D89113841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(3)'!$D$21:$D$21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(3)'!$J$21:$J$973</c:f>
              <c:numCache>
                <c:formatCode>General</c:formatCode>
                <c:ptCount val="953"/>
                <c:pt idx="39">
                  <c:v>-2.6789000003191177E-2</c:v>
                </c:pt>
                <c:pt idx="40">
                  <c:v>-2.9966999994940124E-2</c:v>
                </c:pt>
                <c:pt idx="41">
                  <c:v>-2.9707499998039566E-2</c:v>
                </c:pt>
                <c:pt idx="42">
                  <c:v>-3.2147999998414889E-2</c:v>
                </c:pt>
                <c:pt idx="43">
                  <c:v>-3.0257500002335291E-2</c:v>
                </c:pt>
                <c:pt idx="44">
                  <c:v>-3.0472499995084945E-2</c:v>
                </c:pt>
                <c:pt idx="45">
                  <c:v>-2.9698499994992744E-2</c:v>
                </c:pt>
                <c:pt idx="46">
                  <c:v>-3.2480999994731974E-2</c:v>
                </c:pt>
                <c:pt idx="47">
                  <c:v>-3.0224499998439569E-2</c:v>
                </c:pt>
                <c:pt idx="48">
                  <c:v>-3.0269999995653052E-2</c:v>
                </c:pt>
                <c:pt idx="49">
                  <c:v>-2.8686999998171814E-2</c:v>
                </c:pt>
                <c:pt idx="50">
                  <c:v>-3.0285999993793666E-2</c:v>
                </c:pt>
                <c:pt idx="51">
                  <c:v>-3.0147500001476146E-2</c:v>
                </c:pt>
                <c:pt idx="52">
                  <c:v>-3.4555999998701736E-2</c:v>
                </c:pt>
                <c:pt idx="53">
                  <c:v>-2.8078499999537598E-2</c:v>
                </c:pt>
                <c:pt idx="54">
                  <c:v>-3.0285499997262377E-2</c:v>
                </c:pt>
                <c:pt idx="63">
                  <c:v>-2.9656999999133404E-2</c:v>
                </c:pt>
                <c:pt idx="72">
                  <c:v>-2.5475999995251186E-2</c:v>
                </c:pt>
                <c:pt idx="81">
                  <c:v>-2.4188999996113125E-2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9C-4AD6-A065-807D89113841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(3)'!$K$21:$K$973</c:f>
              <c:numCache>
                <c:formatCode>General</c:formatCode>
                <c:ptCount val="953"/>
                <c:pt idx="62">
                  <c:v>-2.9587499993795063E-2</c:v>
                </c:pt>
                <c:pt idx="66">
                  <c:v>-2.5935999990906566E-2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9C-4AD6-A065-807D89113841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9C-4AD6-A065-807D89113841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9C-4AD6-A065-807D89113841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(3)'!$N$21:$N$973</c:f>
              <c:numCache>
                <c:formatCode>General</c:formatCode>
                <c:ptCount val="953"/>
                <c:pt idx="55">
                  <c:v>-2.9066499992040917E-2</c:v>
                </c:pt>
                <c:pt idx="56">
                  <c:v>-2.8684999997494742E-2</c:v>
                </c:pt>
                <c:pt idx="57">
                  <c:v>-2.9714500000409316E-2</c:v>
                </c:pt>
                <c:pt idx="58">
                  <c:v>-2.8708999998343643E-2</c:v>
                </c:pt>
                <c:pt idx="59">
                  <c:v>-2.9640499997185543E-2</c:v>
                </c:pt>
                <c:pt idx="60">
                  <c:v>-2.8923999991093297E-2</c:v>
                </c:pt>
                <c:pt idx="61">
                  <c:v>-2.9259000002639368E-2</c:v>
                </c:pt>
                <c:pt idx="64">
                  <c:v>-2.9610999998112675E-2</c:v>
                </c:pt>
                <c:pt idx="65">
                  <c:v>-3.1205499995849095E-2</c:v>
                </c:pt>
                <c:pt idx="67">
                  <c:v>-2.5736499999766238E-2</c:v>
                </c:pt>
                <c:pt idx="68">
                  <c:v>-2.3320000000239816E-2</c:v>
                </c:pt>
                <c:pt idx="69">
                  <c:v>-2.2955000000365544E-2</c:v>
                </c:pt>
                <c:pt idx="70">
                  <c:v>-2.4549499998101965E-2</c:v>
                </c:pt>
                <c:pt idx="71">
                  <c:v>-2.4244000000180677E-2</c:v>
                </c:pt>
                <c:pt idx="73">
                  <c:v>-2.4045999991358258E-2</c:v>
                </c:pt>
                <c:pt idx="74">
                  <c:v>-2.2366499993950129E-2</c:v>
                </c:pt>
                <c:pt idx="75">
                  <c:v>-2.2906999998667743E-2</c:v>
                </c:pt>
                <c:pt idx="76">
                  <c:v>-2.3741499993775506E-2</c:v>
                </c:pt>
                <c:pt idx="77">
                  <c:v>-2.2881999990204349E-2</c:v>
                </c:pt>
                <c:pt idx="78">
                  <c:v>-2.2776500001782551E-2</c:v>
                </c:pt>
                <c:pt idx="79">
                  <c:v>-2.1333999997295905E-2</c:v>
                </c:pt>
                <c:pt idx="80">
                  <c:v>-2.2573000002012122E-2</c:v>
                </c:pt>
                <c:pt idx="82">
                  <c:v>-2.0201999999699183E-2</c:v>
                </c:pt>
                <c:pt idx="83">
                  <c:v>-1.9709499996679369E-2</c:v>
                </c:pt>
                <c:pt idx="84">
                  <c:v>-1.9438999996054918E-2</c:v>
                </c:pt>
                <c:pt idx="85">
                  <c:v>-1.9668499997351319E-2</c:v>
                </c:pt>
                <c:pt idx="86">
                  <c:v>-1.9376000003830995E-2</c:v>
                </c:pt>
                <c:pt idx="87">
                  <c:v>-1.9570500000554603E-2</c:v>
                </c:pt>
                <c:pt idx="88">
                  <c:v>-2.0511000002443325E-2</c:v>
                </c:pt>
                <c:pt idx="89">
                  <c:v>-1.9664999999804422E-2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9C-4AD6-A065-807D89113841}"/>
            </c:ext>
          </c:extLst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(3)'!$O$21:$O$973</c:f>
              <c:numCache>
                <c:formatCode>General</c:formatCode>
                <c:ptCount val="953"/>
                <c:pt idx="41">
                  <c:v>-3.3228240297262478E-2</c:v>
                </c:pt>
                <c:pt idx="42">
                  <c:v>-3.3226636615618255E-2</c:v>
                </c:pt>
                <c:pt idx="43">
                  <c:v>-3.3174784242454958E-2</c:v>
                </c:pt>
                <c:pt idx="44">
                  <c:v>-3.3126673793128183E-2</c:v>
                </c:pt>
                <c:pt idx="45">
                  <c:v>-3.3086047191474469E-2</c:v>
                </c:pt>
                <c:pt idx="46">
                  <c:v>-3.2607615500947131E-2</c:v>
                </c:pt>
                <c:pt idx="47">
                  <c:v>-3.1869387384055231E-2</c:v>
                </c:pt>
                <c:pt idx="48">
                  <c:v>-3.1210274228278462E-2</c:v>
                </c:pt>
                <c:pt idx="49">
                  <c:v>-3.1134366630451778E-2</c:v>
                </c:pt>
                <c:pt idx="50">
                  <c:v>-3.0560248601818975E-2</c:v>
                </c:pt>
                <c:pt idx="51">
                  <c:v>-3.0534055134963288E-2</c:v>
                </c:pt>
                <c:pt idx="52">
                  <c:v>-2.8518227308171572E-2</c:v>
                </c:pt>
                <c:pt idx="53">
                  <c:v>-2.8446061634181417E-2</c:v>
                </c:pt>
                <c:pt idx="54">
                  <c:v>-2.6584721805783446E-2</c:v>
                </c:pt>
                <c:pt idx="55">
                  <c:v>-2.5940041784804711E-2</c:v>
                </c:pt>
                <c:pt idx="56">
                  <c:v>-2.5923470407814377E-2</c:v>
                </c:pt>
                <c:pt idx="57">
                  <c:v>-2.5914382878497094E-2</c:v>
                </c:pt>
                <c:pt idx="58">
                  <c:v>-2.5910640954660571E-2</c:v>
                </c:pt>
                <c:pt idx="59">
                  <c:v>-2.5873756276843379E-2</c:v>
                </c:pt>
                <c:pt idx="60">
                  <c:v>-2.5862530505333797E-2</c:v>
                </c:pt>
                <c:pt idx="61">
                  <c:v>-2.5857184899853045E-2</c:v>
                </c:pt>
                <c:pt idx="62">
                  <c:v>-2.5808539889978201E-2</c:v>
                </c:pt>
                <c:pt idx="63">
                  <c:v>-2.5778069938737914E-2</c:v>
                </c:pt>
                <c:pt idx="64">
                  <c:v>-2.5669019586930561E-2</c:v>
                </c:pt>
                <c:pt idx="65">
                  <c:v>-2.5665277663094038E-2</c:v>
                </c:pt>
                <c:pt idx="66">
                  <c:v>-2.4519714408568809E-2</c:v>
                </c:pt>
                <c:pt idx="67">
                  <c:v>-2.4432581039232543E-2</c:v>
                </c:pt>
                <c:pt idx="68">
                  <c:v>-2.4421355267722961E-2</c:v>
                </c:pt>
                <c:pt idx="69">
                  <c:v>-2.4416009662242208E-2</c:v>
                </c:pt>
                <c:pt idx="70">
                  <c:v>-2.4412267738405685E-2</c:v>
                </c:pt>
                <c:pt idx="71">
                  <c:v>-2.4408525814569156E-2</c:v>
                </c:pt>
                <c:pt idx="72">
                  <c:v>-2.4391419877030751E-2</c:v>
                </c:pt>
                <c:pt idx="73">
                  <c:v>-2.4380728666069246E-2</c:v>
                </c:pt>
                <c:pt idx="74">
                  <c:v>-2.4229448030963954E-2</c:v>
                </c:pt>
                <c:pt idx="75">
                  <c:v>-2.4227844349319724E-2</c:v>
                </c:pt>
                <c:pt idx="76">
                  <c:v>-2.3775071565100003E-2</c:v>
                </c:pt>
                <c:pt idx="77">
                  <c:v>-2.3773467883455773E-2</c:v>
                </c:pt>
                <c:pt idx="78">
                  <c:v>-2.3769725959619251E-2</c:v>
                </c:pt>
                <c:pt idx="79">
                  <c:v>-2.3756361945917369E-2</c:v>
                </c:pt>
                <c:pt idx="80">
                  <c:v>-2.3738186887282811E-2</c:v>
                </c:pt>
                <c:pt idx="81">
                  <c:v>-2.3729633918513605E-2</c:v>
                </c:pt>
                <c:pt idx="82">
                  <c:v>-2.3067847959996467E-2</c:v>
                </c:pt>
                <c:pt idx="83">
                  <c:v>-2.304379273533308E-2</c:v>
                </c:pt>
                <c:pt idx="84">
                  <c:v>-2.3034705206015797E-2</c:v>
                </c:pt>
                <c:pt idx="85">
                  <c:v>-2.3025617676698522E-2</c:v>
                </c:pt>
                <c:pt idx="86">
                  <c:v>-2.3001562452035135E-2</c:v>
                </c:pt>
                <c:pt idx="87">
                  <c:v>-2.2997820528198605E-2</c:v>
                </c:pt>
                <c:pt idx="88">
                  <c:v>-2.2996216846554382E-2</c:v>
                </c:pt>
                <c:pt idx="89">
                  <c:v>-2.2994078604362082E-2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9C-4AD6-A065-807D89113841}"/>
            </c:ext>
          </c:extLst>
        </c:ser>
        <c:ser>
          <c:idx val="8"/>
          <c:order val="8"/>
          <c:tx>
            <c:strRef>
              <c:f>'A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(3)'!$V$2:$V$20</c:f>
              <c:numCache>
                <c:formatCode>General</c:formatCode>
                <c:ptCount val="19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</c:numCache>
            </c:numRef>
          </c:xVal>
          <c:yVal>
            <c:numRef>
              <c:f>'A (3)'!$W$2:$W$20</c:f>
              <c:numCache>
                <c:formatCode>General</c:formatCode>
                <c:ptCount val="19"/>
                <c:pt idx="0">
                  <c:v>0.74103075598718549</c:v>
                </c:pt>
                <c:pt idx="1">
                  <c:v>0.6338625127488835</c:v>
                </c:pt>
                <c:pt idx="2">
                  <c:v>0.53463659757745519</c:v>
                </c:pt>
                <c:pt idx="3">
                  <c:v>0.44335301047290065</c:v>
                </c:pt>
                <c:pt idx="4">
                  <c:v>0.3600117514352198</c:v>
                </c:pt>
                <c:pt idx="5">
                  <c:v>0.28461282046441272</c:v>
                </c:pt>
                <c:pt idx="6">
                  <c:v>0.21715621756047934</c:v>
                </c:pt>
                <c:pt idx="7">
                  <c:v>0.15764194272341972</c:v>
                </c:pt>
                <c:pt idx="8">
                  <c:v>0.1060699959532338</c:v>
                </c:pt>
                <c:pt idx="9">
                  <c:v>6.244037724992163E-2</c:v>
                </c:pt>
                <c:pt idx="10">
                  <c:v>2.675308661348319E-2</c:v>
                </c:pt>
                <c:pt idx="11">
                  <c:v>-9.9187595608157819E-4</c:v>
                </c:pt>
                <c:pt idx="12">
                  <c:v>-2.0794510458772564E-2</c:v>
                </c:pt>
                <c:pt idx="13">
                  <c:v>-3.2654816894589822E-2</c:v>
                </c:pt>
                <c:pt idx="14">
                  <c:v>-3.6572795263533298E-2</c:v>
                </c:pt>
                <c:pt idx="15">
                  <c:v>-3.2548445565603101E-2</c:v>
                </c:pt>
                <c:pt idx="16">
                  <c:v>-2.0581767800799122E-2</c:v>
                </c:pt>
                <c:pt idx="17">
                  <c:v>-6.7276196912113839E-4</c:v>
                </c:pt>
                <c:pt idx="18">
                  <c:v>2.7178571929429962E-2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9C-4AD6-A065-807D8911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4952"/>
        <c:axId val="1"/>
      </c:scatterChart>
      <c:valAx>
        <c:axId val="749434952"/>
        <c:scaling>
          <c:orientation val="minMax"/>
          <c:max val="51000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919569232589889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0515297906602248E-3"/>
              <c:y val="0.37386018237082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4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6618526548915673E-2"/>
          <c:y val="0.92097264437689974"/>
          <c:w val="0.98872937984201248"/>
          <c:h val="0.981762917933130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Residuals</a:t>
            </a:r>
          </a:p>
        </c:rich>
      </c:tx>
      <c:layout>
        <c:manualLayout>
          <c:xMode val="edge"/>
          <c:yMode val="edge"/>
          <c:x val="0.38102927648513385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3222501776105E-2"/>
          <c:y val="0.11676663776934086"/>
          <c:w val="0.86012929258039572"/>
          <c:h val="0.697605810262985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'A (3)'!$U$20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(3)'!$F$21:$F$973</c:f>
              <c:numCache>
                <c:formatCode>General</c:formatCode>
                <c:ptCount val="953"/>
                <c:pt idx="0">
                  <c:v>-1</c:v>
                </c:pt>
                <c:pt idx="1">
                  <c:v>1776.5</c:v>
                </c:pt>
                <c:pt idx="2">
                  <c:v>2486</c:v>
                </c:pt>
                <c:pt idx="3">
                  <c:v>5143.5</c:v>
                </c:pt>
                <c:pt idx="4">
                  <c:v>6261</c:v>
                </c:pt>
                <c:pt idx="5">
                  <c:v>6311</c:v>
                </c:pt>
                <c:pt idx="6">
                  <c:v>10185.5</c:v>
                </c:pt>
                <c:pt idx="7">
                  <c:v>10297.5</c:v>
                </c:pt>
                <c:pt idx="8">
                  <c:v>11470</c:v>
                </c:pt>
                <c:pt idx="9">
                  <c:v>14572</c:v>
                </c:pt>
                <c:pt idx="10">
                  <c:v>15850</c:v>
                </c:pt>
                <c:pt idx="11">
                  <c:v>16007</c:v>
                </c:pt>
                <c:pt idx="12">
                  <c:v>16487.5</c:v>
                </c:pt>
                <c:pt idx="13">
                  <c:v>16504.5</c:v>
                </c:pt>
                <c:pt idx="14">
                  <c:v>16577</c:v>
                </c:pt>
                <c:pt idx="15">
                  <c:v>16587.5</c:v>
                </c:pt>
                <c:pt idx="16">
                  <c:v>16615</c:v>
                </c:pt>
                <c:pt idx="17">
                  <c:v>16927</c:v>
                </c:pt>
                <c:pt idx="18">
                  <c:v>16942.5</c:v>
                </c:pt>
                <c:pt idx="19">
                  <c:v>17035.5</c:v>
                </c:pt>
                <c:pt idx="20">
                  <c:v>17082</c:v>
                </c:pt>
                <c:pt idx="21">
                  <c:v>25795</c:v>
                </c:pt>
                <c:pt idx="22">
                  <c:v>27071.5</c:v>
                </c:pt>
                <c:pt idx="23">
                  <c:v>27691.5</c:v>
                </c:pt>
                <c:pt idx="24">
                  <c:v>28599.5</c:v>
                </c:pt>
                <c:pt idx="25">
                  <c:v>28622</c:v>
                </c:pt>
                <c:pt idx="26">
                  <c:v>28859</c:v>
                </c:pt>
                <c:pt idx="27">
                  <c:v>29486</c:v>
                </c:pt>
                <c:pt idx="28">
                  <c:v>29627.5</c:v>
                </c:pt>
                <c:pt idx="29">
                  <c:v>30183.5</c:v>
                </c:pt>
                <c:pt idx="30">
                  <c:v>30199</c:v>
                </c:pt>
                <c:pt idx="31">
                  <c:v>31556.5</c:v>
                </c:pt>
                <c:pt idx="32">
                  <c:v>32123</c:v>
                </c:pt>
                <c:pt idx="33">
                  <c:v>32636</c:v>
                </c:pt>
                <c:pt idx="34">
                  <c:v>32650</c:v>
                </c:pt>
                <c:pt idx="35">
                  <c:v>33909</c:v>
                </c:pt>
                <c:pt idx="36">
                  <c:v>35406</c:v>
                </c:pt>
                <c:pt idx="37">
                  <c:v>35800</c:v>
                </c:pt>
                <c:pt idx="38">
                  <c:v>36010.5</c:v>
                </c:pt>
                <c:pt idx="39">
                  <c:v>36807</c:v>
                </c:pt>
                <c:pt idx="40">
                  <c:v>39021</c:v>
                </c:pt>
                <c:pt idx="41">
                  <c:v>39022.5</c:v>
                </c:pt>
                <c:pt idx="42">
                  <c:v>39024</c:v>
                </c:pt>
                <c:pt idx="43">
                  <c:v>39072.5</c:v>
                </c:pt>
                <c:pt idx="44">
                  <c:v>39117.5</c:v>
                </c:pt>
                <c:pt idx="45">
                  <c:v>39155.5</c:v>
                </c:pt>
                <c:pt idx="46">
                  <c:v>39603</c:v>
                </c:pt>
                <c:pt idx="47">
                  <c:v>40293.5</c:v>
                </c:pt>
                <c:pt idx="48">
                  <c:v>40910</c:v>
                </c:pt>
                <c:pt idx="49">
                  <c:v>40981</c:v>
                </c:pt>
                <c:pt idx="50">
                  <c:v>41518</c:v>
                </c:pt>
                <c:pt idx="51">
                  <c:v>41542.5</c:v>
                </c:pt>
                <c:pt idx="52">
                  <c:v>43428</c:v>
                </c:pt>
                <c:pt idx="53">
                  <c:v>43495.5</c:v>
                </c:pt>
                <c:pt idx="54">
                  <c:v>45236.5</c:v>
                </c:pt>
                <c:pt idx="55">
                  <c:v>45839.5</c:v>
                </c:pt>
                <c:pt idx="56">
                  <c:v>45855</c:v>
                </c:pt>
                <c:pt idx="57">
                  <c:v>45863.5</c:v>
                </c:pt>
                <c:pt idx="58">
                  <c:v>45867</c:v>
                </c:pt>
                <c:pt idx="59">
                  <c:v>45901.5</c:v>
                </c:pt>
                <c:pt idx="60">
                  <c:v>45912</c:v>
                </c:pt>
                <c:pt idx="61">
                  <c:v>45917</c:v>
                </c:pt>
                <c:pt idx="62">
                  <c:v>45962.5</c:v>
                </c:pt>
                <c:pt idx="63">
                  <c:v>45991</c:v>
                </c:pt>
                <c:pt idx="64">
                  <c:v>46093</c:v>
                </c:pt>
                <c:pt idx="65">
                  <c:v>46096.5</c:v>
                </c:pt>
                <c:pt idx="66">
                  <c:v>47168</c:v>
                </c:pt>
                <c:pt idx="67">
                  <c:v>47249.5</c:v>
                </c:pt>
                <c:pt idx="68">
                  <c:v>47260</c:v>
                </c:pt>
                <c:pt idx="69">
                  <c:v>47265</c:v>
                </c:pt>
                <c:pt idx="70">
                  <c:v>47268.5</c:v>
                </c:pt>
                <c:pt idx="71">
                  <c:v>47272</c:v>
                </c:pt>
                <c:pt idx="72">
                  <c:v>47288</c:v>
                </c:pt>
                <c:pt idx="73">
                  <c:v>47298</c:v>
                </c:pt>
                <c:pt idx="74">
                  <c:v>47439.5</c:v>
                </c:pt>
                <c:pt idx="75">
                  <c:v>47441</c:v>
                </c:pt>
                <c:pt idx="76">
                  <c:v>47864.5</c:v>
                </c:pt>
                <c:pt idx="77">
                  <c:v>47866</c:v>
                </c:pt>
                <c:pt idx="78">
                  <c:v>47869.5</c:v>
                </c:pt>
                <c:pt idx="79">
                  <c:v>47882</c:v>
                </c:pt>
                <c:pt idx="80">
                  <c:v>47899</c:v>
                </c:pt>
                <c:pt idx="81">
                  <c:v>47907</c:v>
                </c:pt>
                <c:pt idx="82">
                  <c:v>48526</c:v>
                </c:pt>
                <c:pt idx="83">
                  <c:v>48548.5</c:v>
                </c:pt>
                <c:pt idx="84">
                  <c:v>48557</c:v>
                </c:pt>
                <c:pt idx="85">
                  <c:v>48565.5</c:v>
                </c:pt>
                <c:pt idx="86">
                  <c:v>48588</c:v>
                </c:pt>
                <c:pt idx="87">
                  <c:v>48591.5</c:v>
                </c:pt>
                <c:pt idx="88">
                  <c:v>48593</c:v>
                </c:pt>
                <c:pt idx="89">
                  <c:v>48595</c:v>
                </c:pt>
              </c:numCache>
            </c:numRef>
          </c:xVal>
          <c:yVal>
            <c:numRef>
              <c:f>'A (3)'!$U$21:$U$973</c:f>
              <c:numCache>
                <c:formatCode>General</c:formatCode>
                <c:ptCount val="953"/>
                <c:pt idx="0">
                  <c:v>-1.204080289629228E-2</c:v>
                </c:pt>
                <c:pt idx="1">
                  <c:v>6.8924262565098537E-2</c:v>
                </c:pt>
                <c:pt idx="2">
                  <c:v>3.5217813719674584E-2</c:v>
                </c:pt>
                <c:pt idx="3">
                  <c:v>2.4699803987296987E-3</c:v>
                </c:pt>
                <c:pt idx="4">
                  <c:v>2.8573508033550632E-2</c:v>
                </c:pt>
                <c:pt idx="5">
                  <c:v>2.879846774009065E-2</c:v>
                </c:pt>
                <c:pt idx="6">
                  <c:v>-5.4978675135814503E-2</c:v>
                </c:pt>
                <c:pt idx="7">
                  <c:v>-6.0865718543875291E-2</c:v>
                </c:pt>
                <c:pt idx="8">
                  <c:v>-1.1847745997728087E-2</c:v>
                </c:pt>
                <c:pt idx="9">
                  <c:v>-2.6328010068348562E-2</c:v>
                </c:pt>
                <c:pt idx="10">
                  <c:v>-2.364374938510716E-2</c:v>
                </c:pt>
                <c:pt idx="11">
                  <c:v>-5.3273339464098179E-2</c:v>
                </c:pt>
                <c:pt idx="12">
                  <c:v>-4.1835366126475426E-2</c:v>
                </c:pt>
                <c:pt idx="13">
                  <c:v>1.3087947970322034E-2</c:v>
                </c:pt>
                <c:pt idx="14">
                  <c:v>-2.2741957981953775E-2</c:v>
                </c:pt>
                <c:pt idx="15">
                  <c:v>-8.2901219973305629E-3</c:v>
                </c:pt>
                <c:pt idx="16">
                  <c:v>-3.9167269666726678E-3</c:v>
                </c:pt>
                <c:pt idx="17">
                  <c:v>-6.539985578673066E-2</c:v>
                </c:pt>
                <c:pt idx="18">
                  <c:v>-7.6975776713210264E-2</c:v>
                </c:pt>
                <c:pt idx="19">
                  <c:v>-2.3435754601961206E-2</c:v>
                </c:pt>
                <c:pt idx="20">
                  <c:v>-1.3168605775270181E-2</c:v>
                </c:pt>
                <c:pt idx="21">
                  <c:v>-4.7554870350419165E-4</c:v>
                </c:pt>
                <c:pt idx="22">
                  <c:v>-0.11092793981469795</c:v>
                </c:pt>
                <c:pt idx="23">
                  <c:v>-3.1680592385071593E-2</c:v>
                </c:pt>
                <c:pt idx="24">
                  <c:v>-1.7111180839230189E-2</c:v>
                </c:pt>
                <c:pt idx="25">
                  <c:v>-3.1953225194609081E-2</c:v>
                </c:pt>
                <c:pt idx="26">
                  <c:v>-4.5832293243526778E-3</c:v>
                </c:pt>
                <c:pt idx="27">
                  <c:v>-4.3425690269764117E-2</c:v>
                </c:pt>
                <c:pt idx="28">
                  <c:v>-7.2194897201374786E-2</c:v>
                </c:pt>
                <c:pt idx="29">
                  <c:v>-2.2282474428738319E-2</c:v>
                </c:pt>
                <c:pt idx="30">
                  <c:v>4.4960276225930573E-2</c:v>
                </c:pt>
                <c:pt idx="31">
                  <c:v>-3.2892192742048632E-2</c:v>
                </c:pt>
                <c:pt idx="32">
                  <c:v>-3.6183686359139711E-3</c:v>
                </c:pt>
                <c:pt idx="33">
                  <c:v>4.6876859138326787E-2</c:v>
                </c:pt>
                <c:pt idx="34">
                  <c:v>-4.6385785826740855E-2</c:v>
                </c:pt>
                <c:pt idx="35">
                  <c:v>-7.1225168977351316E-4</c:v>
                </c:pt>
                <c:pt idx="36">
                  <c:v>5.5421937942370381E-3</c:v>
                </c:pt>
                <c:pt idx="37">
                  <c:v>1.2142947660165326E-4</c:v>
                </c:pt>
                <c:pt idx="38">
                  <c:v>-2.3933628035426868E-2</c:v>
                </c:pt>
                <c:pt idx="39">
                  <c:v>-2.0231813888129668E-3</c:v>
                </c:pt>
                <c:pt idx="40">
                  <c:v>2.7428463094286704E-3</c:v>
                </c:pt>
                <c:pt idx="41">
                  <c:v>3.0062620865910494E-3</c:v>
                </c:pt>
                <c:pt idx="42">
                  <c:v>5.6967588089573695E-4</c:v>
                </c:pt>
                <c:pt idx="43">
                  <c:v>2.5856518968729869E-3</c:v>
                </c:pt>
                <c:pt idx="44">
                  <c:v>2.4852164343274197E-3</c:v>
                </c:pt>
                <c:pt idx="45">
                  <c:v>3.354568143107084E-3</c:v>
                </c:pt>
                <c:pt idx="46">
                  <c:v>1.5990955246213412E-3</c:v>
                </c:pt>
                <c:pt idx="47">
                  <c:v>5.0935940924181633E-3</c:v>
                </c:pt>
                <c:pt idx="48">
                  <c:v>5.7978816161875502E-3</c:v>
                </c:pt>
                <c:pt idx="49">
                  <c:v>7.4456937897429132E-3</c:v>
                </c:pt>
                <c:pt idx="50">
                  <c:v>6.192829687289847E-3</c:v>
                </c:pt>
                <c:pt idx="51">
                  <c:v>6.341051692339561E-3</c:v>
                </c:pt>
                <c:pt idx="52">
                  <c:v>1.0917084264927546E-3</c:v>
                </c:pt>
                <c:pt idx="53">
                  <c:v>7.4809390128175446E-3</c:v>
                </c:pt>
                <c:pt idx="54">
                  <c:v>1.6079529981279927E-3</c:v>
                </c:pt>
                <c:pt idx="55">
                  <c:v>9.3356558584600791E-4</c:v>
                </c:pt>
                <c:pt idx="56">
                  <c:v>1.2621663560528074E-3</c:v>
                </c:pt>
                <c:pt idx="57">
                  <c:v>2.0356708802971024E-4</c:v>
                </c:pt>
                <c:pt idx="58">
                  <c:v>1.197066507657718E-3</c:v>
                </c:pt>
                <c:pt idx="59">
                  <c:v>1.4669658713128975E-4</c:v>
                </c:pt>
                <c:pt idx="60">
                  <c:v>8.2681030486020379E-4</c:v>
                </c:pt>
                <c:pt idx="61">
                  <c:v>4.7444929319662155E-4</c:v>
                </c:pt>
                <c:pt idx="62">
                  <c:v>-1.3049659266850533E-5</c:v>
                </c:pt>
                <c:pt idx="63">
                  <c:v>-1.8307299669440003E-4</c:v>
                </c:pt>
                <c:pt idx="64">
                  <c:v>-5.0271406212454295E-4</c:v>
                </c:pt>
                <c:pt idx="65">
                  <c:v>-2.1099234950785473E-3</c:v>
                </c:pt>
                <c:pt idx="66">
                  <c:v>-1.2395746260487339E-3</c:v>
                </c:pt>
                <c:pt idx="67">
                  <c:v>-1.416144235176775E-3</c:v>
                </c:pt>
                <c:pt idx="68">
                  <c:v>9.5147884137980476E-4</c:v>
                </c:pt>
                <c:pt idx="69">
                  <c:v>1.293169919895365E-3</c:v>
                </c:pt>
                <c:pt idx="70">
                  <c:v>-3.1765944969519566E-4</c:v>
                </c:pt>
                <c:pt idx="71">
                  <c:v>-2.8499634019407694E-5</c:v>
                </c:pt>
                <c:pt idx="72">
                  <c:v>-1.3353352720881784E-3</c:v>
                </c:pt>
                <c:pt idx="73">
                  <c:v>4.7777732414377994E-5</c:v>
                </c:pt>
                <c:pt idx="74">
                  <c:v>1.0543677066499058E-3</c:v>
                </c:pt>
                <c:pt idx="75">
                  <c:v>5.0663973405540297E-4</c:v>
                </c:pt>
                <c:pt idx="76">
                  <c:v>-2.4479742900271884E-3</c:v>
                </c:pt>
                <c:pt idx="77">
                  <c:v>-1.5962648359044707E-3</c:v>
                </c:pt>
                <c:pt idx="78">
                  <c:v>-1.50895051790223E-3</c:v>
                </c:pt>
                <c:pt idx="79">
                  <c:v>-1.3148758443293218E-4</c:v>
                </c:pt>
                <c:pt idx="80">
                  <c:v>-1.4591592878172577E-3</c:v>
                </c:pt>
                <c:pt idx="81">
                  <c:v>-3.1169753882045459E-3</c:v>
                </c:pt>
                <c:pt idx="82">
                  <c:v>-2.5367477697599838E-3</c:v>
                </c:pt>
                <c:pt idx="83">
                  <c:v>-2.1744491196118432E-3</c:v>
                </c:pt>
                <c:pt idx="84">
                  <c:v>-1.9532525635970188E-3</c:v>
                </c:pt>
                <c:pt idx="85">
                  <c:v>-2.232119768747598E-3</c:v>
                </c:pt>
                <c:pt idx="86">
                  <c:v>-2.0706054329955315E-3</c:v>
                </c:pt>
                <c:pt idx="87">
                  <c:v>-2.2855211293639766E-3</c:v>
                </c:pt>
                <c:pt idx="88">
                  <c:v>-3.234774026118048E-3</c:v>
                </c:pt>
                <c:pt idx="89">
                  <c:v>-2.4004476386494389E-3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57-495C-886A-E0152D6F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38016"/>
        <c:axId val="1"/>
      </c:scatterChart>
      <c:valAx>
        <c:axId val="613238016"/>
        <c:scaling>
          <c:orientation val="minMax"/>
          <c:max val="50000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839262053658084"/>
              <c:y val="0.87125874235780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0385852090032149E-3"/>
              <c:y val="0.3742521256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380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9196175236937822"/>
          <c:y val="0.92215694595061837"/>
          <c:w val="0.59646336008641998"/>
          <c:h val="0.98203718547157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-- O-C Diagram</a:t>
            </a:r>
          </a:p>
        </c:rich>
      </c:tx>
      <c:layout>
        <c:manualLayout>
          <c:xMode val="edge"/>
          <c:yMode val="edge"/>
          <c:x val="0.3600004199475065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83333441843E-2"/>
          <c:y val="0.10884377844161539"/>
          <c:w val="0.90800118229320614"/>
          <c:h val="0.75737129165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(5)'!$E$20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(5)'!$D$21:$D$60</c:f>
              <c:numCache>
                <c:formatCode>General</c:formatCode>
                <c:ptCount val="40"/>
                <c:pt idx="0">
                  <c:v>-1E-4</c:v>
                </c:pt>
                <c:pt idx="1">
                  <c:v>0.17765</c:v>
                </c:pt>
                <c:pt idx="2">
                  <c:v>0.24859999999999999</c:v>
                </c:pt>
                <c:pt idx="3">
                  <c:v>0.51434999999999997</c:v>
                </c:pt>
                <c:pt idx="4">
                  <c:v>0.62609999999999999</c:v>
                </c:pt>
                <c:pt idx="5">
                  <c:v>0.63109999999999999</c:v>
                </c:pt>
                <c:pt idx="6">
                  <c:v>1.0185500000000001</c:v>
                </c:pt>
                <c:pt idx="7">
                  <c:v>1.0297499999999999</c:v>
                </c:pt>
                <c:pt idx="8">
                  <c:v>1.147</c:v>
                </c:pt>
                <c:pt idx="9">
                  <c:v>1.4572000000000001</c:v>
                </c:pt>
                <c:pt idx="10">
                  <c:v>1.585</c:v>
                </c:pt>
                <c:pt idx="11">
                  <c:v>1.6007</c:v>
                </c:pt>
                <c:pt idx="12">
                  <c:v>1.6487499999999999</c:v>
                </c:pt>
                <c:pt idx="13">
                  <c:v>1.65045</c:v>
                </c:pt>
                <c:pt idx="14">
                  <c:v>1.6577</c:v>
                </c:pt>
                <c:pt idx="15">
                  <c:v>1.6587499999999999</c:v>
                </c:pt>
                <c:pt idx="16">
                  <c:v>1.6615</c:v>
                </c:pt>
                <c:pt idx="17">
                  <c:v>1.6927000000000001</c:v>
                </c:pt>
                <c:pt idx="18">
                  <c:v>1.69425</c:v>
                </c:pt>
                <c:pt idx="19">
                  <c:v>1.7035499999999999</c:v>
                </c:pt>
                <c:pt idx="20">
                  <c:v>1.7081999999999999</c:v>
                </c:pt>
                <c:pt idx="21">
                  <c:v>2.5794999999999999</c:v>
                </c:pt>
                <c:pt idx="22">
                  <c:v>2.7071499999999999</c:v>
                </c:pt>
                <c:pt idx="23">
                  <c:v>2.7691499999999998</c:v>
                </c:pt>
                <c:pt idx="24">
                  <c:v>2.85995</c:v>
                </c:pt>
                <c:pt idx="25">
                  <c:v>2.8622000000000001</c:v>
                </c:pt>
                <c:pt idx="26">
                  <c:v>2.8858999999999999</c:v>
                </c:pt>
                <c:pt idx="27">
                  <c:v>2.9485999999999999</c:v>
                </c:pt>
                <c:pt idx="28">
                  <c:v>2.9627500000000002</c:v>
                </c:pt>
                <c:pt idx="29">
                  <c:v>3.0183499999999999</c:v>
                </c:pt>
                <c:pt idx="30">
                  <c:v>3.0198999999999998</c:v>
                </c:pt>
                <c:pt idx="31">
                  <c:v>3.1556500000000001</c:v>
                </c:pt>
                <c:pt idx="32">
                  <c:v>3.2122999999999999</c:v>
                </c:pt>
                <c:pt idx="33">
                  <c:v>3.2635999999999998</c:v>
                </c:pt>
                <c:pt idx="34">
                  <c:v>3.2650000000000001</c:v>
                </c:pt>
                <c:pt idx="35">
                  <c:v>3.3908999999999998</c:v>
                </c:pt>
                <c:pt idx="36">
                  <c:v>3.5406</c:v>
                </c:pt>
                <c:pt idx="37">
                  <c:v>3.58</c:v>
                </c:pt>
                <c:pt idx="38">
                  <c:v>3.6010499999999999</c:v>
                </c:pt>
                <c:pt idx="39">
                  <c:v>3.6806999999999999</c:v>
                </c:pt>
              </c:numCache>
            </c:numRef>
          </c:xVal>
          <c:yVal>
            <c:numRef>
              <c:f>'Q_fit (5)'!$E$21:$E$60</c:f>
              <c:numCache>
                <c:formatCode>General</c:formatCode>
                <c:ptCount val="40"/>
                <c:pt idx="0">
                  <c:v>0.72902700000122422</c:v>
                </c:pt>
                <c:pt idx="1">
                  <c:v>0.74553449999802979</c:v>
                </c:pt>
                <c:pt idx="2">
                  <c:v>0.68687800000043353</c:v>
                </c:pt>
                <c:pt idx="3">
                  <c:v>0.56462549999923795</c:v>
                </c:pt>
                <c:pt idx="4">
                  <c:v>0.55495300000256975</c:v>
                </c:pt>
                <c:pt idx="5">
                  <c:v>0.55360300000029383</c:v>
                </c:pt>
                <c:pt idx="6">
                  <c:v>0.35449150000204099</c:v>
                </c:pt>
                <c:pt idx="7">
                  <c:v>0.34546750000299653</c:v>
                </c:pt>
                <c:pt idx="8">
                  <c:v>0.36230999999679625</c:v>
                </c:pt>
                <c:pt idx="9">
                  <c:v>0.26855600000271806</c:v>
                </c:pt>
                <c:pt idx="10">
                  <c:v>0.24105000000417931</c:v>
                </c:pt>
                <c:pt idx="11">
                  <c:v>0.20781100000021979</c:v>
                </c:pt>
                <c:pt idx="12">
                  <c:v>0.20833750000019791</c:v>
                </c:pt>
                <c:pt idx="13">
                  <c:v>0.2628785000051721</c:v>
                </c:pt>
                <c:pt idx="14">
                  <c:v>0.22542099999554921</c:v>
                </c:pt>
                <c:pt idx="15">
                  <c:v>0.23963750000257278</c:v>
                </c:pt>
                <c:pt idx="16">
                  <c:v>0.24339499999769032</c:v>
                </c:pt>
                <c:pt idx="17">
                  <c:v>0.1749710000003688</c:v>
                </c:pt>
                <c:pt idx="18">
                  <c:v>0.16305250000004889</c:v>
                </c:pt>
                <c:pt idx="19">
                  <c:v>0.21454150000499794</c:v>
                </c:pt>
                <c:pt idx="20">
                  <c:v>0.22378599999501603</c:v>
                </c:pt>
                <c:pt idx="21">
                  <c:v>7.8535000000556465E-2</c:v>
                </c:pt>
                <c:pt idx="22">
                  <c:v>-4.9430500002927147E-2</c:v>
                </c:pt>
                <c:pt idx="23">
                  <c:v>2.1829500001331326E-2</c:v>
                </c:pt>
                <c:pt idx="24">
                  <c:v>2.5313500002084766E-2</c:v>
                </c:pt>
                <c:pt idx="25">
                  <c:v>1.0205999999016058E-2</c:v>
                </c:pt>
                <c:pt idx="26">
                  <c:v>3.480699999636272E-2</c:v>
                </c:pt>
                <c:pt idx="27">
                  <c:v>-1.112200000352459E-2</c:v>
                </c:pt>
                <c:pt idx="28">
                  <c:v>-4.1442499998083804E-2</c:v>
                </c:pt>
                <c:pt idx="29">
                  <c:v>2.5454999995417893E-3</c:v>
                </c:pt>
                <c:pt idx="30">
                  <c:v>6.9627000004402362E-2</c:v>
                </c:pt>
                <c:pt idx="31">
                  <c:v>-2.1525500000279862E-2</c:v>
                </c:pt>
                <c:pt idx="32">
                  <c:v>2.6790000047185458E-3</c:v>
                </c:pt>
                <c:pt idx="33">
                  <c:v>4.8827999999048188E-2</c:v>
                </c:pt>
                <c:pt idx="34">
                  <c:v>-4.454999999870779E-2</c:v>
                </c:pt>
                <c:pt idx="35">
                  <c:v>-8.5430000035557896E-3</c:v>
                </c:pt>
                <c:pt idx="36">
                  <c:v>-1.1961999996856321E-2</c:v>
                </c:pt>
                <c:pt idx="37">
                  <c:v>-1.9599999999627471E-2</c:v>
                </c:pt>
                <c:pt idx="38">
                  <c:v>-4.4783499994082376E-2</c:v>
                </c:pt>
                <c:pt idx="39">
                  <c:v>-2.6789000003191177E-2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51-4577-86E2-168B36AE485C}"/>
            </c:ext>
          </c:extLst>
        </c:ser>
        <c:ser>
          <c:idx val="1"/>
          <c:order val="1"/>
          <c:tx>
            <c:strRef>
              <c:f>'Q_fit (5)'!$V$1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(5)'!$U$2:$U$22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</c:numCache>
            </c:numRef>
          </c:xVal>
          <c:yVal>
            <c:numRef>
              <c:f>'Q_fit (5)'!$V$2:$V$22</c:f>
              <c:numCache>
                <c:formatCode>General</c:formatCode>
                <c:ptCount val="21"/>
                <c:pt idx="0">
                  <c:v>0.7239978488581722</c:v>
                </c:pt>
                <c:pt idx="1">
                  <c:v>0.63603566722462779</c:v>
                </c:pt>
                <c:pt idx="2">
                  <c:v>0.55347856396444661</c:v>
                </c:pt>
                <c:pt idx="3">
                  <c:v>0.47632653907762851</c:v>
                </c:pt>
                <c:pt idx="4">
                  <c:v>0.40457959256417347</c:v>
                </c:pt>
                <c:pt idx="5">
                  <c:v>0.33823772442408157</c:v>
                </c:pt>
                <c:pt idx="6">
                  <c:v>0.27730093465735278</c:v>
                </c:pt>
                <c:pt idx="7">
                  <c:v>0.2217692232639871</c:v>
                </c:pt>
                <c:pt idx="8">
                  <c:v>0.17164259024398451</c:v>
                </c:pt>
                <c:pt idx="9">
                  <c:v>0.12692103559734502</c:v>
                </c:pt>
                <c:pt idx="10">
                  <c:v>8.7604559324068687E-2</c:v>
                </c:pt>
                <c:pt idx="11">
                  <c:v>5.3693161424155422E-2</c:v>
                </c:pt>
                <c:pt idx="12">
                  <c:v>2.5186841897605394E-2</c:v>
                </c:pt>
                <c:pt idx="13">
                  <c:v>2.08560074441827E-3</c:v>
                </c:pt>
                <c:pt idx="14">
                  <c:v>-1.5610562035405562E-2</c:v>
                </c:pt>
                <c:pt idx="15">
                  <c:v>-2.7901646441866435E-2</c:v>
                </c:pt>
                <c:pt idx="16">
                  <c:v>-3.478765247496407E-2</c:v>
                </c:pt>
                <c:pt idx="17">
                  <c:v>-3.626858013469858E-2</c:v>
                </c:pt>
                <c:pt idx="18">
                  <c:v>-3.2344429421070187E-2</c:v>
                </c:pt>
                <c:pt idx="19">
                  <c:v>-2.3015200334078334E-2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51-4577-86E2-168B36AE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8840"/>
        <c:axId val="1"/>
      </c:scatterChart>
      <c:valAx>
        <c:axId val="613248840"/>
        <c:scaling>
          <c:orientation val="minMax"/>
          <c:max val="5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8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533389326334205"/>
          <c:y val="0.93197493170496548"/>
          <c:w val="0.58800069991251092"/>
          <c:h val="0.979593979324013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layout>
        <c:manualLayout>
          <c:xMode val="edge"/>
          <c:yMode val="edge"/>
          <c:x val="0.38003288236313454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77275464968717E-2"/>
          <c:y val="0.11818216791597987"/>
          <c:w val="0.85990473389809452"/>
          <c:h val="0.6939414475066509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Active!$C$21:$C$1986</c:f>
                <c:numCache>
                  <c:formatCode>General</c:formatCode>
                  <c:ptCount val="1966"/>
                  <c:pt idx="0">
                    <c:v>27216.41</c:v>
                  </c:pt>
                  <c:pt idx="1">
                    <c:v>27216.560000000001</c:v>
                  </c:pt>
                  <c:pt idx="2">
                    <c:v>28245.796999999999</c:v>
                  </c:pt>
                  <c:pt idx="3">
                    <c:v>28656.558000000001</c:v>
                  </c:pt>
                  <c:pt idx="4">
                    <c:v>30195.200000000001</c:v>
                  </c:pt>
                  <c:pt idx="5">
                    <c:v>30842.253000000001</c:v>
                  </c:pt>
                  <c:pt idx="6">
                    <c:v>30871.203000000001</c:v>
                  </c:pt>
                  <c:pt idx="7">
                    <c:v>33114.444000000003</c:v>
                  </c:pt>
                  <c:pt idx="8">
                    <c:v>33179.286</c:v>
                  </c:pt>
                  <c:pt idx="9">
                    <c:v>33858.212</c:v>
                  </c:pt>
                  <c:pt idx="10">
                    <c:v>35654.26</c:v>
                  </c:pt>
                  <c:pt idx="11">
                    <c:v>36394.228999999999</c:v>
                  </c:pt>
                  <c:pt idx="12">
                    <c:v>36485.103000000003</c:v>
                  </c:pt>
                  <c:pt idx="13">
                    <c:v>36763.326000000001</c:v>
                  </c:pt>
                  <c:pt idx="14">
                    <c:v>36773.224000000002</c:v>
                  </c:pt>
                  <c:pt idx="15">
                    <c:v>36815.165999999997</c:v>
                  </c:pt>
                  <c:pt idx="16">
                    <c:v>36821.26</c:v>
                  </c:pt>
                  <c:pt idx="17">
                    <c:v>36837.186999999998</c:v>
                  </c:pt>
                  <c:pt idx="18">
                    <c:v>37017.775000000001</c:v>
                  </c:pt>
                  <c:pt idx="19">
                    <c:v>37026.737999999998</c:v>
                  </c:pt>
                  <c:pt idx="20">
                    <c:v>37080.639000000003</c:v>
                  </c:pt>
                  <c:pt idx="21">
                    <c:v>37107.572999999997</c:v>
                  </c:pt>
                  <c:pt idx="22">
                    <c:v>42152.49</c:v>
                  </c:pt>
                  <c:pt idx="23">
                    <c:v>42891.49</c:v>
                  </c:pt>
                  <c:pt idx="24">
                    <c:v>43250.557999999997</c:v>
                  </c:pt>
                  <c:pt idx="25">
                    <c:v>43776.317999999999</c:v>
                  </c:pt>
                  <c:pt idx="26">
                    <c:v>43789.330999999998</c:v>
                  </c:pt>
                  <c:pt idx="27">
                    <c:v>43926.584999999999</c:v>
                  </c:pt>
                  <c:pt idx="28">
                    <c:v>44289.589</c:v>
                  </c:pt>
                  <c:pt idx="29">
                    <c:v>44371.491000000002</c:v>
                  </c:pt>
                  <c:pt idx="30">
                    <c:v>44693.474000000002</c:v>
                  </c:pt>
                  <c:pt idx="31">
                    <c:v>44702.516000000003</c:v>
                  </c:pt>
                  <c:pt idx="32">
                    <c:v>45488.453999999998</c:v>
                  </c:pt>
                  <c:pt idx="33">
                    <c:v>45816.497000000003</c:v>
                  </c:pt>
                  <c:pt idx="34">
                    <c:v>46113.584000000003</c:v>
                  </c:pt>
                  <c:pt idx="35">
                    <c:v>46121.597000000002</c:v>
                  </c:pt>
                  <c:pt idx="36">
                    <c:v>46850.627999999997</c:v>
                  </c:pt>
                  <c:pt idx="37">
                    <c:v>47717.428</c:v>
                  </c:pt>
                  <c:pt idx="38">
                    <c:v>47945.557000000001</c:v>
                  </c:pt>
                  <c:pt idx="39">
                    <c:v>48067.417000000001</c:v>
                  </c:pt>
                  <c:pt idx="40">
                    <c:v>48500.256000000001</c:v>
                  </c:pt>
                  <c:pt idx="41">
                    <c:v>48528.63</c:v>
                  </c:pt>
                  <c:pt idx="42">
                    <c:v>49810.592600000004</c:v>
                  </c:pt>
                  <c:pt idx="43">
                    <c:v>49811.4614</c:v>
                  </c:pt>
                  <c:pt idx="44">
                    <c:v>49812.327499999999</c:v>
                  </c:pt>
                  <c:pt idx="45">
                    <c:v>49840.412199999999</c:v>
                  </c:pt>
                  <c:pt idx="46">
                    <c:v>49866.468200000003</c:v>
                  </c:pt>
                  <c:pt idx="47">
                    <c:v>49888.472000000002</c:v>
                  </c:pt>
                  <c:pt idx="48">
                    <c:v>50147.5838</c:v>
                  </c:pt>
                  <c:pt idx="49">
                    <c:v>50547.404199999997</c:v>
                  </c:pt>
                  <c:pt idx="50">
                    <c:v>50904.374300000003</c:v>
                  </c:pt>
                  <c:pt idx="51">
                    <c:v>50945.486799999999</c:v>
                  </c:pt>
                  <c:pt idx="52">
                    <c:v>51256.422700000003</c:v>
                  </c:pt>
                  <c:pt idx="53">
                    <c:v>51270.608999999997</c:v>
                  </c:pt>
                  <c:pt idx="54">
                    <c:v>51274.95</c:v>
                  </c:pt>
                  <c:pt idx="55">
                    <c:v>52000.4709</c:v>
                  </c:pt>
                  <c:pt idx="56">
                    <c:v>52040.4257</c:v>
                  </c:pt>
                  <c:pt idx="57">
                    <c:v>52362.36</c:v>
                  </c:pt>
                  <c:pt idx="58">
                    <c:v>52401.450799999999</c:v>
                  </c:pt>
                  <c:pt idx="59">
                    <c:v>53409.534599999999</c:v>
                  </c:pt>
                  <c:pt idx="60">
                    <c:v>53758.689100000003</c:v>
                  </c:pt>
                  <c:pt idx="61">
                    <c:v>53767.664400000001</c:v>
                  </c:pt>
                  <c:pt idx="62">
                    <c:v>53772.585099999997</c:v>
                  </c:pt>
                  <c:pt idx="63">
                    <c:v>53774.612699999998</c:v>
                  </c:pt>
                  <c:pt idx="64">
                    <c:v>53794.588199999998</c:v>
                  </c:pt>
                  <c:pt idx="65">
                    <c:v>53800.668700000002</c:v>
                  </c:pt>
                  <c:pt idx="66">
                    <c:v>53803.563499999997</c:v>
                  </c:pt>
                  <c:pt idx="67">
                    <c:v>53829.908900000002</c:v>
                  </c:pt>
                  <c:pt idx="68">
                    <c:v>53846.411099999998</c:v>
                  </c:pt>
                  <c:pt idx="69">
                    <c:v>53905.471899999997</c:v>
                  </c:pt>
                  <c:pt idx="70">
                    <c:v>53907.496899999998</c:v>
                  </c:pt>
                  <c:pt idx="71">
                    <c:v>54527.929600000003</c:v>
                  </c:pt>
                  <c:pt idx="72">
                    <c:v>54575.120499999997</c:v>
                  </c:pt>
                  <c:pt idx="73">
                    <c:v>54581.202700000002</c:v>
                  </c:pt>
                  <c:pt idx="74">
                    <c:v>54584.0982</c:v>
                  </c:pt>
                  <c:pt idx="75">
                    <c:v>54586.123200000002</c:v>
                  </c:pt>
                  <c:pt idx="76">
                    <c:v>54588.150099999999</c:v>
                  </c:pt>
                  <c:pt idx="77">
                    <c:v>54597.4133</c:v>
                  </c:pt>
                  <c:pt idx="78">
                    <c:v>54603.205000000002</c:v>
                  </c:pt>
                  <c:pt idx="79">
                    <c:v>54685.139000000003</c:v>
                  </c:pt>
                  <c:pt idx="80">
                    <c:v>54686.006999999998</c:v>
                  </c:pt>
                  <c:pt idx="81">
                    <c:v>54931.224099999999</c:v>
                  </c:pt>
                  <c:pt idx="82">
                    <c:v>54932.093500000003</c:v>
                  </c:pt>
                  <c:pt idx="83">
                    <c:v>54934.120199999998</c:v>
                  </c:pt>
                  <c:pt idx="84">
                    <c:v>54941.359479999999</c:v>
                  </c:pt>
                  <c:pt idx="85">
                    <c:v>54941.359499999999</c:v>
                  </c:pt>
                  <c:pt idx="86">
                    <c:v>54951.201699999998</c:v>
                  </c:pt>
                  <c:pt idx="87">
                    <c:v>54954.384389999999</c:v>
                  </c:pt>
                  <c:pt idx="88">
                    <c:v>54954.384400000003</c:v>
                  </c:pt>
                  <c:pt idx="89">
                    <c:v>54955.832300000002</c:v>
                  </c:pt>
                  <c:pt idx="90">
                    <c:v>55314.254000000001</c:v>
                  </c:pt>
                  <c:pt idx="91">
                    <c:v>55327.282599999999</c:v>
                  </c:pt>
                  <c:pt idx="92">
                    <c:v>55332.204599999997</c:v>
                  </c:pt>
                  <c:pt idx="93">
                    <c:v>55337.126100000001</c:v>
                  </c:pt>
                  <c:pt idx="94">
                    <c:v>55350.154499999997</c:v>
                  </c:pt>
                  <c:pt idx="95">
                    <c:v>55352.180899999999</c:v>
                  </c:pt>
                  <c:pt idx="96">
                    <c:v>55353.048499999997</c:v>
                  </c:pt>
                  <c:pt idx="97">
                    <c:v>55354.207399999999</c:v>
                  </c:pt>
                  <c:pt idx="98">
                    <c:v>55629.536719999996</c:v>
                  </c:pt>
                  <c:pt idx="99">
                    <c:v>55661.382850000002</c:v>
                  </c:pt>
                  <c:pt idx="100">
                    <c:v>55666.886100000003</c:v>
                  </c:pt>
                  <c:pt idx="101">
                    <c:v>55670.359909999999</c:v>
                  </c:pt>
                  <c:pt idx="102">
                    <c:v>55968.560740000001</c:v>
                  </c:pt>
                  <c:pt idx="103">
                    <c:v>56009.382239999999</c:v>
                  </c:pt>
                  <c:pt idx="104">
                    <c:v>56019.804799999998</c:v>
                  </c:pt>
                  <c:pt idx="105">
                    <c:v>56047.889499999997</c:v>
                  </c:pt>
                  <c:pt idx="106">
                    <c:v>56711.461510000001</c:v>
                  </c:pt>
                  <c:pt idx="107">
                    <c:v>56746.49265</c:v>
                  </c:pt>
                  <c:pt idx="108">
                    <c:v>57123.443979999996</c:v>
                  </c:pt>
                  <c:pt idx="109">
                    <c:v>57150.36982</c:v>
                  </c:pt>
                  <c:pt idx="110">
                    <c:v>57639.362130000001</c:v>
                  </c:pt>
                  <c:pt idx="111">
                    <c:v>58943.937700000002</c:v>
                  </c:pt>
                  <c:pt idx="112">
                    <c:v>57902.542710000183</c:v>
                  </c:pt>
                  <c:pt idx="113">
                    <c:v>57902.542849999852</c:v>
                  </c:pt>
                  <c:pt idx="114">
                    <c:v>59330.444199999998</c:v>
                  </c:pt>
                </c:numCache>
              </c:numRef>
            </c:plus>
            <c:minus>
              <c:numRef>
                <c:f>Active!$C$21:$C$1986</c:f>
                <c:numCache>
                  <c:formatCode>General</c:formatCode>
                  <c:ptCount val="1966"/>
                  <c:pt idx="0">
                    <c:v>27216.41</c:v>
                  </c:pt>
                  <c:pt idx="1">
                    <c:v>27216.560000000001</c:v>
                  </c:pt>
                  <c:pt idx="2">
                    <c:v>28245.796999999999</c:v>
                  </c:pt>
                  <c:pt idx="3">
                    <c:v>28656.558000000001</c:v>
                  </c:pt>
                  <c:pt idx="4">
                    <c:v>30195.200000000001</c:v>
                  </c:pt>
                  <c:pt idx="5">
                    <c:v>30842.253000000001</c:v>
                  </c:pt>
                  <c:pt idx="6">
                    <c:v>30871.203000000001</c:v>
                  </c:pt>
                  <c:pt idx="7">
                    <c:v>33114.444000000003</c:v>
                  </c:pt>
                  <c:pt idx="8">
                    <c:v>33179.286</c:v>
                  </c:pt>
                  <c:pt idx="9">
                    <c:v>33858.212</c:v>
                  </c:pt>
                  <c:pt idx="10">
                    <c:v>35654.26</c:v>
                  </c:pt>
                  <c:pt idx="11">
                    <c:v>36394.228999999999</c:v>
                  </c:pt>
                  <c:pt idx="12">
                    <c:v>36485.103000000003</c:v>
                  </c:pt>
                  <c:pt idx="13">
                    <c:v>36763.326000000001</c:v>
                  </c:pt>
                  <c:pt idx="14">
                    <c:v>36773.224000000002</c:v>
                  </c:pt>
                  <c:pt idx="15">
                    <c:v>36815.165999999997</c:v>
                  </c:pt>
                  <c:pt idx="16">
                    <c:v>36821.26</c:v>
                  </c:pt>
                  <c:pt idx="17">
                    <c:v>36837.186999999998</c:v>
                  </c:pt>
                  <c:pt idx="18">
                    <c:v>37017.775000000001</c:v>
                  </c:pt>
                  <c:pt idx="19">
                    <c:v>37026.737999999998</c:v>
                  </c:pt>
                  <c:pt idx="20">
                    <c:v>37080.639000000003</c:v>
                  </c:pt>
                  <c:pt idx="21">
                    <c:v>37107.572999999997</c:v>
                  </c:pt>
                  <c:pt idx="22">
                    <c:v>42152.49</c:v>
                  </c:pt>
                  <c:pt idx="23">
                    <c:v>42891.49</c:v>
                  </c:pt>
                  <c:pt idx="24">
                    <c:v>43250.557999999997</c:v>
                  </c:pt>
                  <c:pt idx="25">
                    <c:v>43776.317999999999</c:v>
                  </c:pt>
                  <c:pt idx="26">
                    <c:v>43789.330999999998</c:v>
                  </c:pt>
                  <c:pt idx="27">
                    <c:v>43926.584999999999</c:v>
                  </c:pt>
                  <c:pt idx="28">
                    <c:v>44289.589</c:v>
                  </c:pt>
                  <c:pt idx="29">
                    <c:v>44371.491000000002</c:v>
                  </c:pt>
                  <c:pt idx="30">
                    <c:v>44693.474000000002</c:v>
                  </c:pt>
                  <c:pt idx="31">
                    <c:v>44702.516000000003</c:v>
                  </c:pt>
                  <c:pt idx="32">
                    <c:v>45488.453999999998</c:v>
                  </c:pt>
                  <c:pt idx="33">
                    <c:v>45816.497000000003</c:v>
                  </c:pt>
                  <c:pt idx="34">
                    <c:v>46113.584000000003</c:v>
                  </c:pt>
                  <c:pt idx="35">
                    <c:v>46121.597000000002</c:v>
                  </c:pt>
                  <c:pt idx="36">
                    <c:v>46850.627999999997</c:v>
                  </c:pt>
                  <c:pt idx="37">
                    <c:v>47717.428</c:v>
                  </c:pt>
                  <c:pt idx="38">
                    <c:v>47945.557000000001</c:v>
                  </c:pt>
                  <c:pt idx="39">
                    <c:v>48067.417000000001</c:v>
                  </c:pt>
                  <c:pt idx="40">
                    <c:v>48500.256000000001</c:v>
                  </c:pt>
                  <c:pt idx="41">
                    <c:v>48528.63</c:v>
                  </c:pt>
                  <c:pt idx="42">
                    <c:v>49810.592600000004</c:v>
                  </c:pt>
                  <c:pt idx="43">
                    <c:v>49811.4614</c:v>
                  </c:pt>
                  <c:pt idx="44">
                    <c:v>49812.327499999999</c:v>
                  </c:pt>
                  <c:pt idx="45">
                    <c:v>49840.412199999999</c:v>
                  </c:pt>
                  <c:pt idx="46">
                    <c:v>49866.468200000003</c:v>
                  </c:pt>
                  <c:pt idx="47">
                    <c:v>49888.472000000002</c:v>
                  </c:pt>
                  <c:pt idx="48">
                    <c:v>50147.5838</c:v>
                  </c:pt>
                  <c:pt idx="49">
                    <c:v>50547.404199999997</c:v>
                  </c:pt>
                  <c:pt idx="50">
                    <c:v>50904.374300000003</c:v>
                  </c:pt>
                  <c:pt idx="51">
                    <c:v>50945.486799999999</c:v>
                  </c:pt>
                  <c:pt idx="52">
                    <c:v>51256.422700000003</c:v>
                  </c:pt>
                  <c:pt idx="53">
                    <c:v>51270.608999999997</c:v>
                  </c:pt>
                  <c:pt idx="54">
                    <c:v>51274.95</c:v>
                  </c:pt>
                  <c:pt idx="55">
                    <c:v>52000.4709</c:v>
                  </c:pt>
                  <c:pt idx="56">
                    <c:v>52040.4257</c:v>
                  </c:pt>
                  <c:pt idx="57">
                    <c:v>52362.36</c:v>
                  </c:pt>
                  <c:pt idx="58">
                    <c:v>52401.450799999999</c:v>
                  </c:pt>
                  <c:pt idx="59">
                    <c:v>53409.534599999999</c:v>
                  </c:pt>
                  <c:pt idx="60">
                    <c:v>53758.689100000003</c:v>
                  </c:pt>
                  <c:pt idx="61">
                    <c:v>53767.664400000001</c:v>
                  </c:pt>
                  <c:pt idx="62">
                    <c:v>53772.585099999997</c:v>
                  </c:pt>
                  <c:pt idx="63">
                    <c:v>53774.612699999998</c:v>
                  </c:pt>
                  <c:pt idx="64">
                    <c:v>53794.588199999998</c:v>
                  </c:pt>
                  <c:pt idx="65">
                    <c:v>53800.668700000002</c:v>
                  </c:pt>
                  <c:pt idx="66">
                    <c:v>53803.563499999997</c:v>
                  </c:pt>
                  <c:pt idx="67">
                    <c:v>53829.908900000002</c:v>
                  </c:pt>
                  <c:pt idx="68">
                    <c:v>53846.411099999998</c:v>
                  </c:pt>
                  <c:pt idx="69">
                    <c:v>53905.471899999997</c:v>
                  </c:pt>
                  <c:pt idx="70">
                    <c:v>53907.496899999998</c:v>
                  </c:pt>
                  <c:pt idx="71">
                    <c:v>54527.929600000003</c:v>
                  </c:pt>
                  <c:pt idx="72">
                    <c:v>54575.120499999997</c:v>
                  </c:pt>
                  <c:pt idx="73">
                    <c:v>54581.202700000002</c:v>
                  </c:pt>
                  <c:pt idx="74">
                    <c:v>54584.0982</c:v>
                  </c:pt>
                  <c:pt idx="75">
                    <c:v>54586.123200000002</c:v>
                  </c:pt>
                  <c:pt idx="76">
                    <c:v>54588.150099999999</c:v>
                  </c:pt>
                  <c:pt idx="77">
                    <c:v>54597.4133</c:v>
                  </c:pt>
                  <c:pt idx="78">
                    <c:v>54603.205000000002</c:v>
                  </c:pt>
                  <c:pt idx="79">
                    <c:v>54685.139000000003</c:v>
                  </c:pt>
                  <c:pt idx="80">
                    <c:v>54686.006999999998</c:v>
                  </c:pt>
                  <c:pt idx="81">
                    <c:v>54931.224099999999</c:v>
                  </c:pt>
                  <c:pt idx="82">
                    <c:v>54932.093500000003</c:v>
                  </c:pt>
                  <c:pt idx="83">
                    <c:v>54934.120199999998</c:v>
                  </c:pt>
                  <c:pt idx="84">
                    <c:v>54941.359479999999</c:v>
                  </c:pt>
                  <c:pt idx="85">
                    <c:v>54941.359499999999</c:v>
                  </c:pt>
                  <c:pt idx="86">
                    <c:v>54951.201699999998</c:v>
                  </c:pt>
                  <c:pt idx="87">
                    <c:v>54954.384389999999</c:v>
                  </c:pt>
                  <c:pt idx="88">
                    <c:v>54954.384400000003</c:v>
                  </c:pt>
                  <c:pt idx="89">
                    <c:v>54955.832300000002</c:v>
                  </c:pt>
                  <c:pt idx="90">
                    <c:v>55314.254000000001</c:v>
                  </c:pt>
                  <c:pt idx="91">
                    <c:v>55327.282599999999</c:v>
                  </c:pt>
                  <c:pt idx="92">
                    <c:v>55332.204599999997</c:v>
                  </c:pt>
                  <c:pt idx="93">
                    <c:v>55337.126100000001</c:v>
                  </c:pt>
                  <c:pt idx="94">
                    <c:v>55350.154499999997</c:v>
                  </c:pt>
                  <c:pt idx="95">
                    <c:v>55352.180899999999</c:v>
                  </c:pt>
                  <c:pt idx="96">
                    <c:v>55353.048499999997</c:v>
                  </c:pt>
                  <c:pt idx="97">
                    <c:v>55354.207399999999</c:v>
                  </c:pt>
                  <c:pt idx="98">
                    <c:v>55629.536719999996</c:v>
                  </c:pt>
                  <c:pt idx="99">
                    <c:v>55661.382850000002</c:v>
                  </c:pt>
                  <c:pt idx="100">
                    <c:v>55666.886100000003</c:v>
                  </c:pt>
                  <c:pt idx="101">
                    <c:v>55670.359909999999</c:v>
                  </c:pt>
                  <c:pt idx="102">
                    <c:v>55968.560740000001</c:v>
                  </c:pt>
                  <c:pt idx="103">
                    <c:v>56009.382239999999</c:v>
                  </c:pt>
                  <c:pt idx="104">
                    <c:v>56019.804799999998</c:v>
                  </c:pt>
                  <c:pt idx="105">
                    <c:v>56047.889499999997</c:v>
                  </c:pt>
                  <c:pt idx="106">
                    <c:v>56711.461510000001</c:v>
                  </c:pt>
                  <c:pt idx="107">
                    <c:v>56746.49265</c:v>
                  </c:pt>
                  <c:pt idx="108">
                    <c:v>57123.443979999996</c:v>
                  </c:pt>
                  <c:pt idx="109">
                    <c:v>57150.36982</c:v>
                  </c:pt>
                  <c:pt idx="110">
                    <c:v>57639.362130000001</c:v>
                  </c:pt>
                  <c:pt idx="111">
                    <c:v>58943.937700000002</c:v>
                  </c:pt>
                  <c:pt idx="112">
                    <c:v>57902.542710000183</c:v>
                  </c:pt>
                  <c:pt idx="113">
                    <c:v>57902.542849999852</c:v>
                  </c:pt>
                  <c:pt idx="114">
                    <c:v>59330.444199999998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Active!$H$21:$H$985</c:f>
              <c:numCache>
                <c:formatCode>General</c:formatCode>
                <c:ptCount val="965"/>
                <c:pt idx="0">
                  <c:v>0.86854049999965355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2-49E8-91D6-81305082976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5.0000000000000001E-4</c:v>
                  </c:pt>
                  <c:pt idx="52">
                    <c:v>4.0000000000000002E-4</c:v>
                  </c:pt>
                  <c:pt idx="53">
                    <c:v>1.1000000000000001E-3</c:v>
                  </c:pt>
                  <c:pt idx="54">
                    <c:v>0</c:v>
                  </c:pt>
                  <c:pt idx="55">
                    <c:v>5.0000000000000001E-4</c:v>
                  </c:pt>
                  <c:pt idx="56">
                    <c:v>4.0000000000000002E-4</c:v>
                  </c:pt>
                  <c:pt idx="57">
                    <c:v>3.0000000000000001E-3</c:v>
                  </c:pt>
                  <c:pt idx="58">
                    <c:v>8.0000000000000004E-4</c:v>
                  </c:pt>
                  <c:pt idx="59">
                    <c:v>6.9999999999999999E-4</c:v>
                  </c:pt>
                  <c:pt idx="60">
                    <c:v>2.9999999999999997E-4</c:v>
                  </c:pt>
                  <c:pt idx="61">
                    <c:v>2.9999999999999997E-4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4.0000000000000002E-4</c:v>
                  </c:pt>
                  <c:pt idx="69">
                    <c:v>2.0000000000000001E-4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2.0000000000000001E-4</c:v>
                  </c:pt>
                  <c:pt idx="73">
                    <c:v>2.9999999999999997E-4</c:v>
                  </c:pt>
                  <c:pt idx="74">
                    <c:v>5.9999999999999995E-4</c:v>
                  </c:pt>
                  <c:pt idx="75">
                    <c:v>6.9999999999999999E-4</c:v>
                  </c:pt>
                  <c:pt idx="76">
                    <c:v>5.0000000000000001E-4</c:v>
                  </c:pt>
                  <c:pt idx="77">
                    <c:v>1E-4</c:v>
                  </c:pt>
                  <c:pt idx="78">
                    <c:v>5.9999999999999995E-4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2.9999999999999997E-4</c:v>
                  </c:pt>
                  <c:pt idx="82">
                    <c:v>2.9999999999999997E-4</c:v>
                  </c:pt>
                  <c:pt idx="83">
                    <c:v>2.9999999999999997E-4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2.9999999999999997E-4</c:v>
                  </c:pt>
                  <c:pt idx="49">
                    <c:v>4.0000000000000002E-4</c:v>
                  </c:pt>
                  <c:pt idx="50">
                    <c:v>2.9999999999999997E-4</c:v>
                  </c:pt>
                  <c:pt idx="51">
                    <c:v>5.0000000000000001E-4</c:v>
                  </c:pt>
                  <c:pt idx="52">
                    <c:v>4.0000000000000002E-4</c:v>
                  </c:pt>
                  <c:pt idx="53">
                    <c:v>1.1000000000000001E-3</c:v>
                  </c:pt>
                  <c:pt idx="54">
                    <c:v>0</c:v>
                  </c:pt>
                  <c:pt idx="55">
                    <c:v>5.0000000000000001E-4</c:v>
                  </c:pt>
                  <c:pt idx="56">
                    <c:v>4.0000000000000002E-4</c:v>
                  </c:pt>
                  <c:pt idx="57">
                    <c:v>3.0000000000000001E-3</c:v>
                  </c:pt>
                  <c:pt idx="58">
                    <c:v>8.0000000000000004E-4</c:v>
                  </c:pt>
                  <c:pt idx="59">
                    <c:v>6.9999999999999999E-4</c:v>
                  </c:pt>
                  <c:pt idx="60">
                    <c:v>2.9999999999999997E-4</c:v>
                  </c:pt>
                  <c:pt idx="61">
                    <c:v>2.9999999999999997E-4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4.0000000000000002E-4</c:v>
                  </c:pt>
                  <c:pt idx="69">
                    <c:v>2.0000000000000001E-4</c:v>
                  </c:pt>
                  <c:pt idx="70">
                    <c:v>2.0000000000000001E-4</c:v>
                  </c:pt>
                  <c:pt idx="71">
                    <c:v>1E-4</c:v>
                  </c:pt>
                  <c:pt idx="72">
                    <c:v>2.0000000000000001E-4</c:v>
                  </c:pt>
                  <c:pt idx="73">
                    <c:v>2.9999999999999997E-4</c:v>
                  </c:pt>
                  <c:pt idx="74">
                    <c:v>5.9999999999999995E-4</c:v>
                  </c:pt>
                  <c:pt idx="75">
                    <c:v>6.9999999999999999E-4</c:v>
                  </c:pt>
                  <c:pt idx="76">
                    <c:v>5.0000000000000001E-4</c:v>
                  </c:pt>
                  <c:pt idx="77">
                    <c:v>1E-4</c:v>
                  </c:pt>
                  <c:pt idx="78">
                    <c:v>5.9999999999999995E-4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2.9999999999999997E-4</c:v>
                  </c:pt>
                  <c:pt idx="82">
                    <c:v>2.9999999999999997E-4</c:v>
                  </c:pt>
                  <c:pt idx="8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Active!$I$21:$I$985</c:f>
              <c:numCache>
                <c:formatCode>General</c:formatCode>
                <c:ptCount val="965"/>
                <c:pt idx="1">
                  <c:v>0.72902700000122422</c:v>
                </c:pt>
                <c:pt idx="2">
                  <c:v>0.74553449999802979</c:v>
                </c:pt>
                <c:pt idx="3">
                  <c:v>0.68687800000043353</c:v>
                </c:pt>
                <c:pt idx="4">
                  <c:v>0.56462549999923795</c:v>
                </c:pt>
                <c:pt idx="5">
                  <c:v>0.55495300000256975</c:v>
                </c:pt>
                <c:pt idx="6">
                  <c:v>0.55360300000029383</c:v>
                </c:pt>
                <c:pt idx="7">
                  <c:v>0.35449150000204099</c:v>
                </c:pt>
                <c:pt idx="8">
                  <c:v>0.34546750000299653</c:v>
                </c:pt>
                <c:pt idx="9">
                  <c:v>0.36230999999679625</c:v>
                </c:pt>
                <c:pt idx="10">
                  <c:v>0.26855600000271806</c:v>
                </c:pt>
                <c:pt idx="11">
                  <c:v>0.24105000000417931</c:v>
                </c:pt>
                <c:pt idx="12">
                  <c:v>0.20781100000021979</c:v>
                </c:pt>
                <c:pt idx="13">
                  <c:v>0.20833750000019791</c:v>
                </c:pt>
                <c:pt idx="14">
                  <c:v>0.2628785000051721</c:v>
                </c:pt>
                <c:pt idx="15">
                  <c:v>0.22542099999554921</c:v>
                </c:pt>
                <c:pt idx="16">
                  <c:v>0.23963750000257278</c:v>
                </c:pt>
                <c:pt idx="17">
                  <c:v>0.24339499999769032</c:v>
                </c:pt>
                <c:pt idx="18">
                  <c:v>0.1749710000003688</c:v>
                </c:pt>
                <c:pt idx="19">
                  <c:v>0.16305250000004889</c:v>
                </c:pt>
                <c:pt idx="20">
                  <c:v>0.21454150000499794</c:v>
                </c:pt>
                <c:pt idx="21">
                  <c:v>0.22378599999501603</c:v>
                </c:pt>
                <c:pt idx="22">
                  <c:v>7.8535000000556465E-2</c:v>
                </c:pt>
                <c:pt idx="23">
                  <c:v>-4.9430500002927147E-2</c:v>
                </c:pt>
                <c:pt idx="24">
                  <c:v>2.1829500001331326E-2</c:v>
                </c:pt>
                <c:pt idx="25">
                  <c:v>2.5313500002084766E-2</c:v>
                </c:pt>
                <c:pt idx="26">
                  <c:v>1.0205999999016058E-2</c:v>
                </c:pt>
                <c:pt idx="27">
                  <c:v>3.480699999636272E-2</c:v>
                </c:pt>
                <c:pt idx="28">
                  <c:v>-1.112200000352459E-2</c:v>
                </c:pt>
                <c:pt idx="29">
                  <c:v>-4.1442499998083804E-2</c:v>
                </c:pt>
                <c:pt idx="30">
                  <c:v>2.5454999995417893E-3</c:v>
                </c:pt>
                <c:pt idx="31">
                  <c:v>6.9627000004402362E-2</c:v>
                </c:pt>
                <c:pt idx="32">
                  <c:v>-2.1525500000279862E-2</c:v>
                </c:pt>
                <c:pt idx="33">
                  <c:v>2.6790000047185458E-3</c:v>
                </c:pt>
                <c:pt idx="34">
                  <c:v>4.8827999999048188E-2</c:v>
                </c:pt>
                <c:pt idx="35">
                  <c:v>-4.454999999870779E-2</c:v>
                </c:pt>
                <c:pt idx="36">
                  <c:v>-8.5430000035557896E-3</c:v>
                </c:pt>
                <c:pt idx="37">
                  <c:v>-1.1961999996856321E-2</c:v>
                </c:pt>
                <c:pt idx="38">
                  <c:v>-1.9599999999627471E-2</c:v>
                </c:pt>
                <c:pt idx="39">
                  <c:v>-4.4783499994082376E-2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92-49E8-91D6-81305082976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Active!$J$21:$J$985</c:f>
              <c:numCache>
                <c:formatCode>General</c:formatCode>
                <c:ptCount val="965"/>
                <c:pt idx="40">
                  <c:v>-2.8465999996114988E-2</c:v>
                </c:pt>
                <c:pt idx="48">
                  <c:v>-3.2480999994731974E-2</c:v>
                </c:pt>
                <c:pt idx="49">
                  <c:v>-3.0224499998439569E-2</c:v>
                </c:pt>
                <c:pt idx="50">
                  <c:v>-3.0269999995653052E-2</c:v>
                </c:pt>
                <c:pt idx="51">
                  <c:v>-2.8686999998171814E-2</c:v>
                </c:pt>
                <c:pt idx="52">
                  <c:v>-3.0285999993793666E-2</c:v>
                </c:pt>
                <c:pt idx="53">
                  <c:v>-3.0147500001476146E-2</c:v>
                </c:pt>
                <c:pt idx="55">
                  <c:v>-3.1780999997863546E-2</c:v>
                </c:pt>
                <c:pt idx="56">
                  <c:v>-2.9843999996955972E-2</c:v>
                </c:pt>
                <c:pt idx="58">
                  <c:v>-2.8078499999537598E-2</c:v>
                </c:pt>
                <c:pt idx="59">
                  <c:v>-3.0285499997262377E-2</c:v>
                </c:pt>
                <c:pt idx="68">
                  <c:v>-2.9656999999133404E-2</c:v>
                </c:pt>
                <c:pt idx="77">
                  <c:v>-2.5475999995251186E-2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92-49E8-91D6-81305082976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Active!$K$21:$K$985</c:f>
              <c:numCache>
                <c:formatCode>General</c:formatCode>
                <c:ptCount val="965"/>
                <c:pt idx="41">
                  <c:v>-2.6789000003191177E-2</c:v>
                </c:pt>
                <c:pt idx="42">
                  <c:v>-2.9966999994940124E-2</c:v>
                </c:pt>
                <c:pt idx="43">
                  <c:v>-2.9707499998039566E-2</c:v>
                </c:pt>
                <c:pt idx="44">
                  <c:v>-3.2147999998414889E-2</c:v>
                </c:pt>
                <c:pt idx="45">
                  <c:v>-3.0257500002335291E-2</c:v>
                </c:pt>
                <c:pt idx="46">
                  <c:v>-3.0472499995084945E-2</c:v>
                </c:pt>
                <c:pt idx="47">
                  <c:v>-2.9698499994992744E-2</c:v>
                </c:pt>
                <c:pt idx="54">
                  <c:v>-3.184999999939464E-2</c:v>
                </c:pt>
                <c:pt idx="57">
                  <c:v>-3.4555999998701736E-2</c:v>
                </c:pt>
                <c:pt idx="60">
                  <c:v>-2.9066499992040917E-2</c:v>
                </c:pt>
                <c:pt idx="61">
                  <c:v>-2.8684999997494742E-2</c:v>
                </c:pt>
                <c:pt idx="62">
                  <c:v>-2.9714500000409316E-2</c:v>
                </c:pt>
                <c:pt idx="63">
                  <c:v>-2.8708999998343643E-2</c:v>
                </c:pt>
                <c:pt idx="64">
                  <c:v>-2.9640499997185543E-2</c:v>
                </c:pt>
                <c:pt idx="65">
                  <c:v>-2.8923999991093297E-2</c:v>
                </c:pt>
                <c:pt idx="66">
                  <c:v>-2.9259000002639368E-2</c:v>
                </c:pt>
                <c:pt idx="67">
                  <c:v>-2.9587499993795063E-2</c:v>
                </c:pt>
                <c:pt idx="69">
                  <c:v>-2.9610999998112675E-2</c:v>
                </c:pt>
                <c:pt idx="70">
                  <c:v>-3.1205499995849095E-2</c:v>
                </c:pt>
                <c:pt idx="71">
                  <c:v>-2.5935999990906566E-2</c:v>
                </c:pt>
                <c:pt idx="72">
                  <c:v>-2.5736499999766238E-2</c:v>
                </c:pt>
                <c:pt idx="73">
                  <c:v>-2.3320000000239816E-2</c:v>
                </c:pt>
                <c:pt idx="74">
                  <c:v>-2.2955000000365544E-2</c:v>
                </c:pt>
                <c:pt idx="75">
                  <c:v>-2.4549499998101965E-2</c:v>
                </c:pt>
                <c:pt idx="76">
                  <c:v>-2.4244000000180677E-2</c:v>
                </c:pt>
                <c:pt idx="78">
                  <c:v>-2.4045999991358258E-2</c:v>
                </c:pt>
                <c:pt idx="79">
                  <c:v>-2.2366499993950129E-2</c:v>
                </c:pt>
                <c:pt idx="80">
                  <c:v>-2.2906999998667743E-2</c:v>
                </c:pt>
                <c:pt idx="81">
                  <c:v>-2.3741499993775506E-2</c:v>
                </c:pt>
                <c:pt idx="82">
                  <c:v>-2.2881999990204349E-2</c:v>
                </c:pt>
                <c:pt idx="83">
                  <c:v>-2.2776500001782551E-2</c:v>
                </c:pt>
                <c:pt idx="84">
                  <c:v>-2.1333999997295905E-2</c:v>
                </c:pt>
                <c:pt idx="85">
                  <c:v>-2.1313999997801147E-2</c:v>
                </c:pt>
                <c:pt idx="86">
                  <c:v>-2.2573000002012122E-2</c:v>
                </c:pt>
                <c:pt idx="87">
                  <c:v>-2.4531499999284279E-2</c:v>
                </c:pt>
                <c:pt idx="88">
                  <c:v>-2.4521499995898921E-2</c:v>
                </c:pt>
                <c:pt idx="89">
                  <c:v>-2.4188999996113125E-2</c:v>
                </c:pt>
                <c:pt idx="90">
                  <c:v>-2.0201999999699183E-2</c:v>
                </c:pt>
                <c:pt idx="91">
                  <c:v>-1.9709499996679369E-2</c:v>
                </c:pt>
                <c:pt idx="92">
                  <c:v>-1.9438999996054918E-2</c:v>
                </c:pt>
                <c:pt idx="93">
                  <c:v>-1.9668499997351319E-2</c:v>
                </c:pt>
                <c:pt idx="94">
                  <c:v>-1.9376000003830995E-2</c:v>
                </c:pt>
                <c:pt idx="95">
                  <c:v>-1.9570500000554603E-2</c:v>
                </c:pt>
                <c:pt idx="96">
                  <c:v>-2.0511000002443325E-2</c:v>
                </c:pt>
                <c:pt idx="97">
                  <c:v>-1.9664999999804422E-2</c:v>
                </c:pt>
                <c:pt idx="98">
                  <c:v>-1.7683500002021901E-2</c:v>
                </c:pt>
                <c:pt idx="99">
                  <c:v>-1.8038499991234858E-2</c:v>
                </c:pt>
                <c:pt idx="100">
                  <c:v>-1.5544999994745012E-2</c:v>
                </c:pt>
                <c:pt idx="101">
                  <c:v>-1.5896999997494277E-2</c:v>
                </c:pt>
                <c:pt idx="102">
                  <c:v>-1.3972000000649132E-2</c:v>
                </c:pt>
                <c:pt idx="103">
                  <c:v>-1.3875500000722241E-2</c:v>
                </c:pt>
                <c:pt idx="104">
                  <c:v>-1.3801499997498468E-2</c:v>
                </c:pt>
                <c:pt idx="105">
                  <c:v>-1.191100000141887E-2</c:v>
                </c:pt>
                <c:pt idx="106">
                  <c:v>-4.8429999951622449E-3</c:v>
                </c:pt>
                <c:pt idx="107">
                  <c:v>-4.8364999965997413E-3</c:v>
                </c:pt>
                <c:pt idx="108">
                  <c:v>-8.3500002801883966E-5</c:v>
                </c:pt>
                <c:pt idx="109">
                  <c:v>1.0010000041802414E-3</c:v>
                </c:pt>
                <c:pt idx="110">
                  <c:v>5.0095000042347237E-3</c:v>
                </c:pt>
                <c:pt idx="111">
                  <c:v>3.2748500008892734E-2</c:v>
                </c:pt>
                <c:pt idx="112">
                  <c:v>1.7818000182160176E-2</c:v>
                </c:pt>
                <c:pt idx="113">
                  <c:v>1.7957999851205386E-2</c:v>
                </c:pt>
                <c:pt idx="114">
                  <c:v>3.8725999998860061E-2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92-49E8-91D6-81305082976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Active!$L$21:$L$985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92-49E8-91D6-81305082976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Active!$M$21:$M$985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92-49E8-91D6-81305082976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Active!$N$21:$N$985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92-49E8-91D6-81305082976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Active!$O$21:$O$985</c:f>
              <c:numCache>
                <c:formatCode>General</c:formatCode>
                <c:ptCount val="965"/>
                <c:pt idx="40">
                  <c:v>-0.12733659126293467</c:v>
                </c:pt>
                <c:pt idx="43">
                  <c:v>-0.10746874213272217</c:v>
                </c:pt>
                <c:pt idx="44">
                  <c:v>-0.10745558171157166</c:v>
                </c:pt>
                <c:pt idx="45">
                  <c:v>-0.10703006142770533</c:v>
                </c:pt>
                <c:pt idx="46">
                  <c:v>-0.1066352487931902</c:v>
                </c:pt>
                <c:pt idx="47">
                  <c:v>-0.10630185145737736</c:v>
                </c:pt>
                <c:pt idx="48">
                  <c:v>-0.10237565914747671</c:v>
                </c:pt>
                <c:pt idx="49">
                  <c:v>-9.6317478611194163E-2</c:v>
                </c:pt>
                <c:pt idx="50">
                  <c:v>-9.0908545518336603E-2</c:v>
                </c:pt>
                <c:pt idx="51">
                  <c:v>-9.0285618917212707E-2</c:v>
                </c:pt>
                <c:pt idx="52">
                  <c:v>-8.5574188145331853E-2</c:v>
                </c:pt>
                <c:pt idx="53">
                  <c:v>-8.5359234599873601E-2</c:v>
                </c:pt>
                <c:pt idx="54">
                  <c:v>-8.529343249412108E-2</c:v>
                </c:pt>
                <c:pt idx="55">
                  <c:v>-7.4300094026399144E-2</c:v>
                </c:pt>
                <c:pt idx="56">
                  <c:v>-7.3694714653475935E-2</c:v>
                </c:pt>
                <c:pt idx="57">
                  <c:v>-6.8816585213688719E-2</c:v>
                </c:pt>
                <c:pt idx="58">
                  <c:v>-6.822436626191597E-2</c:v>
                </c:pt>
                <c:pt idx="59">
                  <c:v>-5.2949504113229739E-2</c:v>
                </c:pt>
                <c:pt idx="60">
                  <c:v>-4.7659014810726708E-2</c:v>
                </c:pt>
                <c:pt idx="61">
                  <c:v>-4.7523023792171437E-2</c:v>
                </c:pt>
                <c:pt idx="62">
                  <c:v>-4.7448448072318627E-2</c:v>
                </c:pt>
                <c:pt idx="63">
                  <c:v>-4.7417740422967425E-2</c:v>
                </c:pt>
                <c:pt idx="64">
                  <c:v>-4.7115050736505792E-2</c:v>
                </c:pt>
                <c:pt idx="65">
                  <c:v>-4.7022927788452296E-2</c:v>
                </c:pt>
                <c:pt idx="66">
                  <c:v>-4.6979059717950578E-2</c:v>
                </c:pt>
                <c:pt idx="67">
                  <c:v>-4.6579860276385276E-2</c:v>
                </c:pt>
                <c:pt idx="68">
                  <c:v>-4.632981227452565E-2</c:v>
                </c:pt>
                <c:pt idx="69">
                  <c:v>-4.5434903636291324E-2</c:v>
                </c:pt>
                <c:pt idx="70">
                  <c:v>-4.5404195986940121E-2</c:v>
                </c:pt>
                <c:pt idx="71">
                  <c:v>-3.6003268478429329E-2</c:v>
                </c:pt>
                <c:pt idx="72">
                  <c:v>-3.528821892925188E-2</c:v>
                </c:pt>
                <c:pt idx="73">
                  <c:v>-3.5196095981198383E-2</c:v>
                </c:pt>
                <c:pt idx="74">
                  <c:v>-3.5152227910696665E-2</c:v>
                </c:pt>
                <c:pt idx="75">
                  <c:v>-3.5121520261345518E-2</c:v>
                </c:pt>
                <c:pt idx="76">
                  <c:v>-3.5090812611994315E-2</c:v>
                </c:pt>
                <c:pt idx="77">
                  <c:v>-3.4950434786388929E-2</c:v>
                </c:pt>
                <c:pt idx="78">
                  <c:v>-3.4862698645385548E-2</c:v>
                </c:pt>
                <c:pt idx="79">
                  <c:v>-3.3621232250187927E-2</c:v>
                </c:pt>
                <c:pt idx="80">
                  <c:v>-3.3608071829037411E-2</c:v>
                </c:pt>
                <c:pt idx="81">
                  <c:v>-2.989244625754478E-2</c:v>
                </c:pt>
                <c:pt idx="82">
                  <c:v>-2.987928583639432E-2</c:v>
                </c:pt>
                <c:pt idx="83">
                  <c:v>-2.9848578187043118E-2</c:v>
                </c:pt>
                <c:pt idx="84">
                  <c:v>-2.9738908010788934E-2</c:v>
                </c:pt>
                <c:pt idx="85">
                  <c:v>-2.9738908010788934E-2</c:v>
                </c:pt>
                <c:pt idx="86">
                  <c:v>-2.9589756571083203E-2</c:v>
                </c:pt>
                <c:pt idx="87">
                  <c:v>-2.9541501693531313E-2</c:v>
                </c:pt>
                <c:pt idx="88">
                  <c:v>-2.9541501693531313E-2</c:v>
                </c:pt>
                <c:pt idx="89">
                  <c:v>-2.951956765828051E-2</c:v>
                </c:pt>
                <c:pt idx="90">
                  <c:v>-2.4088700530172036E-2</c:v>
                </c:pt>
                <c:pt idx="91">
                  <c:v>-2.3891294212914471E-2</c:v>
                </c:pt>
                <c:pt idx="92">
                  <c:v>-2.3816718493061606E-2</c:v>
                </c:pt>
                <c:pt idx="93">
                  <c:v>-2.3742142773208741E-2</c:v>
                </c:pt>
                <c:pt idx="94">
                  <c:v>-2.3544736455951176E-2</c:v>
                </c:pt>
                <c:pt idx="95">
                  <c:v>-2.3514028806600029E-2</c:v>
                </c:pt>
                <c:pt idx="96">
                  <c:v>-2.3500868385449514E-2</c:v>
                </c:pt>
                <c:pt idx="97">
                  <c:v>-2.3483321157248827E-2</c:v>
                </c:pt>
                <c:pt idx="98">
                  <c:v>-1.9311467652538716E-2</c:v>
                </c:pt>
                <c:pt idx="99">
                  <c:v>-1.8828918877020207E-2</c:v>
                </c:pt>
                <c:pt idx="100">
                  <c:v>-1.8745569543066998E-2</c:v>
                </c:pt>
                <c:pt idx="101">
                  <c:v>-1.8692927858464992E-2</c:v>
                </c:pt>
                <c:pt idx="102">
                  <c:v>-1.4174516596791531E-2</c:v>
                </c:pt>
                <c:pt idx="103">
                  <c:v>-1.3555976802717806E-2</c:v>
                </c:pt>
                <c:pt idx="104">
                  <c:v>-1.3398051748911732E-2</c:v>
                </c:pt>
                <c:pt idx="105">
                  <c:v>-1.29725314650454E-2</c:v>
                </c:pt>
                <c:pt idx="106">
                  <c:v>-2.9179697060595089E-3</c:v>
                </c:pt>
                <c:pt idx="107">
                  <c:v>-2.3871660529891647E-3</c:v>
                </c:pt>
                <c:pt idx="108">
                  <c:v>3.3244567263300273E-3</c:v>
                </c:pt>
                <c:pt idx="109">
                  <c:v>3.7324297819957275E-3</c:v>
                </c:pt>
                <c:pt idx="110">
                  <c:v>1.1141746889730075E-2</c:v>
                </c:pt>
                <c:pt idx="111">
                  <c:v>3.0908699457788735E-2</c:v>
                </c:pt>
                <c:pt idx="112">
                  <c:v>1.5129354498333136E-2</c:v>
                </c:pt>
                <c:pt idx="113">
                  <c:v>1.5129354498333136E-2</c:v>
                </c:pt>
                <c:pt idx="114">
                  <c:v>3.6765086869763486E-2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392-49E8-91D6-81305082976D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Active!$V$2:$V$20</c:f>
              <c:numCache>
                <c:formatCode>General</c:formatCode>
                <c:ptCount val="19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</c:numCache>
            </c:numRef>
          </c:xVal>
          <c:yVal>
            <c:numRef>
              <c:f>Active!$W$2:$W$20</c:f>
              <c:numCache>
                <c:formatCode>General</c:formatCode>
                <c:ptCount val="19"/>
                <c:pt idx="0">
                  <c:v>0.74257433618847402</c:v>
                </c:pt>
                <c:pt idx="1">
                  <c:v>0.63487615953326815</c:v>
                </c:pt>
                <c:pt idx="2">
                  <c:v>0.53518347184107895</c:v>
                </c:pt>
                <c:pt idx="3">
                  <c:v>0.44349627311190648</c:v>
                </c:pt>
                <c:pt idx="4">
                  <c:v>0.35981456334575085</c:v>
                </c:pt>
                <c:pt idx="5">
                  <c:v>0.28413834254261183</c:v>
                </c:pt>
                <c:pt idx="6">
                  <c:v>0.21646761070248968</c:v>
                </c:pt>
                <c:pt idx="7">
                  <c:v>0.15680236782538426</c:v>
                </c:pt>
                <c:pt idx="8">
                  <c:v>0.10514261391129559</c:v>
                </c:pt>
                <c:pt idx="9">
                  <c:v>6.1488348960223593E-2</c:v>
                </c:pt>
                <c:pt idx="10">
                  <c:v>2.5839572972168323E-2</c:v>
                </c:pt>
                <c:pt idx="11">
                  <c:v>-1.803714052869998E-3</c:v>
                </c:pt>
                <c:pt idx="12">
                  <c:v>-2.1441512114891759E-2</c:v>
                </c:pt>
                <c:pt idx="13">
                  <c:v>-3.307382121389657E-2</c:v>
                </c:pt>
                <c:pt idx="14">
                  <c:v>-3.6700641349884933E-2</c:v>
                </c:pt>
                <c:pt idx="15">
                  <c:v>-3.2321972522856401E-2</c:v>
                </c:pt>
                <c:pt idx="16">
                  <c:v>-1.9937814732811088E-2</c:v>
                </c:pt>
                <c:pt idx="17">
                  <c:v>4.5183202025089741E-4</c:v>
                </c:pt>
                <c:pt idx="18">
                  <c:v>2.8846967736329665E-2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392-49E8-91D6-813050829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39328"/>
        <c:axId val="1"/>
      </c:scatterChart>
      <c:valAx>
        <c:axId val="613239328"/>
        <c:scaling>
          <c:orientation val="minMax"/>
          <c:max val="55000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919569232589889"/>
              <c:y val="0.8696995148333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0515297906602248E-3"/>
              <c:y val="0.37272822715342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39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81015295793338"/>
          <c:y val="0.92121498449057504"/>
          <c:w val="0.77133773737220035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9.  BX Dra - [27216.41, 0.561192] </a:t>
            </a:r>
          </a:p>
        </c:rich>
      </c:tx>
      <c:layout>
        <c:manualLayout>
          <c:xMode val="edge"/>
          <c:yMode val="edge"/>
          <c:x val="0.22746803645252497"/>
          <c:y val="1.845018450184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1074817130104E-2"/>
          <c:y val="0.13284156776401018"/>
          <c:w val="0.86695369810565537"/>
          <c:h val="0.73800870980005662"/>
        </c:manualLayout>
      </c:layout>
      <c:scatterChart>
        <c:scatterStyle val="lineMarker"/>
        <c:varyColors val="0"/>
        <c:ser>
          <c:idx val="3"/>
          <c:order val="0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Active!$G$21:$G$985</c:f>
              <c:numCache>
                <c:formatCode>General</c:formatCode>
                <c:ptCount val="965"/>
                <c:pt idx="0">
                  <c:v>0.86854049999965355</c:v>
                </c:pt>
                <c:pt idx="1">
                  <c:v>0.72902700000122422</c:v>
                </c:pt>
                <c:pt idx="2">
                  <c:v>0.74553449999802979</c:v>
                </c:pt>
                <c:pt idx="3">
                  <c:v>0.68687800000043353</c:v>
                </c:pt>
                <c:pt idx="4">
                  <c:v>0.56462549999923795</c:v>
                </c:pt>
                <c:pt idx="5">
                  <c:v>0.55495300000256975</c:v>
                </c:pt>
                <c:pt idx="6">
                  <c:v>0.55360300000029383</c:v>
                </c:pt>
                <c:pt idx="7">
                  <c:v>0.35449150000204099</c:v>
                </c:pt>
                <c:pt idx="8">
                  <c:v>0.34546750000299653</c:v>
                </c:pt>
                <c:pt idx="9">
                  <c:v>0.36230999999679625</c:v>
                </c:pt>
                <c:pt idx="10">
                  <c:v>0.26855600000271806</c:v>
                </c:pt>
                <c:pt idx="11">
                  <c:v>0.24105000000417931</c:v>
                </c:pt>
                <c:pt idx="12">
                  <c:v>0.20781100000021979</c:v>
                </c:pt>
                <c:pt idx="13">
                  <c:v>0.20833750000019791</c:v>
                </c:pt>
                <c:pt idx="14">
                  <c:v>0.2628785000051721</c:v>
                </c:pt>
                <c:pt idx="15">
                  <c:v>0.22542099999554921</c:v>
                </c:pt>
                <c:pt idx="16">
                  <c:v>0.23963750000257278</c:v>
                </c:pt>
                <c:pt idx="17">
                  <c:v>0.24339499999769032</c:v>
                </c:pt>
                <c:pt idx="18">
                  <c:v>0.1749710000003688</c:v>
                </c:pt>
                <c:pt idx="19">
                  <c:v>0.16305250000004889</c:v>
                </c:pt>
                <c:pt idx="20">
                  <c:v>0.21454150000499794</c:v>
                </c:pt>
                <c:pt idx="21">
                  <c:v>0.22378599999501603</c:v>
                </c:pt>
                <c:pt idx="22">
                  <c:v>7.8535000000556465E-2</c:v>
                </c:pt>
                <c:pt idx="23">
                  <c:v>-4.9430500002927147E-2</c:v>
                </c:pt>
                <c:pt idx="24">
                  <c:v>2.1829500001331326E-2</c:v>
                </c:pt>
                <c:pt idx="25">
                  <c:v>2.5313500002084766E-2</c:v>
                </c:pt>
                <c:pt idx="26">
                  <c:v>1.0205999999016058E-2</c:v>
                </c:pt>
                <c:pt idx="27">
                  <c:v>3.480699999636272E-2</c:v>
                </c:pt>
                <c:pt idx="28">
                  <c:v>-1.112200000352459E-2</c:v>
                </c:pt>
                <c:pt idx="29">
                  <c:v>-4.1442499998083804E-2</c:v>
                </c:pt>
                <c:pt idx="30">
                  <c:v>2.5454999995417893E-3</c:v>
                </c:pt>
                <c:pt idx="31">
                  <c:v>6.9627000004402362E-2</c:v>
                </c:pt>
                <c:pt idx="32">
                  <c:v>-2.1525500000279862E-2</c:v>
                </c:pt>
                <c:pt idx="33">
                  <c:v>2.6790000047185458E-3</c:v>
                </c:pt>
                <c:pt idx="34">
                  <c:v>4.8827999999048188E-2</c:v>
                </c:pt>
                <c:pt idx="35">
                  <c:v>-4.454999999870779E-2</c:v>
                </c:pt>
                <c:pt idx="36">
                  <c:v>-8.5430000035557896E-3</c:v>
                </c:pt>
                <c:pt idx="37">
                  <c:v>-1.1961999996856321E-2</c:v>
                </c:pt>
                <c:pt idx="38">
                  <c:v>-1.9599999999627471E-2</c:v>
                </c:pt>
                <c:pt idx="39">
                  <c:v>-4.4783499994082376E-2</c:v>
                </c:pt>
                <c:pt idx="40">
                  <c:v>-2.8465999996114988E-2</c:v>
                </c:pt>
                <c:pt idx="41">
                  <c:v>-2.6789000003191177E-2</c:v>
                </c:pt>
                <c:pt idx="42">
                  <c:v>-2.9966999994940124E-2</c:v>
                </c:pt>
                <c:pt idx="43">
                  <c:v>-2.9707499998039566E-2</c:v>
                </c:pt>
                <c:pt idx="44">
                  <c:v>-3.2147999998414889E-2</c:v>
                </c:pt>
                <c:pt idx="45">
                  <c:v>-3.0257500002335291E-2</c:v>
                </c:pt>
                <c:pt idx="46">
                  <c:v>-3.0472499995084945E-2</c:v>
                </c:pt>
                <c:pt idx="47">
                  <c:v>-2.9698499994992744E-2</c:v>
                </c:pt>
                <c:pt idx="48">
                  <c:v>-3.2480999994731974E-2</c:v>
                </c:pt>
                <c:pt idx="49">
                  <c:v>-3.0224499998439569E-2</c:v>
                </c:pt>
                <c:pt idx="50">
                  <c:v>-3.0269999995653052E-2</c:v>
                </c:pt>
                <c:pt idx="51">
                  <c:v>-2.8686999998171814E-2</c:v>
                </c:pt>
                <c:pt idx="52">
                  <c:v>-3.0285999993793666E-2</c:v>
                </c:pt>
                <c:pt idx="53">
                  <c:v>-3.0147500001476146E-2</c:v>
                </c:pt>
                <c:pt idx="54">
                  <c:v>-3.184999999939464E-2</c:v>
                </c:pt>
                <c:pt idx="55">
                  <c:v>-3.1780999997863546E-2</c:v>
                </c:pt>
                <c:pt idx="56">
                  <c:v>-2.9843999996955972E-2</c:v>
                </c:pt>
                <c:pt idx="57">
                  <c:v>-3.4555999998701736E-2</c:v>
                </c:pt>
                <c:pt idx="58">
                  <c:v>-2.8078499999537598E-2</c:v>
                </c:pt>
                <c:pt idx="59">
                  <c:v>-3.0285499997262377E-2</c:v>
                </c:pt>
                <c:pt idx="60">
                  <c:v>-2.9066499992040917E-2</c:v>
                </c:pt>
                <c:pt idx="61">
                  <c:v>-2.8684999997494742E-2</c:v>
                </c:pt>
                <c:pt idx="62">
                  <c:v>-2.9714500000409316E-2</c:v>
                </c:pt>
                <c:pt idx="63">
                  <c:v>-2.8708999998343643E-2</c:v>
                </c:pt>
                <c:pt idx="64">
                  <c:v>-2.9640499997185543E-2</c:v>
                </c:pt>
                <c:pt idx="65">
                  <c:v>-2.8923999991093297E-2</c:v>
                </c:pt>
                <c:pt idx="66">
                  <c:v>-2.9259000002639368E-2</c:v>
                </c:pt>
                <c:pt idx="67">
                  <c:v>-2.9587499993795063E-2</c:v>
                </c:pt>
                <c:pt idx="68">
                  <c:v>-2.9656999999133404E-2</c:v>
                </c:pt>
                <c:pt idx="69">
                  <c:v>-2.9610999998112675E-2</c:v>
                </c:pt>
                <c:pt idx="70">
                  <c:v>-3.1205499995849095E-2</c:v>
                </c:pt>
                <c:pt idx="71">
                  <c:v>-2.5935999990906566E-2</c:v>
                </c:pt>
                <c:pt idx="72">
                  <c:v>-2.5736499999766238E-2</c:v>
                </c:pt>
                <c:pt idx="73">
                  <c:v>-2.3320000000239816E-2</c:v>
                </c:pt>
                <c:pt idx="74">
                  <c:v>-2.2955000000365544E-2</c:v>
                </c:pt>
                <c:pt idx="75">
                  <c:v>-2.4549499998101965E-2</c:v>
                </c:pt>
                <c:pt idx="76">
                  <c:v>-2.4244000000180677E-2</c:v>
                </c:pt>
                <c:pt idx="77">
                  <c:v>-2.5475999995251186E-2</c:v>
                </c:pt>
                <c:pt idx="78">
                  <c:v>-2.4045999991358258E-2</c:v>
                </c:pt>
                <c:pt idx="79">
                  <c:v>-2.2366499993950129E-2</c:v>
                </c:pt>
                <c:pt idx="80">
                  <c:v>-2.2906999998667743E-2</c:v>
                </c:pt>
                <c:pt idx="81">
                  <c:v>-2.3741499993775506E-2</c:v>
                </c:pt>
                <c:pt idx="82">
                  <c:v>-2.2881999990204349E-2</c:v>
                </c:pt>
                <c:pt idx="83">
                  <c:v>-2.2776500001782551E-2</c:v>
                </c:pt>
                <c:pt idx="84">
                  <c:v>-2.1333999997295905E-2</c:v>
                </c:pt>
                <c:pt idx="85">
                  <c:v>-2.1313999997801147E-2</c:v>
                </c:pt>
                <c:pt idx="86">
                  <c:v>-2.2573000002012122E-2</c:v>
                </c:pt>
                <c:pt idx="87">
                  <c:v>-2.4531499999284279E-2</c:v>
                </c:pt>
                <c:pt idx="88">
                  <c:v>-2.4521499995898921E-2</c:v>
                </c:pt>
                <c:pt idx="89">
                  <c:v>-2.4188999996113125E-2</c:v>
                </c:pt>
                <c:pt idx="90">
                  <c:v>-2.0201999999699183E-2</c:v>
                </c:pt>
                <c:pt idx="91">
                  <c:v>-1.9709499996679369E-2</c:v>
                </c:pt>
                <c:pt idx="92">
                  <c:v>-1.9438999996054918E-2</c:v>
                </c:pt>
                <c:pt idx="93">
                  <c:v>-1.9668499997351319E-2</c:v>
                </c:pt>
                <c:pt idx="94">
                  <c:v>-1.9376000003830995E-2</c:v>
                </c:pt>
                <c:pt idx="95">
                  <c:v>-1.9570500000554603E-2</c:v>
                </c:pt>
                <c:pt idx="96">
                  <c:v>-2.0511000002443325E-2</c:v>
                </c:pt>
                <c:pt idx="97">
                  <c:v>-1.9664999999804422E-2</c:v>
                </c:pt>
                <c:pt idx="98">
                  <c:v>-1.7683500002021901E-2</c:v>
                </c:pt>
                <c:pt idx="99">
                  <c:v>-1.8038499991234858E-2</c:v>
                </c:pt>
                <c:pt idx="100">
                  <c:v>-1.5544999994745012E-2</c:v>
                </c:pt>
                <c:pt idx="101">
                  <c:v>-1.5896999997494277E-2</c:v>
                </c:pt>
                <c:pt idx="102">
                  <c:v>-1.3972000000649132E-2</c:v>
                </c:pt>
                <c:pt idx="103">
                  <c:v>-1.3875500000722241E-2</c:v>
                </c:pt>
                <c:pt idx="104">
                  <c:v>-1.3801499997498468E-2</c:v>
                </c:pt>
                <c:pt idx="105">
                  <c:v>-1.191100000141887E-2</c:v>
                </c:pt>
                <c:pt idx="106">
                  <c:v>-4.8429999951622449E-3</c:v>
                </c:pt>
                <c:pt idx="107">
                  <c:v>-4.8364999965997413E-3</c:v>
                </c:pt>
                <c:pt idx="108">
                  <c:v>-8.3500002801883966E-5</c:v>
                </c:pt>
                <c:pt idx="109">
                  <c:v>1.0010000041802414E-3</c:v>
                </c:pt>
                <c:pt idx="110">
                  <c:v>5.0095000042347237E-3</c:v>
                </c:pt>
                <c:pt idx="111">
                  <c:v>3.2748500008892734E-2</c:v>
                </c:pt>
                <c:pt idx="112">
                  <c:v>1.7818000182160176E-2</c:v>
                </c:pt>
                <c:pt idx="113">
                  <c:v>1.7957999851205386E-2</c:v>
                </c:pt>
                <c:pt idx="114">
                  <c:v>3.8725999998860061E-2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5-4686-8618-BCDDA6B1D9DC}"/>
            </c:ext>
          </c:extLst>
        </c:ser>
        <c:ser>
          <c:idx val="8"/>
          <c:order val="1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Active!$V$2:$V$18</c:f>
              <c:numCache>
                <c:formatCode>General</c:formatCode>
                <c:ptCount val="17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</c:numCache>
            </c:numRef>
          </c:xVal>
          <c:yVal>
            <c:numRef>
              <c:f>Active!$W$2:$W$18</c:f>
              <c:numCache>
                <c:formatCode>General</c:formatCode>
                <c:ptCount val="17"/>
                <c:pt idx="0">
                  <c:v>0.74257433618847402</c:v>
                </c:pt>
                <c:pt idx="1">
                  <c:v>0.63487615953326815</c:v>
                </c:pt>
                <c:pt idx="2">
                  <c:v>0.53518347184107895</c:v>
                </c:pt>
                <c:pt idx="3">
                  <c:v>0.44349627311190648</c:v>
                </c:pt>
                <c:pt idx="4">
                  <c:v>0.35981456334575085</c:v>
                </c:pt>
                <c:pt idx="5">
                  <c:v>0.28413834254261183</c:v>
                </c:pt>
                <c:pt idx="6">
                  <c:v>0.21646761070248968</c:v>
                </c:pt>
                <c:pt idx="7">
                  <c:v>0.15680236782538426</c:v>
                </c:pt>
                <c:pt idx="8">
                  <c:v>0.10514261391129559</c:v>
                </c:pt>
                <c:pt idx="9">
                  <c:v>6.1488348960223593E-2</c:v>
                </c:pt>
                <c:pt idx="10">
                  <c:v>2.5839572972168323E-2</c:v>
                </c:pt>
                <c:pt idx="11">
                  <c:v>-1.803714052869998E-3</c:v>
                </c:pt>
                <c:pt idx="12">
                  <c:v>-2.1441512114891759E-2</c:v>
                </c:pt>
                <c:pt idx="13">
                  <c:v>-3.307382121389657E-2</c:v>
                </c:pt>
                <c:pt idx="14">
                  <c:v>-3.6700641349884933E-2</c:v>
                </c:pt>
                <c:pt idx="15">
                  <c:v>-3.2321972522856401E-2</c:v>
                </c:pt>
                <c:pt idx="16">
                  <c:v>-1.9937814732811088E-2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E5-4686-8618-BCDDA6B1D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34408"/>
        <c:axId val="1"/>
      </c:scatterChart>
      <c:valAx>
        <c:axId val="613234408"/>
        <c:scaling>
          <c:orientation val="minMax"/>
          <c:max val="50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-0.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3440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Residuals</a:t>
            </a:r>
          </a:p>
        </c:rich>
      </c:tx>
      <c:layout>
        <c:manualLayout>
          <c:xMode val="edge"/>
          <c:yMode val="edge"/>
          <c:x val="0.38102927648513385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78534841092584E-2"/>
          <c:y val="0.11676663776934086"/>
          <c:w val="0.85048298275706413"/>
          <c:h val="0.69760581026298518"/>
        </c:manualLayout>
      </c:layout>
      <c:scatterChart>
        <c:scatterStyle val="lineMarker"/>
        <c:varyColors val="0"/>
        <c:ser>
          <c:idx val="1"/>
          <c:order val="0"/>
          <c:tx>
            <c:strRef>
              <c:f>Active!$U$20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-1.5</c:v>
                </c:pt>
                <c:pt idx="1">
                  <c:v>-1</c:v>
                </c:pt>
                <c:pt idx="2">
                  <c:v>1776.5</c:v>
                </c:pt>
                <c:pt idx="3">
                  <c:v>2486</c:v>
                </c:pt>
                <c:pt idx="4">
                  <c:v>5143.5</c:v>
                </c:pt>
                <c:pt idx="5">
                  <c:v>6261</c:v>
                </c:pt>
                <c:pt idx="6">
                  <c:v>6311</c:v>
                </c:pt>
                <c:pt idx="7">
                  <c:v>10185.5</c:v>
                </c:pt>
                <c:pt idx="8">
                  <c:v>10297.5</c:v>
                </c:pt>
                <c:pt idx="9">
                  <c:v>11470</c:v>
                </c:pt>
                <c:pt idx="10">
                  <c:v>14572</c:v>
                </c:pt>
                <c:pt idx="11">
                  <c:v>15850</c:v>
                </c:pt>
                <c:pt idx="12">
                  <c:v>16007</c:v>
                </c:pt>
                <c:pt idx="13">
                  <c:v>16487.5</c:v>
                </c:pt>
                <c:pt idx="14">
                  <c:v>16504.5</c:v>
                </c:pt>
                <c:pt idx="15">
                  <c:v>16577</c:v>
                </c:pt>
                <c:pt idx="16">
                  <c:v>16587.5</c:v>
                </c:pt>
                <c:pt idx="17">
                  <c:v>16615</c:v>
                </c:pt>
                <c:pt idx="18">
                  <c:v>16927</c:v>
                </c:pt>
                <c:pt idx="19">
                  <c:v>16942.5</c:v>
                </c:pt>
                <c:pt idx="20">
                  <c:v>17035.5</c:v>
                </c:pt>
                <c:pt idx="21">
                  <c:v>17082</c:v>
                </c:pt>
                <c:pt idx="22">
                  <c:v>25795</c:v>
                </c:pt>
                <c:pt idx="23">
                  <c:v>27071.5</c:v>
                </c:pt>
                <c:pt idx="24">
                  <c:v>27691.5</c:v>
                </c:pt>
                <c:pt idx="25">
                  <c:v>28599.5</c:v>
                </c:pt>
                <c:pt idx="26">
                  <c:v>28622</c:v>
                </c:pt>
                <c:pt idx="27">
                  <c:v>28859</c:v>
                </c:pt>
                <c:pt idx="28">
                  <c:v>29486</c:v>
                </c:pt>
                <c:pt idx="29">
                  <c:v>29627.5</c:v>
                </c:pt>
                <c:pt idx="30">
                  <c:v>30183.5</c:v>
                </c:pt>
                <c:pt idx="31">
                  <c:v>30199</c:v>
                </c:pt>
                <c:pt idx="32">
                  <c:v>31556.5</c:v>
                </c:pt>
                <c:pt idx="33">
                  <c:v>32123</c:v>
                </c:pt>
                <c:pt idx="34">
                  <c:v>32636</c:v>
                </c:pt>
                <c:pt idx="35">
                  <c:v>32650</c:v>
                </c:pt>
                <c:pt idx="36">
                  <c:v>33909</c:v>
                </c:pt>
                <c:pt idx="37">
                  <c:v>35406</c:v>
                </c:pt>
                <c:pt idx="38">
                  <c:v>35800</c:v>
                </c:pt>
                <c:pt idx="39">
                  <c:v>36010.5</c:v>
                </c:pt>
                <c:pt idx="40">
                  <c:v>36758</c:v>
                </c:pt>
                <c:pt idx="41">
                  <c:v>36807</c:v>
                </c:pt>
                <c:pt idx="42">
                  <c:v>39021</c:v>
                </c:pt>
                <c:pt idx="43">
                  <c:v>39022.5</c:v>
                </c:pt>
                <c:pt idx="44">
                  <c:v>39024</c:v>
                </c:pt>
                <c:pt idx="45">
                  <c:v>39072.5</c:v>
                </c:pt>
                <c:pt idx="46">
                  <c:v>39117.5</c:v>
                </c:pt>
                <c:pt idx="47">
                  <c:v>39155.5</c:v>
                </c:pt>
                <c:pt idx="48">
                  <c:v>39603</c:v>
                </c:pt>
                <c:pt idx="49">
                  <c:v>40293.5</c:v>
                </c:pt>
                <c:pt idx="50">
                  <c:v>40910</c:v>
                </c:pt>
                <c:pt idx="51">
                  <c:v>40981</c:v>
                </c:pt>
                <c:pt idx="52">
                  <c:v>41518</c:v>
                </c:pt>
                <c:pt idx="53">
                  <c:v>41542.5</c:v>
                </c:pt>
                <c:pt idx="54">
                  <c:v>41550</c:v>
                </c:pt>
                <c:pt idx="55">
                  <c:v>42803</c:v>
                </c:pt>
                <c:pt idx="56">
                  <c:v>42872</c:v>
                </c:pt>
                <c:pt idx="57">
                  <c:v>43428</c:v>
                </c:pt>
                <c:pt idx="58">
                  <c:v>43495.5</c:v>
                </c:pt>
                <c:pt idx="59">
                  <c:v>45236.5</c:v>
                </c:pt>
                <c:pt idx="60">
                  <c:v>45839.5</c:v>
                </c:pt>
                <c:pt idx="61">
                  <c:v>45855</c:v>
                </c:pt>
                <c:pt idx="62">
                  <c:v>45863.5</c:v>
                </c:pt>
                <c:pt idx="63">
                  <c:v>45867</c:v>
                </c:pt>
                <c:pt idx="64">
                  <c:v>45901.5</c:v>
                </c:pt>
                <c:pt idx="65">
                  <c:v>45912</c:v>
                </c:pt>
                <c:pt idx="66">
                  <c:v>45917</c:v>
                </c:pt>
                <c:pt idx="67">
                  <c:v>45962.5</c:v>
                </c:pt>
                <c:pt idx="68">
                  <c:v>45991</c:v>
                </c:pt>
                <c:pt idx="69">
                  <c:v>46093</c:v>
                </c:pt>
                <c:pt idx="70">
                  <c:v>46096.5</c:v>
                </c:pt>
                <c:pt idx="71">
                  <c:v>47168</c:v>
                </c:pt>
                <c:pt idx="72">
                  <c:v>47249.5</c:v>
                </c:pt>
                <c:pt idx="73">
                  <c:v>47260</c:v>
                </c:pt>
                <c:pt idx="74">
                  <c:v>47265</c:v>
                </c:pt>
                <c:pt idx="75">
                  <c:v>47268.5</c:v>
                </c:pt>
                <c:pt idx="76">
                  <c:v>47272</c:v>
                </c:pt>
                <c:pt idx="77">
                  <c:v>47288</c:v>
                </c:pt>
                <c:pt idx="78">
                  <c:v>47298</c:v>
                </c:pt>
                <c:pt idx="79">
                  <c:v>47439.5</c:v>
                </c:pt>
                <c:pt idx="80">
                  <c:v>47441</c:v>
                </c:pt>
                <c:pt idx="81">
                  <c:v>47864.5</c:v>
                </c:pt>
                <c:pt idx="82">
                  <c:v>47866</c:v>
                </c:pt>
                <c:pt idx="83">
                  <c:v>47869.5</c:v>
                </c:pt>
                <c:pt idx="84">
                  <c:v>47882</c:v>
                </c:pt>
                <c:pt idx="85">
                  <c:v>47882</c:v>
                </c:pt>
                <c:pt idx="86">
                  <c:v>47899</c:v>
                </c:pt>
                <c:pt idx="87">
                  <c:v>47904.5</c:v>
                </c:pt>
                <c:pt idx="88">
                  <c:v>47904.5</c:v>
                </c:pt>
                <c:pt idx="89">
                  <c:v>47907</c:v>
                </c:pt>
                <c:pt idx="90">
                  <c:v>48526</c:v>
                </c:pt>
                <c:pt idx="91">
                  <c:v>48548.5</c:v>
                </c:pt>
                <c:pt idx="92">
                  <c:v>48557</c:v>
                </c:pt>
                <c:pt idx="93">
                  <c:v>48565.5</c:v>
                </c:pt>
                <c:pt idx="94">
                  <c:v>48588</c:v>
                </c:pt>
                <c:pt idx="95">
                  <c:v>48591.5</c:v>
                </c:pt>
                <c:pt idx="96">
                  <c:v>48593</c:v>
                </c:pt>
                <c:pt idx="97">
                  <c:v>48595</c:v>
                </c:pt>
                <c:pt idx="98">
                  <c:v>49070.5</c:v>
                </c:pt>
                <c:pt idx="99">
                  <c:v>49125.5</c:v>
                </c:pt>
                <c:pt idx="100">
                  <c:v>49135</c:v>
                </c:pt>
                <c:pt idx="101">
                  <c:v>49141</c:v>
                </c:pt>
                <c:pt idx="102">
                  <c:v>49656</c:v>
                </c:pt>
                <c:pt idx="103">
                  <c:v>49726.5</c:v>
                </c:pt>
                <c:pt idx="104">
                  <c:v>49744.5</c:v>
                </c:pt>
                <c:pt idx="105">
                  <c:v>49793</c:v>
                </c:pt>
                <c:pt idx="106">
                  <c:v>50939</c:v>
                </c:pt>
                <c:pt idx="107">
                  <c:v>50999.5</c:v>
                </c:pt>
                <c:pt idx="108">
                  <c:v>51650.5</c:v>
                </c:pt>
                <c:pt idx="109">
                  <c:v>51697</c:v>
                </c:pt>
                <c:pt idx="110">
                  <c:v>52541.5</c:v>
                </c:pt>
                <c:pt idx="111">
                  <c:v>54794.5</c:v>
                </c:pt>
                <c:pt idx="112">
                  <c:v>52996</c:v>
                </c:pt>
                <c:pt idx="113">
                  <c:v>52996</c:v>
                </c:pt>
                <c:pt idx="114">
                  <c:v>55462</c:v>
                </c:pt>
              </c:numCache>
            </c:numRef>
          </c:xVal>
          <c:yVal>
            <c:numRef>
              <c:f>Active!$U$21:$U$985</c:f>
              <c:numCache>
                <c:formatCode>General</c:formatCode>
                <c:ptCount val="965"/>
                <c:pt idx="0">
                  <c:v>0.12591031234992511</c:v>
                </c:pt>
                <c:pt idx="1">
                  <c:v>-1.3584570272378027E-2</c:v>
                </c:pt>
                <c:pt idx="2">
                  <c:v>6.7702118114614351E-2</c:v>
                </c:pt>
                <c:pt idx="3">
                  <c:v>3.4117855412401088E-2</c:v>
                </c:pt>
                <c:pt idx="4">
                  <c:v>1.7962846681357503E-3</c:v>
                </c:pt>
                <c:pt idx="5">
                  <c:v>2.8064256447839608E-2</c:v>
                </c:pt>
                <c:pt idx="6">
                  <c:v>2.829636899994481E-2</c:v>
                </c:pt>
                <c:pt idx="7">
                  <c:v>-5.4979854953268348E-2</c:v>
                </c:pt>
                <c:pt idx="8">
                  <c:v>-6.0853985019214407E-2</c:v>
                </c:pt>
                <c:pt idx="9">
                  <c:v>-1.1706110652003998E-2</c:v>
                </c:pt>
                <c:pt idx="10">
                  <c:v>-2.5889229466790953E-2</c:v>
                </c:pt>
                <c:pt idx="11">
                  <c:v>-2.3102189012624952E-2</c:v>
                </c:pt>
                <c:pt idx="12">
                  <c:v>-5.2719943328067953E-2</c:v>
                </c:pt>
                <c:pt idx="13">
                  <c:v>-4.124682137673466E-2</c:v>
                </c:pt>
                <c:pt idx="14">
                  <c:v>1.3677706594583505E-2</c:v>
                </c:pt>
                <c:pt idx="15">
                  <c:v>-2.2147045308509195E-2</c:v>
                </c:pt>
                <c:pt idx="16">
                  <c:v>-7.6944659334235999E-3</c:v>
                </c:pt>
                <c:pt idx="17">
                  <c:v>-3.3191275945862464E-3</c:v>
                </c:pt>
                <c:pt idx="18">
                  <c:v>-6.478058038084622E-2</c:v>
                </c:pt>
                <c:pt idx="19">
                  <c:v>-7.6355442265332613E-2</c:v>
                </c:pt>
                <c:pt idx="20">
                  <c:v>-2.2809101309069824E-2</c:v>
                </c:pt>
                <c:pt idx="21">
                  <c:v>-1.2538815821480032E-2</c:v>
                </c:pt>
                <c:pt idx="22">
                  <c:v>4.741697566401637E-4</c:v>
                </c:pt>
                <c:pt idx="23">
                  <c:v>-0.10997609472867897</c:v>
                </c:pt>
                <c:pt idx="24">
                  <c:v>-3.0731840305646518E-2</c:v>
                </c:pt>
                <c:pt idx="25">
                  <c:v>-1.6171826903580655E-2</c:v>
                </c:pt>
                <c:pt idx="26">
                  <c:v>-3.1014177606495552E-2</c:v>
                </c:pt>
                <c:pt idx="27">
                  <c:v>-3.6476244019436055E-3</c:v>
                </c:pt>
                <c:pt idx="28">
                  <c:v>-4.2501094049485433E-2</c:v>
                </c:pt>
                <c:pt idx="29">
                  <c:v>-7.127316697275532E-2</c:v>
                </c:pt>
                <c:pt idx="30">
                  <c:v>-2.1373366424683571E-2</c:v>
                </c:pt>
                <c:pt idx="31">
                  <c:v>4.5869001268366905E-2</c:v>
                </c:pt>
                <c:pt idx="32">
                  <c:v>-3.2023547851810497E-2</c:v>
                </c:pt>
                <c:pt idx="33">
                  <c:v>-2.7702741971164513E-3</c:v>
                </c:pt>
                <c:pt idx="34">
                  <c:v>4.7704400708545258E-2</c:v>
                </c:pt>
                <c:pt idx="35">
                  <c:v>-4.555883104247016E-2</c:v>
                </c:pt>
                <c:pt idx="36">
                  <c:v>5.6310471901022119E-5</c:v>
                </c:pt>
                <c:pt idx="37">
                  <c:v>6.2268479144408362E-3</c:v>
                </c:pt>
                <c:pt idx="38">
                  <c:v>7.8138523442328189E-4</c:v>
                </c:pt>
                <c:pt idx="39">
                  <c:v>-2.3287314225278632E-2</c:v>
                </c:pt>
                <c:pt idx="40">
                  <c:v>-3.3295679965773539E-3</c:v>
                </c:pt>
                <c:pt idx="41">
                  <c:v>-1.431301068567814E-3</c:v>
                </c:pt>
                <c:pt idx="42">
                  <c:v>3.1600320367994872E-3</c:v>
                </c:pt>
                <c:pt idx="43">
                  <c:v>3.4233177961112693E-3</c:v>
                </c:pt>
                <c:pt idx="44">
                  <c:v>9.8660155677487982E-4</c:v>
                </c:pt>
                <c:pt idx="45">
                  <c:v>2.9983646425195687E-3</c:v>
                </c:pt>
                <c:pt idx="46">
                  <c:v>2.8940055117749885E-3</c:v>
                </c:pt>
                <c:pt idx="47">
                  <c:v>3.7600328335498645E-3</c:v>
                </c:pt>
                <c:pt idx="48">
                  <c:v>1.964648827484039E-3</c:v>
                </c:pt>
                <c:pt idx="49">
                  <c:v>5.3948061699270466E-3</c:v>
                </c:pt>
                <c:pt idx="50">
                  <c:v>6.038820453273086E-3</c:v>
                </c:pt>
                <c:pt idx="51">
                  <c:v>7.6795199030121886E-3</c:v>
                </c:pt>
                <c:pt idx="52">
                  <c:v>6.3717139110578414E-3</c:v>
                </c:pt>
                <c:pt idx="53">
                  <c:v>6.5173809847524078E-3</c:v>
                </c:pt>
                <c:pt idx="54">
                  <c:v>4.8169682514843659E-3</c:v>
                </c:pt>
                <c:pt idx="55">
                  <c:v>4.5322405281618128E-3</c:v>
                </c:pt>
                <c:pt idx="56">
                  <c:v>6.4091923587391575E-3</c:v>
                </c:pt>
                <c:pt idx="57">
                  <c:v>1.058775529073408E-3</c:v>
                </c:pt>
                <c:pt idx="58">
                  <c:v>7.4400520542756698E-3</c:v>
                </c:pt>
                <c:pt idx="59">
                  <c:v>1.3508619425458557E-3</c:v>
                </c:pt>
                <c:pt idx="60">
                  <c:v>5.9663201759052598E-4</c:v>
                </c:pt>
                <c:pt idx="61">
                  <c:v>9.2314681191807413E-4</c:v>
                </c:pt>
                <c:pt idx="62">
                  <c:v>-1.3659709418478716E-4</c:v>
                </c:pt>
                <c:pt idx="63">
                  <c:v>8.5643085650544126E-4</c:v>
                </c:pt>
                <c:pt idx="64">
                  <c:v>-1.9859100091079718E-4</c:v>
                </c:pt>
                <c:pt idx="65">
                  <c:v>4.8010525196484632E-4</c:v>
                </c:pt>
                <c:pt idx="66">
                  <c:v>1.2706898509518005E-4</c:v>
                </c:pt>
                <c:pt idx="67">
                  <c:v>-3.665828524078707E-4</c:v>
                </c:pt>
                <c:pt idx="68">
                  <c:v>-5.4046759510184561E-4</c:v>
                </c:pt>
                <c:pt idx="69">
                  <c:v>-8.7397513423204121E-4</c:v>
                </c:pt>
                <c:pt idx="70">
                  <c:v>-2.4816616732338259E-3</c:v>
                </c:pt>
                <c:pt idx="71">
                  <c:v>-1.7614172276697593E-3</c:v>
                </c:pt>
                <c:pt idx="72">
                  <c:v>-1.9497337520099078E-3</c:v>
                </c:pt>
                <c:pt idx="73">
                  <c:v>4.1637252865733831E-4</c:v>
                </c:pt>
                <c:pt idx="74">
                  <c:v>7.5734105147373665E-4</c:v>
                </c:pt>
                <c:pt idx="75">
                  <c:v>-8.5399421149756627E-4</c:v>
                </c:pt>
                <c:pt idx="76">
                  <c:v>-5.6534037517119717E-4</c:v>
                </c:pt>
                <c:pt idx="77">
                  <c:v>-1.8744901564838878E-3</c:v>
                </c:pt>
                <c:pt idx="78">
                  <c:v>-4.9282440383313642E-4</c:v>
                </c:pt>
                <c:pt idx="79">
                  <c:v>4.9321173470762147E-4</c:v>
                </c:pt>
                <c:pt idx="80">
                  <c:v>-5.4734875737816324E-5</c:v>
                </c:pt>
                <c:pt idx="81">
                  <c:v>-3.0717092182954708E-3</c:v>
                </c:pt>
                <c:pt idx="82">
                  <c:v>-2.2202228759204967E-3</c:v>
                </c:pt>
                <c:pt idx="83">
                  <c:v>-2.1334292134038702E-3</c:v>
                </c:pt>
                <c:pt idx="84">
                  <c:v>-7.5782646559918732E-4</c:v>
                </c:pt>
                <c:pt idx="85">
                  <c:v>-7.3782646610442981E-4</c:v>
                </c:pt>
                <c:pt idx="86">
                  <c:v>-2.0880297812204685E-3</c:v>
                </c:pt>
                <c:pt idx="87">
                  <c:v>-4.0760917697570953E-3</c:v>
                </c:pt>
                <c:pt idx="88">
                  <c:v>-4.0660917663717377E-3</c:v>
                </c:pt>
                <c:pt idx="89">
                  <c:v>-3.747037930330599E-3</c:v>
                </c:pt>
                <c:pt idx="90">
                  <c:v>-3.2604069465187457E-3</c:v>
                </c:pt>
                <c:pt idx="91">
                  <c:v>-2.9015610828990734E-3</c:v>
                </c:pt>
                <c:pt idx="92">
                  <c:v>-2.6816698375116133E-3</c:v>
                </c:pt>
                <c:pt idx="93">
                  <c:v>-2.9618428603310765E-3</c:v>
                </c:pt>
                <c:pt idx="94">
                  <c:v>-2.8037875482460617E-3</c:v>
                </c:pt>
                <c:pt idx="95">
                  <c:v>-3.0192416342760264E-3</c:v>
                </c:pt>
                <c:pt idx="96">
                  <c:v>-3.9687252957736341E-3</c:v>
                </c:pt>
                <c:pt idx="97">
                  <c:v>-3.1347066191920181E-3</c:v>
                </c:pt>
                <c:pt idx="98">
                  <c:v>-4.1027477957946701E-3</c:v>
                </c:pt>
                <c:pt idx="99">
                  <c:v>-4.8118911575947276E-3</c:v>
                </c:pt>
                <c:pt idx="100">
                  <c:v>-2.3798339001930291E-3</c:v>
                </c:pt>
                <c:pt idx="101">
                  <c:v>-2.7706812051118135E-3</c:v>
                </c:pt>
                <c:pt idx="102">
                  <c:v>-4.2994075762292638E-3</c:v>
                </c:pt>
                <c:pt idx="103">
                  <c:v>-4.6940574981519934E-3</c:v>
                </c:pt>
                <c:pt idx="104">
                  <c:v>-4.7461659607481721E-3</c:v>
                </c:pt>
                <c:pt idx="105">
                  <c:v>-3.1968926477545789E-3</c:v>
                </c:pt>
                <c:pt idx="106">
                  <c:v>-4.8005083061120057E-3</c:v>
                </c:pt>
                <c:pt idx="107">
                  <c:v>-5.2842667294989987E-3</c:v>
                </c:pt>
                <c:pt idx="108">
                  <c:v>-6.01261133664166E-3</c:v>
                </c:pt>
                <c:pt idx="109">
                  <c:v>-5.3340608344376594E-3</c:v>
                </c:pt>
                <c:pt idx="110">
                  <c:v>-9.0327791007158709E-3</c:v>
                </c:pt>
                <c:pt idx="111">
                  <c:v>-4.9592455997364837E-3</c:v>
                </c:pt>
                <c:pt idx="112">
                  <c:v>-6.3479147929612623E-4</c:v>
                </c:pt>
                <c:pt idx="113">
                  <c:v>-4.9479181025091634E-4</c:v>
                </c:pt>
                <c:pt idx="114">
                  <c:v>-6.8601615954864137E-3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0-4312-A090-4911DB521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3592"/>
        <c:axId val="1"/>
      </c:scatterChart>
      <c:valAx>
        <c:axId val="613243592"/>
        <c:scaling>
          <c:orientation val="minMax"/>
          <c:max val="50000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321577166198272"/>
              <c:y val="0.87125874235780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0385852090032149E-3"/>
              <c:y val="0.3742521256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3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9678490349478016"/>
          <c:y val="0.92215694595061837"/>
          <c:w val="0.60128651121182197"/>
          <c:h val="0.98203718547157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-- O-C Diagram</a:t>
            </a:r>
          </a:p>
        </c:rich>
      </c:tx>
      <c:layout>
        <c:manualLayout>
          <c:xMode val="edge"/>
          <c:yMode val="edge"/>
          <c:x val="0.3600004199475065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83333441843E-2"/>
          <c:y val="0.10884377844161539"/>
          <c:w val="0.90800118229320614"/>
          <c:h val="0.75737129165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(pg)'!$E$20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(pg)'!$D$21:$D$60</c:f>
              <c:numCache>
                <c:formatCode>General</c:formatCode>
                <c:ptCount val="40"/>
                <c:pt idx="0">
                  <c:v>-1.4999999999999999E-4</c:v>
                </c:pt>
                <c:pt idx="1">
                  <c:v>-1E-4</c:v>
                </c:pt>
                <c:pt idx="2">
                  <c:v>0.17765</c:v>
                </c:pt>
                <c:pt idx="3">
                  <c:v>0.24859999999999999</c:v>
                </c:pt>
                <c:pt idx="4">
                  <c:v>0.51434999999999997</c:v>
                </c:pt>
                <c:pt idx="5">
                  <c:v>0.62609999999999999</c:v>
                </c:pt>
                <c:pt idx="6">
                  <c:v>0.63109999999999999</c:v>
                </c:pt>
                <c:pt idx="7">
                  <c:v>1.0185500000000001</c:v>
                </c:pt>
                <c:pt idx="8">
                  <c:v>1.0297499999999999</c:v>
                </c:pt>
                <c:pt idx="9">
                  <c:v>1.147</c:v>
                </c:pt>
                <c:pt idx="10">
                  <c:v>1.4572000000000001</c:v>
                </c:pt>
                <c:pt idx="11">
                  <c:v>1.585</c:v>
                </c:pt>
                <c:pt idx="12">
                  <c:v>1.6007</c:v>
                </c:pt>
                <c:pt idx="13">
                  <c:v>1.6487499999999999</c:v>
                </c:pt>
                <c:pt idx="14">
                  <c:v>1.65045</c:v>
                </c:pt>
                <c:pt idx="15">
                  <c:v>1.6577</c:v>
                </c:pt>
                <c:pt idx="16">
                  <c:v>1.6587499999999999</c:v>
                </c:pt>
                <c:pt idx="17">
                  <c:v>1.6615</c:v>
                </c:pt>
                <c:pt idx="18">
                  <c:v>1.6927000000000001</c:v>
                </c:pt>
                <c:pt idx="19">
                  <c:v>1.69425</c:v>
                </c:pt>
                <c:pt idx="20">
                  <c:v>1.7035499999999999</c:v>
                </c:pt>
                <c:pt idx="21">
                  <c:v>1.7081999999999999</c:v>
                </c:pt>
                <c:pt idx="22">
                  <c:v>2.5794999999999999</c:v>
                </c:pt>
                <c:pt idx="23">
                  <c:v>2.7071499999999999</c:v>
                </c:pt>
                <c:pt idx="24">
                  <c:v>2.7691499999999998</c:v>
                </c:pt>
                <c:pt idx="25">
                  <c:v>2.85995</c:v>
                </c:pt>
                <c:pt idx="26">
                  <c:v>2.8622000000000001</c:v>
                </c:pt>
                <c:pt idx="27">
                  <c:v>2.8858999999999999</c:v>
                </c:pt>
                <c:pt idx="28">
                  <c:v>2.9485999999999999</c:v>
                </c:pt>
                <c:pt idx="29">
                  <c:v>2.9627500000000002</c:v>
                </c:pt>
                <c:pt idx="30">
                  <c:v>3.0183499999999999</c:v>
                </c:pt>
                <c:pt idx="31">
                  <c:v>3.0198999999999998</c:v>
                </c:pt>
                <c:pt idx="32">
                  <c:v>3.1556500000000001</c:v>
                </c:pt>
                <c:pt idx="33">
                  <c:v>3.2122999999999999</c:v>
                </c:pt>
                <c:pt idx="34">
                  <c:v>3.2635999999999998</c:v>
                </c:pt>
                <c:pt idx="35">
                  <c:v>3.2650000000000001</c:v>
                </c:pt>
                <c:pt idx="36">
                  <c:v>3.3908999999999998</c:v>
                </c:pt>
                <c:pt idx="37">
                  <c:v>3.5406</c:v>
                </c:pt>
                <c:pt idx="38">
                  <c:v>3.58</c:v>
                </c:pt>
                <c:pt idx="39">
                  <c:v>3.6010499999999999</c:v>
                </c:pt>
              </c:numCache>
            </c:numRef>
          </c:xVal>
          <c:yVal>
            <c:numRef>
              <c:f>'Q_fit (pg)'!$E$21:$E$60</c:f>
              <c:numCache>
                <c:formatCode>General</c:formatCode>
                <c:ptCount val="40"/>
                <c:pt idx="0">
                  <c:v>0.86854049999965355</c:v>
                </c:pt>
                <c:pt idx="1">
                  <c:v>0.72902700000122422</c:v>
                </c:pt>
                <c:pt idx="2">
                  <c:v>0.74553449999802979</c:v>
                </c:pt>
                <c:pt idx="3">
                  <c:v>0.68687800000043353</c:v>
                </c:pt>
                <c:pt idx="4">
                  <c:v>0.56462549999923795</c:v>
                </c:pt>
                <c:pt idx="5">
                  <c:v>0.55495300000256975</c:v>
                </c:pt>
                <c:pt idx="6">
                  <c:v>0.55360300000029383</c:v>
                </c:pt>
                <c:pt idx="7">
                  <c:v>0.35449150000204099</c:v>
                </c:pt>
                <c:pt idx="8">
                  <c:v>0.34546750000299653</c:v>
                </c:pt>
                <c:pt idx="9">
                  <c:v>0.36230999999679625</c:v>
                </c:pt>
                <c:pt idx="10">
                  <c:v>0.26855600000271806</c:v>
                </c:pt>
                <c:pt idx="11">
                  <c:v>0.24105000000417931</c:v>
                </c:pt>
                <c:pt idx="12">
                  <c:v>0.20781100000021979</c:v>
                </c:pt>
                <c:pt idx="13">
                  <c:v>0.20833750000019791</c:v>
                </c:pt>
                <c:pt idx="14">
                  <c:v>0.2628785000051721</c:v>
                </c:pt>
                <c:pt idx="15">
                  <c:v>0.22542099999554921</c:v>
                </c:pt>
                <c:pt idx="16">
                  <c:v>0.23963750000257278</c:v>
                </c:pt>
                <c:pt idx="17">
                  <c:v>0.24339499999769032</c:v>
                </c:pt>
                <c:pt idx="18">
                  <c:v>0.1749710000003688</c:v>
                </c:pt>
                <c:pt idx="19">
                  <c:v>0.16305250000004889</c:v>
                </c:pt>
                <c:pt idx="20">
                  <c:v>0.21454150000499794</c:v>
                </c:pt>
                <c:pt idx="21">
                  <c:v>0.22378599999501603</c:v>
                </c:pt>
                <c:pt idx="22">
                  <c:v>7.8535000000556465E-2</c:v>
                </c:pt>
                <c:pt idx="23">
                  <c:v>-4.9430500002927147E-2</c:v>
                </c:pt>
                <c:pt idx="24">
                  <c:v>2.1829500001331326E-2</c:v>
                </c:pt>
                <c:pt idx="25">
                  <c:v>2.5313500002084766E-2</c:v>
                </c:pt>
                <c:pt idx="26">
                  <c:v>1.0205999999016058E-2</c:v>
                </c:pt>
                <c:pt idx="27">
                  <c:v>3.480699999636272E-2</c:v>
                </c:pt>
                <c:pt idx="28">
                  <c:v>-1.112200000352459E-2</c:v>
                </c:pt>
                <c:pt idx="29">
                  <c:v>-4.1442499998083804E-2</c:v>
                </c:pt>
                <c:pt idx="30">
                  <c:v>2.5454999995417893E-3</c:v>
                </c:pt>
                <c:pt idx="31">
                  <c:v>6.9627000004402362E-2</c:v>
                </c:pt>
                <c:pt idx="32">
                  <c:v>-2.1525500000279862E-2</c:v>
                </c:pt>
                <c:pt idx="33">
                  <c:v>2.6790000047185458E-3</c:v>
                </c:pt>
                <c:pt idx="34">
                  <c:v>4.8827999999048188E-2</c:v>
                </c:pt>
                <c:pt idx="35">
                  <c:v>-4.454999999870779E-2</c:v>
                </c:pt>
                <c:pt idx="36">
                  <c:v>-8.5430000035557896E-3</c:v>
                </c:pt>
                <c:pt idx="37">
                  <c:v>-1.1961999996856321E-2</c:v>
                </c:pt>
                <c:pt idx="38">
                  <c:v>-1.9599999999627471E-2</c:v>
                </c:pt>
                <c:pt idx="39">
                  <c:v>-4.4783499994082376E-2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EF-431D-8304-DDD2331BE41E}"/>
            </c:ext>
          </c:extLst>
        </c:ser>
        <c:ser>
          <c:idx val="1"/>
          <c:order val="1"/>
          <c:tx>
            <c:strRef>
              <c:f>'Q_fit (pg)'!$V$1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(pg)'!$U$2:$U$22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</c:numCache>
            </c:numRef>
          </c:xVal>
          <c:yVal>
            <c:numRef>
              <c:f>'Q_fit (pg)'!$V$2:$V$22</c:f>
              <c:numCache>
                <c:formatCode>General</c:formatCode>
                <c:ptCount val="21"/>
                <c:pt idx="0">
                  <c:v>0.79713246878045552</c:v>
                </c:pt>
                <c:pt idx="1">
                  <c:v>0.68756726862716389</c:v>
                </c:pt>
                <c:pt idx="2">
                  <c:v>0.58582892295349476</c:v>
                </c:pt>
                <c:pt idx="3">
                  <c:v>0.49191743175944819</c:v>
                </c:pt>
                <c:pt idx="4">
                  <c:v>0.40583279504502401</c:v>
                </c:pt>
                <c:pt idx="5">
                  <c:v>0.32757501281022244</c:v>
                </c:pt>
                <c:pt idx="6">
                  <c:v>0.25714408505504333</c:v>
                </c:pt>
                <c:pt idx="7">
                  <c:v>0.19454001177948668</c:v>
                </c:pt>
                <c:pt idx="8">
                  <c:v>0.13976279298355254</c:v>
                </c:pt>
                <c:pt idx="9">
                  <c:v>9.2812428667240876E-2</c:v>
                </c:pt>
                <c:pt idx="10">
                  <c:v>5.3688918830551879E-2</c:v>
                </c:pt>
                <c:pt idx="11">
                  <c:v>2.2392263473485108E-2</c:v>
                </c:pt>
                <c:pt idx="12">
                  <c:v>-1.0775374039588836E-3</c:v>
                </c:pt>
                <c:pt idx="13">
                  <c:v>-1.6720483801780706E-2</c:v>
                </c:pt>
                <c:pt idx="14">
                  <c:v>-2.4536575719979692E-2</c:v>
                </c:pt>
                <c:pt idx="15">
                  <c:v>-2.4525813158556509E-2</c:v>
                </c:pt>
                <c:pt idx="16">
                  <c:v>-1.668819611751049E-2</c:v>
                </c:pt>
                <c:pt idx="17">
                  <c:v>-1.0237245968420794E-3</c:v>
                </c:pt>
                <c:pt idx="18">
                  <c:v>2.2467601403448612E-2</c:v>
                </c:pt>
                <c:pt idx="19">
                  <c:v>5.3785781883362027E-2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EF-431D-8304-DDD2331B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31456"/>
        <c:axId val="1"/>
      </c:scatterChart>
      <c:valAx>
        <c:axId val="613231456"/>
        <c:scaling>
          <c:orientation val="minMax"/>
          <c:max val="5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31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533389326334205"/>
          <c:y val="0.93197493170496548"/>
          <c:w val="0.58800069991251092"/>
          <c:h val="0.979593979324013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-- O-C Diagram</a:t>
            </a:r>
          </a:p>
        </c:rich>
      </c:tx>
      <c:layout>
        <c:manualLayout>
          <c:xMode val="edge"/>
          <c:yMode val="edge"/>
          <c:x val="0.3600004199475065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83333441843E-2"/>
          <c:y val="0.10884377844161539"/>
          <c:w val="0.90800118229320614"/>
          <c:h val="0.75737129165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(2)'!$E$20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(2)'!$D$21:$D$81</c:f>
              <c:numCache>
                <c:formatCode>General</c:formatCode>
                <c:ptCount val="61"/>
                <c:pt idx="0">
                  <c:v>-1.4999999999999999E-4</c:v>
                </c:pt>
                <c:pt idx="1">
                  <c:v>-1E-4</c:v>
                </c:pt>
                <c:pt idx="2">
                  <c:v>0.17765</c:v>
                </c:pt>
                <c:pt idx="3">
                  <c:v>0.24859999999999999</c:v>
                </c:pt>
                <c:pt idx="4">
                  <c:v>0.51434999999999997</c:v>
                </c:pt>
                <c:pt idx="5">
                  <c:v>0.62609999999999999</c:v>
                </c:pt>
                <c:pt idx="6">
                  <c:v>0.63109999999999999</c:v>
                </c:pt>
                <c:pt idx="7">
                  <c:v>1.0185500000000001</c:v>
                </c:pt>
                <c:pt idx="8">
                  <c:v>1.0297499999999999</c:v>
                </c:pt>
                <c:pt idx="9">
                  <c:v>1.147</c:v>
                </c:pt>
                <c:pt idx="10">
                  <c:v>1.4572000000000001</c:v>
                </c:pt>
                <c:pt idx="11">
                  <c:v>1.585</c:v>
                </c:pt>
                <c:pt idx="12">
                  <c:v>1.6007</c:v>
                </c:pt>
                <c:pt idx="13">
                  <c:v>1.6487499999999999</c:v>
                </c:pt>
                <c:pt idx="14">
                  <c:v>1.65045</c:v>
                </c:pt>
                <c:pt idx="15">
                  <c:v>1.6577</c:v>
                </c:pt>
                <c:pt idx="16">
                  <c:v>1.6587499999999999</c:v>
                </c:pt>
                <c:pt idx="17">
                  <c:v>1.6615</c:v>
                </c:pt>
                <c:pt idx="18">
                  <c:v>1.6927000000000001</c:v>
                </c:pt>
                <c:pt idx="19">
                  <c:v>1.69425</c:v>
                </c:pt>
                <c:pt idx="20">
                  <c:v>1.7035499999999999</c:v>
                </c:pt>
                <c:pt idx="21">
                  <c:v>1.7081999999999999</c:v>
                </c:pt>
                <c:pt idx="22">
                  <c:v>2.5794999999999999</c:v>
                </c:pt>
                <c:pt idx="23">
                  <c:v>2.7071499999999999</c:v>
                </c:pt>
                <c:pt idx="24">
                  <c:v>2.7691499999999998</c:v>
                </c:pt>
                <c:pt idx="25">
                  <c:v>2.85995</c:v>
                </c:pt>
                <c:pt idx="26">
                  <c:v>2.8622000000000001</c:v>
                </c:pt>
                <c:pt idx="27">
                  <c:v>2.8858999999999999</c:v>
                </c:pt>
                <c:pt idx="28">
                  <c:v>2.9485999999999999</c:v>
                </c:pt>
                <c:pt idx="29">
                  <c:v>2.9627500000000002</c:v>
                </c:pt>
                <c:pt idx="30">
                  <c:v>3.0183499999999999</c:v>
                </c:pt>
                <c:pt idx="31">
                  <c:v>3.0198999999999998</c:v>
                </c:pt>
                <c:pt idx="32">
                  <c:v>3.1556500000000001</c:v>
                </c:pt>
                <c:pt idx="33">
                  <c:v>3.2122999999999999</c:v>
                </c:pt>
                <c:pt idx="34">
                  <c:v>3.2635999999999998</c:v>
                </c:pt>
                <c:pt idx="35">
                  <c:v>3.2650000000000001</c:v>
                </c:pt>
                <c:pt idx="36">
                  <c:v>3.3908999999999998</c:v>
                </c:pt>
                <c:pt idx="37">
                  <c:v>3.5406</c:v>
                </c:pt>
                <c:pt idx="38">
                  <c:v>3.58</c:v>
                </c:pt>
                <c:pt idx="39">
                  <c:v>3.6010499999999999</c:v>
                </c:pt>
                <c:pt idx="40">
                  <c:v>3.6758000000000002</c:v>
                </c:pt>
                <c:pt idx="41">
                  <c:v>3.6806999999999999</c:v>
                </c:pt>
                <c:pt idx="42">
                  <c:v>3.9020999999999999</c:v>
                </c:pt>
                <c:pt idx="43">
                  <c:v>3.90225</c:v>
                </c:pt>
                <c:pt idx="44">
                  <c:v>3.9024000000000001</c:v>
                </c:pt>
                <c:pt idx="45">
                  <c:v>3.9072499999999999</c:v>
                </c:pt>
                <c:pt idx="46">
                  <c:v>3.9117500000000001</c:v>
                </c:pt>
                <c:pt idx="47">
                  <c:v>3.9155500000000001</c:v>
                </c:pt>
                <c:pt idx="48">
                  <c:v>3.9603000000000002</c:v>
                </c:pt>
                <c:pt idx="49">
                  <c:v>4.02935</c:v>
                </c:pt>
                <c:pt idx="50">
                  <c:v>4.0910000000000002</c:v>
                </c:pt>
                <c:pt idx="51">
                  <c:v>4.0980999999999996</c:v>
                </c:pt>
                <c:pt idx="52">
                  <c:v>4.1517999999999997</c:v>
                </c:pt>
                <c:pt idx="53">
                  <c:v>4.1542500000000002</c:v>
                </c:pt>
                <c:pt idx="54">
                  <c:v>4.1550000000000002</c:v>
                </c:pt>
                <c:pt idx="55">
                  <c:v>4.2803000000000004</c:v>
                </c:pt>
                <c:pt idx="56">
                  <c:v>4.2872000000000003</c:v>
                </c:pt>
                <c:pt idx="57">
                  <c:v>4.3428000000000004</c:v>
                </c:pt>
                <c:pt idx="58">
                  <c:v>4.3495499999999998</c:v>
                </c:pt>
                <c:pt idx="59">
                  <c:v>4.5236499999999999</c:v>
                </c:pt>
                <c:pt idx="60">
                  <c:v>4.5839499999999997</c:v>
                </c:pt>
              </c:numCache>
            </c:numRef>
          </c:xVal>
          <c:yVal>
            <c:numRef>
              <c:f>'Q_fit (2)'!$E$21:$E$81</c:f>
              <c:numCache>
                <c:formatCode>General</c:formatCode>
                <c:ptCount val="61"/>
                <c:pt idx="0">
                  <c:v>0.86854049999965355</c:v>
                </c:pt>
                <c:pt idx="1">
                  <c:v>0.72902700000122422</c:v>
                </c:pt>
                <c:pt idx="2">
                  <c:v>0.74553449999802979</c:v>
                </c:pt>
                <c:pt idx="3">
                  <c:v>0.68687800000043353</c:v>
                </c:pt>
                <c:pt idx="4">
                  <c:v>0.56462549999923795</c:v>
                </c:pt>
                <c:pt idx="5">
                  <c:v>0.55495300000256975</c:v>
                </c:pt>
                <c:pt idx="6">
                  <c:v>0.55360300000029383</c:v>
                </c:pt>
                <c:pt idx="7">
                  <c:v>0.35449150000204099</c:v>
                </c:pt>
                <c:pt idx="8">
                  <c:v>0.34546750000299653</c:v>
                </c:pt>
                <c:pt idx="9">
                  <c:v>0.36230999999679625</c:v>
                </c:pt>
                <c:pt idx="10">
                  <c:v>0.26855600000271806</c:v>
                </c:pt>
                <c:pt idx="11">
                  <c:v>0.24105000000417931</c:v>
                </c:pt>
                <c:pt idx="12">
                  <c:v>0.20781100000021979</c:v>
                </c:pt>
                <c:pt idx="13">
                  <c:v>0.20833750000019791</c:v>
                </c:pt>
                <c:pt idx="14">
                  <c:v>0.2628785000051721</c:v>
                </c:pt>
                <c:pt idx="15">
                  <c:v>0.22542099999554921</c:v>
                </c:pt>
                <c:pt idx="16">
                  <c:v>0.23963750000257278</c:v>
                </c:pt>
                <c:pt idx="17">
                  <c:v>0.24339499999769032</c:v>
                </c:pt>
                <c:pt idx="18">
                  <c:v>0.1749710000003688</c:v>
                </c:pt>
                <c:pt idx="19">
                  <c:v>0.16305250000004889</c:v>
                </c:pt>
                <c:pt idx="20">
                  <c:v>0.21454150000499794</c:v>
                </c:pt>
                <c:pt idx="21">
                  <c:v>0.22378599999501603</c:v>
                </c:pt>
                <c:pt idx="22">
                  <c:v>7.8535000000556465E-2</c:v>
                </c:pt>
                <c:pt idx="23">
                  <c:v>-4.9430500002927147E-2</c:v>
                </c:pt>
                <c:pt idx="24">
                  <c:v>2.1829500001331326E-2</c:v>
                </c:pt>
                <c:pt idx="25">
                  <c:v>2.5313500002084766E-2</c:v>
                </c:pt>
                <c:pt idx="26">
                  <c:v>1.0205999999016058E-2</c:v>
                </c:pt>
                <c:pt idx="27">
                  <c:v>3.480699999636272E-2</c:v>
                </c:pt>
                <c:pt idx="28">
                  <c:v>-1.112200000352459E-2</c:v>
                </c:pt>
                <c:pt idx="29">
                  <c:v>-4.1442499998083804E-2</c:v>
                </c:pt>
                <c:pt idx="30">
                  <c:v>2.5454999995417893E-3</c:v>
                </c:pt>
                <c:pt idx="31">
                  <c:v>6.9627000004402362E-2</c:v>
                </c:pt>
                <c:pt idx="32">
                  <c:v>-2.1525500000279862E-2</c:v>
                </c:pt>
                <c:pt idx="33">
                  <c:v>2.6790000047185458E-3</c:v>
                </c:pt>
                <c:pt idx="34">
                  <c:v>4.8827999999048188E-2</c:v>
                </c:pt>
                <c:pt idx="35">
                  <c:v>-4.454999999870779E-2</c:v>
                </c:pt>
                <c:pt idx="36">
                  <c:v>-8.5430000035557896E-3</c:v>
                </c:pt>
                <c:pt idx="37">
                  <c:v>-1.1961999996856321E-2</c:v>
                </c:pt>
                <c:pt idx="38">
                  <c:v>-1.9599999999627471E-2</c:v>
                </c:pt>
                <c:pt idx="39">
                  <c:v>-4.4783499994082376E-2</c:v>
                </c:pt>
                <c:pt idx="40">
                  <c:v>-2.8465999996114988E-2</c:v>
                </c:pt>
                <c:pt idx="41">
                  <c:v>-2.6789000003191177E-2</c:v>
                </c:pt>
                <c:pt idx="42">
                  <c:v>-2.9966999994940124E-2</c:v>
                </c:pt>
                <c:pt idx="43">
                  <c:v>-2.9707499998039566E-2</c:v>
                </c:pt>
                <c:pt idx="44">
                  <c:v>-3.2147999998414889E-2</c:v>
                </c:pt>
                <c:pt idx="45">
                  <c:v>-3.0257500002335291E-2</c:v>
                </c:pt>
                <c:pt idx="46">
                  <c:v>-3.0472499995084945E-2</c:v>
                </c:pt>
                <c:pt idx="47">
                  <c:v>-2.9698499994992744E-2</c:v>
                </c:pt>
                <c:pt idx="48">
                  <c:v>-3.2480999994731974E-2</c:v>
                </c:pt>
                <c:pt idx="49">
                  <c:v>-3.0224499998439569E-2</c:v>
                </c:pt>
                <c:pt idx="50">
                  <c:v>-3.0269999995653052E-2</c:v>
                </c:pt>
                <c:pt idx="51">
                  <c:v>-2.8686999998171814E-2</c:v>
                </c:pt>
                <c:pt idx="52">
                  <c:v>-3.0285999993793666E-2</c:v>
                </c:pt>
                <c:pt idx="53">
                  <c:v>-3.0147500001476146E-2</c:v>
                </c:pt>
                <c:pt idx="54">
                  <c:v>-3.184999999939464E-2</c:v>
                </c:pt>
                <c:pt idx="55">
                  <c:v>-3.1780999997863546E-2</c:v>
                </c:pt>
                <c:pt idx="56">
                  <c:v>-2.9843999996955972E-2</c:v>
                </c:pt>
                <c:pt idx="57">
                  <c:v>-3.4555999998701736E-2</c:v>
                </c:pt>
                <c:pt idx="58">
                  <c:v>-2.8078499999537598E-2</c:v>
                </c:pt>
                <c:pt idx="59">
                  <c:v>-3.0285499997262377E-2</c:v>
                </c:pt>
                <c:pt idx="60">
                  <c:v>-2.9066499992040917E-2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0E-4D1C-9C4A-898D02A92D47}"/>
            </c:ext>
          </c:extLst>
        </c:ser>
        <c:ser>
          <c:idx val="1"/>
          <c:order val="1"/>
          <c:tx>
            <c:strRef>
              <c:f>'Q_fit (2)'!$V$1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(2)'!$U$2:$U$22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</c:numCache>
            </c:numRef>
          </c:xVal>
          <c:yVal>
            <c:numRef>
              <c:f>'Q_fit (2)'!$V$2:$V$22</c:f>
              <c:numCache>
                <c:formatCode>General</c:formatCode>
                <c:ptCount val="21"/>
                <c:pt idx="0">
                  <c:v>0.74007592986952386</c:v>
                </c:pt>
                <c:pt idx="1">
                  <c:v>0.65043428721244301</c:v>
                </c:pt>
                <c:pt idx="2">
                  <c:v>0.56628731252798525</c:v>
                </c:pt>
                <c:pt idx="3">
                  <c:v>0.48763500581615077</c:v>
                </c:pt>
                <c:pt idx="4">
                  <c:v>0.41447736707693938</c:v>
                </c:pt>
                <c:pt idx="5">
                  <c:v>0.34681439631035116</c:v>
                </c:pt>
                <c:pt idx="6">
                  <c:v>0.28464609351638614</c:v>
                </c:pt>
                <c:pt idx="7">
                  <c:v>0.22797245869504415</c:v>
                </c:pt>
                <c:pt idx="8">
                  <c:v>0.17679349184632545</c:v>
                </c:pt>
                <c:pt idx="9">
                  <c:v>0.13110919297022991</c:v>
                </c:pt>
                <c:pt idx="10">
                  <c:v>9.0919562066757442E-2</c:v>
                </c:pt>
                <c:pt idx="11">
                  <c:v>5.6224599135908104E-2</c:v>
                </c:pt>
                <c:pt idx="12">
                  <c:v>2.7024304177682201E-2</c:v>
                </c:pt>
                <c:pt idx="13">
                  <c:v>3.318677192079178E-3</c:v>
                </c:pt>
                <c:pt idx="14">
                  <c:v>-1.4892281820900632E-2</c:v>
                </c:pt>
                <c:pt idx="15">
                  <c:v>-2.7608572861257064E-2</c:v>
                </c:pt>
                <c:pt idx="16">
                  <c:v>-3.4830195928990615E-2</c:v>
                </c:pt>
                <c:pt idx="17">
                  <c:v>-3.6557151024100953E-2</c:v>
                </c:pt>
                <c:pt idx="18">
                  <c:v>-3.2789438146587968E-2</c:v>
                </c:pt>
                <c:pt idx="19">
                  <c:v>-2.3527057296451992E-2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0E-4D1C-9C4A-898D02A9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3104"/>
        <c:axId val="1"/>
      </c:scatterChart>
      <c:valAx>
        <c:axId val="613253104"/>
        <c:scaling>
          <c:orientation val="minMax"/>
          <c:max val="5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3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533389326334205"/>
          <c:y val="0.93197493170496548"/>
          <c:w val="0.58800069991251092"/>
          <c:h val="0.979593979324013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-- O-C Diagram</a:t>
            </a:r>
          </a:p>
        </c:rich>
      </c:tx>
      <c:layout>
        <c:manualLayout>
          <c:xMode val="edge"/>
          <c:yMode val="edge"/>
          <c:x val="0.36800041994750654"/>
          <c:y val="3.0660377358490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666774305695717E-2"/>
          <c:y val="0.11320767754053372"/>
          <c:w val="0.88533448611261212"/>
          <c:h val="0.75000086370603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(CCD)'!$E$20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(CCD)'!$D$21:$D$79</c:f>
              <c:numCache>
                <c:formatCode>General</c:formatCode>
                <c:ptCount val="59"/>
                <c:pt idx="0">
                  <c:v>3.6806999999999999</c:v>
                </c:pt>
                <c:pt idx="1">
                  <c:v>3.9020999999999999</c:v>
                </c:pt>
                <c:pt idx="2">
                  <c:v>3.90225</c:v>
                </c:pt>
                <c:pt idx="3">
                  <c:v>3.9024000000000001</c:v>
                </c:pt>
                <c:pt idx="4">
                  <c:v>3.9072499999999999</c:v>
                </c:pt>
                <c:pt idx="5">
                  <c:v>3.9117500000000001</c:v>
                </c:pt>
                <c:pt idx="6">
                  <c:v>3.9155500000000001</c:v>
                </c:pt>
                <c:pt idx="7">
                  <c:v>4.1550000000000002</c:v>
                </c:pt>
                <c:pt idx="8">
                  <c:v>4.3428000000000004</c:v>
                </c:pt>
                <c:pt idx="9">
                  <c:v>4.5839499999999997</c:v>
                </c:pt>
                <c:pt idx="10">
                  <c:v>4.5854999999999997</c:v>
                </c:pt>
                <c:pt idx="11">
                  <c:v>4.5863500000000004</c:v>
                </c:pt>
                <c:pt idx="12">
                  <c:v>4.5867000000000004</c:v>
                </c:pt>
                <c:pt idx="13">
                  <c:v>4.5901500000000004</c:v>
                </c:pt>
                <c:pt idx="14">
                  <c:v>4.5911999999999997</c:v>
                </c:pt>
                <c:pt idx="15">
                  <c:v>4.5917000000000003</c:v>
                </c:pt>
                <c:pt idx="16">
                  <c:v>4.5962500000000004</c:v>
                </c:pt>
                <c:pt idx="17">
                  <c:v>4.6093000000000002</c:v>
                </c:pt>
                <c:pt idx="18">
                  <c:v>4.6096500000000002</c:v>
                </c:pt>
                <c:pt idx="19">
                  <c:v>4.7168000000000001</c:v>
                </c:pt>
                <c:pt idx="20">
                  <c:v>4.7249499999999998</c:v>
                </c:pt>
                <c:pt idx="21">
                  <c:v>4.726</c:v>
                </c:pt>
                <c:pt idx="22">
                  <c:v>4.7264999999999997</c:v>
                </c:pt>
                <c:pt idx="23">
                  <c:v>4.7268499999999998</c:v>
                </c:pt>
                <c:pt idx="24">
                  <c:v>4.7271999999999998</c:v>
                </c:pt>
                <c:pt idx="25">
                  <c:v>4.7298</c:v>
                </c:pt>
                <c:pt idx="26">
                  <c:v>4.7439499999999999</c:v>
                </c:pt>
                <c:pt idx="27">
                  <c:v>4.7441000000000004</c:v>
                </c:pt>
                <c:pt idx="28">
                  <c:v>4.7864500000000003</c:v>
                </c:pt>
                <c:pt idx="29">
                  <c:v>4.7866</c:v>
                </c:pt>
                <c:pt idx="30">
                  <c:v>4.78695</c:v>
                </c:pt>
                <c:pt idx="31">
                  <c:v>4.7881999999999998</c:v>
                </c:pt>
                <c:pt idx="32">
                  <c:v>4.7881999999999998</c:v>
                </c:pt>
                <c:pt idx="33">
                  <c:v>4.7899000000000003</c:v>
                </c:pt>
                <c:pt idx="34">
                  <c:v>4.7904499999999999</c:v>
                </c:pt>
                <c:pt idx="35">
                  <c:v>4.7904499999999999</c:v>
                </c:pt>
                <c:pt idx="36">
                  <c:v>4.7907000000000002</c:v>
                </c:pt>
                <c:pt idx="37">
                  <c:v>4.8525999999999998</c:v>
                </c:pt>
                <c:pt idx="38">
                  <c:v>4.8548499999999999</c:v>
                </c:pt>
                <c:pt idx="39">
                  <c:v>4.8556999999999997</c:v>
                </c:pt>
                <c:pt idx="40">
                  <c:v>4.8565500000000004</c:v>
                </c:pt>
                <c:pt idx="41">
                  <c:v>4.8587999999999996</c:v>
                </c:pt>
                <c:pt idx="42">
                  <c:v>4.8591499999999996</c:v>
                </c:pt>
                <c:pt idx="43">
                  <c:v>4.8593000000000002</c:v>
                </c:pt>
                <c:pt idx="44">
                  <c:v>4.8594999999999997</c:v>
                </c:pt>
                <c:pt idx="45">
                  <c:v>4.9070499999999999</c:v>
                </c:pt>
                <c:pt idx="46">
                  <c:v>4.9125500000000004</c:v>
                </c:pt>
                <c:pt idx="47">
                  <c:v>4.9135</c:v>
                </c:pt>
                <c:pt idx="48">
                  <c:v>4.9141000000000004</c:v>
                </c:pt>
                <c:pt idx="49">
                  <c:v>4.9656000000000002</c:v>
                </c:pt>
                <c:pt idx="50">
                  <c:v>4.9726499999999998</c:v>
                </c:pt>
                <c:pt idx="51">
                  <c:v>4.97445</c:v>
                </c:pt>
                <c:pt idx="52">
                  <c:v>4.9793000000000003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'Q_fit (CCD)'!$E$21:$E$79</c:f>
              <c:numCache>
                <c:formatCode>General</c:formatCode>
                <c:ptCount val="59"/>
                <c:pt idx="0">
                  <c:v>-2.6789000003191177E-2</c:v>
                </c:pt>
                <c:pt idx="1">
                  <c:v>-2.9966999994940124E-2</c:v>
                </c:pt>
                <c:pt idx="2">
                  <c:v>-2.9707499998039566E-2</c:v>
                </c:pt>
                <c:pt idx="3">
                  <c:v>-3.2147999998414889E-2</c:v>
                </c:pt>
                <c:pt idx="4">
                  <c:v>-3.0257500002335291E-2</c:v>
                </c:pt>
                <c:pt idx="5">
                  <c:v>-3.0472499995084945E-2</c:v>
                </c:pt>
                <c:pt idx="6">
                  <c:v>-2.9698499994992744E-2</c:v>
                </c:pt>
                <c:pt idx="7">
                  <c:v>-3.184999999939464E-2</c:v>
                </c:pt>
                <c:pt idx="8">
                  <c:v>-3.4555999998701736E-2</c:v>
                </c:pt>
                <c:pt idx="9">
                  <c:v>-2.9066499992040917E-2</c:v>
                </c:pt>
                <c:pt idx="10">
                  <c:v>-2.8684999997494742E-2</c:v>
                </c:pt>
                <c:pt idx="11">
                  <c:v>-2.9714500000409316E-2</c:v>
                </c:pt>
                <c:pt idx="12">
                  <c:v>-2.8708999998343643E-2</c:v>
                </c:pt>
                <c:pt idx="13">
                  <c:v>-2.9640499997185543E-2</c:v>
                </c:pt>
                <c:pt idx="14">
                  <c:v>-2.8923999991093297E-2</c:v>
                </c:pt>
                <c:pt idx="15">
                  <c:v>-2.9259000002639368E-2</c:v>
                </c:pt>
                <c:pt idx="16">
                  <c:v>-2.9587499993795063E-2</c:v>
                </c:pt>
                <c:pt idx="17">
                  <c:v>-2.9610999998112675E-2</c:v>
                </c:pt>
                <c:pt idx="18">
                  <c:v>-3.1205499995849095E-2</c:v>
                </c:pt>
                <c:pt idx="19">
                  <c:v>-2.5935999990906566E-2</c:v>
                </c:pt>
                <c:pt idx="20">
                  <c:v>-2.5736499999766238E-2</c:v>
                </c:pt>
                <c:pt idx="21">
                  <c:v>-2.3320000000239816E-2</c:v>
                </c:pt>
                <c:pt idx="22">
                  <c:v>-2.2955000000365544E-2</c:v>
                </c:pt>
                <c:pt idx="23">
                  <c:v>-2.4549499998101965E-2</c:v>
                </c:pt>
                <c:pt idx="24">
                  <c:v>-2.4244000000180677E-2</c:v>
                </c:pt>
                <c:pt idx="25">
                  <c:v>-2.4045999991358258E-2</c:v>
                </c:pt>
                <c:pt idx="26">
                  <c:v>-2.2366499993950129E-2</c:v>
                </c:pt>
                <c:pt idx="27">
                  <c:v>-2.2906999998667743E-2</c:v>
                </c:pt>
                <c:pt idx="28">
                  <c:v>-2.3741499993775506E-2</c:v>
                </c:pt>
                <c:pt idx="29">
                  <c:v>-2.2881999990204349E-2</c:v>
                </c:pt>
                <c:pt idx="30">
                  <c:v>-2.2776500001782551E-2</c:v>
                </c:pt>
                <c:pt idx="31">
                  <c:v>-2.1333999997295905E-2</c:v>
                </c:pt>
                <c:pt idx="32">
                  <c:v>-2.1313999997801147E-2</c:v>
                </c:pt>
                <c:pt idx="33">
                  <c:v>-2.2573000002012122E-2</c:v>
                </c:pt>
                <c:pt idx="34">
                  <c:v>-2.4531499999284279E-2</c:v>
                </c:pt>
                <c:pt idx="35">
                  <c:v>-2.4521499995898921E-2</c:v>
                </c:pt>
                <c:pt idx="36">
                  <c:v>-2.4188999996113125E-2</c:v>
                </c:pt>
                <c:pt idx="37">
                  <c:v>-2.0201999999699183E-2</c:v>
                </c:pt>
                <c:pt idx="38">
                  <c:v>-1.9709499996679369E-2</c:v>
                </c:pt>
                <c:pt idx="39">
                  <c:v>-1.9438999996054918E-2</c:v>
                </c:pt>
                <c:pt idx="40">
                  <c:v>-1.9668499997351319E-2</c:v>
                </c:pt>
                <c:pt idx="41">
                  <c:v>-1.9376000003830995E-2</c:v>
                </c:pt>
                <c:pt idx="42">
                  <c:v>-1.9570500000554603E-2</c:v>
                </c:pt>
                <c:pt idx="43">
                  <c:v>-2.0511000002443325E-2</c:v>
                </c:pt>
                <c:pt idx="44">
                  <c:v>-1.9664999999804422E-2</c:v>
                </c:pt>
                <c:pt idx="45">
                  <c:v>-1.7683500002021901E-2</c:v>
                </c:pt>
                <c:pt idx="46">
                  <c:v>-1.8038499991234858E-2</c:v>
                </c:pt>
                <c:pt idx="47">
                  <c:v>-1.5544999994745012E-2</c:v>
                </c:pt>
                <c:pt idx="48">
                  <c:v>-1.5896999997494277E-2</c:v>
                </c:pt>
                <c:pt idx="49">
                  <c:v>-1.3972000000649132E-2</c:v>
                </c:pt>
                <c:pt idx="50">
                  <c:v>-1.3875500000722241E-2</c:v>
                </c:pt>
                <c:pt idx="51">
                  <c:v>-1.3801499997498468E-2</c:v>
                </c:pt>
                <c:pt idx="52">
                  <c:v>-1.191100000141887E-2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2-43E1-A016-02994B881763}"/>
            </c:ext>
          </c:extLst>
        </c:ser>
        <c:ser>
          <c:idx val="1"/>
          <c:order val="1"/>
          <c:tx>
            <c:strRef>
              <c:f>'Q_fit (CCD)'!$V$1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(CCD)'!$U$2:$U$22</c:f>
              <c:numCache>
                <c:formatCode>General</c:formatCode>
                <c:ptCount val="21"/>
                <c:pt idx="0">
                  <c:v>3.6</c:v>
                </c:pt>
                <c:pt idx="1">
                  <c:v>3.7</c:v>
                </c:pt>
                <c:pt idx="2">
                  <c:v>3.8</c:v>
                </c:pt>
                <c:pt idx="3">
                  <c:v>3.9</c:v>
                </c:pt>
                <c:pt idx="4">
                  <c:v>4</c:v>
                </c:pt>
                <c:pt idx="5">
                  <c:v>4.0999999999999996</c:v>
                </c:pt>
                <c:pt idx="6">
                  <c:v>4.2</c:v>
                </c:pt>
                <c:pt idx="7">
                  <c:v>4.3</c:v>
                </c:pt>
                <c:pt idx="8">
                  <c:v>4.4000000000000004</c:v>
                </c:pt>
                <c:pt idx="9">
                  <c:v>4.5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4.8</c:v>
                </c:pt>
                <c:pt idx="13">
                  <c:v>4.9000000000000004</c:v>
                </c:pt>
                <c:pt idx="14">
                  <c:v>5</c:v>
                </c:pt>
                <c:pt idx="15">
                  <c:v>5.0999999999999996</c:v>
                </c:pt>
              </c:numCache>
            </c:numRef>
          </c:xVal>
          <c:yVal>
            <c:numRef>
              <c:f>'Q_fit (CCD)'!$V$2:$V$22</c:f>
              <c:numCache>
                <c:formatCode>General</c:formatCode>
                <c:ptCount val="21"/>
                <c:pt idx="0">
                  <c:v>-2.1250383901098624E-2</c:v>
                </c:pt>
                <c:pt idx="1">
                  <c:v>-2.5090087898204272E-2</c:v>
                </c:pt>
                <c:pt idx="2">
                  <c:v>-2.8243331148363304E-2</c:v>
                </c:pt>
                <c:pt idx="3">
                  <c:v>-3.0710113651575832E-2</c:v>
                </c:pt>
                <c:pt idx="4">
                  <c:v>-3.2490435407842022E-2</c:v>
                </c:pt>
                <c:pt idx="5">
                  <c:v>-3.3584296417161652E-2</c:v>
                </c:pt>
                <c:pt idx="6">
                  <c:v>-3.3991696679534833E-2</c:v>
                </c:pt>
                <c:pt idx="7">
                  <c:v>-3.3712636194961454E-2</c:v>
                </c:pt>
                <c:pt idx="8">
                  <c:v>-3.2747114963441848E-2</c:v>
                </c:pt>
                <c:pt idx="9">
                  <c:v>-3.1095132984975571E-2</c:v>
                </c:pt>
                <c:pt idx="10">
                  <c:v>-2.8756690259562845E-2</c:v>
                </c:pt>
                <c:pt idx="11">
                  <c:v>-2.5731786787203559E-2</c:v>
                </c:pt>
                <c:pt idx="12">
                  <c:v>-2.2020422567897935E-2</c:v>
                </c:pt>
                <c:pt idx="13">
                  <c:v>-1.762259760164564E-2</c:v>
                </c:pt>
                <c:pt idx="14">
                  <c:v>-1.2538311888447007E-2</c:v>
                </c:pt>
                <c:pt idx="15">
                  <c:v>-6.7675654283018138E-3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C2-43E1-A016-02994B881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5072"/>
        <c:axId val="1"/>
      </c:scatterChart>
      <c:valAx>
        <c:axId val="613255072"/>
        <c:scaling>
          <c:orientation val="minMax"/>
          <c:max val="5.0999999999999996"/>
          <c:min val="3.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5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5600055993000871"/>
          <c:y val="0.9316047640271381"/>
          <c:w val="0.59333403324584422"/>
          <c:h val="0.978774575347892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layout>
        <c:manualLayout>
          <c:xMode val="edge"/>
          <c:yMode val="edge"/>
          <c:x val="0.37903225806451613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1854103343465046"/>
          <c:w val="0.86612903225806448"/>
          <c:h val="0.6930091185410334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 (2)'!$I$20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(2)'!$F$21:$F$115</c:f>
              <c:numCache>
                <c:formatCode>General</c:formatCode>
                <c:ptCount val="95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(2)'!$I$21:$I$115</c:f>
              <c:numCache>
                <c:formatCode>General</c:formatCode>
                <c:ptCount val="95"/>
                <c:pt idx="0">
                  <c:v>0.12241591999918455</c:v>
                </c:pt>
                <c:pt idx="1">
                  <c:v>0.14155411999672651</c:v>
                </c:pt>
                <c:pt idx="2">
                  <c:v>8.3947679999255342E-2</c:v>
                </c:pt>
                <c:pt idx="3">
                  <c:v>-3.4371720001217909E-2</c:v>
                </c:pt>
                <c:pt idx="4">
                  <c:v>-4.2390320002596127E-2</c:v>
                </c:pt>
                <c:pt idx="5">
                  <c:v>-4.3666320001648273E-2</c:v>
                </c:pt>
                <c:pt idx="6">
                  <c:v>-0.23704356000234839</c:v>
                </c:pt>
                <c:pt idx="7">
                  <c:v>-0.24590180000086548</c:v>
                </c:pt>
                <c:pt idx="8">
                  <c:v>-0.22732400000677444</c:v>
                </c:pt>
                <c:pt idx="9">
                  <c:v>-0.31648703999962891</c:v>
                </c:pt>
                <c:pt idx="10">
                  <c:v>-0.34210159999929601</c:v>
                </c:pt>
                <c:pt idx="11">
                  <c:v>-0.37510823999764398</c:v>
                </c:pt>
                <c:pt idx="12">
                  <c:v>-0.37387060000037309</c:v>
                </c:pt>
                <c:pt idx="13">
                  <c:v>-0.31930443999590352</c:v>
                </c:pt>
                <c:pt idx="14">
                  <c:v>-0.35665464000339853</c:v>
                </c:pt>
                <c:pt idx="15">
                  <c:v>-0.34242259999882663</c:v>
                </c:pt>
                <c:pt idx="16">
                  <c:v>-0.33862440000666538</c:v>
                </c:pt>
                <c:pt idx="17">
                  <c:v>-0.40658663999784039</c:v>
                </c:pt>
                <c:pt idx="18">
                  <c:v>-0.41848220000247238</c:v>
                </c:pt>
                <c:pt idx="19">
                  <c:v>-0.36685556000156794</c:v>
                </c:pt>
                <c:pt idx="20">
                  <c:v>-0.35754224000993418</c:v>
                </c:pt>
                <c:pt idx="21">
                  <c:v>-0.48989800000708783</c:v>
                </c:pt>
                <c:pt idx="22">
                  <c:v>-0.61597428000095533</c:v>
                </c:pt>
                <c:pt idx="23">
                  <c:v>-0.54379668000183301</c:v>
                </c:pt>
                <c:pt idx="24">
                  <c:v>-0.53896884000278078</c:v>
                </c:pt>
                <c:pt idx="25">
                  <c:v>-0.55404304000694538</c:v>
                </c:pt>
                <c:pt idx="26">
                  <c:v>-0.52909128000464989</c:v>
                </c:pt>
                <c:pt idx="27">
                  <c:v>-0.5740923199991812</c:v>
                </c:pt>
                <c:pt idx="28">
                  <c:v>-0.6042033999983687</c:v>
                </c:pt>
                <c:pt idx="29">
                  <c:v>-0.5593925200009835</c:v>
                </c:pt>
                <c:pt idx="30">
                  <c:v>-0.492288080000435</c:v>
                </c:pt>
                <c:pt idx="31">
                  <c:v>-0.5814314800009015</c:v>
                </c:pt>
                <c:pt idx="32">
                  <c:v>-0.55638855999859516</c:v>
                </c:pt>
                <c:pt idx="33">
                  <c:v>-0.50948031999723753</c:v>
                </c:pt>
                <c:pt idx="34">
                  <c:v>-0.60283760000311304</c:v>
                </c:pt>
                <c:pt idx="35">
                  <c:v>-0.56496728000638541</c:v>
                </c:pt>
                <c:pt idx="36">
                  <c:v>-0.5661707200051751</c:v>
                </c:pt>
                <c:pt idx="37">
                  <c:v>-0.57322559999738587</c:v>
                </c:pt>
                <c:pt idx="38">
                  <c:v>-0.59809756000322523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E-4E58-91A1-0719C33565DF}"/>
            </c:ext>
          </c:extLst>
        </c:ser>
        <c:ser>
          <c:idx val="7"/>
          <c:order val="1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(2)'!$J$21:$J$897</c:f>
              <c:numCache>
                <c:formatCode>General</c:formatCode>
                <c:ptCount val="877"/>
                <c:pt idx="39">
                  <c:v>-0.5789242400060175</c:v>
                </c:pt>
                <c:pt idx="40">
                  <c:v>-0.5788255199950072</c:v>
                </c:pt>
                <c:pt idx="41">
                  <c:v>-0.57856380000157515</c:v>
                </c:pt>
                <c:pt idx="42">
                  <c:v>-0.58100208000541897</c:v>
                </c:pt>
                <c:pt idx="43">
                  <c:v>-0.5790398000026471</c:v>
                </c:pt>
                <c:pt idx="44">
                  <c:v>-0.57918819999758853</c:v>
                </c:pt>
                <c:pt idx="45">
                  <c:v>-0.57835796000290429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E-4E58-91A1-0719C33565DF}"/>
            </c:ext>
          </c:extLst>
        </c:ser>
        <c:ser>
          <c:idx val="8"/>
          <c:order val="2"/>
          <c:tx>
            <c:strRef>
              <c:f>'A (2)'!$Z$1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(2)'!$Y$2:$Y$22</c:f>
              <c:numCache>
                <c:formatCode>General</c:formatCode>
                <c:ptCount val="21"/>
                <c:pt idx="0">
                  <c:v>-40000</c:v>
                </c:pt>
                <c:pt idx="1">
                  <c:v>-38000</c:v>
                </c:pt>
                <c:pt idx="2">
                  <c:v>-36000</c:v>
                </c:pt>
                <c:pt idx="3">
                  <c:v>-34000</c:v>
                </c:pt>
                <c:pt idx="4">
                  <c:v>-32000</c:v>
                </c:pt>
                <c:pt idx="5">
                  <c:v>-30000</c:v>
                </c:pt>
                <c:pt idx="6">
                  <c:v>-28000</c:v>
                </c:pt>
                <c:pt idx="7">
                  <c:v>-26000</c:v>
                </c:pt>
                <c:pt idx="8">
                  <c:v>-24000</c:v>
                </c:pt>
                <c:pt idx="9">
                  <c:v>-22000</c:v>
                </c:pt>
                <c:pt idx="10">
                  <c:v>-20000</c:v>
                </c:pt>
                <c:pt idx="11">
                  <c:v>-18000</c:v>
                </c:pt>
                <c:pt idx="12">
                  <c:v>-16000</c:v>
                </c:pt>
                <c:pt idx="13">
                  <c:v>-14000</c:v>
                </c:pt>
                <c:pt idx="14">
                  <c:v>-12000</c:v>
                </c:pt>
                <c:pt idx="15">
                  <c:v>-10000</c:v>
                </c:pt>
                <c:pt idx="16">
                  <c:v>-8000</c:v>
                </c:pt>
                <c:pt idx="17">
                  <c:v>-6000</c:v>
                </c:pt>
                <c:pt idx="18">
                  <c:v>-4000</c:v>
                </c:pt>
                <c:pt idx="19">
                  <c:v>-2000</c:v>
                </c:pt>
                <c:pt idx="20">
                  <c:v>0</c:v>
                </c:pt>
              </c:numCache>
            </c:numRef>
          </c:xVal>
          <c:yVal>
            <c:numRef>
              <c:f>'A (2)'!$Z$2:$Z$22</c:f>
              <c:numCache>
                <c:formatCode>General</c:formatCode>
                <c:ptCount val="21"/>
                <c:pt idx="0">
                  <c:v>0.2090590545941734</c:v>
                </c:pt>
                <c:pt idx="1">
                  <c:v>0.12604701953309749</c:v>
                </c:pt>
                <c:pt idx="2">
                  <c:v>4.7628235805189045E-2</c:v>
                </c:pt>
                <c:pt idx="3">
                  <c:v>-2.6197296589551611E-2</c:v>
                </c:pt>
                <c:pt idx="4">
                  <c:v>-9.5429577651124586E-2</c:v>
                </c:pt>
                <c:pt idx="5">
                  <c:v>-0.16006860737952999</c:v>
                </c:pt>
                <c:pt idx="6">
                  <c:v>-0.22011438577476755</c:v>
                </c:pt>
                <c:pt idx="7">
                  <c:v>-0.27556691283683765</c:v>
                </c:pt>
                <c:pt idx="8">
                  <c:v>-0.32642618856573996</c:v>
                </c:pt>
                <c:pt idx="9">
                  <c:v>-0.37269221296147459</c:v>
                </c:pt>
                <c:pt idx="10">
                  <c:v>-0.41436498602404154</c:v>
                </c:pt>
                <c:pt idx="11">
                  <c:v>-0.45144450775344092</c:v>
                </c:pt>
                <c:pt idx="12">
                  <c:v>-0.48393077814967256</c:v>
                </c:pt>
                <c:pt idx="13">
                  <c:v>-0.51182379721273663</c:v>
                </c:pt>
                <c:pt idx="14">
                  <c:v>-0.53512356494263291</c:v>
                </c:pt>
                <c:pt idx="15">
                  <c:v>-0.55383008133936162</c:v>
                </c:pt>
                <c:pt idx="16">
                  <c:v>-0.56794334640292266</c:v>
                </c:pt>
                <c:pt idx="17">
                  <c:v>-0.57746336013331601</c:v>
                </c:pt>
                <c:pt idx="18">
                  <c:v>-0.58239012253054157</c:v>
                </c:pt>
                <c:pt idx="19">
                  <c:v>-0.58272363359459967</c:v>
                </c:pt>
                <c:pt idx="20">
                  <c:v>-0.57846389332548998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BE-4E58-91A1-0719C335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49056"/>
        <c:axId val="1"/>
      </c:scatterChart>
      <c:valAx>
        <c:axId val="749449056"/>
        <c:scaling>
          <c:orientation val="minMax"/>
          <c:max val="5000"/>
          <c:min val="-4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193548387096775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37386018237082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49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"/>
          <c:y val="0.92097264437689974"/>
          <c:w val="0.67903225806451617"/>
          <c:h val="0.981762917933130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Dra - O-C Diagr.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(2)'!$C$21:$C$1898</c:f>
                <c:numCache>
                  <c:formatCode>General</c:formatCode>
                  <c:ptCount val="1878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</c:numCache>
              </c:numRef>
            </c:plus>
            <c:minus>
              <c:numRef>
                <c:f>'A (2)'!$C$21:$C$1898</c:f>
                <c:numCache>
                  <c:formatCode>General</c:formatCode>
                  <c:ptCount val="1878"/>
                  <c:pt idx="0">
                    <c:v>27216.560000000001</c:v>
                  </c:pt>
                  <c:pt idx="1">
                    <c:v>28245.796999999999</c:v>
                  </c:pt>
                  <c:pt idx="2">
                    <c:v>28656.558000000001</c:v>
                  </c:pt>
                  <c:pt idx="3">
                    <c:v>30195.200000000001</c:v>
                  </c:pt>
                  <c:pt idx="4">
                    <c:v>30842.253000000001</c:v>
                  </c:pt>
                  <c:pt idx="5">
                    <c:v>30871.203000000001</c:v>
                  </c:pt>
                  <c:pt idx="6">
                    <c:v>33114.444000000003</c:v>
                  </c:pt>
                  <c:pt idx="7">
                    <c:v>33179.286</c:v>
                  </c:pt>
                  <c:pt idx="8">
                    <c:v>33858.212</c:v>
                  </c:pt>
                  <c:pt idx="9">
                    <c:v>35654.26</c:v>
                  </c:pt>
                  <c:pt idx="10">
                    <c:v>36394.228999999999</c:v>
                  </c:pt>
                  <c:pt idx="11">
                    <c:v>36485.103000000003</c:v>
                  </c:pt>
                  <c:pt idx="12">
                    <c:v>36763.326000000001</c:v>
                  </c:pt>
                  <c:pt idx="13">
                    <c:v>36773.224000000002</c:v>
                  </c:pt>
                  <c:pt idx="14">
                    <c:v>36815.165999999997</c:v>
                  </c:pt>
                  <c:pt idx="15">
                    <c:v>36821.26</c:v>
                  </c:pt>
                  <c:pt idx="16">
                    <c:v>36837.186999999998</c:v>
                  </c:pt>
                  <c:pt idx="17">
                    <c:v>37017.775000000001</c:v>
                  </c:pt>
                  <c:pt idx="18">
                    <c:v>37026.737999999998</c:v>
                  </c:pt>
                  <c:pt idx="19">
                    <c:v>37080.639000000003</c:v>
                  </c:pt>
                  <c:pt idx="20">
                    <c:v>37107.572999999997</c:v>
                  </c:pt>
                  <c:pt idx="21">
                    <c:v>42152.49</c:v>
                  </c:pt>
                  <c:pt idx="22">
                    <c:v>42891.49</c:v>
                  </c:pt>
                  <c:pt idx="23">
                    <c:v>43250.557999999997</c:v>
                  </c:pt>
                  <c:pt idx="24">
                    <c:v>43776.317999999999</c:v>
                  </c:pt>
                  <c:pt idx="25">
                    <c:v>43789.330999999998</c:v>
                  </c:pt>
                  <c:pt idx="26">
                    <c:v>43926.584999999999</c:v>
                  </c:pt>
                  <c:pt idx="27">
                    <c:v>44289.589</c:v>
                  </c:pt>
                  <c:pt idx="28">
                    <c:v>44371.491000000002</c:v>
                  </c:pt>
                  <c:pt idx="29">
                    <c:v>44693.474000000002</c:v>
                  </c:pt>
                  <c:pt idx="30">
                    <c:v>44702.516000000003</c:v>
                  </c:pt>
                  <c:pt idx="31">
                    <c:v>45488.453999999998</c:v>
                  </c:pt>
                  <c:pt idx="32">
                    <c:v>45816.497000000003</c:v>
                  </c:pt>
                  <c:pt idx="33">
                    <c:v>46113.584000000003</c:v>
                  </c:pt>
                  <c:pt idx="34">
                    <c:v>46121.597000000002</c:v>
                  </c:pt>
                  <c:pt idx="35">
                    <c:v>46850.627999999997</c:v>
                  </c:pt>
                  <c:pt idx="36">
                    <c:v>47717.428</c:v>
                  </c:pt>
                  <c:pt idx="37">
                    <c:v>47945.557000000001</c:v>
                  </c:pt>
                  <c:pt idx="38">
                    <c:v>48067.417000000001</c:v>
                  </c:pt>
                  <c:pt idx="39">
                    <c:v>48528.63</c:v>
                  </c:pt>
                  <c:pt idx="40">
                    <c:v>49810.592600000004</c:v>
                  </c:pt>
                  <c:pt idx="41">
                    <c:v>49811.4614</c:v>
                  </c:pt>
                  <c:pt idx="42">
                    <c:v>49812.327499999999</c:v>
                  </c:pt>
                  <c:pt idx="43">
                    <c:v>49840.412199999999</c:v>
                  </c:pt>
                  <c:pt idx="44">
                    <c:v>49866.468200000003</c:v>
                  </c:pt>
                  <c:pt idx="45">
                    <c:v>49888.472000000002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(2)'!$H$21:$H$897</c:f>
              <c:numCache>
                <c:formatCode>General</c:formatCode>
                <c:ptCount val="8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AF-4730-9E53-E56EFCA4C2F4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(2)'!#REF!</c:f>
                <c:numCache>
                  <c:formatCode>General</c:formatCode>
                  <c:ptCount val="877"/>
                  <c:pt idx="0">
                    <c:v>1.1224159199991846</c:v>
                  </c:pt>
                  <c:pt idx="1">
                    <c:v>1.1415541199967265</c:v>
                  </c:pt>
                  <c:pt idx="2">
                    <c:v>1.0839476799992553</c:v>
                  </c:pt>
                  <c:pt idx="3">
                    <c:v>0.96562827999878209</c:v>
                  </c:pt>
                  <c:pt idx="4">
                    <c:v>0.95760967999740387</c:v>
                  </c:pt>
                  <c:pt idx="5">
                    <c:v>0.95633367999835173</c:v>
                  </c:pt>
                  <c:pt idx="6">
                    <c:v>0.76295643999765161</c:v>
                  </c:pt>
                  <c:pt idx="7">
                    <c:v>0.75409819999913452</c:v>
                  </c:pt>
                  <c:pt idx="8">
                    <c:v>0.77267599999322556</c:v>
                  </c:pt>
                  <c:pt idx="9">
                    <c:v>0.68351296000037109</c:v>
                  </c:pt>
                  <c:pt idx="10">
                    <c:v>0.65789840000070399</c:v>
                  </c:pt>
                  <c:pt idx="11">
                    <c:v>0.62489176000235602</c:v>
                  </c:pt>
                  <c:pt idx="12">
                    <c:v>0.62612939999962691</c:v>
                  </c:pt>
                  <c:pt idx="13">
                    <c:v>0.68069556000409648</c:v>
                  </c:pt>
                  <c:pt idx="14">
                    <c:v>0.64334535999660147</c:v>
                  </c:pt>
                  <c:pt idx="15">
                    <c:v>0.65757740000117337</c:v>
                  </c:pt>
                  <c:pt idx="16">
                    <c:v>0.66137559999333462</c:v>
                  </c:pt>
                  <c:pt idx="17">
                    <c:v>0.59341336000215961</c:v>
                  </c:pt>
                  <c:pt idx="18">
                    <c:v>0.58151779999752762</c:v>
                  </c:pt>
                  <c:pt idx="19">
                    <c:v>0.63314443999843206</c:v>
                  </c:pt>
                  <c:pt idx="20">
                    <c:v>0.64245775999006582</c:v>
                  </c:pt>
                  <c:pt idx="21">
                    <c:v>0.51010199999291217</c:v>
                  </c:pt>
                  <c:pt idx="22">
                    <c:v>0.38402571999904467</c:v>
                  </c:pt>
                  <c:pt idx="23">
                    <c:v>0.45620331999816699</c:v>
                  </c:pt>
                  <c:pt idx="24">
                    <c:v>0.46103115999721922</c:v>
                  </c:pt>
                  <c:pt idx="25">
                    <c:v>0.44595695999305462</c:v>
                  </c:pt>
                  <c:pt idx="26">
                    <c:v>0.47090871999535011</c:v>
                  </c:pt>
                  <c:pt idx="27">
                    <c:v>0.4259076800008188</c:v>
                  </c:pt>
                  <c:pt idx="28">
                    <c:v>0.3957966000016313</c:v>
                  </c:pt>
                  <c:pt idx="29">
                    <c:v>0.4406074799990165</c:v>
                  </c:pt>
                  <c:pt idx="30">
                    <c:v>0.507711919999565</c:v>
                  </c:pt>
                  <c:pt idx="31">
                    <c:v>0.4185685199990985</c:v>
                  </c:pt>
                  <c:pt idx="32">
                    <c:v>0.44361144000140484</c:v>
                  </c:pt>
                  <c:pt idx="33">
                    <c:v>0.49051968000276247</c:v>
                  </c:pt>
                  <c:pt idx="34">
                    <c:v>0.39716239999688696</c:v>
                  </c:pt>
                  <c:pt idx="35">
                    <c:v>0.43503271999361459</c:v>
                  </c:pt>
                  <c:pt idx="36">
                    <c:v>0.4338292799948249</c:v>
                  </c:pt>
                  <c:pt idx="37">
                    <c:v>0.42677440000261413</c:v>
                  </c:pt>
                  <c:pt idx="38">
                    <c:v>0.40190243999677477</c:v>
                  </c:pt>
                </c:numCache>
              </c:numRef>
            </c:plus>
            <c:minus>
              <c:numRef>
                <c:f>'A (2)'!#REF!</c:f>
                <c:numCache>
                  <c:formatCode>General</c:formatCode>
                  <c:ptCount val="877"/>
                  <c:pt idx="0">
                    <c:v>-0.87758408000081545</c:v>
                  </c:pt>
                  <c:pt idx="1">
                    <c:v>-0.85844588000327349</c:v>
                  </c:pt>
                  <c:pt idx="2">
                    <c:v>-0.91605232000074466</c:v>
                  </c:pt>
                  <c:pt idx="3">
                    <c:v>-1.0343717200012179</c:v>
                  </c:pt>
                  <c:pt idx="4">
                    <c:v>-1.0423903200025961</c:v>
                  </c:pt>
                  <c:pt idx="5">
                    <c:v>-1.0436663200016483</c:v>
                  </c:pt>
                  <c:pt idx="6">
                    <c:v>-1.2370435600023484</c:v>
                  </c:pt>
                  <c:pt idx="7">
                    <c:v>-1.2459018000008655</c:v>
                  </c:pt>
                  <c:pt idx="8">
                    <c:v>-1.2273240000067744</c:v>
                  </c:pt>
                  <c:pt idx="9">
                    <c:v>-1.3164870399996289</c:v>
                  </c:pt>
                  <c:pt idx="10">
                    <c:v>-1.342101599999296</c:v>
                  </c:pt>
                  <c:pt idx="11">
                    <c:v>-1.375108239997644</c:v>
                  </c:pt>
                  <c:pt idx="12">
                    <c:v>-1.3738706000003731</c:v>
                  </c:pt>
                  <c:pt idx="13">
                    <c:v>-1.3193044399959035</c:v>
                  </c:pt>
                  <c:pt idx="14">
                    <c:v>-1.3566546400033985</c:v>
                  </c:pt>
                  <c:pt idx="15">
                    <c:v>-1.3424225999988266</c:v>
                  </c:pt>
                  <c:pt idx="16">
                    <c:v>-1.3386244000066654</c:v>
                  </c:pt>
                  <c:pt idx="17">
                    <c:v>-1.4065866399978404</c:v>
                  </c:pt>
                  <c:pt idx="18">
                    <c:v>-1.4184822000024724</c:v>
                  </c:pt>
                  <c:pt idx="19">
                    <c:v>-1.3668555600015679</c:v>
                  </c:pt>
                  <c:pt idx="20">
                    <c:v>-1.3575422400099342</c:v>
                  </c:pt>
                  <c:pt idx="21">
                    <c:v>-1.4898980000070878</c:v>
                  </c:pt>
                  <c:pt idx="22">
                    <c:v>-1.6159742800009553</c:v>
                  </c:pt>
                  <c:pt idx="23">
                    <c:v>-1.543796680001833</c:v>
                  </c:pt>
                  <c:pt idx="24">
                    <c:v>-1.5389688400027808</c:v>
                  </c:pt>
                  <c:pt idx="25">
                    <c:v>-1.5540430400069454</c:v>
                  </c:pt>
                  <c:pt idx="26">
                    <c:v>-1.5290912800046499</c:v>
                  </c:pt>
                  <c:pt idx="27">
                    <c:v>-1.5740923199991812</c:v>
                  </c:pt>
                  <c:pt idx="28">
                    <c:v>-1.6042033999983687</c:v>
                  </c:pt>
                  <c:pt idx="29">
                    <c:v>-1.5593925200009835</c:v>
                  </c:pt>
                  <c:pt idx="30">
                    <c:v>-1.492288080000435</c:v>
                  </c:pt>
                  <c:pt idx="31">
                    <c:v>-1.5814314800009015</c:v>
                  </c:pt>
                  <c:pt idx="32">
                    <c:v>-1.5563885599985952</c:v>
                  </c:pt>
                  <c:pt idx="33">
                    <c:v>-1.5094803199972375</c:v>
                  </c:pt>
                  <c:pt idx="34">
                    <c:v>-1.602837600003113</c:v>
                  </c:pt>
                  <c:pt idx="35">
                    <c:v>-1.5649672800063854</c:v>
                  </c:pt>
                  <c:pt idx="36">
                    <c:v>-1.5661707200051751</c:v>
                  </c:pt>
                  <c:pt idx="37">
                    <c:v>-1.5732255999973859</c:v>
                  </c:pt>
                  <c:pt idx="38">
                    <c:v>-1.5980975600032252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(2)'!$I$21:$I$897</c:f>
              <c:numCache>
                <c:formatCode>General</c:formatCode>
                <c:ptCount val="877"/>
                <c:pt idx="0">
                  <c:v>0.12241591999918455</c:v>
                </c:pt>
                <c:pt idx="1">
                  <c:v>0.14155411999672651</c:v>
                </c:pt>
                <c:pt idx="2">
                  <c:v>8.3947679999255342E-2</c:v>
                </c:pt>
                <c:pt idx="3">
                  <c:v>-3.4371720001217909E-2</c:v>
                </c:pt>
                <c:pt idx="4">
                  <c:v>-4.2390320002596127E-2</c:v>
                </c:pt>
                <c:pt idx="5">
                  <c:v>-4.3666320001648273E-2</c:v>
                </c:pt>
                <c:pt idx="6">
                  <c:v>-0.23704356000234839</c:v>
                </c:pt>
                <c:pt idx="7">
                  <c:v>-0.24590180000086548</c:v>
                </c:pt>
                <c:pt idx="8">
                  <c:v>-0.22732400000677444</c:v>
                </c:pt>
                <c:pt idx="9">
                  <c:v>-0.31648703999962891</c:v>
                </c:pt>
                <c:pt idx="10">
                  <c:v>-0.34210159999929601</c:v>
                </c:pt>
                <c:pt idx="11">
                  <c:v>-0.37510823999764398</c:v>
                </c:pt>
                <c:pt idx="12">
                  <c:v>-0.37387060000037309</c:v>
                </c:pt>
                <c:pt idx="13">
                  <c:v>-0.31930443999590352</c:v>
                </c:pt>
                <c:pt idx="14">
                  <c:v>-0.35665464000339853</c:v>
                </c:pt>
                <c:pt idx="15">
                  <c:v>-0.34242259999882663</c:v>
                </c:pt>
                <c:pt idx="16">
                  <c:v>-0.33862440000666538</c:v>
                </c:pt>
                <c:pt idx="17">
                  <c:v>-0.40658663999784039</c:v>
                </c:pt>
                <c:pt idx="18">
                  <c:v>-0.41848220000247238</c:v>
                </c:pt>
                <c:pt idx="19">
                  <c:v>-0.36685556000156794</c:v>
                </c:pt>
                <c:pt idx="20">
                  <c:v>-0.35754224000993418</c:v>
                </c:pt>
                <c:pt idx="21">
                  <c:v>-0.48989800000708783</c:v>
                </c:pt>
                <c:pt idx="22">
                  <c:v>-0.61597428000095533</c:v>
                </c:pt>
                <c:pt idx="23">
                  <c:v>-0.54379668000183301</c:v>
                </c:pt>
                <c:pt idx="24">
                  <c:v>-0.53896884000278078</c:v>
                </c:pt>
                <c:pt idx="25">
                  <c:v>-0.55404304000694538</c:v>
                </c:pt>
                <c:pt idx="26">
                  <c:v>-0.52909128000464989</c:v>
                </c:pt>
                <c:pt idx="27">
                  <c:v>-0.5740923199991812</c:v>
                </c:pt>
                <c:pt idx="28">
                  <c:v>-0.6042033999983687</c:v>
                </c:pt>
                <c:pt idx="29">
                  <c:v>-0.5593925200009835</c:v>
                </c:pt>
                <c:pt idx="30">
                  <c:v>-0.492288080000435</c:v>
                </c:pt>
                <c:pt idx="31">
                  <c:v>-0.5814314800009015</c:v>
                </c:pt>
                <c:pt idx="32">
                  <c:v>-0.55638855999859516</c:v>
                </c:pt>
                <c:pt idx="33">
                  <c:v>-0.50948031999723753</c:v>
                </c:pt>
                <c:pt idx="34">
                  <c:v>-0.60283760000311304</c:v>
                </c:pt>
                <c:pt idx="35">
                  <c:v>-0.56496728000638541</c:v>
                </c:pt>
                <c:pt idx="36">
                  <c:v>-0.5661707200051751</c:v>
                </c:pt>
                <c:pt idx="37">
                  <c:v>-0.57322559999738587</c:v>
                </c:pt>
                <c:pt idx="38">
                  <c:v>-0.59809756000322523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AF-4730-9E53-E56EFCA4C2F4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(2)'!#REF!</c:f>
                <c:numCache>
                  <c:formatCode>General</c:formatCode>
                  <c:ptCount val="877"/>
                  <c:pt idx="39">
                    <c:v>0.4210757599939825</c:v>
                  </c:pt>
                  <c:pt idx="40">
                    <c:v>0.4211744800049928</c:v>
                  </c:pt>
                  <c:pt idx="41">
                    <c:v>0.42143619999842485</c:v>
                  </c:pt>
                  <c:pt idx="42">
                    <c:v>0.41899791999458103</c:v>
                  </c:pt>
                  <c:pt idx="43">
                    <c:v>0.4209601999973529</c:v>
                  </c:pt>
                  <c:pt idx="44">
                    <c:v>0.42081180000241147</c:v>
                  </c:pt>
                  <c:pt idx="45">
                    <c:v>0.42164203999709571</c:v>
                  </c:pt>
                </c:numCache>
              </c:numRef>
            </c:plus>
            <c:minus>
              <c:numRef>
                <c:f>'A (2)'!#REF!</c:f>
                <c:numCache>
                  <c:formatCode>General</c:formatCode>
                  <c:ptCount val="877"/>
                  <c:pt idx="39">
                    <c:v>-1.5789242400060175</c:v>
                  </c:pt>
                  <c:pt idx="40">
                    <c:v>-1.5788255199950072</c:v>
                  </c:pt>
                  <c:pt idx="41">
                    <c:v>-1.5785638000015751</c:v>
                  </c:pt>
                  <c:pt idx="42">
                    <c:v>-1.581002080005419</c:v>
                  </c:pt>
                  <c:pt idx="43">
                    <c:v>-1.5790398000026471</c:v>
                  </c:pt>
                  <c:pt idx="44">
                    <c:v>-1.5791881999975885</c:v>
                  </c:pt>
                  <c:pt idx="45">
                    <c:v>-1.5783579600029043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(2)'!$J$21:$J$897</c:f>
              <c:numCache>
                <c:formatCode>General</c:formatCode>
                <c:ptCount val="877"/>
                <c:pt idx="39">
                  <c:v>-0.5789242400060175</c:v>
                </c:pt>
                <c:pt idx="40">
                  <c:v>-0.5788255199950072</c:v>
                </c:pt>
                <c:pt idx="41">
                  <c:v>-0.57856380000157515</c:v>
                </c:pt>
                <c:pt idx="42">
                  <c:v>-0.58100208000541897</c:v>
                </c:pt>
                <c:pt idx="43">
                  <c:v>-0.5790398000026471</c:v>
                </c:pt>
                <c:pt idx="44">
                  <c:v>-0.57918819999758853</c:v>
                </c:pt>
                <c:pt idx="45">
                  <c:v>-0.57835796000290429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AF-4730-9E53-E56EFCA4C2F4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(2)'!$K$21:$K$897</c:f>
              <c:numCache>
                <c:formatCode>General</c:formatCode>
                <c:ptCount val="8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AF-4730-9E53-E56EFCA4C2F4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(2)'!$L$21:$L$897</c:f>
              <c:numCache>
                <c:formatCode>General</c:formatCode>
                <c:ptCount val="8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AF-4730-9E53-E56EFCA4C2F4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(2)'!$M$21:$M$897</c:f>
              <c:numCache>
                <c:formatCode>General</c:formatCode>
                <c:ptCount val="8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AF-4730-9E53-E56EFCA4C2F4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(2)'!$N$21:$N$897</c:f>
              <c:numCache>
                <c:formatCode>General</c:formatCode>
                <c:ptCount val="877"/>
                <c:pt idx="0">
                  <c:v>0.12241591999918455</c:v>
                </c:pt>
                <c:pt idx="1">
                  <c:v>0.14155411999672651</c:v>
                </c:pt>
                <c:pt idx="2">
                  <c:v>8.3947679999255342E-2</c:v>
                </c:pt>
                <c:pt idx="3">
                  <c:v>-3.4371720001217909E-2</c:v>
                </c:pt>
                <c:pt idx="4">
                  <c:v>-4.2390320002596127E-2</c:v>
                </c:pt>
                <c:pt idx="5">
                  <c:v>-4.3666320001648273E-2</c:v>
                </c:pt>
                <c:pt idx="6">
                  <c:v>-0.23704356000234839</c:v>
                </c:pt>
                <c:pt idx="7">
                  <c:v>-0.24590180000086548</c:v>
                </c:pt>
                <c:pt idx="8">
                  <c:v>-0.22732400000677444</c:v>
                </c:pt>
                <c:pt idx="9">
                  <c:v>-0.31648703999962891</c:v>
                </c:pt>
                <c:pt idx="10">
                  <c:v>-0.34210159999929601</c:v>
                </c:pt>
                <c:pt idx="11">
                  <c:v>-0.37510823999764398</c:v>
                </c:pt>
                <c:pt idx="12">
                  <c:v>-0.37387060000037309</c:v>
                </c:pt>
                <c:pt idx="13">
                  <c:v>-0.31930443999590352</c:v>
                </c:pt>
                <c:pt idx="14">
                  <c:v>-0.35665464000339853</c:v>
                </c:pt>
                <c:pt idx="15">
                  <c:v>-0.34242259999882663</c:v>
                </c:pt>
                <c:pt idx="16">
                  <c:v>-0.33862440000666538</c:v>
                </c:pt>
                <c:pt idx="17">
                  <c:v>-0.40658663999784039</c:v>
                </c:pt>
                <c:pt idx="18">
                  <c:v>-0.41848220000247238</c:v>
                </c:pt>
                <c:pt idx="19">
                  <c:v>-0.36685556000156794</c:v>
                </c:pt>
                <c:pt idx="20">
                  <c:v>-0.35754224000993418</c:v>
                </c:pt>
                <c:pt idx="21">
                  <c:v>-0.48989800000708783</c:v>
                </c:pt>
                <c:pt idx="22">
                  <c:v>-0.61597428000095533</c:v>
                </c:pt>
                <c:pt idx="23">
                  <c:v>-0.54379668000183301</c:v>
                </c:pt>
                <c:pt idx="24">
                  <c:v>-0.53896884000278078</c:v>
                </c:pt>
                <c:pt idx="25">
                  <c:v>-0.55404304000694538</c:v>
                </c:pt>
                <c:pt idx="26">
                  <c:v>-0.52909128000464989</c:v>
                </c:pt>
                <c:pt idx="27">
                  <c:v>-0.5740923199991812</c:v>
                </c:pt>
                <c:pt idx="28">
                  <c:v>-0.6042033999983687</c:v>
                </c:pt>
                <c:pt idx="29">
                  <c:v>-0.5593925200009835</c:v>
                </c:pt>
                <c:pt idx="30">
                  <c:v>-0.492288080000435</c:v>
                </c:pt>
                <c:pt idx="31">
                  <c:v>-0.5814314800009015</c:v>
                </c:pt>
                <c:pt idx="32">
                  <c:v>-0.55638855999859516</c:v>
                </c:pt>
                <c:pt idx="33">
                  <c:v>-0.50948031999723753</c:v>
                </c:pt>
                <c:pt idx="34">
                  <c:v>-0.60283760000311304</c:v>
                </c:pt>
                <c:pt idx="35">
                  <c:v>-0.56496728000638541</c:v>
                </c:pt>
                <c:pt idx="36">
                  <c:v>-0.5661707200051751</c:v>
                </c:pt>
                <c:pt idx="37">
                  <c:v>-0.57322559999738587</c:v>
                </c:pt>
                <c:pt idx="38">
                  <c:v>-0.59809756000322523</c:v>
                </c:pt>
                <c:pt idx="39">
                  <c:v>-0.5789242400060175</c:v>
                </c:pt>
                <c:pt idx="40">
                  <c:v>-0.5788255199950072</c:v>
                </c:pt>
                <c:pt idx="41">
                  <c:v>-0.57856380000157515</c:v>
                </c:pt>
                <c:pt idx="42">
                  <c:v>-0.58100208000541897</c:v>
                </c:pt>
                <c:pt idx="43">
                  <c:v>-0.5790398000026471</c:v>
                </c:pt>
                <c:pt idx="44">
                  <c:v>-0.57918819999758853</c:v>
                </c:pt>
                <c:pt idx="45">
                  <c:v>-0.57835796000290429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AF-4730-9E53-E56EFCA4C2F4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(2)'!$F$21:$F$897</c:f>
              <c:numCache>
                <c:formatCode>General</c:formatCode>
                <c:ptCount val="877"/>
                <c:pt idx="0">
                  <c:v>-39021</c:v>
                </c:pt>
                <c:pt idx="1">
                  <c:v>-37243.5</c:v>
                </c:pt>
                <c:pt idx="2">
                  <c:v>-36534</c:v>
                </c:pt>
                <c:pt idx="3">
                  <c:v>-33876.5</c:v>
                </c:pt>
                <c:pt idx="4">
                  <c:v>-32759</c:v>
                </c:pt>
                <c:pt idx="5">
                  <c:v>-32709</c:v>
                </c:pt>
                <c:pt idx="6">
                  <c:v>-28834.5</c:v>
                </c:pt>
                <c:pt idx="7">
                  <c:v>-28722.5</c:v>
                </c:pt>
                <c:pt idx="8">
                  <c:v>-27550</c:v>
                </c:pt>
                <c:pt idx="9">
                  <c:v>-24448</c:v>
                </c:pt>
                <c:pt idx="10">
                  <c:v>-23170</c:v>
                </c:pt>
                <c:pt idx="11">
                  <c:v>-23013</c:v>
                </c:pt>
                <c:pt idx="12">
                  <c:v>-22532.5</c:v>
                </c:pt>
                <c:pt idx="13">
                  <c:v>-22515.5</c:v>
                </c:pt>
                <c:pt idx="14">
                  <c:v>-22443</c:v>
                </c:pt>
                <c:pt idx="15">
                  <c:v>-22432.5</c:v>
                </c:pt>
                <c:pt idx="16">
                  <c:v>-22405</c:v>
                </c:pt>
                <c:pt idx="17">
                  <c:v>-22093</c:v>
                </c:pt>
                <c:pt idx="18">
                  <c:v>-22077.5</c:v>
                </c:pt>
                <c:pt idx="19">
                  <c:v>-21984.5</c:v>
                </c:pt>
                <c:pt idx="20">
                  <c:v>-21938</c:v>
                </c:pt>
                <c:pt idx="21">
                  <c:v>-13225</c:v>
                </c:pt>
                <c:pt idx="22">
                  <c:v>-11948.5</c:v>
                </c:pt>
                <c:pt idx="23">
                  <c:v>-11328.5</c:v>
                </c:pt>
                <c:pt idx="24">
                  <c:v>-10420.5</c:v>
                </c:pt>
                <c:pt idx="25">
                  <c:v>-10398</c:v>
                </c:pt>
                <c:pt idx="26">
                  <c:v>-10161</c:v>
                </c:pt>
                <c:pt idx="27">
                  <c:v>-9534</c:v>
                </c:pt>
                <c:pt idx="28">
                  <c:v>-9392.5</c:v>
                </c:pt>
                <c:pt idx="29">
                  <c:v>-8836.5</c:v>
                </c:pt>
                <c:pt idx="30">
                  <c:v>-8821</c:v>
                </c:pt>
                <c:pt idx="31">
                  <c:v>-7463.5</c:v>
                </c:pt>
                <c:pt idx="32">
                  <c:v>-6897</c:v>
                </c:pt>
                <c:pt idx="33">
                  <c:v>-6384</c:v>
                </c:pt>
                <c:pt idx="34">
                  <c:v>-6370</c:v>
                </c:pt>
                <c:pt idx="35">
                  <c:v>-5111</c:v>
                </c:pt>
                <c:pt idx="36">
                  <c:v>-3614</c:v>
                </c:pt>
                <c:pt idx="37">
                  <c:v>-3220</c:v>
                </c:pt>
                <c:pt idx="38">
                  <c:v>-3009.5</c:v>
                </c:pt>
                <c:pt idx="39">
                  <c:v>-2213</c:v>
                </c:pt>
                <c:pt idx="40">
                  <c:v>1</c:v>
                </c:pt>
                <c:pt idx="41">
                  <c:v>2.5</c:v>
                </c:pt>
                <c:pt idx="42">
                  <c:v>4</c:v>
                </c:pt>
                <c:pt idx="43">
                  <c:v>52.5</c:v>
                </c:pt>
                <c:pt idx="44">
                  <c:v>97.5</c:v>
                </c:pt>
                <c:pt idx="45">
                  <c:v>135.5</c:v>
                </c:pt>
              </c:numCache>
            </c:numRef>
          </c:xVal>
          <c:yVal>
            <c:numRef>
              <c:f>'A (2)'!$O$21:$O$897</c:f>
              <c:numCache>
                <c:formatCode>General</c:formatCode>
                <c:ptCount val="877"/>
                <c:pt idx="0">
                  <c:v>-1.2795750045008853</c:v>
                </c:pt>
                <c:pt idx="1">
                  <c:v>-1.2477392680053403</c:v>
                </c:pt>
                <c:pt idx="2">
                  <c:v>-1.2350318390075405</c:v>
                </c:pt>
                <c:pt idx="3">
                  <c:v>-1.1874349502666628</c:v>
                </c:pt>
                <c:pt idx="4">
                  <c:v>-1.1674200779551178</c:v>
                </c:pt>
                <c:pt idx="5">
                  <c:v>-1.1665245579411785</c:v>
                </c:pt>
                <c:pt idx="6">
                  <c:v>-1.0971307120610161</c:v>
                </c:pt>
                <c:pt idx="7">
                  <c:v>-1.0951247472297918</c:v>
                </c:pt>
                <c:pt idx="8">
                  <c:v>-1.0741248029029133</c:v>
                </c:pt>
                <c:pt idx="9">
                  <c:v>-1.0185667412381145</c:v>
                </c:pt>
                <c:pt idx="10">
                  <c:v>-0.99567724968182403</c:v>
                </c:pt>
                <c:pt idx="11">
                  <c:v>-0.99286531683805446</c:v>
                </c:pt>
                <c:pt idx="12">
                  <c:v>-0.98425936950409709</c:v>
                </c:pt>
                <c:pt idx="13">
                  <c:v>-0.98395489269935765</c:v>
                </c:pt>
                <c:pt idx="14">
                  <c:v>-0.98265638867914551</c:v>
                </c:pt>
                <c:pt idx="15">
                  <c:v>-0.98246832947621821</c:v>
                </c:pt>
                <c:pt idx="16">
                  <c:v>-0.98197579346855157</c:v>
                </c:pt>
                <c:pt idx="17">
                  <c:v>-0.97638774858156996</c:v>
                </c:pt>
                <c:pt idx="18">
                  <c:v>-0.97611013737724872</c:v>
                </c:pt>
                <c:pt idx="19">
                  <c:v>-0.97444447015132152</c:v>
                </c:pt>
                <c:pt idx="20">
                  <c:v>-0.97361163653835781</c:v>
                </c:pt>
                <c:pt idx="21">
                  <c:v>-0.8175583189092821</c:v>
                </c:pt>
                <c:pt idx="22">
                  <c:v>-0.7946956929534098</c:v>
                </c:pt>
                <c:pt idx="23">
                  <c:v>-0.78359124478056152</c:v>
                </c:pt>
                <c:pt idx="24">
                  <c:v>-0.76732860132742242</c:v>
                </c:pt>
                <c:pt idx="25">
                  <c:v>-0.76692561732114972</c:v>
                </c:pt>
                <c:pt idx="26">
                  <c:v>-0.76268085245507711</c:v>
                </c:pt>
                <c:pt idx="27">
                  <c:v>-0.75145103148027725</c:v>
                </c:pt>
                <c:pt idx="28">
                  <c:v>-0.74891670984082881</c:v>
                </c:pt>
                <c:pt idx="29">
                  <c:v>-0.73895852728582301</c:v>
                </c:pt>
                <c:pt idx="30">
                  <c:v>-0.73868091608150177</c:v>
                </c:pt>
                <c:pt idx="31">
                  <c:v>-0.71436754770304767</c:v>
                </c:pt>
                <c:pt idx="32">
                  <c:v>-0.70422130594511456</c:v>
                </c:pt>
                <c:pt idx="33">
                  <c:v>-0.69503327060209652</c:v>
                </c:pt>
                <c:pt idx="34">
                  <c:v>-0.69478252499819348</c:v>
                </c:pt>
                <c:pt idx="35">
                  <c:v>-0.67223333104720007</c:v>
                </c:pt>
                <c:pt idx="36">
                  <c:v>-0.64542146182985505</c:v>
                </c:pt>
                <c:pt idx="37">
                  <c:v>-0.63836476412001275</c:v>
                </c:pt>
                <c:pt idx="38">
                  <c:v>-0.634594624861328</c:v>
                </c:pt>
                <c:pt idx="39">
                  <c:v>-0.62032899103927375</c:v>
                </c:pt>
                <c:pt idx="40">
                  <c:v>-0.58067536482203819</c:v>
                </c:pt>
                <c:pt idx="41">
                  <c:v>-0.58064849922161998</c:v>
                </c:pt>
                <c:pt idx="42">
                  <c:v>-0.58062163362120178</c:v>
                </c:pt>
                <c:pt idx="43">
                  <c:v>-0.57975297920768065</c:v>
                </c:pt>
                <c:pt idx="44">
                  <c:v>-0.57894701119513514</c:v>
                </c:pt>
                <c:pt idx="45">
                  <c:v>-0.5782664159845412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AF-4730-9E53-E56EFCA4C2F4}"/>
            </c:ext>
          </c:extLst>
        </c:ser>
        <c:ser>
          <c:idx val="8"/>
          <c:order val="8"/>
          <c:tx>
            <c:strRef>
              <c:f>'A (2)'!$Z$1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(2)'!$Y$2:$Y$19</c:f>
              <c:numCache>
                <c:formatCode>General</c:formatCode>
                <c:ptCount val="18"/>
                <c:pt idx="0">
                  <c:v>-40000</c:v>
                </c:pt>
                <c:pt idx="1">
                  <c:v>-38000</c:v>
                </c:pt>
                <c:pt idx="2">
                  <c:v>-36000</c:v>
                </c:pt>
                <c:pt idx="3">
                  <c:v>-34000</c:v>
                </c:pt>
                <c:pt idx="4">
                  <c:v>-32000</c:v>
                </c:pt>
                <c:pt idx="5">
                  <c:v>-30000</c:v>
                </c:pt>
                <c:pt idx="6">
                  <c:v>-28000</c:v>
                </c:pt>
                <c:pt idx="7">
                  <c:v>-26000</c:v>
                </c:pt>
                <c:pt idx="8">
                  <c:v>-24000</c:v>
                </c:pt>
                <c:pt idx="9">
                  <c:v>-22000</c:v>
                </c:pt>
                <c:pt idx="10">
                  <c:v>-20000</c:v>
                </c:pt>
                <c:pt idx="11">
                  <c:v>-18000</c:v>
                </c:pt>
                <c:pt idx="12">
                  <c:v>-16000</c:v>
                </c:pt>
                <c:pt idx="13">
                  <c:v>-14000</c:v>
                </c:pt>
                <c:pt idx="14">
                  <c:v>-12000</c:v>
                </c:pt>
                <c:pt idx="15">
                  <c:v>-10000</c:v>
                </c:pt>
                <c:pt idx="16">
                  <c:v>-8000</c:v>
                </c:pt>
                <c:pt idx="17">
                  <c:v>-6000</c:v>
                </c:pt>
              </c:numCache>
            </c:numRef>
          </c:xVal>
          <c:yVal>
            <c:numRef>
              <c:f>'A (2)'!$Z$2:$Z$19</c:f>
              <c:numCache>
                <c:formatCode>General</c:formatCode>
                <c:ptCount val="18"/>
                <c:pt idx="0">
                  <c:v>0.2090590545941734</c:v>
                </c:pt>
                <c:pt idx="1">
                  <c:v>0.12604701953309749</c:v>
                </c:pt>
                <c:pt idx="2">
                  <c:v>4.7628235805189045E-2</c:v>
                </c:pt>
                <c:pt idx="3">
                  <c:v>-2.6197296589551611E-2</c:v>
                </c:pt>
                <c:pt idx="4">
                  <c:v>-9.5429577651124586E-2</c:v>
                </c:pt>
                <c:pt idx="5">
                  <c:v>-0.16006860737952999</c:v>
                </c:pt>
                <c:pt idx="6">
                  <c:v>-0.22011438577476755</c:v>
                </c:pt>
                <c:pt idx="7">
                  <c:v>-0.27556691283683765</c:v>
                </c:pt>
                <c:pt idx="8">
                  <c:v>-0.32642618856573996</c:v>
                </c:pt>
                <c:pt idx="9">
                  <c:v>-0.37269221296147459</c:v>
                </c:pt>
                <c:pt idx="10">
                  <c:v>-0.41436498602404154</c:v>
                </c:pt>
                <c:pt idx="11">
                  <c:v>-0.45144450775344092</c:v>
                </c:pt>
                <c:pt idx="12">
                  <c:v>-0.48393077814967256</c:v>
                </c:pt>
                <c:pt idx="13">
                  <c:v>-0.51182379721273663</c:v>
                </c:pt>
                <c:pt idx="14">
                  <c:v>-0.53512356494263291</c:v>
                </c:pt>
                <c:pt idx="15">
                  <c:v>-0.55383008133936162</c:v>
                </c:pt>
                <c:pt idx="16">
                  <c:v>-0.56794334640292266</c:v>
                </c:pt>
                <c:pt idx="17">
                  <c:v>-0.57746336013331601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AF-4730-9E53-E56EFCA4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28392"/>
        <c:axId val="1"/>
      </c:scatterChart>
      <c:valAx>
        <c:axId val="749428392"/>
        <c:scaling>
          <c:orientation val="minMax"/>
          <c:max val="50000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28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19050</xdr:rowOff>
    </xdr:from>
    <xdr:to>
      <xdr:col>16</xdr:col>
      <xdr:colOff>609600</xdr:colOff>
      <xdr:row>17</xdr:row>
      <xdr:rowOff>171450</xdr:rowOff>
    </xdr:to>
    <xdr:graphicFrame macro="">
      <xdr:nvGraphicFramePr>
        <xdr:cNvPr id="54282" name="Chart 2">
          <a:extLst>
            <a:ext uri="{FF2B5EF4-FFF2-40B4-BE49-F238E27FC236}">
              <a16:creationId xmlns:a16="http://schemas.microsoft.com/office/drawing/2014/main" id="{1056217D-BF20-FE20-81D6-D2C95112D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0</xdr:row>
      <xdr:rowOff>0</xdr:rowOff>
    </xdr:from>
    <xdr:to>
      <xdr:col>25</xdr:col>
      <xdr:colOff>666750</xdr:colOff>
      <xdr:row>18</xdr:row>
      <xdr:rowOff>57150</xdr:rowOff>
    </xdr:to>
    <xdr:graphicFrame macro="">
      <xdr:nvGraphicFramePr>
        <xdr:cNvPr id="54283" name="Chart 3">
          <a:extLst>
            <a:ext uri="{FF2B5EF4-FFF2-40B4-BE49-F238E27FC236}">
              <a16:creationId xmlns:a16="http://schemas.microsoft.com/office/drawing/2014/main" id="{4A17675F-5E5B-8AE4-4243-743750105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1066800</xdr:colOff>
      <xdr:row>22</xdr:row>
      <xdr:rowOff>0</xdr:rowOff>
    </xdr:from>
    <xdr:to>
      <xdr:col>13</xdr:col>
      <xdr:colOff>247650</xdr:colOff>
      <xdr:row>37</xdr:row>
      <xdr:rowOff>152400</xdr:rowOff>
    </xdr:to>
    <xdr:graphicFrame macro="">
      <xdr:nvGraphicFramePr>
        <xdr:cNvPr id="54284" name="Chart 4">
          <a:extLst>
            <a:ext uri="{FF2B5EF4-FFF2-40B4-BE49-F238E27FC236}">
              <a16:creationId xmlns:a16="http://schemas.microsoft.com/office/drawing/2014/main" id="{8070ED04-75F4-7767-ABD3-10C2D9E54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619125</xdr:colOff>
      <xdr:row>23</xdr:row>
      <xdr:rowOff>66675</xdr:rowOff>
    </xdr:from>
    <xdr:to>
      <xdr:col>30</xdr:col>
      <xdr:colOff>371475</xdr:colOff>
      <xdr:row>43</xdr:row>
      <xdr:rowOff>9525</xdr:rowOff>
    </xdr:to>
    <xdr:graphicFrame macro="">
      <xdr:nvGraphicFramePr>
        <xdr:cNvPr id="54285" name="Chart 5">
          <a:extLst>
            <a:ext uri="{FF2B5EF4-FFF2-40B4-BE49-F238E27FC236}">
              <a16:creationId xmlns:a16="http://schemas.microsoft.com/office/drawing/2014/main" id="{8300D5E5-32BF-9B5C-965B-2E2F38476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19</xdr:col>
      <xdr:colOff>123825</xdr:colOff>
      <xdr:row>25</xdr:row>
      <xdr:rowOff>28575</xdr:rowOff>
    </xdr:to>
    <xdr:graphicFrame macro="">
      <xdr:nvGraphicFramePr>
        <xdr:cNvPr id="64515" name="Chart 1">
          <a:extLst>
            <a:ext uri="{FF2B5EF4-FFF2-40B4-BE49-F238E27FC236}">
              <a16:creationId xmlns:a16="http://schemas.microsoft.com/office/drawing/2014/main" id="{3E54ECC4-8F51-B5E7-04D5-A90F39AFF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13</xdr:row>
      <xdr:rowOff>95250</xdr:rowOff>
    </xdr:from>
    <xdr:to>
      <xdr:col>18</xdr:col>
      <xdr:colOff>381000</xdr:colOff>
      <xdr:row>39</xdr:row>
      <xdr:rowOff>57150</xdr:rowOff>
    </xdr:to>
    <xdr:graphicFrame macro="">
      <xdr:nvGraphicFramePr>
        <xdr:cNvPr id="59395" name="Chart 1025">
          <a:extLst>
            <a:ext uri="{FF2B5EF4-FFF2-40B4-BE49-F238E27FC236}">
              <a16:creationId xmlns:a16="http://schemas.microsoft.com/office/drawing/2014/main" id="{7685FBC3-4A8D-9951-502B-E3FEC805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</xdr:row>
      <xdr:rowOff>28575</xdr:rowOff>
    </xdr:from>
    <xdr:to>
      <xdr:col>18</xdr:col>
      <xdr:colOff>142875</xdr:colOff>
      <xdr:row>33</xdr:row>
      <xdr:rowOff>152400</xdr:rowOff>
    </xdr:to>
    <xdr:graphicFrame macro="">
      <xdr:nvGraphicFramePr>
        <xdr:cNvPr id="65539" name="Chart 1">
          <a:extLst>
            <a:ext uri="{FF2B5EF4-FFF2-40B4-BE49-F238E27FC236}">
              <a16:creationId xmlns:a16="http://schemas.microsoft.com/office/drawing/2014/main" id="{43C9E191-D4BA-83D7-EFBC-99FF68ED7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28575</xdr:rowOff>
    </xdr:from>
    <xdr:to>
      <xdr:col>16</xdr:col>
      <xdr:colOff>152400</xdr:colOff>
      <xdr:row>18</xdr:row>
      <xdr:rowOff>76200</xdr:rowOff>
    </xdr:to>
    <xdr:graphicFrame macro="">
      <xdr:nvGraphicFramePr>
        <xdr:cNvPr id="58375" name="Chart 1">
          <a:extLst>
            <a:ext uri="{FF2B5EF4-FFF2-40B4-BE49-F238E27FC236}">
              <a16:creationId xmlns:a16="http://schemas.microsoft.com/office/drawing/2014/main" id="{9385E937-87E1-3143-B8C0-C2E901A6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20</xdr:row>
      <xdr:rowOff>0</xdr:rowOff>
    </xdr:from>
    <xdr:to>
      <xdr:col>18</xdr:col>
      <xdr:colOff>0</xdr:colOff>
      <xdr:row>20</xdr:row>
      <xdr:rowOff>0</xdr:rowOff>
    </xdr:to>
    <xdr:graphicFrame macro="">
      <xdr:nvGraphicFramePr>
        <xdr:cNvPr id="58376" name="Chart 2">
          <a:extLst>
            <a:ext uri="{FF2B5EF4-FFF2-40B4-BE49-F238E27FC236}">
              <a16:creationId xmlns:a16="http://schemas.microsoft.com/office/drawing/2014/main" id="{EFD99B87-F12A-EC19-659A-DE7AC6B6D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600075</xdr:colOff>
      <xdr:row>20</xdr:row>
      <xdr:rowOff>0</xdr:rowOff>
    </xdr:from>
    <xdr:to>
      <xdr:col>15</xdr:col>
      <xdr:colOff>495300</xdr:colOff>
      <xdr:row>20</xdr:row>
      <xdr:rowOff>0</xdr:rowOff>
    </xdr:to>
    <xdr:graphicFrame macro="">
      <xdr:nvGraphicFramePr>
        <xdr:cNvPr id="58377" name="Chart 3">
          <a:extLst>
            <a:ext uri="{FF2B5EF4-FFF2-40B4-BE49-F238E27FC236}">
              <a16:creationId xmlns:a16="http://schemas.microsoft.com/office/drawing/2014/main" id="{40C528AD-0904-D4A9-C08C-43900D3A7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0</xdr:rowOff>
    </xdr:from>
    <xdr:to>
      <xdr:col>20</xdr:col>
      <xdr:colOff>228600</xdr:colOff>
      <xdr:row>25</xdr:row>
      <xdr:rowOff>28575</xdr:rowOff>
    </xdr:to>
    <xdr:graphicFrame macro="">
      <xdr:nvGraphicFramePr>
        <xdr:cNvPr id="62467" name="Chart 1">
          <a:extLst>
            <a:ext uri="{FF2B5EF4-FFF2-40B4-BE49-F238E27FC236}">
              <a16:creationId xmlns:a16="http://schemas.microsoft.com/office/drawing/2014/main" id="{6EEBC169-C090-7226-A0FF-1FE046793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28575</xdr:rowOff>
    </xdr:from>
    <xdr:to>
      <xdr:col>16</xdr:col>
      <xdr:colOff>104775</xdr:colOff>
      <xdr:row>18</xdr:row>
      <xdr:rowOff>0</xdr:rowOff>
    </xdr:to>
    <xdr:graphicFrame macro="">
      <xdr:nvGraphicFramePr>
        <xdr:cNvPr id="66568" name="Chart 1">
          <a:extLst>
            <a:ext uri="{FF2B5EF4-FFF2-40B4-BE49-F238E27FC236}">
              <a16:creationId xmlns:a16="http://schemas.microsoft.com/office/drawing/2014/main" id="{CC1EE845-D467-DE88-2ABF-F2502884B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21</xdr:row>
      <xdr:rowOff>0</xdr:rowOff>
    </xdr:from>
    <xdr:to>
      <xdr:col>17</xdr:col>
      <xdr:colOff>647700</xdr:colOff>
      <xdr:row>40</xdr:row>
      <xdr:rowOff>57150</xdr:rowOff>
    </xdr:to>
    <xdr:graphicFrame macro="">
      <xdr:nvGraphicFramePr>
        <xdr:cNvPr id="66569" name="Chart 2">
          <a:extLst>
            <a:ext uri="{FF2B5EF4-FFF2-40B4-BE49-F238E27FC236}">
              <a16:creationId xmlns:a16="http://schemas.microsoft.com/office/drawing/2014/main" id="{F62D402A-87FB-7618-89AD-DAB24FFE4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619125</xdr:colOff>
      <xdr:row>22</xdr:row>
      <xdr:rowOff>66675</xdr:rowOff>
    </xdr:from>
    <xdr:to>
      <xdr:col>30</xdr:col>
      <xdr:colOff>371475</xdr:colOff>
      <xdr:row>42</xdr:row>
      <xdr:rowOff>9525</xdr:rowOff>
    </xdr:to>
    <xdr:graphicFrame macro="">
      <xdr:nvGraphicFramePr>
        <xdr:cNvPr id="66570" name="Chart 4">
          <a:extLst>
            <a:ext uri="{FF2B5EF4-FFF2-40B4-BE49-F238E27FC236}">
              <a16:creationId xmlns:a16="http://schemas.microsoft.com/office/drawing/2014/main" id="{181FDB12-6C06-9F8D-4C0C-A0BE8D8D5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6</xdr:row>
      <xdr:rowOff>142875</xdr:rowOff>
    </xdr:from>
    <xdr:to>
      <xdr:col>30</xdr:col>
      <xdr:colOff>257175</xdr:colOff>
      <xdr:row>32</xdr:row>
      <xdr:rowOff>104775</xdr:rowOff>
    </xdr:to>
    <xdr:graphicFrame macro="">
      <xdr:nvGraphicFramePr>
        <xdr:cNvPr id="67587" name="Chart 1">
          <a:extLst>
            <a:ext uri="{FF2B5EF4-FFF2-40B4-BE49-F238E27FC236}">
              <a16:creationId xmlns:a16="http://schemas.microsoft.com/office/drawing/2014/main" id="{30439180-E6E9-65A3-B4A8-12308F4BB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82" TargetMode="External"/><Relationship Id="rId18" Type="http://schemas.openxmlformats.org/officeDocument/2006/relationships/hyperlink" Target="http://www.bav-astro.de/sfs/BAVM_link.php?BAVMnr=82" TargetMode="External"/><Relationship Id="rId26" Type="http://schemas.openxmlformats.org/officeDocument/2006/relationships/hyperlink" Target="http://www.bav-astro.de/sfs/BAVM_link.php?BAVMnr=91" TargetMode="External"/><Relationship Id="rId39" Type="http://schemas.openxmlformats.org/officeDocument/2006/relationships/hyperlink" Target="http://var.astro.cz/oejv/issues/oejv0107.pdf" TargetMode="External"/><Relationship Id="rId3" Type="http://schemas.openxmlformats.org/officeDocument/2006/relationships/hyperlink" Target="http://www.bav-astro.de/sfs/BAVM_link.php?BAVMnr=82" TargetMode="External"/><Relationship Id="rId21" Type="http://schemas.openxmlformats.org/officeDocument/2006/relationships/hyperlink" Target="http://www.bav-astro.de/sfs/BAVM_link.php?BAVMnr=82" TargetMode="External"/><Relationship Id="rId34" Type="http://schemas.openxmlformats.org/officeDocument/2006/relationships/hyperlink" Target="http://www.bav-astro.de/sfs/BAVM_link.php?BAVMnr=158" TargetMode="External"/><Relationship Id="rId42" Type="http://schemas.openxmlformats.org/officeDocument/2006/relationships/hyperlink" Target="http://var.astro.cz/oejv/issues/oejv0160.pdf" TargetMode="External"/><Relationship Id="rId47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bav-astro.de/sfs/BAVM_link.php?BAVMnr=82" TargetMode="External"/><Relationship Id="rId12" Type="http://schemas.openxmlformats.org/officeDocument/2006/relationships/hyperlink" Target="http://www.bav-astro.de/sfs/BAVM_link.php?BAVMnr=82" TargetMode="External"/><Relationship Id="rId17" Type="http://schemas.openxmlformats.org/officeDocument/2006/relationships/hyperlink" Target="http://www.bav-astro.de/sfs/BAVM_link.php?BAVMnr=82" TargetMode="External"/><Relationship Id="rId25" Type="http://schemas.openxmlformats.org/officeDocument/2006/relationships/hyperlink" Target="http://www.bav-astro.de/sfs/BAVM_link.php?BAVMnr=82" TargetMode="External"/><Relationship Id="rId33" Type="http://schemas.openxmlformats.org/officeDocument/2006/relationships/hyperlink" Target="http://www.bav-astro.de/sfs/BAVM_link.php?BAVMnr=152" TargetMode="External"/><Relationship Id="rId38" Type="http://schemas.openxmlformats.org/officeDocument/2006/relationships/hyperlink" Target="http://www.bav-astro.de/sfs/BAVM_link.php?BAVMnr=201" TargetMode="External"/><Relationship Id="rId46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82" TargetMode="External"/><Relationship Id="rId16" Type="http://schemas.openxmlformats.org/officeDocument/2006/relationships/hyperlink" Target="http://www.bav-astro.de/sfs/BAVM_link.php?BAVMnr=82" TargetMode="External"/><Relationship Id="rId20" Type="http://schemas.openxmlformats.org/officeDocument/2006/relationships/hyperlink" Target="http://www.bav-astro.de/sfs/BAVM_link.php?BAVMnr=82" TargetMode="External"/><Relationship Id="rId29" Type="http://schemas.openxmlformats.org/officeDocument/2006/relationships/hyperlink" Target="http://www.bav-astro.de/sfs/BAVM_link.php?BAVMnr=117" TargetMode="External"/><Relationship Id="rId41" Type="http://schemas.openxmlformats.org/officeDocument/2006/relationships/hyperlink" Target="http://www.konkoly.hu/cgi-bin/IBVS?589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82" TargetMode="External"/><Relationship Id="rId11" Type="http://schemas.openxmlformats.org/officeDocument/2006/relationships/hyperlink" Target="http://www.bav-astro.de/sfs/BAVM_link.php?BAVMnr=82" TargetMode="External"/><Relationship Id="rId24" Type="http://schemas.openxmlformats.org/officeDocument/2006/relationships/hyperlink" Target="http://www.bav-astro.de/sfs/BAVM_link.php?BAVMnr=82" TargetMode="External"/><Relationship Id="rId32" Type="http://schemas.openxmlformats.org/officeDocument/2006/relationships/hyperlink" Target="http://www.bav-astro.de/sfs/BAVM_link.php?BAVMnr=152" TargetMode="External"/><Relationship Id="rId37" Type="http://schemas.openxmlformats.org/officeDocument/2006/relationships/hyperlink" Target="http://www.konkoly.hu/cgi-bin/IBVS?5713" TargetMode="External"/><Relationship Id="rId40" Type="http://schemas.openxmlformats.org/officeDocument/2006/relationships/hyperlink" Target="http://var.astro.cz/oejv/issues/oejv0137.pdf" TargetMode="External"/><Relationship Id="rId45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www.bav-astro.de/sfs/BAVM_link.php?BAVMnr=82" TargetMode="External"/><Relationship Id="rId15" Type="http://schemas.openxmlformats.org/officeDocument/2006/relationships/hyperlink" Target="http://www.bav-astro.de/sfs/BAVM_link.php?BAVMnr=82" TargetMode="External"/><Relationship Id="rId23" Type="http://schemas.openxmlformats.org/officeDocument/2006/relationships/hyperlink" Target="http://www.bav-astro.de/sfs/BAVM_link.php?BAVMnr=82" TargetMode="External"/><Relationship Id="rId28" Type="http://schemas.openxmlformats.org/officeDocument/2006/relationships/hyperlink" Target="http://www.bav-astro.de/sfs/BAVM_link.php?BAVMnr=117" TargetMode="External"/><Relationship Id="rId36" Type="http://schemas.openxmlformats.org/officeDocument/2006/relationships/hyperlink" Target="http://www.konkoly.hu/cgi-bin/IBVS?5760" TargetMode="External"/><Relationship Id="rId49" Type="http://schemas.openxmlformats.org/officeDocument/2006/relationships/hyperlink" Target="http://www.konkoly.hu/cgi-bin/IBVS?6029" TargetMode="External"/><Relationship Id="rId10" Type="http://schemas.openxmlformats.org/officeDocument/2006/relationships/hyperlink" Target="http://www.bav-astro.de/sfs/BAVM_link.php?BAVMnr=82" TargetMode="External"/><Relationship Id="rId19" Type="http://schemas.openxmlformats.org/officeDocument/2006/relationships/hyperlink" Target="http://www.bav-astro.de/sfs/BAVM_link.php?BAVMnr=82" TargetMode="External"/><Relationship Id="rId31" Type="http://schemas.openxmlformats.org/officeDocument/2006/relationships/hyperlink" Target="http://www.bav-astro.de/sfs/BAVM_link.php?BAVMnr=128" TargetMode="External"/><Relationship Id="rId44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bav-astro.de/sfs/BAVM_link.php?BAVMnr=82" TargetMode="External"/><Relationship Id="rId9" Type="http://schemas.openxmlformats.org/officeDocument/2006/relationships/hyperlink" Target="http://www.bav-astro.de/sfs/BAVM_link.php?BAVMnr=82" TargetMode="External"/><Relationship Id="rId14" Type="http://schemas.openxmlformats.org/officeDocument/2006/relationships/hyperlink" Target="http://www.bav-astro.de/sfs/BAVM_link.php?BAVMnr=82" TargetMode="External"/><Relationship Id="rId22" Type="http://schemas.openxmlformats.org/officeDocument/2006/relationships/hyperlink" Target="http://www.bav-astro.de/sfs/BAVM_link.php?BAVMnr=82" TargetMode="External"/><Relationship Id="rId27" Type="http://schemas.openxmlformats.org/officeDocument/2006/relationships/hyperlink" Target="http://www.bav-astro.de/sfs/BAVM_link.php?BAVMnr=117" TargetMode="External"/><Relationship Id="rId30" Type="http://schemas.openxmlformats.org/officeDocument/2006/relationships/hyperlink" Target="http://www.bav-astro.de/sfs/BAVM_link.php?BAVMnr=128" TargetMode="External"/><Relationship Id="rId35" Type="http://schemas.openxmlformats.org/officeDocument/2006/relationships/hyperlink" Target="http://www.bav-astro.de/sfs/BAVM_link.php?BAVMnr=173" TargetMode="External"/><Relationship Id="rId43" Type="http://schemas.openxmlformats.org/officeDocument/2006/relationships/hyperlink" Target="http://var.astro.cz/oejv/issues/oejv0160.pdf" TargetMode="External"/><Relationship Id="rId48" Type="http://schemas.openxmlformats.org/officeDocument/2006/relationships/hyperlink" Target="http://www.konkoly.hu/cgi-bin/IBVS?6050" TargetMode="External"/><Relationship Id="rId8" Type="http://schemas.openxmlformats.org/officeDocument/2006/relationships/hyperlink" Target="http://www.bav-astro.de/sfs/BAVM_link.php?BAVMnr=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599"/>
  <sheetViews>
    <sheetView tabSelected="1" workbookViewId="0">
      <pane xSplit="13" ySplit="21" topLeftCell="N125" activePane="bottomRight" state="frozen"/>
      <selection pane="topRight" activeCell="N1" sqref="N1"/>
      <selection pane="bottomLeft" activeCell="A22" sqref="A22"/>
      <selection pane="bottomRight" activeCell="F9" sqref="F9"/>
    </sheetView>
  </sheetViews>
  <sheetFormatPr defaultColWidth="10.28515625" defaultRowHeight="12.75"/>
  <cols>
    <col min="1" max="1" width="14.42578125" customWidth="1"/>
    <col min="2" max="2" width="5.140625" style="30" customWidth="1"/>
    <col min="3" max="3" width="11.85546875" customWidth="1"/>
    <col min="4" max="4" width="9.42578125" customWidth="1"/>
    <col min="5" max="5" width="9.7109375" customWidth="1"/>
    <col min="6" max="6" width="16.140625" customWidth="1"/>
    <col min="7" max="7" width="11.28515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>
      <c r="A1" s="1" t="s">
        <v>44</v>
      </c>
      <c r="V1" s="3" t="s">
        <v>9</v>
      </c>
      <c r="W1" s="5" t="s">
        <v>20</v>
      </c>
    </row>
    <row r="2" spans="1:23">
      <c r="A2" s="26" t="s">
        <v>22</v>
      </c>
      <c r="B2" s="116" t="s">
        <v>39</v>
      </c>
      <c r="V2">
        <v>0</v>
      </c>
      <c r="W2">
        <f t="shared" ref="W2:W18" si="0">+D$11+D$12*V2+D$13*V2^2</f>
        <v>0.74257433618847402</v>
      </c>
    </row>
    <row r="3" spans="1:23" ht="13.5" thickBot="1">
      <c r="V3">
        <v>3000</v>
      </c>
      <c r="W3">
        <f t="shared" si="0"/>
        <v>0.63487615953326815</v>
      </c>
    </row>
    <row r="4" spans="1:23" ht="13.5" thickBot="1">
      <c r="A4" s="4" t="s">
        <v>0</v>
      </c>
      <c r="C4" s="24">
        <v>27216.41</v>
      </c>
      <c r="D4" s="25">
        <v>0.56119200000000002</v>
      </c>
      <c r="F4" s="39" t="str">
        <f>"F"&amp;E5</f>
        <v>F78</v>
      </c>
      <c r="G4" s="40" t="str">
        <f>"G"&amp;E5</f>
        <v>G78</v>
      </c>
      <c r="V4">
        <v>6000</v>
      </c>
      <c r="W4">
        <f t="shared" si="0"/>
        <v>0.53518347184107895</v>
      </c>
    </row>
    <row r="5" spans="1:23">
      <c r="A5" s="27" t="s">
        <v>46</v>
      </c>
      <c r="B5" s="117"/>
      <c r="C5" s="29">
        <v>-9.5</v>
      </c>
      <c r="D5" s="28" t="s">
        <v>47</v>
      </c>
      <c r="E5" s="41">
        <v>78</v>
      </c>
      <c r="V5">
        <v>9000</v>
      </c>
      <c r="W5">
        <f t="shared" si="0"/>
        <v>0.44349627311190648</v>
      </c>
    </row>
    <row r="6" spans="1:23">
      <c r="A6" s="4" t="s">
        <v>1</v>
      </c>
      <c r="V6">
        <v>12000</v>
      </c>
      <c r="W6">
        <f t="shared" si="0"/>
        <v>0.35981456334575085</v>
      </c>
    </row>
    <row r="7" spans="1:23">
      <c r="A7" t="s">
        <v>2</v>
      </c>
      <c r="C7">
        <f>+C4</f>
        <v>27216.41</v>
      </c>
      <c r="V7">
        <v>15000</v>
      </c>
      <c r="W7">
        <f t="shared" si="0"/>
        <v>0.28413834254261183</v>
      </c>
    </row>
    <row r="8" spans="1:23">
      <c r="A8" t="s">
        <v>3</v>
      </c>
      <c r="C8">
        <v>0.57902699999999996</v>
      </c>
      <c r="V8">
        <v>18000</v>
      </c>
      <c r="W8">
        <f t="shared" si="0"/>
        <v>0.21646761070248968</v>
      </c>
    </row>
    <row r="9" spans="1:23">
      <c r="A9" s="97" t="s">
        <v>152</v>
      </c>
      <c r="B9" s="84">
        <v>120</v>
      </c>
      <c r="C9" s="97" t="str">
        <f>"F"&amp;B9</f>
        <v>F120</v>
      </c>
      <c r="D9" s="97" t="str">
        <f>"G"&amp;B9</f>
        <v>G120</v>
      </c>
      <c r="E9" s="28"/>
      <c r="V9">
        <v>21000</v>
      </c>
      <c r="W9">
        <f t="shared" si="0"/>
        <v>0.15680236782538426</v>
      </c>
    </row>
    <row r="10" spans="1:23" ht="13.5" thickBot="1">
      <c r="A10" s="28"/>
      <c r="B10" s="117"/>
      <c r="C10" s="3" t="s">
        <v>18</v>
      </c>
      <c r="D10" s="3" t="s">
        <v>19</v>
      </c>
      <c r="E10" s="28"/>
      <c r="V10">
        <v>24000</v>
      </c>
      <c r="W10">
        <f t="shared" si="0"/>
        <v>0.10514261391129559</v>
      </c>
    </row>
    <row r="11" spans="1:23">
      <c r="A11" s="28" t="s">
        <v>14</v>
      </c>
      <c r="B11" s="117"/>
      <c r="C11" s="98">
        <f ca="1">INTERCEPT(INDIRECT(D9):G1023,INDIRECT(C9):$F1023)</f>
        <v>-0.4498370983631122</v>
      </c>
      <c r="D11" s="30">
        <f>+E11*F11</f>
        <v>0.74257433618847402</v>
      </c>
      <c r="E11" s="48">
        <v>0.74257433618847402</v>
      </c>
      <c r="F11">
        <v>1</v>
      </c>
      <c r="V11">
        <v>27000</v>
      </c>
      <c r="W11">
        <f t="shared" si="0"/>
        <v>6.1488348960223593E-2</v>
      </c>
    </row>
    <row r="12" spans="1:23">
      <c r="A12" s="28" t="s">
        <v>15</v>
      </c>
      <c r="B12" s="117"/>
      <c r="C12" s="98">
        <f ca="1">SLOPE(INDIRECT(D9):G1023,INDIRECT(C9):$F1023)</f>
        <v>8.7736141003367295E-6</v>
      </c>
      <c r="D12" s="30">
        <f>+E12*F12</f>
        <v>-3.7233640378904764E-5</v>
      </c>
      <c r="E12" s="49">
        <v>-37.233640378904767</v>
      </c>
      <c r="F12">
        <v>9.9999999999999995E-7</v>
      </c>
      <c r="V12">
        <v>30000</v>
      </c>
      <c r="W12">
        <f t="shared" si="0"/>
        <v>2.5839572972168323E-2</v>
      </c>
    </row>
    <row r="13" spans="1:23" ht="13.5" thickBot="1">
      <c r="A13" s="28" t="s">
        <v>17</v>
      </c>
      <c r="B13" s="117"/>
      <c r="C13" s="30" t="s">
        <v>26</v>
      </c>
      <c r="D13" s="30">
        <f>+E13*F13</f>
        <v>4.4474938683426369E-10</v>
      </c>
      <c r="E13" s="50">
        <v>4.4474938683426366</v>
      </c>
      <c r="F13" s="47">
        <v>1E-10</v>
      </c>
      <c r="V13">
        <v>33000</v>
      </c>
      <c r="W13">
        <f t="shared" si="0"/>
        <v>-1.803714052869998E-3</v>
      </c>
    </row>
    <row r="14" spans="1:23">
      <c r="A14" s="28"/>
      <c r="B14" s="117"/>
      <c r="C14" s="28" t="s">
        <v>162</v>
      </c>
      <c r="D14" s="28">
        <f>2*D13*365.24/C8</f>
        <v>5.610801086904289E-7</v>
      </c>
      <c r="E14" s="28">
        <f>SUM(T21:T115)</f>
        <v>4.411078060573787E-3</v>
      </c>
      <c r="F14" s="33"/>
      <c r="G14" s="29"/>
      <c r="V14">
        <v>36000</v>
      </c>
      <c r="W14">
        <f t="shared" si="0"/>
        <v>-2.1441512114891759E-2</v>
      </c>
    </row>
    <row r="15" spans="1:23">
      <c r="A15" s="31" t="s">
        <v>16</v>
      </c>
      <c r="B15" s="117"/>
      <c r="C15" s="32">
        <f ca="1">(C7+C11)+(C8+C12)*INT(MAX(F21:F3550))</f>
        <v>59330.442239086871</v>
      </c>
      <c r="D15" s="40">
        <f>+C7+INT(MAX(F21:F1606))*C8+D11+D12*INT(MAX(F21:F4041))+D13*INT(MAX(F21:F4068)^2)</f>
        <v>59330.451060161591</v>
      </c>
      <c r="E15" s="33" t="s">
        <v>55</v>
      </c>
      <c r="F15" s="29">
        <v>1</v>
      </c>
      <c r="G15" s="34"/>
      <c r="V15">
        <v>39000</v>
      </c>
      <c r="W15">
        <f t="shared" si="0"/>
        <v>-3.307382121389657E-2</v>
      </c>
    </row>
    <row r="16" spans="1:23">
      <c r="A16" s="35" t="s">
        <v>4</v>
      </c>
      <c r="B16" s="117"/>
      <c r="C16" s="36">
        <f ca="1">+C8+C12</f>
        <v>0.5790357736141003</v>
      </c>
      <c r="D16" s="53">
        <f>+C8+D12+2*D13*MAX(F21:F138)</f>
        <v>0.5790390997406063</v>
      </c>
      <c r="E16" s="33" t="s">
        <v>48</v>
      </c>
      <c r="F16" s="34">
        <f ca="1">NOW()+15018.5+$C$5/24</f>
        <v>59957.841552893515</v>
      </c>
      <c r="G16" s="34"/>
      <c r="V16">
        <v>42000</v>
      </c>
      <c r="W16">
        <f t="shared" si="0"/>
        <v>-3.6700641349884933E-2</v>
      </c>
    </row>
    <row r="17" spans="1:23" ht="13.5" thickBot="1">
      <c r="A17" s="33" t="s">
        <v>42</v>
      </c>
      <c r="B17" s="117"/>
      <c r="C17" s="28">
        <f>COUNT(C21:C2208)</f>
        <v>115</v>
      </c>
      <c r="D17" s="33"/>
      <c r="E17" s="33" t="s">
        <v>56</v>
      </c>
      <c r="F17" s="34">
        <f ca="1">ROUND(2*(F16-$C$7)/$C$8,0)/2+F15</f>
        <v>56546.5</v>
      </c>
      <c r="G17" s="40"/>
      <c r="V17">
        <v>45000</v>
      </c>
      <c r="W17">
        <f t="shared" si="0"/>
        <v>-3.2321972522856401E-2</v>
      </c>
    </row>
    <row r="18" spans="1:23" ht="14.25" thickTop="1" thickBot="1">
      <c r="A18" s="35" t="s">
        <v>58</v>
      </c>
      <c r="B18" s="117"/>
      <c r="C18" s="100">
        <f ca="1">+C15</f>
        <v>59330.442239086871</v>
      </c>
      <c r="D18" s="101">
        <f ca="1">+C16</f>
        <v>0.5790357736141003</v>
      </c>
      <c r="E18" s="33" t="s">
        <v>49</v>
      </c>
      <c r="F18" s="40">
        <f ca="1">ROUND(2*(F16-$C$15)/$C$16,0)/2+F15</f>
        <v>1084.5</v>
      </c>
      <c r="G18" s="37"/>
      <c r="V18">
        <v>48000</v>
      </c>
      <c r="W18">
        <f t="shared" si="0"/>
        <v>-1.9937814732811088E-2</v>
      </c>
    </row>
    <row r="19" spans="1:23" ht="14.25" thickTop="1" thickBot="1">
      <c r="A19" s="35" t="s">
        <v>59</v>
      </c>
      <c r="C19" s="54">
        <f>+D15</f>
        <v>59330.451060161591</v>
      </c>
      <c r="D19" s="55">
        <f>+D16</f>
        <v>0.5790390997406063</v>
      </c>
      <c r="E19" s="33" t="s">
        <v>50</v>
      </c>
      <c r="F19" s="37">
        <f ca="1">+$C$15+$C$16*F18-15018.5-$C$5/24</f>
        <v>44940.302368904697</v>
      </c>
      <c r="V19">
        <v>51000</v>
      </c>
      <c r="W19">
        <f>+D$11+D$12*V19+D$13*V19^2</f>
        <v>4.5183202025089741E-4</v>
      </c>
    </row>
    <row r="20" spans="1:23" ht="15" thickBot="1">
      <c r="A20" s="3" t="s">
        <v>5</v>
      </c>
      <c r="B20" s="3" t="s">
        <v>6</v>
      </c>
      <c r="C20" s="3" t="s">
        <v>7</v>
      </c>
      <c r="D20" s="3" t="s">
        <v>12</v>
      </c>
      <c r="E20" s="3" t="s">
        <v>8</v>
      </c>
      <c r="F20" s="3" t="s">
        <v>9</v>
      </c>
      <c r="G20" s="3" t="s">
        <v>10</v>
      </c>
      <c r="H20" s="6" t="s">
        <v>29</v>
      </c>
      <c r="I20" s="6" t="s">
        <v>179</v>
      </c>
      <c r="J20" s="6" t="s">
        <v>177</v>
      </c>
      <c r="K20" s="6" t="s">
        <v>31</v>
      </c>
      <c r="L20" s="6" t="s">
        <v>23</v>
      </c>
      <c r="M20" s="6" t="s">
        <v>24</v>
      </c>
      <c r="N20" s="6" t="s">
        <v>27</v>
      </c>
      <c r="O20" s="6" t="s">
        <v>21</v>
      </c>
      <c r="P20" s="5" t="s">
        <v>20</v>
      </c>
      <c r="Q20" s="3" t="s">
        <v>13</v>
      </c>
      <c r="R20" s="52" t="s">
        <v>57</v>
      </c>
      <c r="S20" s="52" t="s">
        <v>60</v>
      </c>
      <c r="T20" s="52" t="s">
        <v>133</v>
      </c>
      <c r="U20" s="52" t="s">
        <v>163</v>
      </c>
      <c r="V20">
        <v>54000</v>
      </c>
      <c r="W20">
        <f>+D$11+D$12*V20+D$13*V20^2</f>
        <v>2.8846967736329665E-2</v>
      </c>
    </row>
    <row r="21" spans="1:23">
      <c r="A21" s="8" t="s">
        <v>11</v>
      </c>
      <c r="B21" s="9" t="s">
        <v>25</v>
      </c>
      <c r="C21" s="8">
        <f>+C4</f>
        <v>27216.41</v>
      </c>
      <c r="D21" s="8" t="s">
        <v>26</v>
      </c>
      <c r="E21">
        <f t="shared" ref="E21:E52" si="1">+(C21-C$7)/C$8</f>
        <v>0</v>
      </c>
      <c r="F21" s="46">
        <f>ROUND(2*E21,0)/2-1.5</f>
        <v>-1.5</v>
      </c>
      <c r="G21">
        <f t="shared" ref="G21:G52" si="2">+C21-(C$7+F21*C$8)</f>
        <v>0.86854049999965355</v>
      </c>
      <c r="H21">
        <f>G21</f>
        <v>0.86854049999965355</v>
      </c>
      <c r="P21">
        <f t="shared" ref="P21:P52" si="3">+D$11+D$12*F21+D$13*F21^2</f>
        <v>0.74263018764972843</v>
      </c>
      <c r="Q21" s="2">
        <f t="shared" ref="Q21:Q52" si="4">+C21-15018.5</f>
        <v>12197.91</v>
      </c>
      <c r="R21">
        <f t="shared" ref="R21:R52" si="5">+(P21-G21)^2</f>
        <v>1.5853406756055705E-2</v>
      </c>
      <c r="S21">
        <v>0.05</v>
      </c>
      <c r="T21">
        <f t="shared" ref="T21:T52" si="6">S21*R21</f>
        <v>7.9267033780278529E-4</v>
      </c>
      <c r="U21">
        <f t="shared" ref="U21:U52" si="7">+G21-P21</f>
        <v>0.12591031234992511</v>
      </c>
    </row>
    <row r="22" spans="1:23">
      <c r="A22" s="8" t="s">
        <v>28</v>
      </c>
      <c r="B22" s="9" t="s">
        <v>25</v>
      </c>
      <c r="C22" s="8">
        <v>27216.560000000001</v>
      </c>
      <c r="D22" s="8" t="s">
        <v>29</v>
      </c>
      <c r="E22">
        <f t="shared" si="1"/>
        <v>0.25905527721756533</v>
      </c>
      <c r="F22" s="46">
        <f>ROUND(2*E22,0)/2-1.5</f>
        <v>-1</v>
      </c>
      <c r="G22">
        <f t="shared" si="2"/>
        <v>0.72902700000122422</v>
      </c>
      <c r="I22">
        <f t="shared" ref="I22:I60" si="8">G22</f>
        <v>0.72902700000122422</v>
      </c>
      <c r="P22">
        <f t="shared" si="3"/>
        <v>0.74261157027360225</v>
      </c>
      <c r="Q22" s="2">
        <f t="shared" si="4"/>
        <v>12198.060000000001</v>
      </c>
      <c r="R22">
        <f t="shared" si="5"/>
        <v>1.8454054948517683E-4</v>
      </c>
      <c r="S22">
        <v>0.05</v>
      </c>
      <c r="T22">
        <f t="shared" si="6"/>
        <v>9.2270274742588417E-6</v>
      </c>
      <c r="U22">
        <f t="shared" si="7"/>
        <v>-1.3584570272378027E-2</v>
      </c>
    </row>
    <row r="23" spans="1:23">
      <c r="A23" s="8" t="s">
        <v>28</v>
      </c>
      <c r="B23" s="9" t="s">
        <v>30</v>
      </c>
      <c r="C23" s="8">
        <v>28245.796999999999</v>
      </c>
      <c r="D23" s="8" t="s">
        <v>29</v>
      </c>
      <c r="E23">
        <f t="shared" si="1"/>
        <v>1777.7875643104705</v>
      </c>
      <c r="F23" s="46">
        <f>ROUND(2*E23,0)/2-1.5</f>
        <v>1776.5</v>
      </c>
      <c r="G23">
        <f t="shared" si="2"/>
        <v>0.74553449999802979</v>
      </c>
      <c r="I23">
        <f t="shared" si="8"/>
        <v>0.74553449999802979</v>
      </c>
      <c r="P23">
        <f t="shared" si="3"/>
        <v>0.67783238188341544</v>
      </c>
      <c r="Q23" s="2">
        <f t="shared" si="4"/>
        <v>13227.296999999999</v>
      </c>
      <c r="R23">
        <f t="shared" si="5"/>
        <v>4.5835767972051923E-3</v>
      </c>
      <c r="S23">
        <v>0.05</v>
      </c>
      <c r="T23">
        <f t="shared" si="6"/>
        <v>2.2917883986025962E-4</v>
      </c>
      <c r="U23">
        <f t="shared" si="7"/>
        <v>6.7702118114614351E-2</v>
      </c>
    </row>
    <row r="24" spans="1:23">
      <c r="A24" s="8" t="s">
        <v>28</v>
      </c>
      <c r="B24" s="9" t="s">
        <v>25</v>
      </c>
      <c r="C24" s="8">
        <v>28656.558000000001</v>
      </c>
      <c r="D24" s="8" t="s">
        <v>29</v>
      </c>
      <c r="E24">
        <f t="shared" si="1"/>
        <v>2487.1862624713549</v>
      </c>
      <c r="F24" s="45">
        <f>ROUND(2*E24,0)/2-1</f>
        <v>2486</v>
      </c>
      <c r="G24">
        <f t="shared" si="2"/>
        <v>0.68687800000043353</v>
      </c>
      <c r="I24">
        <f t="shared" si="8"/>
        <v>0.68687800000043353</v>
      </c>
      <c r="P24">
        <f t="shared" si="3"/>
        <v>0.65276014458803244</v>
      </c>
      <c r="Q24" s="2">
        <f t="shared" si="4"/>
        <v>13638.058000000001</v>
      </c>
      <c r="R24">
        <f t="shared" si="5"/>
        <v>1.1640280579415063E-3</v>
      </c>
      <c r="S24">
        <v>0.05</v>
      </c>
      <c r="T24">
        <f t="shared" si="6"/>
        <v>5.8201402897075315E-5</v>
      </c>
      <c r="U24">
        <f t="shared" si="7"/>
        <v>3.4117855412401088E-2</v>
      </c>
    </row>
    <row r="25" spans="1:23">
      <c r="A25" s="8" t="s">
        <v>28</v>
      </c>
      <c r="B25" s="9" t="s">
        <v>30</v>
      </c>
      <c r="C25" s="8">
        <v>30195.200000000001</v>
      </c>
      <c r="D25" s="8" t="s">
        <v>29</v>
      </c>
      <c r="E25">
        <f t="shared" si="1"/>
        <v>5144.4751281028366</v>
      </c>
      <c r="F25" s="45">
        <f>ROUND(2*E25,0)/2-1</f>
        <v>5143.5</v>
      </c>
      <c r="G25">
        <f t="shared" si="2"/>
        <v>0.56462549999923795</v>
      </c>
      <c r="I25">
        <f t="shared" si="8"/>
        <v>0.56462549999923795</v>
      </c>
      <c r="P25">
        <f t="shared" si="3"/>
        <v>0.5628292153311022</v>
      </c>
      <c r="Q25" s="2">
        <f t="shared" si="4"/>
        <v>15176.7</v>
      </c>
      <c r="R25">
        <f t="shared" si="5"/>
        <v>3.2266386089795623E-6</v>
      </c>
      <c r="S25">
        <v>0.05</v>
      </c>
      <c r="T25">
        <f t="shared" si="6"/>
        <v>1.6133193044897811E-7</v>
      </c>
      <c r="U25">
        <f t="shared" si="7"/>
        <v>1.7962846681357503E-3</v>
      </c>
    </row>
    <row r="26" spans="1:23">
      <c r="A26" s="8" t="s">
        <v>28</v>
      </c>
      <c r="B26" s="9" t="s">
        <v>25</v>
      </c>
      <c r="C26" s="8">
        <v>30842.253000000001</v>
      </c>
      <c r="D26" s="8" t="s">
        <v>29</v>
      </c>
      <c r="E26">
        <f t="shared" si="1"/>
        <v>6261.958423355044</v>
      </c>
      <c r="F26" s="45">
        <f>ROUND(2*E26,0)/2-1</f>
        <v>6261</v>
      </c>
      <c r="G26">
        <f t="shared" si="2"/>
        <v>0.55495300000256975</v>
      </c>
      <c r="I26">
        <f t="shared" si="8"/>
        <v>0.55495300000256975</v>
      </c>
      <c r="P26">
        <f t="shared" si="3"/>
        <v>0.52688874355473014</v>
      </c>
      <c r="Q26" s="2">
        <f t="shared" si="4"/>
        <v>15823.753000000001</v>
      </c>
      <c r="R26">
        <f t="shared" si="5"/>
        <v>7.8760248997010701E-4</v>
      </c>
      <c r="S26">
        <v>0.05</v>
      </c>
      <c r="T26">
        <f t="shared" si="6"/>
        <v>3.9380124498505356E-5</v>
      </c>
      <c r="U26">
        <f t="shared" si="7"/>
        <v>2.8064256447839608E-2</v>
      </c>
    </row>
    <row r="27" spans="1:23">
      <c r="A27" s="8" t="s">
        <v>28</v>
      </c>
      <c r="B27" s="9" t="s">
        <v>25</v>
      </c>
      <c r="C27" s="8">
        <v>30871.203000000001</v>
      </c>
      <c r="D27" s="8" t="s">
        <v>29</v>
      </c>
      <c r="E27">
        <f t="shared" si="1"/>
        <v>6311.9560918575498</v>
      </c>
      <c r="F27" s="45">
        <f>ROUND(2*E27,0)/2-1</f>
        <v>6311</v>
      </c>
      <c r="G27">
        <f t="shared" si="2"/>
        <v>0.55360300000029383</v>
      </c>
      <c r="I27">
        <f t="shared" si="8"/>
        <v>0.55360300000029383</v>
      </c>
      <c r="P27">
        <f t="shared" si="3"/>
        <v>0.52530663100034902</v>
      </c>
      <c r="Q27" s="2">
        <f t="shared" si="4"/>
        <v>15852.703000000001</v>
      </c>
      <c r="R27">
        <f t="shared" si="5"/>
        <v>8.0068449858103764E-4</v>
      </c>
      <c r="S27">
        <v>0.05</v>
      </c>
      <c r="T27">
        <f t="shared" si="6"/>
        <v>4.0034224929051882E-5</v>
      </c>
      <c r="U27">
        <f t="shared" si="7"/>
        <v>2.829636899994481E-2</v>
      </c>
    </row>
    <row r="28" spans="1:23">
      <c r="A28" s="8" t="s">
        <v>28</v>
      </c>
      <c r="B28" s="9" t="s">
        <v>30</v>
      </c>
      <c r="C28" s="8">
        <v>33114.444000000003</v>
      </c>
      <c r="D28" s="8" t="s">
        <v>29</v>
      </c>
      <c r="E28">
        <f t="shared" si="1"/>
        <v>10186.112219292025</v>
      </c>
      <c r="F28" s="44">
        <f t="shared" ref="F28:F42" si="9">ROUND(2*E28,0)/2-0.5</f>
        <v>10185.5</v>
      </c>
      <c r="G28">
        <f t="shared" si="2"/>
        <v>0.35449150000204099</v>
      </c>
      <c r="I28">
        <f t="shared" si="8"/>
        <v>0.35449150000204099</v>
      </c>
      <c r="P28">
        <f t="shared" si="3"/>
        <v>0.40947135495530934</v>
      </c>
      <c r="Q28" s="2">
        <f t="shared" si="4"/>
        <v>18095.944000000003</v>
      </c>
      <c r="R28">
        <f t="shared" si="5"/>
        <v>3.022784450682426E-3</v>
      </c>
      <c r="S28">
        <v>0.05</v>
      </c>
      <c r="T28">
        <f t="shared" si="6"/>
        <v>1.5113922253412132E-4</v>
      </c>
      <c r="U28">
        <f t="shared" si="7"/>
        <v>-5.4979854953268348E-2</v>
      </c>
    </row>
    <row r="29" spans="1:23">
      <c r="A29" s="8" t="s">
        <v>28</v>
      </c>
      <c r="B29" s="9" t="s">
        <v>30</v>
      </c>
      <c r="C29" s="8">
        <v>33179.286</v>
      </c>
      <c r="D29" s="8" t="s">
        <v>29</v>
      </c>
      <c r="E29">
        <f t="shared" si="1"/>
        <v>10298.096634526542</v>
      </c>
      <c r="F29" s="44">
        <f t="shared" si="9"/>
        <v>10297.5</v>
      </c>
      <c r="G29">
        <f t="shared" si="2"/>
        <v>0.34546750000299653</v>
      </c>
      <c r="I29">
        <f t="shared" si="8"/>
        <v>0.34546750000299653</v>
      </c>
      <c r="P29">
        <f t="shared" si="3"/>
        <v>0.40632148502221094</v>
      </c>
      <c r="Q29" s="2">
        <f t="shared" si="4"/>
        <v>18160.786</v>
      </c>
      <c r="R29">
        <f t="shared" si="5"/>
        <v>3.7032074927187716E-3</v>
      </c>
      <c r="S29">
        <v>0.05</v>
      </c>
      <c r="T29">
        <f t="shared" si="6"/>
        <v>1.8516037463593859E-4</v>
      </c>
      <c r="U29">
        <f t="shared" si="7"/>
        <v>-6.0853985019214407E-2</v>
      </c>
    </row>
    <row r="30" spans="1:23">
      <c r="A30" s="8" t="s">
        <v>28</v>
      </c>
      <c r="B30" s="9" t="s">
        <v>25</v>
      </c>
      <c r="C30" s="8">
        <v>33858.212</v>
      </c>
      <c r="D30" s="8" t="s">
        <v>29</v>
      </c>
      <c r="E30">
        <f t="shared" si="1"/>
        <v>11470.625722116585</v>
      </c>
      <c r="F30" s="44">
        <f t="shared" si="9"/>
        <v>11470</v>
      </c>
      <c r="G30">
        <f t="shared" si="2"/>
        <v>0.36230999999679625</v>
      </c>
      <c r="I30">
        <f t="shared" si="8"/>
        <v>0.36230999999679625</v>
      </c>
      <c r="P30">
        <f t="shared" si="3"/>
        <v>0.37401611064880025</v>
      </c>
      <c r="Q30" s="2">
        <f t="shared" si="4"/>
        <v>18839.712</v>
      </c>
      <c r="R30">
        <f t="shared" si="5"/>
        <v>1.3703302659696148E-4</v>
      </c>
      <c r="S30">
        <v>0.05</v>
      </c>
      <c r="T30">
        <f t="shared" si="6"/>
        <v>6.8516513298480739E-6</v>
      </c>
      <c r="U30">
        <f t="shared" si="7"/>
        <v>-1.1706110652003998E-2</v>
      </c>
    </row>
    <row r="31" spans="1:23">
      <c r="A31" s="8" t="s">
        <v>28</v>
      </c>
      <c r="B31" s="9" t="s">
        <v>25</v>
      </c>
      <c r="C31" s="8">
        <v>35654.26</v>
      </c>
      <c r="D31" s="8" t="s">
        <v>29</v>
      </c>
      <c r="E31">
        <f t="shared" si="1"/>
        <v>14572.463805660191</v>
      </c>
      <c r="F31" s="44">
        <f t="shared" si="9"/>
        <v>14572</v>
      </c>
      <c r="G31">
        <f t="shared" si="2"/>
        <v>0.26855600000271806</v>
      </c>
      <c r="I31">
        <f t="shared" si="8"/>
        <v>0.26855600000271806</v>
      </c>
      <c r="P31">
        <f t="shared" si="3"/>
        <v>0.29444522946950902</v>
      </c>
      <c r="Q31" s="2">
        <f t="shared" si="4"/>
        <v>20635.760000000002</v>
      </c>
      <c r="R31">
        <f t="shared" si="5"/>
        <v>6.7025220238415694E-4</v>
      </c>
      <c r="S31">
        <v>0.05</v>
      </c>
      <c r="T31">
        <f t="shared" si="6"/>
        <v>3.3512610119207848E-5</v>
      </c>
      <c r="U31">
        <f t="shared" si="7"/>
        <v>-2.5889229466790953E-2</v>
      </c>
    </row>
    <row r="32" spans="1:23">
      <c r="A32" s="8" t="s">
        <v>28</v>
      </c>
      <c r="B32" s="9" t="s">
        <v>25</v>
      </c>
      <c r="C32" s="8">
        <v>36394.228999999999</v>
      </c>
      <c r="D32" s="8" t="s">
        <v>29</v>
      </c>
      <c r="E32">
        <f t="shared" si="1"/>
        <v>15850.416301830484</v>
      </c>
      <c r="F32" s="44">
        <f t="shared" si="9"/>
        <v>15850</v>
      </c>
      <c r="G32">
        <f t="shared" si="2"/>
        <v>0.24105000000417931</v>
      </c>
      <c r="I32">
        <f t="shared" si="8"/>
        <v>0.24105000000417931</v>
      </c>
      <c r="P32">
        <f t="shared" si="3"/>
        <v>0.26415218901680426</v>
      </c>
      <c r="Q32" s="2">
        <f t="shared" si="4"/>
        <v>21375.728999999999</v>
      </c>
      <c r="R32">
        <f t="shared" si="5"/>
        <v>5.3371113717504907E-4</v>
      </c>
      <c r="S32">
        <v>0.05</v>
      </c>
      <c r="T32">
        <f t="shared" si="6"/>
        <v>2.6685556858752455E-5</v>
      </c>
      <c r="U32">
        <f t="shared" si="7"/>
        <v>-2.3102189012624952E-2</v>
      </c>
    </row>
    <row r="33" spans="1:21">
      <c r="A33" s="8" t="s">
        <v>28</v>
      </c>
      <c r="B33" s="9" t="s">
        <v>25</v>
      </c>
      <c r="C33" s="8">
        <v>36485.103000000003</v>
      </c>
      <c r="D33" s="8" t="s">
        <v>29</v>
      </c>
      <c r="E33">
        <f t="shared" si="1"/>
        <v>16007.358896908096</v>
      </c>
      <c r="F33" s="44">
        <f t="shared" si="9"/>
        <v>16007</v>
      </c>
      <c r="G33">
        <f t="shared" si="2"/>
        <v>0.20781100000021979</v>
      </c>
      <c r="I33">
        <f t="shared" si="8"/>
        <v>0.20781100000021979</v>
      </c>
      <c r="P33">
        <f t="shared" si="3"/>
        <v>0.26053094332828775</v>
      </c>
      <c r="Q33" s="2">
        <f t="shared" si="4"/>
        <v>21466.603000000003</v>
      </c>
      <c r="R33">
        <f t="shared" si="5"/>
        <v>2.7793924245146967E-3</v>
      </c>
      <c r="S33">
        <v>0.05</v>
      </c>
      <c r="T33">
        <f t="shared" si="6"/>
        <v>1.3896962122573485E-4</v>
      </c>
      <c r="U33">
        <f t="shared" si="7"/>
        <v>-5.2719943328067953E-2</v>
      </c>
    </row>
    <row r="34" spans="1:21">
      <c r="A34" s="8" t="s">
        <v>28</v>
      </c>
      <c r="B34" s="9" t="s">
        <v>30</v>
      </c>
      <c r="C34" s="8">
        <v>36763.326000000001</v>
      </c>
      <c r="D34" s="8" t="s">
        <v>29</v>
      </c>
      <c r="E34">
        <f t="shared" si="1"/>
        <v>16487.859806192115</v>
      </c>
      <c r="F34" s="44">
        <f t="shared" si="9"/>
        <v>16487.5</v>
      </c>
      <c r="G34">
        <f t="shared" si="2"/>
        <v>0.20833750000019791</v>
      </c>
      <c r="I34">
        <f t="shared" si="8"/>
        <v>0.20833750000019791</v>
      </c>
      <c r="P34">
        <f t="shared" si="3"/>
        <v>0.24958432137693257</v>
      </c>
      <c r="Q34" s="2">
        <f t="shared" si="4"/>
        <v>21744.826000000001</v>
      </c>
      <c r="R34">
        <f t="shared" si="5"/>
        <v>1.7013002736842554E-3</v>
      </c>
      <c r="S34">
        <v>0.05</v>
      </c>
      <c r="T34">
        <f t="shared" si="6"/>
        <v>8.5065013684212779E-5</v>
      </c>
      <c r="U34">
        <f t="shared" si="7"/>
        <v>-4.124682137673466E-2</v>
      </c>
    </row>
    <row r="35" spans="1:21">
      <c r="A35" s="8" t="s">
        <v>28</v>
      </c>
      <c r="B35" s="9" t="s">
        <v>30</v>
      </c>
      <c r="C35" s="8">
        <v>36773.224000000002</v>
      </c>
      <c r="D35" s="8" t="s">
        <v>29</v>
      </c>
      <c r="E35">
        <f t="shared" si="1"/>
        <v>16504.954000417947</v>
      </c>
      <c r="F35" s="44">
        <f t="shared" si="9"/>
        <v>16504.5</v>
      </c>
      <c r="G35">
        <f t="shared" si="2"/>
        <v>0.2628785000051721</v>
      </c>
      <c r="I35">
        <f t="shared" si="8"/>
        <v>0.2628785000051721</v>
      </c>
      <c r="P35">
        <f t="shared" si="3"/>
        <v>0.24920079341058859</v>
      </c>
      <c r="Q35" s="2">
        <f t="shared" si="4"/>
        <v>21754.724000000002</v>
      </c>
      <c r="R35">
        <f t="shared" si="5"/>
        <v>1.8707965768751311E-4</v>
      </c>
      <c r="S35">
        <v>0.05</v>
      </c>
      <c r="T35">
        <f t="shared" si="6"/>
        <v>9.3539828843756565E-6</v>
      </c>
      <c r="U35">
        <f t="shared" si="7"/>
        <v>1.3677706594583505E-2</v>
      </c>
    </row>
    <row r="36" spans="1:21">
      <c r="A36" s="8" t="s">
        <v>28</v>
      </c>
      <c r="B36" s="9" t="s">
        <v>25</v>
      </c>
      <c r="C36" s="8">
        <v>36815.165999999997</v>
      </c>
      <c r="D36" s="8" t="s">
        <v>29</v>
      </c>
      <c r="E36">
        <f t="shared" si="1"/>
        <v>16577.38930999763</v>
      </c>
      <c r="F36" s="44">
        <f t="shared" si="9"/>
        <v>16577</v>
      </c>
      <c r="G36">
        <f t="shared" si="2"/>
        <v>0.22542099999554921</v>
      </c>
      <c r="I36">
        <f t="shared" si="8"/>
        <v>0.22542099999554921</v>
      </c>
      <c r="P36">
        <f t="shared" si="3"/>
        <v>0.2475680453040584</v>
      </c>
      <c r="Q36" s="2">
        <f t="shared" si="4"/>
        <v>21796.665999999997</v>
      </c>
      <c r="R36">
        <f t="shared" si="5"/>
        <v>4.9049161589715914E-4</v>
      </c>
      <c r="S36">
        <v>0.05</v>
      </c>
      <c r="T36">
        <f t="shared" si="6"/>
        <v>2.4524580794857958E-5</v>
      </c>
      <c r="U36">
        <f t="shared" si="7"/>
        <v>-2.2147045308509195E-2</v>
      </c>
    </row>
    <row r="37" spans="1:21">
      <c r="A37" s="8" t="s">
        <v>28</v>
      </c>
      <c r="B37" s="9" t="s">
        <v>30</v>
      </c>
      <c r="C37" s="8">
        <v>36821.26</v>
      </c>
      <c r="D37" s="8" t="s">
        <v>29</v>
      </c>
      <c r="E37">
        <f t="shared" si="1"/>
        <v>16587.913862393296</v>
      </c>
      <c r="F37" s="44">
        <f t="shared" si="9"/>
        <v>16587.5</v>
      </c>
      <c r="G37">
        <f t="shared" si="2"/>
        <v>0.23963750000257278</v>
      </c>
      <c r="I37">
        <f t="shared" si="8"/>
        <v>0.23963750000257278</v>
      </c>
      <c r="P37">
        <f t="shared" si="3"/>
        <v>0.24733196593599638</v>
      </c>
      <c r="Q37" s="2">
        <f t="shared" si="4"/>
        <v>21802.760000000002</v>
      </c>
      <c r="R37">
        <f t="shared" si="5"/>
        <v>5.920480600061631E-5</v>
      </c>
      <c r="S37">
        <v>0.05</v>
      </c>
      <c r="T37">
        <f t="shared" si="6"/>
        <v>2.9602403000308156E-6</v>
      </c>
      <c r="U37">
        <f t="shared" si="7"/>
        <v>-7.6944659334235999E-3</v>
      </c>
    </row>
    <row r="38" spans="1:21">
      <c r="A38" s="8" t="s">
        <v>28</v>
      </c>
      <c r="B38" s="9" t="s">
        <v>25</v>
      </c>
      <c r="C38" s="8">
        <v>36837.186999999998</v>
      </c>
      <c r="D38" s="8" t="s">
        <v>29</v>
      </c>
      <c r="E38">
        <f t="shared" si="1"/>
        <v>16615.420351727982</v>
      </c>
      <c r="F38" s="44">
        <f t="shared" si="9"/>
        <v>16615</v>
      </c>
      <c r="G38">
        <f t="shared" si="2"/>
        <v>0.24339499999769032</v>
      </c>
      <c r="I38">
        <f t="shared" si="8"/>
        <v>0.24339499999769032</v>
      </c>
      <c r="P38">
        <f t="shared" si="3"/>
        <v>0.24671412759227657</v>
      </c>
      <c r="Q38" s="2">
        <f t="shared" si="4"/>
        <v>21818.686999999998</v>
      </c>
      <c r="R38">
        <f t="shared" si="5"/>
        <v>1.1016607989143883E-5</v>
      </c>
      <c r="S38">
        <v>0.05</v>
      </c>
      <c r="T38">
        <f t="shared" si="6"/>
        <v>5.5083039945719411E-7</v>
      </c>
      <c r="U38">
        <f t="shared" si="7"/>
        <v>-3.3191275945862464E-3</v>
      </c>
    </row>
    <row r="39" spans="1:21">
      <c r="A39" s="8" t="s">
        <v>28</v>
      </c>
      <c r="B39" s="9" t="s">
        <v>25</v>
      </c>
      <c r="C39" s="8">
        <v>37017.775000000001</v>
      </c>
      <c r="D39" s="8" t="s">
        <v>29</v>
      </c>
      <c r="E39">
        <f t="shared" si="1"/>
        <v>16927.302181072733</v>
      </c>
      <c r="F39" s="44">
        <f t="shared" si="9"/>
        <v>16927</v>
      </c>
      <c r="G39">
        <f t="shared" si="2"/>
        <v>0.1749710000003688</v>
      </c>
      <c r="I39">
        <f t="shared" si="8"/>
        <v>0.1749710000003688</v>
      </c>
      <c r="P39">
        <f t="shared" si="3"/>
        <v>0.23975158038121502</v>
      </c>
      <c r="Q39" s="2">
        <f t="shared" si="4"/>
        <v>21999.275000000001</v>
      </c>
      <c r="R39">
        <f t="shared" si="5"/>
        <v>4.1965235944792781E-3</v>
      </c>
      <c r="S39">
        <v>0.05</v>
      </c>
      <c r="T39">
        <f t="shared" si="6"/>
        <v>2.0982617972396391E-4</v>
      </c>
      <c r="U39">
        <f t="shared" si="7"/>
        <v>-6.478058038084622E-2</v>
      </c>
    </row>
    <row r="40" spans="1:21">
      <c r="A40" s="8" t="s">
        <v>28</v>
      </c>
      <c r="B40" s="9" t="s">
        <v>30</v>
      </c>
      <c r="C40" s="8">
        <v>37026.737999999998</v>
      </c>
      <c r="D40" s="8" t="s">
        <v>29</v>
      </c>
      <c r="E40">
        <f t="shared" si="1"/>
        <v>16942.781597403919</v>
      </c>
      <c r="F40" s="44">
        <f t="shared" si="9"/>
        <v>16942.5</v>
      </c>
      <c r="G40">
        <f t="shared" si="2"/>
        <v>0.16305250000004889</v>
      </c>
      <c r="I40">
        <f t="shared" si="8"/>
        <v>0.16305250000004889</v>
      </c>
      <c r="P40">
        <f t="shared" si="3"/>
        <v>0.23940794226538151</v>
      </c>
      <c r="Q40" s="2">
        <f t="shared" si="4"/>
        <v>22008.237999999998</v>
      </c>
      <c r="R40">
        <f t="shared" si="5"/>
        <v>5.8301535635345422E-3</v>
      </c>
      <c r="S40">
        <v>0.05</v>
      </c>
      <c r="T40">
        <f t="shared" si="6"/>
        <v>2.9150767817672711E-4</v>
      </c>
      <c r="U40">
        <f t="shared" si="7"/>
        <v>-7.6355442265332613E-2</v>
      </c>
    </row>
    <row r="41" spans="1:21">
      <c r="A41" s="8" t="s">
        <v>28</v>
      </c>
      <c r="B41" s="9" t="s">
        <v>30</v>
      </c>
      <c r="C41" s="8">
        <v>37080.639000000003</v>
      </c>
      <c r="D41" s="8" t="s">
        <v>29</v>
      </c>
      <c r="E41">
        <f t="shared" si="1"/>
        <v>17035.870520718385</v>
      </c>
      <c r="F41" s="44">
        <f t="shared" si="9"/>
        <v>17035.5</v>
      </c>
      <c r="G41">
        <f t="shared" si="2"/>
        <v>0.21454150000499794</v>
      </c>
      <c r="I41">
        <f t="shared" si="8"/>
        <v>0.21454150000499794</v>
      </c>
      <c r="P41">
        <f t="shared" si="3"/>
        <v>0.23735060131406777</v>
      </c>
      <c r="Q41" s="2">
        <f t="shared" si="4"/>
        <v>22062.139000000003</v>
      </c>
      <c r="R41">
        <f t="shared" si="5"/>
        <v>5.2025510252741078E-4</v>
      </c>
      <c r="S41">
        <v>0.05</v>
      </c>
      <c r="T41">
        <f t="shared" si="6"/>
        <v>2.6012755126370539E-5</v>
      </c>
      <c r="U41">
        <f t="shared" si="7"/>
        <v>-2.2809101309069824E-2</v>
      </c>
    </row>
    <row r="42" spans="1:21">
      <c r="A42" s="8" t="s">
        <v>28</v>
      </c>
      <c r="B42" s="9" t="s">
        <v>25</v>
      </c>
      <c r="C42" s="8">
        <v>37107.572999999997</v>
      </c>
      <c r="D42" s="8" t="s">
        <v>29</v>
      </c>
      <c r="E42">
        <f t="shared" si="1"/>
        <v>17082.386486295109</v>
      </c>
      <c r="F42" s="44">
        <f t="shared" si="9"/>
        <v>17082</v>
      </c>
      <c r="G42">
        <f t="shared" si="2"/>
        <v>0.22378599999501603</v>
      </c>
      <c r="I42">
        <f t="shared" si="8"/>
        <v>0.22378599999501603</v>
      </c>
      <c r="P42">
        <f t="shared" si="3"/>
        <v>0.23632481581649606</v>
      </c>
      <c r="Q42" s="2">
        <f t="shared" si="4"/>
        <v>22089.072999999997</v>
      </c>
      <c r="R42">
        <f t="shared" si="5"/>
        <v>1.5722190220499797E-4</v>
      </c>
      <c r="S42">
        <v>0.05</v>
      </c>
      <c r="T42">
        <f t="shared" si="6"/>
        <v>7.8610951102498995E-6</v>
      </c>
      <c r="U42">
        <f t="shared" si="7"/>
        <v>-1.2538815821480032E-2</v>
      </c>
    </row>
    <row r="43" spans="1:21">
      <c r="A43" s="8" t="s">
        <v>28</v>
      </c>
      <c r="B43" s="9" t="s">
        <v>25</v>
      </c>
      <c r="C43" s="8">
        <v>42152.49</v>
      </c>
      <c r="D43" s="8" t="s">
        <v>29</v>
      </c>
      <c r="E43">
        <f t="shared" si="1"/>
        <v>25795.135632707974</v>
      </c>
      <c r="F43">
        <f t="shared" ref="F43:F74" si="10">ROUND(2*E43,0)/2</f>
        <v>25795</v>
      </c>
      <c r="G43">
        <f t="shared" si="2"/>
        <v>7.8535000000556465E-2</v>
      </c>
      <c r="I43">
        <f t="shared" si="8"/>
        <v>7.8535000000556465E-2</v>
      </c>
      <c r="P43">
        <f t="shared" si="3"/>
        <v>7.8060830243916302E-2</v>
      </c>
      <c r="Q43" s="2">
        <f t="shared" si="4"/>
        <v>27133.989999999998</v>
      </c>
      <c r="R43">
        <f t="shared" si="5"/>
        <v>2.2483695811219208E-7</v>
      </c>
      <c r="S43">
        <v>0.05</v>
      </c>
      <c r="T43">
        <f t="shared" si="6"/>
        <v>1.1241847905609605E-8</v>
      </c>
      <c r="U43">
        <f t="shared" si="7"/>
        <v>4.741697566401637E-4</v>
      </c>
    </row>
    <row r="44" spans="1:21">
      <c r="A44" s="8" t="s">
        <v>28</v>
      </c>
      <c r="B44" s="9" t="s">
        <v>30</v>
      </c>
      <c r="C44" s="8">
        <v>42891.49</v>
      </c>
      <c r="D44" s="8" t="s">
        <v>29</v>
      </c>
      <c r="E44">
        <f t="shared" si="1"/>
        <v>27071.414631787462</v>
      </c>
      <c r="F44">
        <f t="shared" si="10"/>
        <v>27071.5</v>
      </c>
      <c r="G44">
        <f t="shared" si="2"/>
        <v>-4.9430500002927147E-2</v>
      </c>
      <c r="I44">
        <f t="shared" si="8"/>
        <v>-4.9430500002927147E-2</v>
      </c>
      <c r="P44">
        <f t="shared" si="3"/>
        <v>6.0545594725751828E-2</v>
      </c>
      <c r="Q44" s="2">
        <f t="shared" si="4"/>
        <v>27872.989999999998</v>
      </c>
      <c r="R44">
        <f t="shared" si="5"/>
        <v>1.2094741411771371E-2</v>
      </c>
      <c r="S44">
        <v>0.05</v>
      </c>
      <c r="T44">
        <f t="shared" si="6"/>
        <v>6.0473707058856857E-4</v>
      </c>
      <c r="U44">
        <f t="shared" si="7"/>
        <v>-0.10997609472867897</v>
      </c>
    </row>
    <row r="45" spans="1:21">
      <c r="A45" s="8" t="s">
        <v>28</v>
      </c>
      <c r="B45" s="9" t="s">
        <v>30</v>
      </c>
      <c r="C45" s="8">
        <v>43250.557999999997</v>
      </c>
      <c r="D45" s="8" t="s">
        <v>29</v>
      </c>
      <c r="E45">
        <f t="shared" si="1"/>
        <v>27691.537700314489</v>
      </c>
      <c r="F45">
        <f t="shared" si="10"/>
        <v>27691.5</v>
      </c>
      <c r="G45">
        <f t="shared" si="2"/>
        <v>2.1829500001331326E-2</v>
      </c>
      <c r="I45">
        <f t="shared" si="8"/>
        <v>2.1829500001331326E-2</v>
      </c>
      <c r="P45">
        <f t="shared" si="3"/>
        <v>5.2561340306977844E-2</v>
      </c>
      <c r="Q45" s="2">
        <f t="shared" si="4"/>
        <v>28232.057999999997</v>
      </c>
      <c r="R45">
        <f t="shared" si="5"/>
        <v>9.4444600857175988E-4</v>
      </c>
      <c r="S45">
        <v>0.05</v>
      </c>
      <c r="T45">
        <f t="shared" si="6"/>
        <v>4.7222300428587995E-5</v>
      </c>
      <c r="U45">
        <f t="shared" si="7"/>
        <v>-3.0731840305646518E-2</v>
      </c>
    </row>
    <row r="46" spans="1:21">
      <c r="A46" s="8" t="s">
        <v>28</v>
      </c>
      <c r="B46" s="9" t="s">
        <v>30</v>
      </c>
      <c r="C46" s="8">
        <v>43776.317999999999</v>
      </c>
      <c r="D46" s="8" t="s">
        <v>29</v>
      </c>
      <c r="E46">
        <f t="shared" si="1"/>
        <v>28599.543717305067</v>
      </c>
      <c r="F46">
        <f t="shared" si="10"/>
        <v>28599.5</v>
      </c>
      <c r="G46">
        <f t="shared" si="2"/>
        <v>2.5313500002084766E-2</v>
      </c>
      <c r="I46">
        <f t="shared" si="8"/>
        <v>2.5313500002084766E-2</v>
      </c>
      <c r="P46">
        <f t="shared" si="3"/>
        <v>4.1485326905665421E-2</v>
      </c>
      <c r="Q46" s="2">
        <f t="shared" si="4"/>
        <v>28757.817999999999</v>
      </c>
      <c r="R46">
        <f t="shared" si="5"/>
        <v>2.6152798539937506E-4</v>
      </c>
      <c r="S46">
        <v>0.05</v>
      </c>
      <c r="T46">
        <f t="shared" si="6"/>
        <v>1.3076399269968753E-5</v>
      </c>
      <c r="U46">
        <f t="shared" si="7"/>
        <v>-1.6171826903580655E-2</v>
      </c>
    </row>
    <row r="47" spans="1:21">
      <c r="A47" s="8" t="s">
        <v>28</v>
      </c>
      <c r="B47" s="9" t="s">
        <v>25</v>
      </c>
      <c r="C47" s="8">
        <v>43789.330999999998</v>
      </c>
      <c r="D47" s="8" t="s">
        <v>29</v>
      </c>
      <c r="E47">
        <f t="shared" si="1"/>
        <v>28622.017626121062</v>
      </c>
      <c r="F47">
        <f t="shared" si="10"/>
        <v>28622</v>
      </c>
      <c r="G47">
        <f t="shared" si="2"/>
        <v>1.0205999999016058E-2</v>
      </c>
      <c r="I47">
        <f t="shared" si="8"/>
        <v>1.0205999999016058E-2</v>
      </c>
      <c r="P47">
        <f t="shared" si="3"/>
        <v>4.122017760551161E-2</v>
      </c>
      <c r="Q47" s="2">
        <f t="shared" si="4"/>
        <v>28770.830999999998</v>
      </c>
      <c r="R47">
        <f t="shared" si="5"/>
        <v>9.6187921260725018E-4</v>
      </c>
      <c r="S47">
        <v>0.05</v>
      </c>
      <c r="T47">
        <f t="shared" si="6"/>
        <v>4.809396063036251E-5</v>
      </c>
      <c r="U47">
        <f t="shared" si="7"/>
        <v>-3.1014177606495552E-2</v>
      </c>
    </row>
    <row r="48" spans="1:21">
      <c r="A48" s="8" t="s">
        <v>28</v>
      </c>
      <c r="B48" s="9" t="s">
        <v>25</v>
      </c>
      <c r="C48" s="8">
        <v>43926.584999999999</v>
      </c>
      <c r="D48" s="8" t="s">
        <v>29</v>
      </c>
      <c r="E48">
        <f t="shared" si="1"/>
        <v>28859.060112913561</v>
      </c>
      <c r="F48">
        <f t="shared" si="10"/>
        <v>28859</v>
      </c>
      <c r="G48">
        <f t="shared" si="2"/>
        <v>3.480699999636272E-2</v>
      </c>
      <c r="I48">
        <f t="shared" si="8"/>
        <v>3.480699999636272E-2</v>
      </c>
      <c r="P48">
        <f t="shared" si="3"/>
        <v>3.8454624398306325E-2</v>
      </c>
      <c r="Q48" s="2">
        <f t="shared" si="4"/>
        <v>28908.084999999999</v>
      </c>
      <c r="R48">
        <f t="shared" si="5"/>
        <v>1.3305163777654445E-5</v>
      </c>
      <c r="S48">
        <v>0.05</v>
      </c>
      <c r="T48">
        <f t="shared" si="6"/>
        <v>6.6525818888272232E-7</v>
      </c>
      <c r="U48">
        <f t="shared" si="7"/>
        <v>-3.6476244019436055E-3</v>
      </c>
    </row>
    <row r="49" spans="1:21">
      <c r="A49" s="8" t="s">
        <v>28</v>
      </c>
      <c r="B49" s="9" t="s">
        <v>25</v>
      </c>
      <c r="C49" s="8">
        <v>44289.589</v>
      </c>
      <c r="D49" s="8" t="s">
        <v>29</v>
      </c>
      <c r="E49">
        <f t="shared" si="1"/>
        <v>29485.980791914713</v>
      </c>
      <c r="F49">
        <f t="shared" si="10"/>
        <v>29486</v>
      </c>
      <c r="G49">
        <f t="shared" si="2"/>
        <v>-1.112200000352459E-2</v>
      </c>
      <c r="I49">
        <f t="shared" si="8"/>
        <v>-1.112200000352459E-2</v>
      </c>
      <c r="P49">
        <f t="shared" si="3"/>
        <v>3.1379094045960843E-2</v>
      </c>
      <c r="Q49" s="2">
        <f t="shared" si="4"/>
        <v>29271.089</v>
      </c>
      <c r="R49">
        <f t="shared" si="5"/>
        <v>1.8063429954032061E-3</v>
      </c>
      <c r="S49">
        <v>0.05</v>
      </c>
      <c r="T49">
        <f t="shared" si="6"/>
        <v>9.0317149770160313E-5</v>
      </c>
      <c r="U49">
        <f t="shared" si="7"/>
        <v>-4.2501094049485433E-2</v>
      </c>
    </row>
    <row r="50" spans="1:21">
      <c r="A50" s="8" t="s">
        <v>28</v>
      </c>
      <c r="B50" s="9" t="s">
        <v>30</v>
      </c>
      <c r="C50" s="8">
        <v>44371.491000000002</v>
      </c>
      <c r="D50" s="8" t="s">
        <v>29</v>
      </c>
      <c r="E50">
        <f t="shared" si="1"/>
        <v>29627.428427344497</v>
      </c>
      <c r="F50">
        <f t="shared" si="10"/>
        <v>29627.5</v>
      </c>
      <c r="G50">
        <f t="shared" si="2"/>
        <v>-4.1442499998083804E-2</v>
      </c>
      <c r="I50">
        <f t="shared" si="8"/>
        <v>-4.1442499998083804E-2</v>
      </c>
      <c r="P50">
        <f t="shared" si="3"/>
        <v>2.9830666974671516E-2</v>
      </c>
      <c r="Q50" s="2">
        <f t="shared" si="4"/>
        <v>29352.991000000002</v>
      </c>
      <c r="R50">
        <f t="shared" si="5"/>
        <v>5.0798643303262593E-3</v>
      </c>
      <c r="S50">
        <v>0.05</v>
      </c>
      <c r="T50">
        <f t="shared" si="6"/>
        <v>2.5399321651631295E-4</v>
      </c>
      <c r="U50">
        <f t="shared" si="7"/>
        <v>-7.127316697275532E-2</v>
      </c>
    </row>
    <row r="51" spans="1:21">
      <c r="A51" s="8" t="s">
        <v>28</v>
      </c>
      <c r="B51" s="9" t="s">
        <v>30</v>
      </c>
      <c r="C51" s="8">
        <v>44693.474000000002</v>
      </c>
      <c r="D51" s="8" t="s">
        <v>29</v>
      </c>
      <c r="E51">
        <f t="shared" si="1"/>
        <v>30183.50439616806</v>
      </c>
      <c r="F51">
        <f t="shared" si="10"/>
        <v>30183.5</v>
      </c>
      <c r="G51">
        <f t="shared" si="2"/>
        <v>2.5454999995417893E-3</v>
      </c>
      <c r="I51">
        <f t="shared" si="8"/>
        <v>2.5454999995417893E-3</v>
      </c>
      <c r="P51">
        <f t="shared" si="3"/>
        <v>2.391886642422536E-2</v>
      </c>
      <c r="Q51" s="2">
        <f t="shared" si="4"/>
        <v>29674.974000000002</v>
      </c>
      <c r="R51">
        <f t="shared" si="5"/>
        <v>4.5682079232379098E-4</v>
      </c>
      <c r="S51">
        <v>0.05</v>
      </c>
      <c r="T51">
        <f t="shared" si="6"/>
        <v>2.2841039616189551E-5</v>
      </c>
      <c r="U51">
        <f t="shared" si="7"/>
        <v>-2.1373366424683571E-2</v>
      </c>
    </row>
    <row r="52" spans="1:21">
      <c r="A52" s="8" t="s">
        <v>28</v>
      </c>
      <c r="B52" s="9" t="s">
        <v>25</v>
      </c>
      <c r="C52" s="8">
        <v>44702.516000000003</v>
      </c>
      <c r="D52" s="8" t="s">
        <v>29</v>
      </c>
      <c r="E52">
        <f t="shared" si="1"/>
        <v>30199.120248278585</v>
      </c>
      <c r="F52">
        <f t="shared" si="10"/>
        <v>30199</v>
      </c>
      <c r="G52">
        <f t="shared" si="2"/>
        <v>6.9627000004402362E-2</v>
      </c>
      <c r="I52">
        <f t="shared" si="8"/>
        <v>6.9627000004402362E-2</v>
      </c>
      <c r="P52">
        <f t="shared" si="3"/>
        <v>2.3757998736035457E-2</v>
      </c>
      <c r="Q52" s="2">
        <f t="shared" si="4"/>
        <v>29684.016000000003</v>
      </c>
      <c r="R52">
        <f t="shared" si="5"/>
        <v>2.1039652773574449E-3</v>
      </c>
      <c r="S52">
        <v>0.05</v>
      </c>
      <c r="T52">
        <f t="shared" si="6"/>
        <v>1.0519826386787225E-4</v>
      </c>
      <c r="U52">
        <f t="shared" si="7"/>
        <v>4.5869001268366905E-2</v>
      </c>
    </row>
    <row r="53" spans="1:21">
      <c r="A53" s="12" t="s">
        <v>28</v>
      </c>
      <c r="B53" s="14" t="s">
        <v>30</v>
      </c>
      <c r="C53" s="12">
        <v>45488.453999999998</v>
      </c>
      <c r="D53" s="12" t="s">
        <v>29</v>
      </c>
      <c r="E53" s="19">
        <f t="shared" ref="E53:E84" si="11">+(C53-C$7)/C$8</f>
        <v>31556.462824704202</v>
      </c>
      <c r="F53" s="19">
        <f t="shared" si="10"/>
        <v>31556.5</v>
      </c>
      <c r="G53">
        <f t="shared" ref="G53:G84" si="12">+C53-(C$7+F53*C$8)</f>
        <v>-2.1525500000279862E-2</v>
      </c>
      <c r="I53">
        <f t="shared" si="8"/>
        <v>-2.1525500000279862E-2</v>
      </c>
      <c r="P53">
        <f t="shared" ref="P53:P84" si="13">+D$11+D$12*F53+D$13*F53^2</f>
        <v>1.0498047851530634E-2</v>
      </c>
      <c r="Q53" s="2">
        <f t="shared" ref="Q53:Q84" si="14">+C53-15018.5</f>
        <v>30469.953999999998</v>
      </c>
      <c r="R53">
        <f t="shared" ref="R53:R84" si="15">+(P53-G53)^2</f>
        <v>1.0255076170171966E-3</v>
      </c>
      <c r="S53">
        <v>0.05</v>
      </c>
      <c r="T53">
        <f t="shared" ref="T53:T84" si="16">S53*R53</f>
        <v>5.1275380850859834E-5</v>
      </c>
      <c r="U53">
        <f t="shared" ref="U53:U84" si="17">+G53-P53</f>
        <v>-3.2023547851810497E-2</v>
      </c>
    </row>
    <row r="54" spans="1:21">
      <c r="A54" s="12" t="s">
        <v>28</v>
      </c>
      <c r="B54" s="14" t="s">
        <v>25</v>
      </c>
      <c r="C54" s="12">
        <v>45816.497000000003</v>
      </c>
      <c r="D54" s="12" t="s">
        <v>29</v>
      </c>
      <c r="E54" s="19">
        <f t="shared" si="11"/>
        <v>32123.004626727259</v>
      </c>
      <c r="F54" s="19">
        <f t="shared" si="10"/>
        <v>32123</v>
      </c>
      <c r="G54">
        <f t="shared" si="12"/>
        <v>2.6790000047185458E-3</v>
      </c>
      <c r="I54">
        <f t="shared" si="8"/>
        <v>2.6790000047185458E-3</v>
      </c>
      <c r="P54">
        <f t="shared" si="13"/>
        <v>5.4492742018349971E-3</v>
      </c>
      <c r="Q54" s="2">
        <f t="shared" si="14"/>
        <v>30797.997000000003</v>
      </c>
      <c r="R54">
        <f t="shared" si="15"/>
        <v>7.6744191272091995E-6</v>
      </c>
      <c r="S54">
        <v>0.05</v>
      </c>
      <c r="T54">
        <f t="shared" si="16"/>
        <v>3.8372095636045998E-7</v>
      </c>
      <c r="U54">
        <f t="shared" si="17"/>
        <v>-2.7702741971164513E-3</v>
      </c>
    </row>
    <row r="55" spans="1:21">
      <c r="A55" s="12" t="s">
        <v>28</v>
      </c>
      <c r="B55" s="14" t="s">
        <v>25</v>
      </c>
      <c r="C55" s="12">
        <v>46113.584000000003</v>
      </c>
      <c r="D55" s="12" t="s">
        <v>29</v>
      </c>
      <c r="E55" s="19">
        <f t="shared" si="11"/>
        <v>32636.084327673845</v>
      </c>
      <c r="F55" s="19">
        <f t="shared" si="10"/>
        <v>32636</v>
      </c>
      <c r="G55">
        <f t="shared" si="12"/>
        <v>4.8827999999048188E-2</v>
      </c>
      <c r="I55">
        <f t="shared" si="8"/>
        <v>4.8827999999048188E-2</v>
      </c>
      <c r="P55">
        <f t="shared" si="13"/>
        <v>1.1235992905029302E-3</v>
      </c>
      <c r="Q55" s="2">
        <f t="shared" si="14"/>
        <v>31095.084000000003</v>
      </c>
      <c r="R55">
        <f t="shared" si="15"/>
        <v>2.2757098469614531E-3</v>
      </c>
      <c r="S55">
        <v>0.05</v>
      </c>
      <c r="T55">
        <f t="shared" si="16"/>
        <v>1.1378549234807267E-4</v>
      </c>
      <c r="U55">
        <f t="shared" si="17"/>
        <v>4.7704400708545258E-2</v>
      </c>
    </row>
    <row r="56" spans="1:21">
      <c r="A56" s="12" t="s">
        <v>28</v>
      </c>
      <c r="B56" s="14" t="s">
        <v>25</v>
      </c>
      <c r="C56" s="12">
        <v>46121.597000000002</v>
      </c>
      <c r="D56" s="12" t="s">
        <v>29</v>
      </c>
      <c r="E56" s="19">
        <f t="shared" si="11"/>
        <v>32649.923060582674</v>
      </c>
      <c r="F56" s="19">
        <f t="shared" si="10"/>
        <v>32650</v>
      </c>
      <c r="G56">
        <f t="shared" si="12"/>
        <v>-4.454999999870779E-2</v>
      </c>
      <c r="I56">
        <f t="shared" si="8"/>
        <v>-4.454999999870779E-2</v>
      </c>
      <c r="P56">
        <f t="shared" si="13"/>
        <v>1.0088310437623704E-3</v>
      </c>
      <c r="Q56" s="2">
        <f t="shared" si="14"/>
        <v>31103.097000000002</v>
      </c>
      <c r="R56">
        <f t="shared" si="15"/>
        <v>2.0756070859563429E-3</v>
      </c>
      <c r="S56">
        <v>0.05</v>
      </c>
      <c r="T56">
        <f t="shared" si="16"/>
        <v>1.0378035429781714E-4</v>
      </c>
      <c r="U56">
        <f t="shared" si="17"/>
        <v>-4.555883104247016E-2</v>
      </c>
    </row>
    <row r="57" spans="1:21">
      <c r="A57" s="12" t="s">
        <v>28</v>
      </c>
      <c r="B57" s="14" t="s">
        <v>25</v>
      </c>
      <c r="C57" s="12">
        <v>46850.627999999997</v>
      </c>
      <c r="D57" s="12" t="s">
        <v>29</v>
      </c>
      <c r="E57" s="19">
        <f t="shared" si="11"/>
        <v>33908.985245938442</v>
      </c>
      <c r="F57" s="19">
        <f t="shared" si="10"/>
        <v>33909</v>
      </c>
      <c r="G57">
        <f t="shared" si="12"/>
        <v>-8.5430000035557896E-3</v>
      </c>
      <c r="I57">
        <f t="shared" si="8"/>
        <v>-8.5430000035557896E-3</v>
      </c>
      <c r="P57">
        <f t="shared" si="13"/>
        <v>-8.5993104754568117E-3</v>
      </c>
      <c r="Q57" s="2">
        <f t="shared" si="14"/>
        <v>31832.127999999997</v>
      </c>
      <c r="R57">
        <f t="shared" si="15"/>
        <v>3.1708692457158017E-9</v>
      </c>
      <c r="S57">
        <v>0.05</v>
      </c>
      <c r="T57">
        <f t="shared" si="16"/>
        <v>1.585434622857901E-10</v>
      </c>
      <c r="U57">
        <f t="shared" si="17"/>
        <v>5.6310471901022119E-5</v>
      </c>
    </row>
    <row r="58" spans="1:21">
      <c r="A58" s="12" t="s">
        <v>28</v>
      </c>
      <c r="B58" s="14" t="s">
        <v>25</v>
      </c>
      <c r="C58" s="12">
        <v>47717.428</v>
      </c>
      <c r="D58" s="12" t="s">
        <v>29</v>
      </c>
      <c r="E58" s="19">
        <f t="shared" si="11"/>
        <v>35405.979341205166</v>
      </c>
      <c r="F58" s="19">
        <f t="shared" si="10"/>
        <v>35406</v>
      </c>
      <c r="G58">
        <f t="shared" si="12"/>
        <v>-1.1961999996856321E-2</v>
      </c>
      <c r="I58">
        <f t="shared" si="8"/>
        <v>-1.1961999996856321E-2</v>
      </c>
      <c r="P58">
        <f t="shared" si="13"/>
        <v>-1.8188847911297157E-2</v>
      </c>
      <c r="Q58" s="2">
        <f t="shared" si="14"/>
        <v>32698.928</v>
      </c>
      <c r="R58">
        <f t="shared" si="15"/>
        <v>3.877363494957619E-5</v>
      </c>
      <c r="S58">
        <v>0.05</v>
      </c>
      <c r="T58">
        <f t="shared" si="16"/>
        <v>1.9386817474788097E-6</v>
      </c>
      <c r="U58">
        <f t="shared" si="17"/>
        <v>6.2268479144408362E-3</v>
      </c>
    </row>
    <row r="59" spans="1:21">
      <c r="A59" s="12" t="s">
        <v>28</v>
      </c>
      <c r="B59" s="14" t="s">
        <v>25</v>
      </c>
      <c r="C59" s="12">
        <v>47945.557000000001</v>
      </c>
      <c r="D59" s="12" t="s">
        <v>29</v>
      </c>
      <c r="E59" s="19">
        <f t="shared" si="11"/>
        <v>35799.966150110449</v>
      </c>
      <c r="F59" s="151">
        <f t="shared" si="10"/>
        <v>35800</v>
      </c>
      <c r="G59" s="103">
        <f t="shared" si="12"/>
        <v>-1.9599999999627471E-2</v>
      </c>
      <c r="I59">
        <f t="shared" si="8"/>
        <v>-1.9599999999627471E-2</v>
      </c>
      <c r="P59">
        <f t="shared" si="13"/>
        <v>-2.0381385234050753E-2</v>
      </c>
      <c r="Q59" s="2">
        <f t="shared" si="14"/>
        <v>32927.057000000001</v>
      </c>
      <c r="R59">
        <f t="shared" si="15"/>
        <v>6.1056288457472717E-7</v>
      </c>
      <c r="S59">
        <v>0.05</v>
      </c>
      <c r="T59">
        <f t="shared" si="16"/>
        <v>3.0528144228736357E-8</v>
      </c>
      <c r="U59">
        <f t="shared" si="17"/>
        <v>7.8138523442328189E-4</v>
      </c>
    </row>
    <row r="60" spans="1:21" ht="13.5" thickBot="1">
      <c r="A60" s="12" t="s">
        <v>28</v>
      </c>
      <c r="B60" s="14" t="s">
        <v>30</v>
      </c>
      <c r="C60" s="12">
        <v>48067.417000000001</v>
      </c>
      <c r="D60" s="12" t="s">
        <v>29</v>
      </c>
      <c r="E60" s="19">
        <f t="shared" si="11"/>
        <v>36010.422657319956</v>
      </c>
      <c r="F60" s="152">
        <f t="shared" si="10"/>
        <v>36010.5</v>
      </c>
      <c r="G60" s="102">
        <f t="shared" si="12"/>
        <v>-4.4783499994082376E-2</v>
      </c>
      <c r="I60">
        <f t="shared" si="8"/>
        <v>-4.4783499994082376E-2</v>
      </c>
      <c r="P60">
        <f t="shared" si="13"/>
        <v>-2.1496185768803744E-2</v>
      </c>
      <c r="Q60" s="2">
        <f t="shared" si="14"/>
        <v>33048.917000000001</v>
      </c>
      <c r="R60">
        <f t="shared" si="15"/>
        <v>5.422990038268646E-4</v>
      </c>
      <c r="S60">
        <v>0.05</v>
      </c>
      <c r="T60">
        <f t="shared" si="16"/>
        <v>2.7114950191343232E-5</v>
      </c>
      <c r="U60">
        <f t="shared" si="17"/>
        <v>-2.3287314225278632E-2</v>
      </c>
    </row>
    <row r="61" spans="1:21">
      <c r="A61" s="19" t="s">
        <v>458</v>
      </c>
      <c r="B61" s="16" t="s">
        <v>25</v>
      </c>
      <c r="C61" s="17">
        <v>48500.256000000001</v>
      </c>
      <c r="D61" s="17" t="s">
        <v>128</v>
      </c>
      <c r="E61" s="19">
        <f t="shared" si="11"/>
        <v>36757.95083821653</v>
      </c>
      <c r="F61">
        <f t="shared" si="10"/>
        <v>36758</v>
      </c>
      <c r="G61">
        <f t="shared" si="12"/>
        <v>-2.8465999996114988E-2</v>
      </c>
      <c r="J61">
        <f>G61</f>
        <v>-2.8465999996114988E-2</v>
      </c>
      <c r="O61">
        <f ca="1">+C$11+C$12*$F61</f>
        <v>-0.12733659126293467</v>
      </c>
      <c r="P61">
        <f t="shared" si="13"/>
        <v>-2.5136431999537634E-2</v>
      </c>
      <c r="Q61" s="2">
        <f t="shared" si="14"/>
        <v>33481.756000000001</v>
      </c>
      <c r="R61">
        <f t="shared" si="15"/>
        <v>1.1086023043832134E-5</v>
      </c>
      <c r="S61">
        <v>1</v>
      </c>
      <c r="T61">
        <f t="shared" si="16"/>
        <v>1.1086023043832134E-5</v>
      </c>
      <c r="U61">
        <f t="shared" si="17"/>
        <v>-3.3295679965773539E-3</v>
      </c>
    </row>
    <row r="62" spans="1:21">
      <c r="A62" s="12" t="s">
        <v>28</v>
      </c>
      <c r="B62" s="14" t="s">
        <v>25</v>
      </c>
      <c r="C62" s="12">
        <v>48528.63</v>
      </c>
      <c r="D62" s="12" t="s">
        <v>31</v>
      </c>
      <c r="E62" s="19">
        <f t="shared" si="11"/>
        <v>36806.953734454524</v>
      </c>
      <c r="F62" s="19">
        <f t="shared" si="10"/>
        <v>36807</v>
      </c>
      <c r="G62">
        <f t="shared" si="12"/>
        <v>-2.6789000003191177E-2</v>
      </c>
      <c r="K62">
        <f t="shared" ref="K62:K68" si="18">G62</f>
        <v>-2.6789000003191177E-2</v>
      </c>
      <c r="P62">
        <f t="shared" si="13"/>
        <v>-2.5357698934623363E-2</v>
      </c>
      <c r="Q62" s="2">
        <f t="shared" si="14"/>
        <v>33510.129999999997</v>
      </c>
      <c r="R62">
        <f t="shared" si="15"/>
        <v>2.0486227488833661E-6</v>
      </c>
      <c r="S62">
        <v>1</v>
      </c>
      <c r="T62">
        <f t="shared" si="16"/>
        <v>2.0486227488833661E-6</v>
      </c>
      <c r="U62">
        <f t="shared" si="17"/>
        <v>-1.431301068567814E-3</v>
      </c>
    </row>
    <row r="63" spans="1:21">
      <c r="A63" s="12" t="s">
        <v>28</v>
      </c>
      <c r="B63" s="14" t="s">
        <v>25</v>
      </c>
      <c r="C63" s="12">
        <v>49810.592600000004</v>
      </c>
      <c r="D63" s="12" t="s">
        <v>31</v>
      </c>
      <c r="E63" s="19">
        <f t="shared" si="11"/>
        <v>39020.948245936728</v>
      </c>
      <c r="F63" s="19">
        <f t="shared" si="10"/>
        <v>39021</v>
      </c>
      <c r="G63">
        <f t="shared" si="12"/>
        <v>-2.9966999994940124E-2</v>
      </c>
      <c r="K63">
        <f t="shared" si="18"/>
        <v>-2.9966999994940124E-2</v>
      </c>
      <c r="P63">
        <f t="shared" si="13"/>
        <v>-3.3127032031739612E-2</v>
      </c>
      <c r="Q63" s="2">
        <f t="shared" si="14"/>
        <v>34792.092600000004</v>
      </c>
      <c r="R63">
        <f t="shared" si="15"/>
        <v>9.985802473599115E-6</v>
      </c>
      <c r="S63">
        <v>1</v>
      </c>
      <c r="T63">
        <f t="shared" si="16"/>
        <v>9.985802473599115E-6</v>
      </c>
      <c r="U63">
        <f t="shared" si="17"/>
        <v>3.1600320367994872E-3</v>
      </c>
    </row>
    <row r="64" spans="1:21">
      <c r="A64" s="12" t="s">
        <v>28</v>
      </c>
      <c r="B64" s="14" t="s">
        <v>30</v>
      </c>
      <c r="C64" s="12">
        <v>49811.4614</v>
      </c>
      <c r="D64" s="12" t="s">
        <v>31</v>
      </c>
      <c r="E64" s="19">
        <f t="shared" si="11"/>
        <v>39022.44869410235</v>
      </c>
      <c r="F64" s="19">
        <f t="shared" si="10"/>
        <v>39022.5</v>
      </c>
      <c r="G64">
        <f t="shared" si="12"/>
        <v>-2.9707499998039566E-2</v>
      </c>
      <c r="K64">
        <f t="shared" si="18"/>
        <v>-2.9707499998039566E-2</v>
      </c>
      <c r="O64">
        <f t="shared" ref="O64:O95" ca="1" si="19">+C$11+C$12*$F64</f>
        <v>-0.10746874213272217</v>
      </c>
      <c r="P64">
        <f t="shared" si="13"/>
        <v>-3.3130817794150835E-2</v>
      </c>
      <c r="Q64" s="2">
        <f t="shared" si="14"/>
        <v>34792.9614</v>
      </c>
      <c r="R64">
        <f t="shared" si="15"/>
        <v>1.1719104733172117E-5</v>
      </c>
      <c r="S64">
        <v>1</v>
      </c>
      <c r="T64">
        <f t="shared" si="16"/>
        <v>1.1719104733172117E-5</v>
      </c>
      <c r="U64">
        <f t="shared" si="17"/>
        <v>3.4233177961112693E-3</v>
      </c>
    </row>
    <row r="65" spans="1:21">
      <c r="A65" s="12" t="s">
        <v>28</v>
      </c>
      <c r="B65" s="14" t="s">
        <v>25</v>
      </c>
      <c r="C65" s="12">
        <v>49812.327499999999</v>
      </c>
      <c r="D65" s="12" t="s">
        <v>31</v>
      </c>
      <c r="E65" s="19">
        <f t="shared" si="11"/>
        <v>39023.944479272992</v>
      </c>
      <c r="F65" s="19">
        <f t="shared" si="10"/>
        <v>39024</v>
      </c>
      <c r="G65">
        <f t="shared" si="12"/>
        <v>-3.2147999998414889E-2</v>
      </c>
      <c r="K65">
        <f t="shared" si="18"/>
        <v>-3.2147999998414889E-2</v>
      </c>
      <c r="O65">
        <f t="shared" ca="1" si="19"/>
        <v>-0.10745558171157166</v>
      </c>
      <c r="P65">
        <f t="shared" si="13"/>
        <v>-3.3134601555189769E-2</v>
      </c>
      <c r="Q65" s="2">
        <f t="shared" si="14"/>
        <v>34793.827499999999</v>
      </c>
      <c r="R65">
        <f t="shared" si="15"/>
        <v>9.7338263183061646E-7</v>
      </c>
      <c r="S65">
        <v>1</v>
      </c>
      <c r="T65">
        <f t="shared" si="16"/>
        <v>9.7338263183061646E-7</v>
      </c>
      <c r="U65">
        <f t="shared" si="17"/>
        <v>9.8660155677487982E-4</v>
      </c>
    </row>
    <row r="66" spans="1:21">
      <c r="A66" s="12" t="s">
        <v>28</v>
      </c>
      <c r="B66" s="14" t="s">
        <v>30</v>
      </c>
      <c r="C66" s="12">
        <v>49840.412199999999</v>
      </c>
      <c r="D66" s="12" t="s">
        <v>31</v>
      </c>
      <c r="E66" s="19">
        <f t="shared" si="11"/>
        <v>39072.447744232995</v>
      </c>
      <c r="F66" s="19">
        <f t="shared" si="10"/>
        <v>39072.5</v>
      </c>
      <c r="G66">
        <f t="shared" si="12"/>
        <v>-3.0257500002335291E-2</v>
      </c>
      <c r="K66">
        <f t="shared" si="18"/>
        <v>-3.0257500002335291E-2</v>
      </c>
      <c r="O66">
        <f t="shared" ca="1" si="19"/>
        <v>-0.10703006142770533</v>
      </c>
      <c r="P66">
        <f t="shared" si="13"/>
        <v>-3.325586464485486E-2</v>
      </c>
      <c r="Q66" s="2">
        <f t="shared" si="14"/>
        <v>34821.912199999999</v>
      </c>
      <c r="R66">
        <f t="shared" si="15"/>
        <v>8.9901905295115018E-6</v>
      </c>
      <c r="S66">
        <v>1</v>
      </c>
      <c r="T66">
        <f t="shared" si="16"/>
        <v>8.9901905295115018E-6</v>
      </c>
      <c r="U66">
        <f t="shared" si="17"/>
        <v>2.9983646425195687E-3</v>
      </c>
    </row>
    <row r="67" spans="1:21">
      <c r="A67" s="12" t="s">
        <v>28</v>
      </c>
      <c r="B67" s="14" t="s">
        <v>30</v>
      </c>
      <c r="C67" s="12">
        <v>49866.468200000003</v>
      </c>
      <c r="D67" s="12" t="s">
        <v>31</v>
      </c>
      <c r="E67" s="19">
        <f t="shared" si="11"/>
        <v>39117.44737292044</v>
      </c>
      <c r="F67" s="151">
        <f t="shared" si="10"/>
        <v>39117.5</v>
      </c>
      <c r="G67" s="103">
        <f t="shared" si="12"/>
        <v>-3.0472499995084945E-2</v>
      </c>
      <c r="K67">
        <f t="shared" si="18"/>
        <v>-3.0472499995084945E-2</v>
      </c>
      <c r="O67">
        <f t="shared" ca="1" si="19"/>
        <v>-0.1066352487931902</v>
      </c>
      <c r="P67">
        <f t="shared" si="13"/>
        <v>-3.3366505506859934E-2</v>
      </c>
      <c r="Q67" s="2">
        <f t="shared" si="14"/>
        <v>34847.968200000003</v>
      </c>
      <c r="R67">
        <f t="shared" si="15"/>
        <v>8.3752679021840136E-6</v>
      </c>
      <c r="S67">
        <v>1</v>
      </c>
      <c r="T67">
        <f t="shared" si="16"/>
        <v>8.3752679021840136E-6</v>
      </c>
      <c r="U67">
        <f t="shared" si="17"/>
        <v>2.8940055117749885E-3</v>
      </c>
    </row>
    <row r="68" spans="1:21">
      <c r="A68" s="12" t="s">
        <v>28</v>
      </c>
      <c r="B68" s="14" t="s">
        <v>30</v>
      </c>
      <c r="C68" s="12">
        <v>49888.472000000002</v>
      </c>
      <c r="D68" s="12" t="s">
        <v>31</v>
      </c>
      <c r="E68" s="151">
        <f t="shared" si="11"/>
        <v>39155.448709645672</v>
      </c>
      <c r="F68" s="151">
        <f t="shared" si="10"/>
        <v>39155.5</v>
      </c>
      <c r="G68" s="103">
        <f t="shared" si="12"/>
        <v>-2.9698499994992744E-2</v>
      </c>
      <c r="H68" s="103"/>
      <c r="K68">
        <f t="shared" si="18"/>
        <v>-2.9698499994992744E-2</v>
      </c>
      <c r="O68">
        <f t="shared" ca="1" si="19"/>
        <v>-0.10630185145737736</v>
      </c>
      <c r="P68">
        <f t="shared" si="13"/>
        <v>-3.3458532828542609E-2</v>
      </c>
      <c r="Q68" s="2">
        <f t="shared" si="14"/>
        <v>34869.972000000002</v>
      </c>
      <c r="R68">
        <f t="shared" si="15"/>
        <v>1.4137846909373023E-5</v>
      </c>
      <c r="S68">
        <v>1</v>
      </c>
      <c r="T68">
        <f t="shared" si="16"/>
        <v>1.4137846909373023E-5</v>
      </c>
      <c r="U68">
        <f t="shared" si="17"/>
        <v>3.7600328335498645E-3</v>
      </c>
    </row>
    <row r="69" spans="1:21">
      <c r="A69" s="153" t="s">
        <v>32</v>
      </c>
      <c r="B69" s="13" t="s">
        <v>30</v>
      </c>
      <c r="C69" s="153">
        <v>50147.5838</v>
      </c>
      <c r="D69" s="153">
        <v>2.9999999999999997E-4</v>
      </c>
      <c r="E69" s="151">
        <f t="shared" si="11"/>
        <v>39602.943904170279</v>
      </c>
      <c r="F69" s="151">
        <f t="shared" si="10"/>
        <v>39603</v>
      </c>
      <c r="G69" s="103">
        <f t="shared" si="12"/>
        <v>-3.2480999994731974E-2</v>
      </c>
      <c r="H69" s="103"/>
      <c r="J69">
        <f t="shared" ref="J69:J74" si="20">G69</f>
        <v>-3.2480999994731974E-2</v>
      </c>
      <c r="O69">
        <f t="shared" ca="1" si="19"/>
        <v>-0.10237565914747671</v>
      </c>
      <c r="P69">
        <f t="shared" si="13"/>
        <v>-3.4445648822216013E-2</v>
      </c>
      <c r="Q69" s="2">
        <f t="shared" si="14"/>
        <v>35129.0838</v>
      </c>
      <c r="R69">
        <f t="shared" si="15"/>
        <v>3.8598450153344097E-6</v>
      </c>
      <c r="S69">
        <v>1</v>
      </c>
      <c r="T69">
        <f t="shared" si="16"/>
        <v>3.8598450153344097E-6</v>
      </c>
      <c r="U69">
        <f t="shared" si="17"/>
        <v>1.964648827484039E-3</v>
      </c>
    </row>
    <row r="70" spans="1:21">
      <c r="A70" s="12" t="s">
        <v>33</v>
      </c>
      <c r="B70" s="13"/>
      <c r="C70" s="12">
        <v>50547.404199999997</v>
      </c>
      <c r="D70" s="12">
        <v>4.0000000000000002E-4</v>
      </c>
      <c r="E70" s="151">
        <f t="shared" si="11"/>
        <v>40293.447801225157</v>
      </c>
      <c r="F70" s="151">
        <f t="shared" si="10"/>
        <v>40293.5</v>
      </c>
      <c r="G70" s="103">
        <f t="shared" si="12"/>
        <v>-3.0224499998439569E-2</v>
      </c>
      <c r="H70" s="103"/>
      <c r="J70">
        <f t="shared" si="20"/>
        <v>-3.0224499998439569E-2</v>
      </c>
      <c r="O70">
        <f t="shared" ca="1" si="19"/>
        <v>-9.6317478611194163E-2</v>
      </c>
      <c r="P70">
        <f t="shared" si="13"/>
        <v>-3.5619306168366616E-2</v>
      </c>
      <c r="Q70" s="2">
        <f t="shared" si="14"/>
        <v>35528.904199999997</v>
      </c>
      <c r="R70">
        <f t="shared" si="15"/>
        <v>2.9103933611082929E-5</v>
      </c>
      <c r="S70">
        <v>1</v>
      </c>
      <c r="T70">
        <f t="shared" si="16"/>
        <v>2.9103933611082929E-5</v>
      </c>
      <c r="U70">
        <f t="shared" si="17"/>
        <v>5.3948061699270466E-3</v>
      </c>
    </row>
    <row r="71" spans="1:21">
      <c r="A71" s="12" t="s">
        <v>33</v>
      </c>
      <c r="B71" s="13"/>
      <c r="C71" s="12">
        <v>50904.374300000003</v>
      </c>
      <c r="D71" s="12">
        <v>2.9999999999999997E-4</v>
      </c>
      <c r="E71" s="151">
        <f t="shared" si="11"/>
        <v>40909.947722645069</v>
      </c>
      <c r="F71" s="151">
        <f t="shared" si="10"/>
        <v>40910</v>
      </c>
      <c r="G71" s="103">
        <f t="shared" si="12"/>
        <v>-3.0269999995653052E-2</v>
      </c>
      <c r="H71" s="103"/>
      <c r="J71">
        <f t="shared" si="20"/>
        <v>-3.0269999995653052E-2</v>
      </c>
      <c r="O71">
        <f t="shared" ca="1" si="19"/>
        <v>-9.0908545518336603E-2</v>
      </c>
      <c r="P71">
        <f t="shared" si="13"/>
        <v>-3.6308820448926138E-2</v>
      </c>
      <c r="Q71" s="2">
        <f t="shared" si="14"/>
        <v>35885.874300000003</v>
      </c>
      <c r="R71">
        <f t="shared" si="15"/>
        <v>3.6467352466869359E-5</v>
      </c>
      <c r="S71">
        <v>1</v>
      </c>
      <c r="T71">
        <f t="shared" si="16"/>
        <v>3.6467352466869359E-5</v>
      </c>
      <c r="U71">
        <f t="shared" si="17"/>
        <v>6.038820453273086E-3</v>
      </c>
    </row>
    <row r="72" spans="1:21">
      <c r="A72" s="12" t="s">
        <v>33</v>
      </c>
      <c r="B72" s="14" t="s">
        <v>30</v>
      </c>
      <c r="C72" s="12">
        <v>50945.486799999999</v>
      </c>
      <c r="D72" s="12">
        <v>5.0000000000000001E-4</v>
      </c>
      <c r="E72" s="19">
        <f t="shared" si="11"/>
        <v>40980.950456541752</v>
      </c>
      <c r="F72" s="19">
        <f t="shared" si="10"/>
        <v>40981</v>
      </c>
      <c r="G72">
        <f t="shared" si="12"/>
        <v>-2.8686999998171814E-2</v>
      </c>
      <c r="J72">
        <f t="shared" si="20"/>
        <v>-2.8686999998171814E-2</v>
      </c>
      <c r="O72">
        <f t="shared" ca="1" si="19"/>
        <v>-9.0285618917212707E-2</v>
      </c>
      <c r="P72">
        <f t="shared" si="13"/>
        <v>-3.6366519901184002E-2</v>
      </c>
      <c r="Q72" s="2">
        <f t="shared" si="14"/>
        <v>35926.986799999999</v>
      </c>
      <c r="R72">
        <f t="shared" si="15"/>
        <v>5.8975025940760333E-5</v>
      </c>
      <c r="S72">
        <v>1</v>
      </c>
      <c r="T72">
        <f t="shared" si="16"/>
        <v>5.8975025940760333E-5</v>
      </c>
      <c r="U72">
        <f t="shared" si="17"/>
        <v>7.6795199030121886E-3</v>
      </c>
    </row>
    <row r="73" spans="1:21">
      <c r="A73" s="12" t="s">
        <v>34</v>
      </c>
      <c r="B73" s="14" t="s">
        <v>30</v>
      </c>
      <c r="C73" s="22">
        <v>51256.422700000003</v>
      </c>
      <c r="D73" s="22">
        <v>4.0000000000000002E-4</v>
      </c>
      <c r="E73" s="19">
        <f t="shared" si="11"/>
        <v>41517.947695012503</v>
      </c>
      <c r="F73" s="19">
        <f t="shared" si="10"/>
        <v>41518</v>
      </c>
      <c r="G73">
        <f t="shared" si="12"/>
        <v>-3.0285999993793666E-2</v>
      </c>
      <c r="J73">
        <f t="shared" si="20"/>
        <v>-3.0285999993793666E-2</v>
      </c>
      <c r="O73">
        <f t="shared" ca="1" si="19"/>
        <v>-8.5574188145331853E-2</v>
      </c>
      <c r="P73">
        <f t="shared" si="13"/>
        <v>-3.6657713904851508E-2</v>
      </c>
      <c r="Q73" s="2">
        <f t="shared" si="14"/>
        <v>36237.922700000003</v>
      </c>
      <c r="R73">
        <f t="shared" si="15"/>
        <v>4.0598738164368016E-5</v>
      </c>
      <c r="S73">
        <v>1</v>
      </c>
      <c r="T73">
        <f t="shared" si="16"/>
        <v>4.0598738164368016E-5</v>
      </c>
      <c r="U73">
        <f t="shared" si="17"/>
        <v>6.3717139110578414E-3</v>
      </c>
    </row>
    <row r="74" spans="1:21">
      <c r="A74" s="12" t="s">
        <v>34</v>
      </c>
      <c r="B74" s="14" t="s">
        <v>30</v>
      </c>
      <c r="C74" s="22">
        <v>51270.608999999997</v>
      </c>
      <c r="D74" s="22">
        <v>1.1000000000000001E-3</v>
      </c>
      <c r="E74" s="19">
        <f t="shared" si="11"/>
        <v>41542.447934206866</v>
      </c>
      <c r="F74" s="19">
        <f t="shared" si="10"/>
        <v>41542.5</v>
      </c>
      <c r="G74">
        <f t="shared" si="12"/>
        <v>-3.0147500001476146E-2</v>
      </c>
      <c r="J74">
        <f t="shared" si="20"/>
        <v>-3.0147500001476146E-2</v>
      </c>
      <c r="O74">
        <f t="shared" ca="1" si="19"/>
        <v>-8.5359234599873601E-2</v>
      </c>
      <c r="P74">
        <f t="shared" si="13"/>
        <v>-3.6664880986228554E-2</v>
      </c>
      <c r="Q74" s="2">
        <f t="shared" si="14"/>
        <v>36252.108999999997</v>
      </c>
      <c r="R74">
        <f t="shared" si="15"/>
        <v>4.2476254900412265E-5</v>
      </c>
      <c r="S74">
        <v>1</v>
      </c>
      <c r="T74">
        <f t="shared" si="16"/>
        <v>4.2476254900412265E-5</v>
      </c>
      <c r="U74">
        <f t="shared" si="17"/>
        <v>6.5173809847524078E-3</v>
      </c>
    </row>
    <row r="75" spans="1:21">
      <c r="A75" s="19" t="s">
        <v>469</v>
      </c>
      <c r="B75" s="16" t="s">
        <v>25</v>
      </c>
      <c r="C75" s="17">
        <v>51274.95</v>
      </c>
      <c r="D75" s="17" t="s">
        <v>460</v>
      </c>
      <c r="E75" s="19">
        <f t="shared" si="11"/>
        <v>41549.944993929472</v>
      </c>
      <c r="F75">
        <f t="shared" ref="F75:F106" si="21">ROUND(2*E75,0)/2</f>
        <v>41550</v>
      </c>
      <c r="G75">
        <f t="shared" si="12"/>
        <v>-3.184999999939464E-2</v>
      </c>
      <c r="K75">
        <f>G75</f>
        <v>-3.184999999939464E-2</v>
      </c>
      <c r="O75">
        <f t="shared" ca="1" si="19"/>
        <v>-8.529343249412108E-2</v>
      </c>
      <c r="P75">
        <f t="shared" si="13"/>
        <v>-3.6666968250879006E-2</v>
      </c>
      <c r="Q75" s="2">
        <f t="shared" si="14"/>
        <v>36256.449999999997</v>
      </c>
      <c r="R75">
        <f t="shared" si="15"/>
        <v>2.3203183135808348E-5</v>
      </c>
      <c r="S75">
        <v>1</v>
      </c>
      <c r="T75">
        <f t="shared" si="16"/>
        <v>2.3203183135808348E-5</v>
      </c>
      <c r="U75">
        <f t="shared" si="17"/>
        <v>4.8169682514843659E-3</v>
      </c>
    </row>
    <row r="76" spans="1:21">
      <c r="A76" s="12" t="s">
        <v>35</v>
      </c>
      <c r="B76" s="13"/>
      <c r="C76" s="22">
        <v>52000.4709</v>
      </c>
      <c r="D76" s="22">
        <v>5.0000000000000001E-4</v>
      </c>
      <c r="E76" s="19">
        <f t="shared" si="11"/>
        <v>42802.945113094902</v>
      </c>
      <c r="F76" s="19">
        <f t="shared" si="21"/>
        <v>42803</v>
      </c>
      <c r="G76">
        <f t="shared" si="12"/>
        <v>-3.1780999997863546E-2</v>
      </c>
      <c r="J76">
        <f>G76</f>
        <v>-3.1780999997863546E-2</v>
      </c>
      <c r="O76">
        <f t="shared" ca="1" si="19"/>
        <v>-7.4300094026399144E-2</v>
      </c>
      <c r="P76">
        <f t="shared" si="13"/>
        <v>-3.6313240526025359E-2</v>
      </c>
      <c r="Q76" s="2">
        <f t="shared" si="14"/>
        <v>36981.9709</v>
      </c>
      <c r="R76">
        <f t="shared" si="15"/>
        <v>2.0541204205112467E-5</v>
      </c>
      <c r="S76">
        <v>1</v>
      </c>
      <c r="T76">
        <f t="shared" si="16"/>
        <v>2.0541204205112467E-5</v>
      </c>
      <c r="U76">
        <f t="shared" si="17"/>
        <v>4.5322405281618128E-3</v>
      </c>
    </row>
    <row r="77" spans="1:21">
      <c r="A77" s="12" t="s">
        <v>35</v>
      </c>
      <c r="B77" s="13"/>
      <c r="C77" s="22">
        <v>52040.4257</v>
      </c>
      <c r="D77" s="22">
        <v>4.0000000000000002E-4</v>
      </c>
      <c r="E77" s="19">
        <f t="shared" si="11"/>
        <v>42871.948458362051</v>
      </c>
      <c r="F77" s="19">
        <f t="shared" si="21"/>
        <v>42872</v>
      </c>
      <c r="G77">
        <f t="shared" si="12"/>
        <v>-2.9843999996955972E-2</v>
      </c>
      <c r="J77">
        <f>G77</f>
        <v>-2.9843999996955972E-2</v>
      </c>
      <c r="O77">
        <f t="shared" ca="1" si="19"/>
        <v>-7.3694714653475935E-2</v>
      </c>
      <c r="P77">
        <f t="shared" si="13"/>
        <v>-3.625319235569513E-2</v>
      </c>
      <c r="Q77" s="2">
        <f t="shared" si="14"/>
        <v>37021.9257</v>
      </c>
      <c r="R77">
        <f t="shared" si="15"/>
        <v>4.1077746691320408E-5</v>
      </c>
      <c r="S77">
        <v>1</v>
      </c>
      <c r="T77">
        <f t="shared" si="16"/>
        <v>4.1077746691320408E-5</v>
      </c>
      <c r="U77">
        <f t="shared" si="17"/>
        <v>6.4091923587391575E-3</v>
      </c>
    </row>
    <row r="78" spans="1:21">
      <c r="A78" s="12" t="s">
        <v>171</v>
      </c>
      <c r="B78" s="13"/>
      <c r="C78" s="22">
        <v>52362.36</v>
      </c>
      <c r="D78" s="22">
        <v>3.0000000000000001E-3</v>
      </c>
      <c r="E78" s="19">
        <f t="shared" si="11"/>
        <v>43427.940320572277</v>
      </c>
      <c r="F78" s="19">
        <f t="shared" si="21"/>
        <v>43428</v>
      </c>
      <c r="G78">
        <f t="shared" si="12"/>
        <v>-3.4555999998701736E-2</v>
      </c>
      <c r="K78">
        <f>G78</f>
        <v>-3.4555999998701736E-2</v>
      </c>
      <c r="O78">
        <f t="shared" ca="1" si="19"/>
        <v>-6.8816585213688719E-2</v>
      </c>
      <c r="P78">
        <f t="shared" si="13"/>
        <v>-3.5614775527775144E-2</v>
      </c>
      <c r="Q78" s="2">
        <f t="shared" si="14"/>
        <v>37343.86</v>
      </c>
      <c r="R78">
        <f t="shared" si="15"/>
        <v>1.121005620964675E-6</v>
      </c>
      <c r="S78">
        <v>0.2</v>
      </c>
      <c r="T78">
        <f t="shared" si="16"/>
        <v>2.24201124192935E-7</v>
      </c>
      <c r="U78">
        <f t="shared" si="17"/>
        <v>1.058775529073408E-3</v>
      </c>
    </row>
    <row r="79" spans="1:21">
      <c r="A79" s="12" t="s">
        <v>36</v>
      </c>
      <c r="B79" s="14" t="s">
        <v>30</v>
      </c>
      <c r="C79" s="22">
        <v>52401.450799999999</v>
      </c>
      <c r="D79" s="22">
        <v>8.0000000000000004E-4</v>
      </c>
      <c r="E79" s="19">
        <f t="shared" si="11"/>
        <v>43495.45150744266</v>
      </c>
      <c r="F79" s="19">
        <f t="shared" si="21"/>
        <v>43495.5</v>
      </c>
      <c r="G79">
        <f t="shared" si="12"/>
        <v>-2.8078499999537598E-2</v>
      </c>
      <c r="J79">
        <f>G79</f>
        <v>-2.8078499999537598E-2</v>
      </c>
      <c r="O79">
        <f t="shared" ca="1" si="19"/>
        <v>-6.822436626191597E-2</v>
      </c>
      <c r="P79">
        <f t="shared" si="13"/>
        <v>-3.5518552053813268E-2</v>
      </c>
      <c r="Q79" s="2">
        <f t="shared" si="14"/>
        <v>37382.950799999999</v>
      </c>
      <c r="R79">
        <f t="shared" si="15"/>
        <v>5.5354374570331612E-5</v>
      </c>
      <c r="S79">
        <v>1</v>
      </c>
      <c r="T79">
        <f t="shared" si="16"/>
        <v>5.5354374570331612E-5</v>
      </c>
      <c r="U79">
        <f t="shared" si="17"/>
        <v>7.4400520542756698E-3</v>
      </c>
    </row>
    <row r="80" spans="1:21">
      <c r="A80" s="15" t="s">
        <v>41</v>
      </c>
      <c r="B80" s="16" t="s">
        <v>30</v>
      </c>
      <c r="C80" s="17">
        <v>53409.534599999999</v>
      </c>
      <c r="D80" s="17">
        <v>6.9999999999999999E-4</v>
      </c>
      <c r="E80" s="19">
        <f t="shared" si="11"/>
        <v>45236.447695876013</v>
      </c>
      <c r="F80" s="19">
        <f t="shared" si="21"/>
        <v>45236.5</v>
      </c>
      <c r="G80">
        <f t="shared" si="12"/>
        <v>-3.0285499997262377E-2</v>
      </c>
      <c r="J80">
        <f>G80</f>
        <v>-3.0285499997262377E-2</v>
      </c>
      <c r="O80">
        <f t="shared" ca="1" si="19"/>
        <v>-5.2949504113229739E-2</v>
      </c>
      <c r="P80">
        <f t="shared" si="13"/>
        <v>-3.1636361939808233E-2</v>
      </c>
      <c r="Q80" s="2">
        <f t="shared" si="14"/>
        <v>38391.034599999999</v>
      </c>
      <c r="R80">
        <f t="shared" si="15"/>
        <v>1.8248279878187627E-6</v>
      </c>
      <c r="S80">
        <v>1</v>
      </c>
      <c r="T80">
        <f t="shared" si="16"/>
        <v>1.8248279878187627E-6</v>
      </c>
      <c r="U80">
        <f t="shared" si="17"/>
        <v>1.3508619425458557E-3</v>
      </c>
    </row>
    <row r="81" spans="1:21" ht="13.5" thickBot="1">
      <c r="A81" s="15" t="s">
        <v>172</v>
      </c>
      <c r="B81" s="16" t="s">
        <v>30</v>
      </c>
      <c r="C81" s="120">
        <v>53758.689100000003</v>
      </c>
      <c r="D81" s="120">
        <v>2.9999999999999997E-4</v>
      </c>
      <c r="E81" s="19">
        <f t="shared" si="11"/>
        <v>45839.449801131908</v>
      </c>
      <c r="F81" s="19">
        <f t="shared" si="21"/>
        <v>45839.5</v>
      </c>
      <c r="G81">
        <f t="shared" si="12"/>
        <v>-2.9066499992040917E-2</v>
      </c>
      <c r="K81">
        <f t="shared" ref="K81:K88" si="22">G81</f>
        <v>-2.9066499992040917E-2</v>
      </c>
      <c r="N81" s="119"/>
      <c r="O81">
        <f t="shared" ca="1" si="19"/>
        <v>-4.7659014810726708E-2</v>
      </c>
      <c r="P81">
        <f t="shared" si="13"/>
        <v>-2.9663132009631443E-2</v>
      </c>
      <c r="Q81" s="2">
        <f t="shared" si="14"/>
        <v>38740.189100000003</v>
      </c>
      <c r="R81">
        <f t="shared" si="15"/>
        <v>3.5596976441414169E-7</v>
      </c>
      <c r="S81">
        <v>1</v>
      </c>
      <c r="T81">
        <f t="shared" si="16"/>
        <v>3.5596976441414169E-7</v>
      </c>
      <c r="U81">
        <f t="shared" si="17"/>
        <v>5.9663201759052598E-4</v>
      </c>
    </row>
    <row r="82" spans="1:21">
      <c r="A82" s="15" t="s">
        <v>172</v>
      </c>
      <c r="B82" s="16" t="s">
        <v>25</v>
      </c>
      <c r="C82" s="115">
        <v>53767.664400000001</v>
      </c>
      <c r="D82" s="17">
        <v>2.9999999999999997E-4</v>
      </c>
      <c r="E82" s="19">
        <f t="shared" si="11"/>
        <v>45854.950459995824</v>
      </c>
      <c r="F82" s="19">
        <f t="shared" si="21"/>
        <v>45855</v>
      </c>
      <c r="G82">
        <f t="shared" si="12"/>
        <v>-2.8684999997494742E-2</v>
      </c>
      <c r="K82">
        <f t="shared" si="22"/>
        <v>-2.8684999997494742E-2</v>
      </c>
      <c r="N82" s="119"/>
      <c r="O82">
        <f t="shared" ca="1" si="19"/>
        <v>-4.7523023792171437E-2</v>
      </c>
      <c r="P82">
        <f t="shared" si="13"/>
        <v>-2.9608146809412816E-2</v>
      </c>
      <c r="Q82" s="2">
        <f t="shared" si="14"/>
        <v>38749.164400000001</v>
      </c>
      <c r="R82">
        <f t="shared" si="15"/>
        <v>8.5220003635450414E-7</v>
      </c>
      <c r="S82">
        <v>1</v>
      </c>
      <c r="T82">
        <f t="shared" si="16"/>
        <v>8.5220003635450414E-7</v>
      </c>
      <c r="U82">
        <f t="shared" si="17"/>
        <v>9.2314681191807413E-4</v>
      </c>
    </row>
    <row r="83" spans="1:21">
      <c r="A83" s="15" t="s">
        <v>172</v>
      </c>
      <c r="B83" s="16" t="s">
        <v>30</v>
      </c>
      <c r="C83" s="115">
        <v>53772.585099999997</v>
      </c>
      <c r="D83" s="17">
        <v>1E-4</v>
      </c>
      <c r="E83" s="19">
        <f t="shared" si="11"/>
        <v>45863.448682013099</v>
      </c>
      <c r="F83" s="19">
        <f t="shared" si="21"/>
        <v>45863.5</v>
      </c>
      <c r="G83">
        <f t="shared" si="12"/>
        <v>-2.9714500000409316E-2</v>
      </c>
      <c r="K83">
        <f t="shared" si="22"/>
        <v>-2.9714500000409316E-2</v>
      </c>
      <c r="N83" s="119"/>
      <c r="O83">
        <f t="shared" ca="1" si="19"/>
        <v>-4.7448448072318627E-2</v>
      </c>
      <c r="P83">
        <f t="shared" si="13"/>
        <v>-2.9577902906224529E-2</v>
      </c>
      <c r="Q83" s="2">
        <f t="shared" si="14"/>
        <v>38754.085099999997</v>
      </c>
      <c r="R83">
        <f t="shared" si="15"/>
        <v>1.8658766139727614E-8</v>
      </c>
      <c r="S83">
        <v>1</v>
      </c>
      <c r="T83">
        <f t="shared" si="16"/>
        <v>1.8658766139727614E-8</v>
      </c>
      <c r="U83">
        <f t="shared" si="17"/>
        <v>-1.3659709418478716E-4</v>
      </c>
    </row>
    <row r="84" spans="1:21">
      <c r="A84" s="15" t="s">
        <v>172</v>
      </c>
      <c r="B84" s="16" t="s">
        <v>25</v>
      </c>
      <c r="C84" s="115">
        <v>53774.612699999998</v>
      </c>
      <c r="D84" s="17">
        <v>1E-4</v>
      </c>
      <c r="E84" s="19">
        <f t="shared" si="11"/>
        <v>45866.950418546978</v>
      </c>
      <c r="F84" s="19">
        <f t="shared" si="21"/>
        <v>45867</v>
      </c>
      <c r="G84">
        <f t="shared" si="12"/>
        <v>-2.8708999998343643E-2</v>
      </c>
      <c r="K84">
        <f t="shared" si="22"/>
        <v>-2.8708999998343643E-2</v>
      </c>
      <c r="N84" s="119"/>
      <c r="O84">
        <f t="shared" ca="1" si="19"/>
        <v>-4.7417740422967425E-2</v>
      </c>
      <c r="P84">
        <f t="shared" si="13"/>
        <v>-2.9565430854849084E-2</v>
      </c>
      <c r="Q84" s="2">
        <f t="shared" si="14"/>
        <v>38756.112699999998</v>
      </c>
      <c r="R84">
        <f t="shared" si="15"/>
        <v>7.3347381197464367E-7</v>
      </c>
      <c r="S84">
        <v>1</v>
      </c>
      <c r="T84">
        <f t="shared" si="16"/>
        <v>7.3347381197464367E-7</v>
      </c>
      <c r="U84">
        <f t="shared" si="17"/>
        <v>8.5643085650544126E-4</v>
      </c>
    </row>
    <row r="85" spans="1:21">
      <c r="A85" s="15" t="s">
        <v>172</v>
      </c>
      <c r="B85" s="16" t="s">
        <v>30</v>
      </c>
      <c r="C85" s="17">
        <v>53794.588199999998</v>
      </c>
      <c r="D85" s="17">
        <v>1E-4</v>
      </c>
      <c r="E85" s="19">
        <f t="shared" ref="E85:E115" si="23">+(C85-C$7)/C$8</f>
        <v>45901.448809813708</v>
      </c>
      <c r="F85" s="19">
        <f t="shared" si="21"/>
        <v>45901.5</v>
      </c>
      <c r="G85">
        <f t="shared" ref="G85:G115" si="24">+C85-(C$7+F85*C$8)</f>
        <v>-2.9640499997185543E-2</v>
      </c>
      <c r="K85">
        <f t="shared" si="22"/>
        <v>-2.9640499997185543E-2</v>
      </c>
      <c r="N85" s="119"/>
      <c r="O85">
        <f t="shared" ca="1" si="19"/>
        <v>-4.7115050736505792E-2</v>
      </c>
      <c r="P85">
        <f t="shared" ref="P85:P115" si="25">+D$11+D$12*F85+D$13*F85^2</f>
        <v>-2.9441908996274746E-2</v>
      </c>
      <c r="Q85" s="2">
        <f t="shared" ref="Q85:Q115" si="26">+C85-15018.5</f>
        <v>38776.088199999998</v>
      </c>
      <c r="R85">
        <f t="shared" ref="R85:R115" si="27">+(P85-G85)^2</f>
        <v>3.9438385642752244E-8</v>
      </c>
      <c r="S85">
        <v>1</v>
      </c>
      <c r="T85">
        <f t="shared" ref="T85:T115" si="28">S85*R85</f>
        <v>3.9438385642752244E-8</v>
      </c>
      <c r="U85">
        <f t="shared" ref="U85:U115" si="29">+G85-P85</f>
        <v>-1.9859100091079718E-4</v>
      </c>
    </row>
    <row r="86" spans="1:21">
      <c r="A86" s="15" t="s">
        <v>172</v>
      </c>
      <c r="B86" s="16" t="s">
        <v>25</v>
      </c>
      <c r="C86" s="115">
        <v>53800.668700000002</v>
      </c>
      <c r="D86" s="17">
        <v>1E-4</v>
      </c>
      <c r="E86" s="19">
        <f t="shared" si="23"/>
        <v>45911.950047234423</v>
      </c>
      <c r="F86" s="19">
        <f t="shared" si="21"/>
        <v>45912</v>
      </c>
      <c r="G86">
        <f t="shared" si="24"/>
        <v>-2.8923999991093297E-2</v>
      </c>
      <c r="K86">
        <f t="shared" si="22"/>
        <v>-2.8923999991093297E-2</v>
      </c>
      <c r="N86" s="119"/>
      <c r="O86">
        <f t="shared" ca="1" si="19"/>
        <v>-4.7022927788452296E-2</v>
      </c>
      <c r="P86">
        <f t="shared" si="25"/>
        <v>-2.9404105243058143E-2</v>
      </c>
      <c r="Q86" s="2">
        <f t="shared" si="26"/>
        <v>38782.168700000002</v>
      </c>
      <c r="R86">
        <f t="shared" si="27"/>
        <v>2.3050105296422857E-7</v>
      </c>
      <c r="S86">
        <v>1</v>
      </c>
      <c r="T86">
        <f t="shared" si="28"/>
        <v>2.3050105296422857E-7</v>
      </c>
      <c r="U86">
        <f t="shared" si="29"/>
        <v>4.8010525196484632E-4</v>
      </c>
    </row>
    <row r="87" spans="1:21">
      <c r="A87" s="15" t="s">
        <v>172</v>
      </c>
      <c r="B87" s="16" t="s">
        <v>25</v>
      </c>
      <c r="C87" s="115">
        <v>53803.563499999997</v>
      </c>
      <c r="D87" s="17">
        <v>1E-4</v>
      </c>
      <c r="E87" s="19">
        <f t="shared" si="23"/>
        <v>45916.949468677623</v>
      </c>
      <c r="F87" s="19">
        <f t="shared" si="21"/>
        <v>45917</v>
      </c>
      <c r="G87">
        <f t="shared" si="24"/>
        <v>-2.9259000002639368E-2</v>
      </c>
      <c r="K87">
        <f t="shared" si="22"/>
        <v>-2.9259000002639368E-2</v>
      </c>
      <c r="N87" s="119"/>
      <c r="O87">
        <f t="shared" ca="1" si="19"/>
        <v>-4.6979059717950578E-2</v>
      </c>
      <c r="P87">
        <f t="shared" si="25"/>
        <v>-2.9386068987734548E-2</v>
      </c>
      <c r="Q87" s="2">
        <f t="shared" si="26"/>
        <v>38785.063499999997</v>
      </c>
      <c r="R87">
        <f t="shared" si="27"/>
        <v>1.6146526973119092E-8</v>
      </c>
      <c r="S87">
        <v>1</v>
      </c>
      <c r="T87">
        <f t="shared" si="28"/>
        <v>1.6146526973119092E-8</v>
      </c>
      <c r="U87">
        <f t="shared" si="29"/>
        <v>1.2706898509518005E-4</v>
      </c>
    </row>
    <row r="88" spans="1:21">
      <c r="A88" s="18" t="s">
        <v>45</v>
      </c>
      <c r="B88" s="16" t="s">
        <v>30</v>
      </c>
      <c r="C88" s="17">
        <v>53829.908900000002</v>
      </c>
      <c r="D88" s="22">
        <v>2.0000000000000001E-4</v>
      </c>
      <c r="E88" s="19">
        <f t="shared" si="23"/>
        <v>45962.448901346579</v>
      </c>
      <c r="F88" s="19">
        <f t="shared" si="21"/>
        <v>45962.5</v>
      </c>
      <c r="G88">
        <f t="shared" si="24"/>
        <v>-2.9587499993795063E-2</v>
      </c>
      <c r="K88">
        <f t="shared" si="22"/>
        <v>-2.9587499993795063E-2</v>
      </c>
      <c r="O88">
        <f t="shared" ca="1" si="19"/>
        <v>-4.6579860276385276E-2</v>
      </c>
      <c r="P88">
        <f t="shared" si="25"/>
        <v>-2.9220917141387193E-2</v>
      </c>
      <c r="Q88" s="2">
        <f t="shared" si="26"/>
        <v>38811.408900000002</v>
      </c>
      <c r="R88">
        <f t="shared" si="27"/>
        <v>1.343829876794907E-7</v>
      </c>
      <c r="S88">
        <v>1</v>
      </c>
      <c r="T88">
        <f t="shared" si="28"/>
        <v>1.343829876794907E-7</v>
      </c>
      <c r="U88">
        <f t="shared" si="29"/>
        <v>-3.665828524078707E-4</v>
      </c>
    </row>
    <row r="89" spans="1:21">
      <c r="A89" s="20" t="s">
        <v>43</v>
      </c>
      <c r="B89" s="16" t="s">
        <v>25</v>
      </c>
      <c r="C89" s="17">
        <v>53846.411099999998</v>
      </c>
      <c r="D89" s="17">
        <v>4.0000000000000002E-4</v>
      </c>
      <c r="E89" s="19">
        <f t="shared" si="23"/>
        <v>45990.948781317624</v>
      </c>
      <c r="F89" s="19">
        <f t="shared" si="21"/>
        <v>45991</v>
      </c>
      <c r="G89">
        <f t="shared" si="24"/>
        <v>-2.9656999999133404E-2</v>
      </c>
      <c r="J89">
        <f>G89</f>
        <v>-2.9656999999133404E-2</v>
      </c>
      <c r="O89">
        <f t="shared" ca="1" si="19"/>
        <v>-4.632981227452565E-2</v>
      </c>
      <c r="P89">
        <f t="shared" si="25"/>
        <v>-2.9116532404031559E-2</v>
      </c>
      <c r="Q89" s="2">
        <f t="shared" si="26"/>
        <v>38827.911099999998</v>
      </c>
      <c r="R89">
        <f t="shared" si="27"/>
        <v>2.9210522135517252E-7</v>
      </c>
      <c r="S89">
        <v>1</v>
      </c>
      <c r="T89">
        <f t="shared" si="28"/>
        <v>2.9210522135517252E-7</v>
      </c>
      <c r="U89">
        <f t="shared" si="29"/>
        <v>-5.4046759510184561E-4</v>
      </c>
    </row>
    <row r="90" spans="1:21">
      <c r="A90" s="20" t="s">
        <v>173</v>
      </c>
      <c r="B90" s="16"/>
      <c r="C90" s="108">
        <v>53905.471899999997</v>
      </c>
      <c r="D90" s="22">
        <v>2.0000000000000001E-4</v>
      </c>
      <c r="E90" s="19">
        <f t="shared" si="23"/>
        <v>46092.948860761244</v>
      </c>
      <c r="F90" s="19">
        <f t="shared" si="21"/>
        <v>46093</v>
      </c>
      <c r="G90">
        <f t="shared" si="24"/>
        <v>-2.9610999998112675E-2</v>
      </c>
      <c r="K90">
        <f t="shared" ref="K90:K97" si="30">G90</f>
        <v>-2.9610999998112675E-2</v>
      </c>
      <c r="N90" s="119"/>
      <c r="O90">
        <f t="shared" ca="1" si="19"/>
        <v>-4.5434903636291324E-2</v>
      </c>
      <c r="P90">
        <f t="shared" si="25"/>
        <v>-2.8737024863880634E-2</v>
      </c>
      <c r="Q90" s="2">
        <f t="shared" si="26"/>
        <v>38886.971899999997</v>
      </c>
      <c r="R90">
        <f t="shared" si="27"/>
        <v>7.6383253525591445E-7</v>
      </c>
      <c r="S90">
        <v>1</v>
      </c>
      <c r="T90">
        <f t="shared" si="28"/>
        <v>7.6383253525591445E-7</v>
      </c>
      <c r="U90">
        <f t="shared" si="29"/>
        <v>-8.7397513423204121E-4</v>
      </c>
    </row>
    <row r="91" spans="1:21">
      <c r="A91" s="20" t="s">
        <v>173</v>
      </c>
      <c r="B91" s="16"/>
      <c r="C91" s="17">
        <v>53907.496899999998</v>
      </c>
      <c r="D91" s="22">
        <v>2.0000000000000001E-4</v>
      </c>
      <c r="E91" s="19">
        <f t="shared" si="23"/>
        <v>46096.446107003649</v>
      </c>
      <c r="F91" s="19">
        <f t="shared" si="21"/>
        <v>46096.5</v>
      </c>
      <c r="G91">
        <f t="shared" si="24"/>
        <v>-3.1205499995849095E-2</v>
      </c>
      <c r="K91">
        <f t="shared" si="30"/>
        <v>-3.1205499995849095E-2</v>
      </c>
      <c r="N91" s="119"/>
      <c r="O91">
        <f t="shared" ca="1" si="19"/>
        <v>-4.5404195986940121E-2</v>
      </c>
      <c r="P91">
        <f t="shared" si="25"/>
        <v>-2.8723838322615269E-2</v>
      </c>
      <c r="Q91" s="2">
        <f t="shared" si="26"/>
        <v>38888.996899999998</v>
      </c>
      <c r="R91">
        <f t="shared" si="27"/>
        <v>6.1586446603977129E-6</v>
      </c>
      <c r="S91">
        <v>1</v>
      </c>
      <c r="T91">
        <f t="shared" si="28"/>
        <v>6.1586446603977129E-6</v>
      </c>
      <c r="U91">
        <f t="shared" si="29"/>
        <v>-2.4816616732338259E-3</v>
      </c>
    </row>
    <row r="92" spans="1:21">
      <c r="A92" s="18" t="s">
        <v>54</v>
      </c>
      <c r="B92" s="16"/>
      <c r="C92" s="115">
        <v>54527.929600000003</v>
      </c>
      <c r="D92" s="17">
        <v>1E-4</v>
      </c>
      <c r="E92" s="19">
        <f t="shared" si="23"/>
        <v>47167.955207615545</v>
      </c>
      <c r="F92" s="19">
        <f t="shared" si="21"/>
        <v>47168</v>
      </c>
      <c r="G92">
        <f t="shared" si="24"/>
        <v>-2.5935999990906566E-2</v>
      </c>
      <c r="K92">
        <f t="shared" si="30"/>
        <v>-2.5935999990906566E-2</v>
      </c>
      <c r="O92">
        <f t="shared" ca="1" si="19"/>
        <v>-3.6003268478429329E-2</v>
      </c>
      <c r="P92">
        <f t="shared" si="25"/>
        <v>-2.4174582763236807E-2</v>
      </c>
      <c r="Q92" s="2">
        <f t="shared" si="26"/>
        <v>39509.429600000003</v>
      </c>
      <c r="R92">
        <f t="shared" si="27"/>
        <v>3.1025906499318205E-6</v>
      </c>
      <c r="S92">
        <v>1</v>
      </c>
      <c r="T92">
        <f t="shared" si="28"/>
        <v>3.1025906499318205E-6</v>
      </c>
      <c r="U92">
        <f t="shared" si="29"/>
        <v>-1.7614172276697593E-3</v>
      </c>
    </row>
    <row r="93" spans="1:21">
      <c r="A93" s="19" t="s">
        <v>174</v>
      </c>
      <c r="B93" s="16" t="s">
        <v>30</v>
      </c>
      <c r="C93" s="17">
        <v>54575.120499999997</v>
      </c>
      <c r="D93" s="22">
        <v>2.0000000000000001E-4</v>
      </c>
      <c r="E93" s="19">
        <f t="shared" si="23"/>
        <v>47249.455552159052</v>
      </c>
      <c r="F93" s="19">
        <f t="shared" si="21"/>
        <v>47249.5</v>
      </c>
      <c r="G93">
        <f t="shared" si="24"/>
        <v>-2.5736499999766238E-2</v>
      </c>
      <c r="K93">
        <f t="shared" si="30"/>
        <v>-2.5736499999766238E-2</v>
      </c>
      <c r="N93" s="119"/>
      <c r="O93">
        <f t="shared" ca="1" si="19"/>
        <v>-3.528821892925188E-2</v>
      </c>
      <c r="P93">
        <f t="shared" si="25"/>
        <v>-2.378676624775633E-2</v>
      </c>
      <c r="Q93" s="2">
        <f t="shared" si="26"/>
        <v>39556.620499999997</v>
      </c>
      <c r="R93">
        <f t="shared" si="27"/>
        <v>3.8014617037266328E-6</v>
      </c>
      <c r="S93">
        <v>1</v>
      </c>
      <c r="T93">
        <f t="shared" si="28"/>
        <v>3.8014617037266328E-6</v>
      </c>
      <c r="U93">
        <f t="shared" si="29"/>
        <v>-1.9497337520099078E-3</v>
      </c>
    </row>
    <row r="94" spans="1:21">
      <c r="A94" s="19" t="s">
        <v>174</v>
      </c>
      <c r="B94" s="16" t="s">
        <v>25</v>
      </c>
      <c r="C94" s="115">
        <v>54581.202700000002</v>
      </c>
      <c r="D94" s="17">
        <v>2.9999999999999997E-4</v>
      </c>
      <c r="E94" s="19">
        <f t="shared" si="23"/>
        <v>47259.959725539578</v>
      </c>
      <c r="F94" s="19">
        <f t="shared" si="21"/>
        <v>47260</v>
      </c>
      <c r="G94">
        <f t="shared" si="24"/>
        <v>-2.3320000000239816E-2</v>
      </c>
      <c r="K94">
        <f t="shared" si="30"/>
        <v>-2.3320000000239816E-2</v>
      </c>
      <c r="N94" s="119"/>
      <c r="O94">
        <f t="shared" ca="1" si="19"/>
        <v>-3.5196095981198383E-2</v>
      </c>
      <c r="P94">
        <f t="shared" si="25"/>
        <v>-2.3736372528897154E-2</v>
      </c>
      <c r="Q94" s="2">
        <f t="shared" si="26"/>
        <v>39562.702700000002</v>
      </c>
      <c r="R94">
        <f t="shared" si="27"/>
        <v>1.7336608262050603E-7</v>
      </c>
      <c r="S94">
        <v>1</v>
      </c>
      <c r="T94">
        <f t="shared" si="28"/>
        <v>1.7336608262050603E-7</v>
      </c>
      <c r="U94">
        <f t="shared" si="29"/>
        <v>4.1637252865733831E-4</v>
      </c>
    </row>
    <row r="95" spans="1:21">
      <c r="A95" s="19" t="s">
        <v>174</v>
      </c>
      <c r="B95" s="16" t="s">
        <v>25</v>
      </c>
      <c r="C95" s="17">
        <v>54584.0982</v>
      </c>
      <c r="D95" s="17">
        <v>5.9999999999999995E-4</v>
      </c>
      <c r="E95" s="19">
        <f t="shared" si="23"/>
        <v>47264.960355907417</v>
      </c>
      <c r="F95" s="19">
        <f t="shared" si="21"/>
        <v>47265</v>
      </c>
      <c r="G95">
        <f t="shared" si="24"/>
        <v>-2.2955000000365544E-2</v>
      </c>
      <c r="K95">
        <f t="shared" si="30"/>
        <v>-2.2955000000365544E-2</v>
      </c>
      <c r="N95" s="119"/>
      <c r="O95">
        <f t="shared" ca="1" si="19"/>
        <v>-3.5152227910696665E-2</v>
      </c>
      <c r="P95">
        <f t="shared" si="25"/>
        <v>-2.3712341051839281E-2</v>
      </c>
      <c r="Q95" s="2">
        <f t="shared" si="26"/>
        <v>39565.5982</v>
      </c>
      <c r="R95">
        <f t="shared" si="27"/>
        <v>5.7356546824734505E-7</v>
      </c>
      <c r="S95">
        <v>1</v>
      </c>
      <c r="T95">
        <f t="shared" si="28"/>
        <v>5.7356546824734505E-7</v>
      </c>
      <c r="U95">
        <f t="shared" si="29"/>
        <v>7.5734105147373665E-4</v>
      </c>
    </row>
    <row r="96" spans="1:21">
      <c r="A96" s="19" t="s">
        <v>174</v>
      </c>
      <c r="B96" s="16" t="s">
        <v>30</v>
      </c>
      <c r="C96" s="17">
        <v>54586.123200000002</v>
      </c>
      <c r="D96" s="17">
        <v>6.9999999999999999E-4</v>
      </c>
      <c r="E96" s="19">
        <f t="shared" si="23"/>
        <v>47268.457602149821</v>
      </c>
      <c r="F96" s="19">
        <f t="shared" si="21"/>
        <v>47268.5</v>
      </c>
      <c r="G96">
        <f t="shared" si="24"/>
        <v>-2.4549499998101965E-2</v>
      </c>
      <c r="K96">
        <f t="shared" si="30"/>
        <v>-2.4549499998101965E-2</v>
      </c>
      <c r="N96" s="119"/>
      <c r="O96">
        <f t="shared" ref="O96:O115" ca="1" si="31">+C$11+C$12*$F96</f>
        <v>-3.5121520261345518E-2</v>
      </c>
      <c r="P96">
        <f t="shared" si="25"/>
        <v>-2.3695505786604398E-2</v>
      </c>
      <c r="Q96" s="2">
        <f t="shared" si="26"/>
        <v>39567.623200000002</v>
      </c>
      <c r="R96">
        <f t="shared" si="27"/>
        <v>7.2930611327134996E-7</v>
      </c>
      <c r="S96">
        <v>1</v>
      </c>
      <c r="T96">
        <f t="shared" si="28"/>
        <v>7.2930611327134996E-7</v>
      </c>
      <c r="U96">
        <f t="shared" si="29"/>
        <v>-8.5399421149756627E-4</v>
      </c>
    </row>
    <row r="97" spans="1:21">
      <c r="A97" s="19" t="s">
        <v>174</v>
      </c>
      <c r="B97" s="16" t="s">
        <v>25</v>
      </c>
      <c r="C97" s="17">
        <v>54588.150099999999</v>
      </c>
      <c r="D97" s="17">
        <v>5.0000000000000001E-4</v>
      </c>
      <c r="E97" s="19">
        <f t="shared" si="23"/>
        <v>47271.958129759063</v>
      </c>
      <c r="F97" s="19">
        <f t="shared" si="21"/>
        <v>47272</v>
      </c>
      <c r="G97">
        <f t="shared" si="24"/>
        <v>-2.4244000000180677E-2</v>
      </c>
      <c r="K97">
        <f t="shared" si="30"/>
        <v>-2.4244000000180677E-2</v>
      </c>
      <c r="N97" s="119"/>
      <c r="O97">
        <f t="shared" ca="1" si="31"/>
        <v>-3.5090812611994315E-2</v>
      </c>
      <c r="P97">
        <f t="shared" si="25"/>
        <v>-2.3678659625009479E-2</v>
      </c>
      <c r="Q97" s="2">
        <f t="shared" si="26"/>
        <v>39569.650099999999</v>
      </c>
      <c r="R97">
        <f t="shared" si="27"/>
        <v>3.1960973979870998E-7</v>
      </c>
      <c r="S97">
        <v>1</v>
      </c>
      <c r="T97">
        <f t="shared" si="28"/>
        <v>3.1960973979870998E-7</v>
      </c>
      <c r="U97">
        <f t="shared" si="29"/>
        <v>-5.6534037517119717E-4</v>
      </c>
    </row>
    <row r="98" spans="1:21">
      <c r="A98" s="17" t="s">
        <v>51</v>
      </c>
      <c r="B98" s="16" t="s">
        <v>25</v>
      </c>
      <c r="C98" s="17">
        <v>54597.4133</v>
      </c>
      <c r="D98" s="17">
        <v>1E-4</v>
      </c>
      <c r="E98" s="19">
        <f t="shared" si="23"/>
        <v>47287.956002051724</v>
      </c>
      <c r="F98" s="19">
        <f t="shared" si="21"/>
        <v>47288</v>
      </c>
      <c r="G98">
        <f t="shared" si="24"/>
        <v>-2.5475999995251186E-2</v>
      </c>
      <c r="J98">
        <f>G98</f>
        <v>-2.5475999995251186E-2</v>
      </c>
      <c r="O98">
        <f t="shared" ca="1" si="31"/>
        <v>-3.4950434786388929E-2</v>
      </c>
      <c r="P98">
        <f t="shared" si="25"/>
        <v>-2.3601509838767298E-2</v>
      </c>
      <c r="Q98" s="2">
        <f t="shared" si="26"/>
        <v>39578.9133</v>
      </c>
      <c r="R98">
        <f t="shared" si="27"/>
        <v>3.5137133467549904E-6</v>
      </c>
      <c r="S98">
        <v>1</v>
      </c>
      <c r="T98">
        <f t="shared" si="28"/>
        <v>3.5137133467549904E-6</v>
      </c>
      <c r="U98">
        <f t="shared" si="29"/>
        <v>-1.8744901564838878E-3</v>
      </c>
    </row>
    <row r="99" spans="1:21">
      <c r="A99" s="19" t="s">
        <v>174</v>
      </c>
      <c r="B99" s="16" t="s">
        <v>25</v>
      </c>
      <c r="C99" s="115">
        <v>54603.205000000002</v>
      </c>
      <c r="D99" s="17">
        <v>5.9999999999999995E-4</v>
      </c>
      <c r="E99" s="19">
        <f t="shared" si="23"/>
        <v>47297.958471712031</v>
      </c>
      <c r="F99" s="19">
        <f t="shared" si="21"/>
        <v>47298</v>
      </c>
      <c r="G99">
        <f t="shared" si="24"/>
        <v>-2.4045999991358258E-2</v>
      </c>
      <c r="K99">
        <f t="shared" ref="K99:K115" si="32">G99</f>
        <v>-2.4045999991358258E-2</v>
      </c>
      <c r="N99" s="119"/>
      <c r="O99">
        <f t="shared" ca="1" si="31"/>
        <v>-3.4862698645385548E-2</v>
      </c>
      <c r="P99">
        <f t="shared" si="25"/>
        <v>-2.3553175587525121E-2</v>
      </c>
      <c r="Q99" s="2">
        <f t="shared" si="26"/>
        <v>39584.705000000002</v>
      </c>
      <c r="R99">
        <f t="shared" si="27"/>
        <v>2.4287589301348635E-7</v>
      </c>
      <c r="S99">
        <v>1</v>
      </c>
      <c r="T99">
        <f t="shared" si="28"/>
        <v>2.4287589301348635E-7</v>
      </c>
      <c r="U99">
        <f t="shared" si="29"/>
        <v>-4.9282440383313642E-4</v>
      </c>
    </row>
    <row r="100" spans="1:21">
      <c r="A100" s="19" t="s">
        <v>174</v>
      </c>
      <c r="B100" s="16" t="s">
        <v>30</v>
      </c>
      <c r="C100" s="17">
        <v>54685.139000000003</v>
      </c>
      <c r="D100" s="17">
        <v>2.9999999999999997E-4</v>
      </c>
      <c r="E100" s="19">
        <f t="shared" si="23"/>
        <v>47439.461372267622</v>
      </c>
      <c r="F100" s="19">
        <f t="shared" si="21"/>
        <v>47439.5</v>
      </c>
      <c r="G100">
        <f t="shared" si="24"/>
        <v>-2.2366499993950129E-2</v>
      </c>
      <c r="K100">
        <f t="shared" si="32"/>
        <v>-2.2366499993950129E-2</v>
      </c>
      <c r="N100" s="119"/>
      <c r="O100">
        <f t="shared" ca="1" si="31"/>
        <v>-3.3621232250187927E-2</v>
      </c>
      <c r="P100">
        <f t="shared" si="25"/>
        <v>-2.285971172865775E-2</v>
      </c>
      <c r="Q100" s="2">
        <f t="shared" si="26"/>
        <v>39666.639000000003</v>
      </c>
      <c r="R100">
        <f t="shared" si="27"/>
        <v>2.4325781525330116E-7</v>
      </c>
      <c r="S100">
        <v>1</v>
      </c>
      <c r="T100">
        <f t="shared" si="28"/>
        <v>2.4325781525330116E-7</v>
      </c>
      <c r="U100">
        <f t="shared" si="29"/>
        <v>4.9321173470762147E-4</v>
      </c>
    </row>
    <row r="101" spans="1:21">
      <c r="A101" s="19" t="s">
        <v>174</v>
      </c>
      <c r="B101" s="16" t="s">
        <v>25</v>
      </c>
      <c r="C101" s="17">
        <v>54686.006999999998</v>
      </c>
      <c r="D101" s="17">
        <v>5.0000000000000001E-4</v>
      </c>
      <c r="E101" s="19">
        <f t="shared" si="23"/>
        <v>47440.960438805101</v>
      </c>
      <c r="F101" s="19">
        <f t="shared" si="21"/>
        <v>47441</v>
      </c>
      <c r="G101">
        <f t="shared" si="24"/>
        <v>-2.2906999998667743E-2</v>
      </c>
      <c r="K101">
        <f t="shared" si="32"/>
        <v>-2.2906999998667743E-2</v>
      </c>
      <c r="N101" s="119"/>
      <c r="O101">
        <f t="shared" ca="1" si="31"/>
        <v>-3.3608071829037411E-2</v>
      </c>
      <c r="P101">
        <f t="shared" si="25"/>
        <v>-2.2852265122929927E-2</v>
      </c>
      <c r="Q101" s="2">
        <f t="shared" si="26"/>
        <v>39667.506999999998</v>
      </c>
      <c r="R101">
        <f t="shared" si="27"/>
        <v>2.995906622034194E-9</v>
      </c>
      <c r="S101">
        <v>1</v>
      </c>
      <c r="T101">
        <f t="shared" si="28"/>
        <v>2.995906622034194E-9</v>
      </c>
      <c r="U101">
        <f t="shared" si="29"/>
        <v>-5.4734875737816324E-5</v>
      </c>
    </row>
    <row r="102" spans="1:21">
      <c r="A102" s="20" t="s">
        <v>170</v>
      </c>
      <c r="B102" s="16" t="s">
        <v>30</v>
      </c>
      <c r="C102" s="17">
        <v>54931.224099999999</v>
      </c>
      <c r="D102" s="17">
        <v>2.9999999999999997E-4</v>
      </c>
      <c r="E102" s="19">
        <f t="shared" si="23"/>
        <v>47864.458997594244</v>
      </c>
      <c r="F102" s="19">
        <f t="shared" si="21"/>
        <v>47864.5</v>
      </c>
      <c r="G102">
        <f t="shared" si="24"/>
        <v>-2.3741499993775506E-2</v>
      </c>
      <c r="K102">
        <f t="shared" si="32"/>
        <v>-2.3741499993775506E-2</v>
      </c>
      <c r="O102">
        <f t="shared" ca="1" si="31"/>
        <v>-2.989244625754478E-2</v>
      </c>
      <c r="P102">
        <f t="shared" si="25"/>
        <v>-2.0669790775480035E-2</v>
      </c>
      <c r="Q102" s="2">
        <f t="shared" si="26"/>
        <v>39912.724099999999</v>
      </c>
      <c r="R102">
        <f t="shared" si="27"/>
        <v>9.4353975217613718E-6</v>
      </c>
      <c r="S102">
        <v>1</v>
      </c>
      <c r="T102">
        <f t="shared" si="28"/>
        <v>9.4353975217613718E-6</v>
      </c>
      <c r="U102">
        <f t="shared" si="29"/>
        <v>-3.0717092182954708E-3</v>
      </c>
    </row>
    <row r="103" spans="1:21">
      <c r="A103" s="20" t="s">
        <v>170</v>
      </c>
      <c r="B103" s="154"/>
      <c r="C103" s="17">
        <v>54932.093500000003</v>
      </c>
      <c r="D103" s="17">
        <v>2.9999999999999997E-4</v>
      </c>
      <c r="E103" s="19">
        <f t="shared" si="23"/>
        <v>47865.96048198099</v>
      </c>
      <c r="F103" s="19">
        <f t="shared" si="21"/>
        <v>47866</v>
      </c>
      <c r="G103">
        <f t="shared" si="24"/>
        <v>-2.2881999990204349E-2</v>
      </c>
      <c r="K103">
        <f t="shared" si="32"/>
        <v>-2.2881999990204349E-2</v>
      </c>
      <c r="O103">
        <f t="shared" ca="1" si="31"/>
        <v>-2.987928583639432E-2</v>
      </c>
      <c r="P103">
        <f t="shared" si="25"/>
        <v>-2.0661777114283852E-2</v>
      </c>
      <c r="Q103" s="2">
        <f t="shared" si="26"/>
        <v>39913.593500000003</v>
      </c>
      <c r="R103">
        <f t="shared" si="27"/>
        <v>4.9293896187606813E-6</v>
      </c>
      <c r="S103">
        <v>1</v>
      </c>
      <c r="T103">
        <f t="shared" si="28"/>
        <v>4.9293896187606813E-6</v>
      </c>
      <c r="U103">
        <f t="shared" si="29"/>
        <v>-2.2202228759204967E-3</v>
      </c>
    </row>
    <row r="104" spans="1:21">
      <c r="A104" s="20" t="s">
        <v>170</v>
      </c>
      <c r="B104" s="16"/>
      <c r="C104" s="17">
        <v>54934.120199999998</v>
      </c>
      <c r="D104" s="17">
        <v>2.9999999999999997E-4</v>
      </c>
      <c r="E104" s="19">
        <f t="shared" si="23"/>
        <v>47869.460664183192</v>
      </c>
      <c r="F104" s="19">
        <f t="shared" si="21"/>
        <v>47869.5</v>
      </c>
      <c r="G104">
        <f t="shared" si="24"/>
        <v>-2.2776500001782551E-2</v>
      </c>
      <c r="K104">
        <f t="shared" si="32"/>
        <v>-2.2776500001782551E-2</v>
      </c>
      <c r="O104">
        <f t="shared" ca="1" si="31"/>
        <v>-2.9848578187043118E-2</v>
      </c>
      <c r="P104">
        <f t="shared" si="25"/>
        <v>-2.0643070788378681E-2</v>
      </c>
      <c r="Q104" s="2">
        <f t="shared" si="26"/>
        <v>39915.620199999998</v>
      </c>
      <c r="R104">
        <f t="shared" si="27"/>
        <v>4.551520208605056E-6</v>
      </c>
      <c r="S104">
        <v>1</v>
      </c>
      <c r="T104">
        <f t="shared" si="28"/>
        <v>4.551520208605056E-6</v>
      </c>
      <c r="U104">
        <f t="shared" si="29"/>
        <v>-2.1334292134038702E-3</v>
      </c>
    </row>
    <row r="105" spans="1:21">
      <c r="A105" s="20" t="s">
        <v>53</v>
      </c>
      <c r="B105" s="16" t="s">
        <v>25</v>
      </c>
      <c r="C105" s="17">
        <v>54941.359479999999</v>
      </c>
      <c r="D105" s="17">
        <v>2.9999999999999997E-4</v>
      </c>
      <c r="E105" s="19">
        <f t="shared" si="23"/>
        <v>47881.96315543144</v>
      </c>
      <c r="F105" s="19">
        <f t="shared" si="21"/>
        <v>47882</v>
      </c>
      <c r="G105">
        <f t="shared" si="24"/>
        <v>-2.1333999997295905E-2</v>
      </c>
      <c r="K105">
        <f t="shared" si="32"/>
        <v>-2.1333999997295905E-2</v>
      </c>
      <c r="N105" s="119"/>
      <c r="O105">
        <f t="shared" ca="1" si="31"/>
        <v>-2.9738908010788934E-2</v>
      </c>
      <c r="P105">
        <f t="shared" si="25"/>
        <v>-2.0576173531696718E-2</v>
      </c>
      <c r="Q105" s="2">
        <f t="shared" si="26"/>
        <v>39922.859479999999</v>
      </c>
      <c r="R105">
        <f t="shared" si="27"/>
        <v>5.7430095196255629E-7</v>
      </c>
      <c r="S105">
        <v>1</v>
      </c>
      <c r="T105">
        <f t="shared" si="28"/>
        <v>5.7430095196255629E-7</v>
      </c>
      <c r="U105">
        <f t="shared" si="29"/>
        <v>-7.5782646559918732E-4</v>
      </c>
    </row>
    <row r="106" spans="1:21">
      <c r="A106" s="146" t="s">
        <v>489</v>
      </c>
      <c r="B106" s="147" t="s">
        <v>25</v>
      </c>
      <c r="C106" s="42">
        <v>54941.359499999999</v>
      </c>
      <c r="D106" s="42" t="s">
        <v>109</v>
      </c>
      <c r="E106" s="19">
        <f t="shared" si="23"/>
        <v>47881.963189972143</v>
      </c>
      <c r="F106">
        <f t="shared" si="21"/>
        <v>47882</v>
      </c>
      <c r="G106">
        <f t="shared" si="24"/>
        <v>-2.1313999997801147E-2</v>
      </c>
      <c r="K106">
        <f t="shared" si="32"/>
        <v>-2.1313999997801147E-2</v>
      </c>
      <c r="O106">
        <f t="shared" ca="1" si="31"/>
        <v>-2.9738908010788934E-2</v>
      </c>
      <c r="P106">
        <f t="shared" si="25"/>
        <v>-2.0576173531696718E-2</v>
      </c>
      <c r="Q106" s="2">
        <f t="shared" si="26"/>
        <v>39922.859499999999</v>
      </c>
      <c r="R106">
        <f t="shared" si="27"/>
        <v>5.443878940841513E-7</v>
      </c>
      <c r="S106">
        <v>1</v>
      </c>
      <c r="T106">
        <f t="shared" si="28"/>
        <v>5.443878940841513E-7</v>
      </c>
      <c r="U106">
        <f t="shared" si="29"/>
        <v>-7.3782646610442981E-4</v>
      </c>
    </row>
    <row r="107" spans="1:21">
      <c r="A107" s="20" t="s">
        <v>170</v>
      </c>
      <c r="B107" s="16"/>
      <c r="C107" s="17">
        <v>54951.201699999998</v>
      </c>
      <c r="D107" s="17">
        <v>2.0000000000000001E-4</v>
      </c>
      <c r="E107" s="19">
        <f t="shared" si="23"/>
        <v>47898.96101563485</v>
      </c>
      <c r="F107" s="19">
        <f t="shared" ref="F107:F132" si="33">ROUND(2*E107,0)/2</f>
        <v>47899</v>
      </c>
      <c r="G107">
        <f t="shared" si="24"/>
        <v>-2.2573000002012122E-2</v>
      </c>
      <c r="K107">
        <f t="shared" si="32"/>
        <v>-2.2573000002012122E-2</v>
      </c>
      <c r="O107">
        <f t="shared" ca="1" si="31"/>
        <v>-2.9589756571083203E-2</v>
      </c>
      <c r="P107">
        <f t="shared" si="25"/>
        <v>-2.0484970220791654E-2</v>
      </c>
      <c r="Q107" s="2">
        <f t="shared" si="26"/>
        <v>39932.701699999998</v>
      </c>
      <c r="R107">
        <f t="shared" si="27"/>
        <v>4.3598683672635972E-6</v>
      </c>
      <c r="S107">
        <v>1</v>
      </c>
      <c r="T107">
        <f t="shared" si="28"/>
        <v>4.3598683672635972E-6</v>
      </c>
      <c r="U107">
        <f t="shared" si="29"/>
        <v>-2.0880297812204685E-3</v>
      </c>
    </row>
    <row r="108" spans="1:21">
      <c r="A108" s="20" t="s">
        <v>153</v>
      </c>
      <c r="B108" s="16" t="s">
        <v>30</v>
      </c>
      <c r="C108" s="17">
        <v>54954.384389999999</v>
      </c>
      <c r="D108" s="17">
        <v>2.9999999999999997E-4</v>
      </c>
      <c r="E108" s="19">
        <f t="shared" si="23"/>
        <v>47904.457633236452</v>
      </c>
      <c r="F108" s="19">
        <f t="shared" si="33"/>
        <v>47904.5</v>
      </c>
      <c r="G108">
        <f t="shared" si="24"/>
        <v>-2.4531499999284279E-2</v>
      </c>
      <c r="K108">
        <f t="shared" si="32"/>
        <v>-2.4531499999284279E-2</v>
      </c>
      <c r="O108">
        <f t="shared" ca="1" si="31"/>
        <v>-2.9541501693531313E-2</v>
      </c>
      <c r="P108">
        <f t="shared" si="25"/>
        <v>-2.0455408229527183E-2</v>
      </c>
      <c r="Q108" s="2">
        <f t="shared" si="26"/>
        <v>39935.884389999999</v>
      </c>
      <c r="R108">
        <f t="shared" si="27"/>
        <v>1.6614524115481528E-5</v>
      </c>
      <c r="S108">
        <v>1</v>
      </c>
      <c r="T108">
        <f t="shared" si="28"/>
        <v>1.6614524115481528E-5</v>
      </c>
      <c r="U108">
        <f t="shared" si="29"/>
        <v>-4.0760917697570953E-3</v>
      </c>
    </row>
    <row r="109" spans="1:21">
      <c r="A109" s="146" t="s">
        <v>491</v>
      </c>
      <c r="B109" s="147" t="s">
        <v>30</v>
      </c>
      <c r="C109" s="42">
        <v>54954.384400000003</v>
      </c>
      <c r="D109" s="42" t="s">
        <v>109</v>
      </c>
      <c r="E109" s="19">
        <f t="shared" si="23"/>
        <v>47904.457650506803</v>
      </c>
      <c r="F109">
        <f t="shared" si="33"/>
        <v>47904.5</v>
      </c>
      <c r="G109">
        <f t="shared" si="24"/>
        <v>-2.4521499995898921E-2</v>
      </c>
      <c r="K109">
        <f t="shared" si="32"/>
        <v>-2.4521499995898921E-2</v>
      </c>
      <c r="O109">
        <f t="shared" ca="1" si="31"/>
        <v>-2.9541501693531313E-2</v>
      </c>
      <c r="P109">
        <f t="shared" si="25"/>
        <v>-2.0455408229527183E-2</v>
      </c>
      <c r="Q109" s="2">
        <f t="shared" si="26"/>
        <v>39935.884400000003</v>
      </c>
      <c r="R109">
        <f t="shared" si="27"/>
        <v>1.6533102252556038E-5</v>
      </c>
      <c r="S109">
        <v>1</v>
      </c>
      <c r="T109">
        <f t="shared" si="28"/>
        <v>1.6533102252556038E-5</v>
      </c>
      <c r="U109">
        <f t="shared" si="29"/>
        <v>-4.0660917663717377E-3</v>
      </c>
    </row>
    <row r="110" spans="1:21">
      <c r="A110" s="17" t="s">
        <v>52</v>
      </c>
      <c r="B110" s="16" t="s">
        <v>25</v>
      </c>
      <c r="C110" s="17">
        <v>54955.832300000002</v>
      </c>
      <c r="D110" s="17">
        <v>1.1999999999999999E-3</v>
      </c>
      <c r="E110" s="19">
        <f t="shared" si="23"/>
        <v>47906.958224746006</v>
      </c>
      <c r="F110" s="19">
        <f t="shared" si="33"/>
        <v>47907</v>
      </c>
      <c r="G110">
        <f t="shared" si="24"/>
        <v>-2.4188999996113125E-2</v>
      </c>
      <c r="K110">
        <f t="shared" si="32"/>
        <v>-2.4188999996113125E-2</v>
      </c>
      <c r="O110">
        <f t="shared" ca="1" si="31"/>
        <v>-2.951956765828051E-2</v>
      </c>
      <c r="P110">
        <f t="shared" si="25"/>
        <v>-2.0441962065782526E-2</v>
      </c>
      <c r="Q110" s="2">
        <f t="shared" si="26"/>
        <v>39937.332300000002</v>
      </c>
      <c r="R110">
        <f t="shared" si="27"/>
        <v>1.4040293251336218E-5</v>
      </c>
      <c r="S110">
        <v>1</v>
      </c>
      <c r="T110">
        <f t="shared" si="28"/>
        <v>1.4040293251336218E-5</v>
      </c>
      <c r="U110">
        <f t="shared" si="29"/>
        <v>-3.747037930330599E-3</v>
      </c>
    </row>
    <row r="111" spans="1:21">
      <c r="A111" s="20" t="s">
        <v>170</v>
      </c>
      <c r="B111" s="16"/>
      <c r="C111" s="17">
        <v>55314.254000000001</v>
      </c>
      <c r="D111" s="17">
        <v>4.0000000000000002E-4</v>
      </c>
      <c r="E111" s="19">
        <f t="shared" si="23"/>
        <v>48525.965110435267</v>
      </c>
      <c r="F111" s="19">
        <f t="shared" si="33"/>
        <v>48526</v>
      </c>
      <c r="G111">
        <f t="shared" si="24"/>
        <v>-2.0201999999699183E-2</v>
      </c>
      <c r="K111">
        <f t="shared" si="32"/>
        <v>-2.0201999999699183E-2</v>
      </c>
      <c r="O111">
        <f t="shared" ca="1" si="31"/>
        <v>-2.4088700530172036E-2</v>
      </c>
      <c r="P111">
        <f t="shared" si="25"/>
        <v>-1.6941593053180437E-2</v>
      </c>
      <c r="Q111" s="2">
        <f t="shared" si="26"/>
        <v>40295.754000000001</v>
      </c>
      <c r="R111">
        <f t="shared" si="27"/>
        <v>1.0630253456907692E-5</v>
      </c>
      <c r="S111">
        <v>1</v>
      </c>
      <c r="T111">
        <f t="shared" si="28"/>
        <v>1.0630253456907692E-5</v>
      </c>
      <c r="U111">
        <f t="shared" si="29"/>
        <v>-3.2604069465187457E-3</v>
      </c>
    </row>
    <row r="112" spans="1:21">
      <c r="A112" s="20" t="s">
        <v>170</v>
      </c>
      <c r="B112" s="16"/>
      <c r="C112" s="17">
        <v>55327.282599999999</v>
      </c>
      <c r="D112" s="17">
        <v>2.0000000000000001E-4</v>
      </c>
      <c r="E112" s="19">
        <f t="shared" si="23"/>
        <v>48548.465961000096</v>
      </c>
      <c r="F112" s="19">
        <f t="shared" si="33"/>
        <v>48548.5</v>
      </c>
      <c r="G112">
        <f t="shared" si="24"/>
        <v>-1.9709499996679369E-2</v>
      </c>
      <c r="K112">
        <f t="shared" si="32"/>
        <v>-1.9709499996679369E-2</v>
      </c>
      <c r="O112">
        <f t="shared" ca="1" si="31"/>
        <v>-2.3891294212914471E-2</v>
      </c>
      <c r="P112">
        <f t="shared" si="25"/>
        <v>-1.6807938913780296E-2</v>
      </c>
      <c r="Q112" s="2">
        <f t="shared" si="26"/>
        <v>40308.782599999999</v>
      </c>
      <c r="R112">
        <f t="shared" si="27"/>
        <v>8.4190567177944441E-6</v>
      </c>
      <c r="S112">
        <v>1</v>
      </c>
      <c r="T112">
        <f t="shared" si="28"/>
        <v>8.4190567177944441E-6</v>
      </c>
      <c r="U112">
        <f t="shared" si="29"/>
        <v>-2.9015610828990734E-3</v>
      </c>
    </row>
    <row r="113" spans="1:21" ht="13.5" thickBot="1">
      <c r="A113" s="155" t="s">
        <v>170</v>
      </c>
      <c r="B113" s="16"/>
      <c r="C113" s="17">
        <v>55332.204599999997</v>
      </c>
      <c r="D113" s="17">
        <v>1E-4</v>
      </c>
      <c r="E113" s="19">
        <f t="shared" si="23"/>
        <v>48556.966428163105</v>
      </c>
      <c r="F113" s="19">
        <f t="shared" si="33"/>
        <v>48557</v>
      </c>
      <c r="G113">
        <f t="shared" si="24"/>
        <v>-1.9438999996054918E-2</v>
      </c>
      <c r="K113">
        <f t="shared" si="32"/>
        <v>-1.9438999996054918E-2</v>
      </c>
      <c r="O113">
        <f t="shared" ca="1" si="31"/>
        <v>-2.3816718493061606E-2</v>
      </c>
      <c r="P113">
        <f t="shared" si="25"/>
        <v>-1.6757330158543304E-2</v>
      </c>
      <c r="Q113" s="2">
        <f t="shared" si="26"/>
        <v>40313.704599999997</v>
      </c>
      <c r="R113">
        <f t="shared" si="27"/>
        <v>7.1913531174195621E-6</v>
      </c>
      <c r="S113">
        <v>1</v>
      </c>
      <c r="T113">
        <f t="shared" si="28"/>
        <v>7.1913531174195621E-6</v>
      </c>
      <c r="U113">
        <f t="shared" si="29"/>
        <v>-2.6816698375116133E-3</v>
      </c>
    </row>
    <row r="114" spans="1:21">
      <c r="A114" s="20" t="s">
        <v>170</v>
      </c>
      <c r="B114" s="16"/>
      <c r="C114" s="17">
        <v>55337.126100000001</v>
      </c>
      <c r="D114" s="17">
        <v>2.0000000000000001E-4</v>
      </c>
      <c r="E114" s="19">
        <f t="shared" si="23"/>
        <v>48565.466031808537</v>
      </c>
      <c r="F114" s="19">
        <f t="shared" si="33"/>
        <v>48565.5</v>
      </c>
      <c r="G114">
        <f t="shared" si="24"/>
        <v>-1.9668499997351319E-2</v>
      </c>
      <c r="K114">
        <f t="shared" si="32"/>
        <v>-1.9668499997351319E-2</v>
      </c>
      <c r="O114">
        <f t="shared" ca="1" si="31"/>
        <v>-2.3742142773208741E-2</v>
      </c>
      <c r="P114">
        <f t="shared" si="25"/>
        <v>-1.6706657137020242E-2</v>
      </c>
      <c r="Q114" s="2">
        <f t="shared" si="26"/>
        <v>40318.626100000001</v>
      </c>
      <c r="R114">
        <f t="shared" si="27"/>
        <v>8.772513129294172E-6</v>
      </c>
      <c r="S114">
        <v>1</v>
      </c>
      <c r="T114">
        <f t="shared" si="28"/>
        <v>8.772513129294172E-6</v>
      </c>
      <c r="U114">
        <f t="shared" si="29"/>
        <v>-2.9618428603310765E-3</v>
      </c>
    </row>
    <row r="115" spans="1:21">
      <c r="A115" s="20" t="s">
        <v>170</v>
      </c>
      <c r="B115" s="16"/>
      <c r="C115" s="17">
        <v>55350.154499999997</v>
      </c>
      <c r="D115" s="17">
        <v>2.0000000000000001E-4</v>
      </c>
      <c r="E115" s="19">
        <f t="shared" si="23"/>
        <v>48587.96653696632</v>
      </c>
      <c r="F115" s="19">
        <f t="shared" si="33"/>
        <v>48588</v>
      </c>
      <c r="G115">
        <f t="shared" si="24"/>
        <v>-1.9376000003830995E-2</v>
      </c>
      <c r="K115">
        <f t="shared" si="32"/>
        <v>-1.9376000003830995E-2</v>
      </c>
      <c r="O115">
        <f t="shared" ca="1" si="31"/>
        <v>-2.3544736455951176E-2</v>
      </c>
      <c r="P115">
        <f t="shared" si="25"/>
        <v>-1.6572212455584934E-2</v>
      </c>
      <c r="Q115" s="2">
        <f t="shared" si="26"/>
        <v>40331.654499999997</v>
      </c>
      <c r="R115">
        <f t="shared" si="27"/>
        <v>7.8612246156996613E-6</v>
      </c>
      <c r="S115">
        <v>1</v>
      </c>
      <c r="T115">
        <f t="shared" si="28"/>
        <v>7.8612246156996613E-6</v>
      </c>
      <c r="U115">
        <f t="shared" si="29"/>
        <v>-2.8037875482460617E-3</v>
      </c>
    </row>
    <row r="116" spans="1:21">
      <c r="A116" s="20" t="s">
        <v>170</v>
      </c>
      <c r="B116" s="16"/>
      <c r="C116" s="17">
        <v>55352.180899999999</v>
      </c>
      <c r="D116" s="17">
        <v>2.0000000000000001E-4</v>
      </c>
      <c r="E116" s="19">
        <f t="shared" ref="E116:E131" si="34">+(C116-C$7)/C$8</f>
        <v>48591.466201057985</v>
      </c>
      <c r="F116" s="19">
        <f t="shared" si="33"/>
        <v>48591.5</v>
      </c>
      <c r="G116">
        <f t="shared" ref="G116:G131" si="35">+C116-(C$7+F116*C$8)</f>
        <v>-1.9570500000554603E-2</v>
      </c>
      <c r="K116">
        <f t="shared" ref="K116:K131" si="36">G116</f>
        <v>-1.9570500000554603E-2</v>
      </c>
      <c r="O116">
        <f t="shared" ref="O116:O131" ca="1" si="37">+C$11+C$12*$F116</f>
        <v>-2.3514028806600029E-2</v>
      </c>
      <c r="P116">
        <f t="shared" ref="P116:P131" si="38">+D$11+D$12*F116+D$13*F116^2</f>
        <v>-1.6551258366278576E-2</v>
      </c>
      <c r="Q116" s="2">
        <f t="shared" ref="Q116:Q131" si="39">+C116-15018.5</f>
        <v>40333.680899999999</v>
      </c>
      <c r="R116">
        <f t="shared" ref="R116:R131" si="40">+(P116-G116)^2</f>
        <v>9.1158200461457703E-6</v>
      </c>
      <c r="S116">
        <v>1</v>
      </c>
      <c r="T116">
        <f t="shared" ref="T116:T131" si="41">S116*R116</f>
        <v>9.1158200461457703E-6</v>
      </c>
      <c r="U116">
        <f t="shared" ref="U116:U131" si="42">+G116-P116</f>
        <v>-3.0192416342760264E-3</v>
      </c>
    </row>
    <row r="117" spans="1:21">
      <c r="A117" s="20" t="s">
        <v>170</v>
      </c>
      <c r="B117" s="16"/>
      <c r="C117" s="17">
        <v>55353.048499999997</v>
      </c>
      <c r="D117" s="17">
        <v>2.0000000000000001E-4</v>
      </c>
      <c r="E117" s="19">
        <f t="shared" si="34"/>
        <v>48592.964576781393</v>
      </c>
      <c r="F117" s="19">
        <f t="shared" si="33"/>
        <v>48593</v>
      </c>
      <c r="G117">
        <f t="shared" si="35"/>
        <v>-2.0511000002443325E-2</v>
      </c>
      <c r="K117">
        <f t="shared" si="36"/>
        <v>-2.0511000002443325E-2</v>
      </c>
      <c r="O117">
        <f t="shared" ca="1" si="37"/>
        <v>-2.3500868385449514E-2</v>
      </c>
      <c r="P117">
        <f t="shared" si="38"/>
        <v>-1.6542274706669691E-2</v>
      </c>
      <c r="Q117" s="2">
        <f t="shared" si="39"/>
        <v>40334.548499999997</v>
      </c>
      <c r="R117">
        <f t="shared" si="40"/>
        <v>1.5750780473313521E-5</v>
      </c>
      <c r="S117">
        <v>1</v>
      </c>
      <c r="T117">
        <f t="shared" si="41"/>
        <v>1.5750780473313521E-5</v>
      </c>
      <c r="U117">
        <f t="shared" si="42"/>
        <v>-3.9687252957736341E-3</v>
      </c>
    </row>
    <row r="118" spans="1:21">
      <c r="A118" s="20" t="s">
        <v>170</v>
      </c>
      <c r="B118" s="16" t="s">
        <v>25</v>
      </c>
      <c r="C118" s="17">
        <v>55354.207399999999</v>
      </c>
      <c r="D118" s="17">
        <v>2.9999999999999997E-4</v>
      </c>
      <c r="E118" s="19">
        <f t="shared" si="34"/>
        <v>48594.966037853163</v>
      </c>
      <c r="F118" s="19">
        <f t="shared" si="33"/>
        <v>48595</v>
      </c>
      <c r="G118">
        <f t="shared" si="35"/>
        <v>-1.9664999999804422E-2</v>
      </c>
      <c r="K118">
        <f t="shared" si="36"/>
        <v>-1.9664999999804422E-2</v>
      </c>
      <c r="O118">
        <f t="shared" ca="1" si="37"/>
        <v>-2.3483321157248827E-2</v>
      </c>
      <c r="P118">
        <f t="shared" si="38"/>
        <v>-1.6530293380612404E-2</v>
      </c>
      <c r="Q118" s="2">
        <f t="shared" si="39"/>
        <v>40335.707399999999</v>
      </c>
      <c r="R118">
        <f t="shared" si="40"/>
        <v>9.8263855884062517E-6</v>
      </c>
      <c r="S118">
        <v>1</v>
      </c>
      <c r="T118">
        <f t="shared" si="41"/>
        <v>9.8263855884062517E-6</v>
      </c>
      <c r="U118">
        <f t="shared" si="42"/>
        <v>-3.1347066191920181E-3</v>
      </c>
    </row>
    <row r="119" spans="1:21">
      <c r="A119" s="20" t="s">
        <v>169</v>
      </c>
      <c r="B119" s="16" t="s">
        <v>30</v>
      </c>
      <c r="C119" s="17">
        <v>55629.536719999996</v>
      </c>
      <c r="D119" s="17">
        <v>1E-4</v>
      </c>
      <c r="E119" s="19">
        <f t="shared" si="34"/>
        <v>49070.46945997337</v>
      </c>
      <c r="F119" s="19">
        <f t="shared" si="33"/>
        <v>49070.5</v>
      </c>
      <c r="G119">
        <f t="shared" si="35"/>
        <v>-1.7683500002021901E-2</v>
      </c>
      <c r="K119">
        <f t="shared" si="36"/>
        <v>-1.7683500002021901E-2</v>
      </c>
      <c r="O119">
        <f t="shared" ca="1" si="37"/>
        <v>-1.9311467652538716E-2</v>
      </c>
      <c r="P119">
        <f t="shared" si="38"/>
        <v>-1.3580752206227231E-2</v>
      </c>
      <c r="Q119" s="2">
        <f t="shared" si="39"/>
        <v>40611.036719999996</v>
      </c>
      <c r="R119">
        <f t="shared" si="40"/>
        <v>1.6832539475898023E-5</v>
      </c>
      <c r="S119">
        <v>1</v>
      </c>
      <c r="T119">
        <f t="shared" si="41"/>
        <v>1.6832539475898023E-5</v>
      </c>
      <c r="U119">
        <f t="shared" si="42"/>
        <v>-4.1027477957946701E-3</v>
      </c>
    </row>
    <row r="120" spans="1:21">
      <c r="A120" s="20" t="s">
        <v>169</v>
      </c>
      <c r="B120" s="16" t="s">
        <v>30</v>
      </c>
      <c r="C120" s="17">
        <v>55661.382850000002</v>
      </c>
      <c r="D120" s="17">
        <v>1E-4</v>
      </c>
      <c r="E120" s="19">
        <f t="shared" si="34"/>
        <v>49125.468846875883</v>
      </c>
      <c r="F120" s="19">
        <f t="shared" si="33"/>
        <v>49125.5</v>
      </c>
      <c r="G120">
        <f t="shared" si="35"/>
        <v>-1.8038499991234858E-2</v>
      </c>
      <c r="K120">
        <f t="shared" si="36"/>
        <v>-1.8038499991234858E-2</v>
      </c>
      <c r="O120">
        <f t="shared" ca="1" si="37"/>
        <v>-1.8828918877020207E-2</v>
      </c>
      <c r="P120">
        <f t="shared" si="38"/>
        <v>-1.322660883364013E-2</v>
      </c>
      <c r="Q120" s="2">
        <f t="shared" si="39"/>
        <v>40642.882850000002</v>
      </c>
      <c r="R120">
        <f t="shared" si="40"/>
        <v>2.3154296512538327E-5</v>
      </c>
      <c r="S120">
        <v>1</v>
      </c>
      <c r="T120">
        <f t="shared" si="41"/>
        <v>2.3154296512538327E-5</v>
      </c>
      <c r="U120">
        <f t="shared" si="42"/>
        <v>-4.8118911575947276E-3</v>
      </c>
    </row>
    <row r="121" spans="1:21">
      <c r="A121" s="12" t="s">
        <v>154</v>
      </c>
      <c r="B121" s="14" t="s">
        <v>25</v>
      </c>
      <c r="C121" s="12">
        <v>55666.886100000003</v>
      </c>
      <c r="D121" s="12">
        <v>2.9999999999999997E-4</v>
      </c>
      <c r="E121" s="19">
        <f t="shared" si="34"/>
        <v>49134.973153238112</v>
      </c>
      <c r="F121" s="19">
        <f t="shared" si="33"/>
        <v>49135</v>
      </c>
      <c r="G121">
        <f t="shared" si="35"/>
        <v>-1.5544999994745012E-2</v>
      </c>
      <c r="K121">
        <f t="shared" si="36"/>
        <v>-1.5544999994745012E-2</v>
      </c>
      <c r="O121">
        <f t="shared" ca="1" si="37"/>
        <v>-1.8745569543066998E-2</v>
      </c>
      <c r="P121">
        <f t="shared" si="38"/>
        <v>-1.3165166094551983E-2</v>
      </c>
      <c r="Q121" s="2">
        <f t="shared" si="39"/>
        <v>40648.386100000003</v>
      </c>
      <c r="R121">
        <f t="shared" si="40"/>
        <v>5.6636093925079644E-6</v>
      </c>
      <c r="S121">
        <v>1</v>
      </c>
      <c r="T121">
        <f t="shared" si="41"/>
        <v>5.6636093925079644E-6</v>
      </c>
      <c r="U121">
        <f t="shared" si="42"/>
        <v>-2.3798339001930291E-3</v>
      </c>
    </row>
    <row r="122" spans="1:21">
      <c r="A122" s="20" t="s">
        <v>169</v>
      </c>
      <c r="B122" s="16" t="s">
        <v>25</v>
      </c>
      <c r="C122" s="17">
        <v>55670.359909999999</v>
      </c>
      <c r="D122" s="17">
        <v>1E-4</v>
      </c>
      <c r="E122" s="19">
        <f t="shared" si="34"/>
        <v>49140.972545321725</v>
      </c>
      <c r="F122" s="19">
        <f t="shared" si="33"/>
        <v>49141</v>
      </c>
      <c r="G122">
        <f t="shared" si="35"/>
        <v>-1.5896999997494277E-2</v>
      </c>
      <c r="K122">
        <f t="shared" si="36"/>
        <v>-1.5896999997494277E-2</v>
      </c>
      <c r="O122">
        <f t="shared" ca="1" si="37"/>
        <v>-1.8692927858464992E-2</v>
      </c>
      <c r="P122">
        <f t="shared" si="38"/>
        <v>-1.3126318792382463E-2</v>
      </c>
      <c r="Q122" s="2">
        <f t="shared" si="39"/>
        <v>40651.859909999999</v>
      </c>
      <c r="R122">
        <f t="shared" si="40"/>
        <v>7.6766743403598503E-6</v>
      </c>
      <c r="S122">
        <v>1</v>
      </c>
      <c r="T122">
        <f t="shared" si="41"/>
        <v>7.6766743403598503E-6</v>
      </c>
      <c r="U122">
        <f t="shared" si="42"/>
        <v>-2.7706812051118135E-3</v>
      </c>
    </row>
    <row r="123" spans="1:21">
      <c r="A123" s="20" t="s">
        <v>169</v>
      </c>
      <c r="B123" s="16" t="s">
        <v>25</v>
      </c>
      <c r="C123" s="17">
        <v>55968.560740000001</v>
      </c>
      <c r="D123" s="17">
        <v>2.9999999999999997E-4</v>
      </c>
      <c r="E123" s="19">
        <f t="shared" si="34"/>
        <v>49655.975869864451</v>
      </c>
      <c r="F123" s="19">
        <f t="shared" si="33"/>
        <v>49656</v>
      </c>
      <c r="G123">
        <f t="shared" si="35"/>
        <v>-1.3972000000649132E-2</v>
      </c>
      <c r="K123">
        <f t="shared" si="36"/>
        <v>-1.3972000000649132E-2</v>
      </c>
      <c r="O123">
        <f t="shared" ca="1" si="37"/>
        <v>-1.4174516596791531E-2</v>
      </c>
      <c r="P123">
        <f t="shared" si="38"/>
        <v>-9.672592424419868E-3</v>
      </c>
      <c r="Q123" s="2">
        <f t="shared" si="39"/>
        <v>40950.060740000001</v>
      </c>
      <c r="R123">
        <f t="shared" si="40"/>
        <v>1.8484905506537592E-5</v>
      </c>
      <c r="S123">
        <v>1</v>
      </c>
      <c r="T123">
        <f t="shared" si="41"/>
        <v>1.8484905506537592E-5</v>
      </c>
      <c r="U123">
        <f t="shared" si="42"/>
        <v>-4.2994075762292638E-3</v>
      </c>
    </row>
    <row r="124" spans="1:21">
      <c r="A124" s="148" t="s">
        <v>169</v>
      </c>
      <c r="B124" s="149" t="s">
        <v>30</v>
      </c>
      <c r="C124" s="150">
        <v>56009.382239999999</v>
      </c>
      <c r="D124" s="150">
        <v>5.9999999999999995E-4</v>
      </c>
      <c r="E124" s="119">
        <f t="shared" si="34"/>
        <v>49726.476036523345</v>
      </c>
      <c r="F124">
        <f t="shared" si="33"/>
        <v>49726.5</v>
      </c>
      <c r="G124">
        <f t="shared" si="35"/>
        <v>-1.3875500000722241E-2</v>
      </c>
      <c r="K124">
        <f t="shared" si="36"/>
        <v>-1.3875500000722241E-2</v>
      </c>
      <c r="O124">
        <f t="shared" ca="1" si="37"/>
        <v>-1.3555976802717806E-2</v>
      </c>
      <c r="P124">
        <f t="shared" si="38"/>
        <v>-9.1814425025702473E-3</v>
      </c>
      <c r="Q124" s="2">
        <f t="shared" si="39"/>
        <v>40990.882239999999</v>
      </c>
      <c r="R124">
        <f t="shared" si="40"/>
        <v>2.203417579595695E-5</v>
      </c>
      <c r="S124">
        <v>1</v>
      </c>
      <c r="T124">
        <f t="shared" si="41"/>
        <v>2.203417579595695E-5</v>
      </c>
      <c r="U124">
        <f t="shared" si="42"/>
        <v>-4.6940574981519934E-3</v>
      </c>
    </row>
    <row r="125" spans="1:21">
      <c r="A125" s="18" t="s">
        <v>167</v>
      </c>
      <c r="B125" s="16"/>
      <c r="C125" s="17">
        <v>56019.804799999998</v>
      </c>
      <c r="D125" s="17">
        <v>2.0000000000000001E-4</v>
      </c>
      <c r="E125" s="19">
        <f t="shared" si="34"/>
        <v>49744.476164323947</v>
      </c>
      <c r="F125">
        <f t="shared" si="33"/>
        <v>49744.5</v>
      </c>
      <c r="G125">
        <f t="shared" si="35"/>
        <v>-1.3801499997498468E-2</v>
      </c>
      <c r="K125">
        <f t="shared" si="36"/>
        <v>-1.3801499997498468E-2</v>
      </c>
      <c r="O125">
        <f t="shared" ca="1" si="37"/>
        <v>-1.3398051748911732E-2</v>
      </c>
      <c r="P125">
        <f t="shared" si="38"/>
        <v>-9.0553340367502955E-3</v>
      </c>
      <c r="Q125" s="2">
        <f t="shared" si="39"/>
        <v>41001.304799999998</v>
      </c>
      <c r="R125">
        <f t="shared" si="40"/>
        <v>2.2526091326964621E-5</v>
      </c>
      <c r="S125">
        <v>1</v>
      </c>
      <c r="T125">
        <f t="shared" si="41"/>
        <v>2.2526091326964621E-5</v>
      </c>
      <c r="U125">
        <f t="shared" si="42"/>
        <v>-4.7461659607481721E-3</v>
      </c>
    </row>
    <row r="126" spans="1:21">
      <c r="A126" s="17" t="s">
        <v>166</v>
      </c>
      <c r="B126" s="16" t="s">
        <v>25</v>
      </c>
      <c r="C126" s="17">
        <v>56047.889499999997</v>
      </c>
      <c r="D126" s="17">
        <v>2.0000000000000001E-4</v>
      </c>
      <c r="E126" s="19">
        <f t="shared" si="34"/>
        <v>49792.979429283951</v>
      </c>
      <c r="F126">
        <f t="shared" si="33"/>
        <v>49793</v>
      </c>
      <c r="G126">
        <f t="shared" si="35"/>
        <v>-1.191100000141887E-2</v>
      </c>
      <c r="K126">
        <f t="shared" si="36"/>
        <v>-1.191100000141887E-2</v>
      </c>
      <c r="O126">
        <f t="shared" ca="1" si="37"/>
        <v>-1.29725314650454E-2</v>
      </c>
      <c r="P126">
        <f t="shared" si="38"/>
        <v>-8.714107353664291E-3</v>
      </c>
      <c r="Q126" s="2">
        <f t="shared" si="39"/>
        <v>41029.389499999997</v>
      </c>
      <c r="R126">
        <f t="shared" si="40"/>
        <v>1.0220122601267282E-5</v>
      </c>
      <c r="S126">
        <v>1</v>
      </c>
      <c r="T126">
        <f t="shared" si="41"/>
        <v>1.0220122601267282E-5</v>
      </c>
      <c r="U126">
        <f t="shared" si="42"/>
        <v>-3.1968926477545789E-3</v>
      </c>
    </row>
    <row r="127" spans="1:21">
      <c r="A127" s="110" t="s">
        <v>497</v>
      </c>
      <c r="B127" s="156" t="s">
        <v>25</v>
      </c>
      <c r="C127" s="157">
        <v>56711.461510000001</v>
      </c>
      <c r="D127" s="110">
        <v>2.0000000000000001E-4</v>
      </c>
      <c r="E127" s="19">
        <f t="shared" si="34"/>
        <v>50938.991635968625</v>
      </c>
      <c r="F127" s="19">
        <f t="shared" si="33"/>
        <v>50939</v>
      </c>
      <c r="G127">
        <f t="shared" si="35"/>
        <v>-4.8429999951622449E-3</v>
      </c>
      <c r="K127">
        <f t="shared" si="36"/>
        <v>-4.8429999951622449E-3</v>
      </c>
      <c r="O127">
        <f t="shared" ca="1" si="37"/>
        <v>-2.9179697060595089E-3</v>
      </c>
      <c r="P127">
        <f t="shared" si="38"/>
        <v>-4.2491689050239145E-5</v>
      </c>
      <c r="Q127" s="2">
        <f t="shared" si="39"/>
        <v>41692.961510000001</v>
      </c>
      <c r="R127">
        <f t="shared" si="40"/>
        <v>2.3044879997050359E-5</v>
      </c>
      <c r="S127">
        <v>1</v>
      </c>
      <c r="T127">
        <f t="shared" si="41"/>
        <v>2.3044879997050359E-5</v>
      </c>
      <c r="U127">
        <f t="shared" si="42"/>
        <v>-4.8005083061120057E-3</v>
      </c>
    </row>
    <row r="128" spans="1:21">
      <c r="A128" s="110" t="s">
        <v>497</v>
      </c>
      <c r="B128" s="156" t="s">
        <v>30</v>
      </c>
      <c r="C128" s="157">
        <v>56746.49265</v>
      </c>
      <c r="D128" s="110">
        <v>2.0000000000000001E-4</v>
      </c>
      <c r="E128" s="19">
        <f t="shared" si="34"/>
        <v>50999.491647194351</v>
      </c>
      <c r="F128" s="19">
        <f t="shared" si="33"/>
        <v>50999.5</v>
      </c>
      <c r="G128">
        <f t="shared" si="35"/>
        <v>-4.8364999965997413E-3</v>
      </c>
      <c r="K128">
        <f t="shared" si="36"/>
        <v>-4.8364999965997413E-3</v>
      </c>
      <c r="O128">
        <f t="shared" ca="1" si="37"/>
        <v>-2.3871660529891647E-3</v>
      </c>
      <c r="P128">
        <f t="shared" si="38"/>
        <v>4.4776673289925739E-4</v>
      </c>
      <c r="Q128" s="2">
        <f t="shared" si="39"/>
        <v>41727.99265</v>
      </c>
      <c r="R128">
        <f t="shared" si="40"/>
        <v>2.7923474868490044E-5</v>
      </c>
      <c r="S128">
        <v>1</v>
      </c>
      <c r="T128">
        <f t="shared" si="41"/>
        <v>2.7923474868490044E-5</v>
      </c>
      <c r="U128">
        <f t="shared" si="42"/>
        <v>-5.2842667294989987E-3</v>
      </c>
    </row>
    <row r="129" spans="1:21">
      <c r="A129" s="158" t="s">
        <v>498</v>
      </c>
      <c r="B129" s="159" t="s">
        <v>30</v>
      </c>
      <c r="C129" s="160">
        <v>57123.443979999996</v>
      </c>
      <c r="D129" s="160">
        <v>2.0000000000000001E-4</v>
      </c>
      <c r="E129" s="19">
        <f t="shared" si="34"/>
        <v>51650.499855792557</v>
      </c>
      <c r="F129" s="19">
        <f t="shared" si="33"/>
        <v>51650.5</v>
      </c>
      <c r="G129">
        <f t="shared" si="35"/>
        <v>-8.3500002801883966E-5</v>
      </c>
      <c r="K129">
        <f t="shared" si="36"/>
        <v>-8.3500002801883966E-5</v>
      </c>
      <c r="O129">
        <f t="shared" ca="1" si="37"/>
        <v>3.3244567263300273E-3</v>
      </c>
      <c r="P129">
        <f t="shared" si="38"/>
        <v>5.9291113338397761E-3</v>
      </c>
      <c r="Q129" s="2">
        <f t="shared" si="39"/>
        <v>42104.943979999996</v>
      </c>
      <c r="R129">
        <f t="shared" si="40"/>
        <v>3.6151495085511812E-5</v>
      </c>
      <c r="S129">
        <v>1</v>
      </c>
      <c r="T129">
        <f t="shared" si="41"/>
        <v>3.6151495085511812E-5</v>
      </c>
      <c r="U129">
        <f t="shared" si="42"/>
        <v>-6.01261133664166E-3</v>
      </c>
    </row>
    <row r="130" spans="1:21">
      <c r="A130" s="158" t="s">
        <v>498</v>
      </c>
      <c r="B130" s="159" t="s">
        <v>25</v>
      </c>
      <c r="C130" s="160">
        <v>57150.36982</v>
      </c>
      <c r="D130" s="160">
        <v>2.0000000000000001E-4</v>
      </c>
      <c r="E130" s="19">
        <f t="shared" si="34"/>
        <v>51697.001728762218</v>
      </c>
      <c r="F130" s="19">
        <f t="shared" si="33"/>
        <v>51697</v>
      </c>
      <c r="G130">
        <f t="shared" si="35"/>
        <v>1.0010000041802414E-3</v>
      </c>
      <c r="K130">
        <f t="shared" si="36"/>
        <v>1.0010000041802414E-3</v>
      </c>
      <c r="O130">
        <f t="shared" ca="1" si="37"/>
        <v>3.7324297819957275E-3</v>
      </c>
      <c r="P130">
        <f t="shared" si="38"/>
        <v>6.3350608386179008E-3</v>
      </c>
      <c r="Q130" s="2">
        <f t="shared" si="39"/>
        <v>42131.86982</v>
      </c>
      <c r="R130">
        <f t="shared" si="40"/>
        <v>2.8452204985481779E-5</v>
      </c>
      <c r="S130">
        <v>1</v>
      </c>
      <c r="T130">
        <f t="shared" si="41"/>
        <v>2.8452204985481779E-5</v>
      </c>
      <c r="U130">
        <f t="shared" si="42"/>
        <v>-5.3340608344376594E-3</v>
      </c>
    </row>
    <row r="131" spans="1:21">
      <c r="A131" s="158" t="s">
        <v>498</v>
      </c>
      <c r="B131" s="159" t="s">
        <v>30</v>
      </c>
      <c r="C131" s="160">
        <v>57639.362130000001</v>
      </c>
      <c r="D131" s="160">
        <v>4.0000000000000002E-4</v>
      </c>
      <c r="E131" s="19">
        <f t="shared" si="34"/>
        <v>52541.50865158275</v>
      </c>
      <c r="F131" s="19">
        <f t="shared" si="33"/>
        <v>52541.5</v>
      </c>
      <c r="G131">
        <f t="shared" si="35"/>
        <v>5.0095000042347237E-3</v>
      </c>
      <c r="K131">
        <f t="shared" si="36"/>
        <v>5.0095000042347237E-3</v>
      </c>
      <c r="O131">
        <f t="shared" ca="1" si="37"/>
        <v>1.1141746889730075E-2</v>
      </c>
      <c r="P131">
        <f t="shared" si="38"/>
        <v>1.4042279104950595E-2</v>
      </c>
      <c r="Q131" s="2">
        <f t="shared" si="39"/>
        <v>42620.862130000001</v>
      </c>
      <c r="R131">
        <f t="shared" si="40"/>
        <v>8.1591098282329417E-5</v>
      </c>
      <c r="S131">
        <v>1</v>
      </c>
      <c r="T131">
        <f t="shared" si="41"/>
        <v>8.1591098282329417E-5</v>
      </c>
      <c r="U131">
        <f t="shared" si="42"/>
        <v>-9.0327791007158709E-3</v>
      </c>
    </row>
    <row r="132" spans="1:21">
      <c r="A132" s="18" t="s">
        <v>499</v>
      </c>
      <c r="B132" s="147"/>
      <c r="C132" s="150">
        <v>58943.937700000002</v>
      </c>
      <c r="D132" s="150">
        <v>2.9999999999999997E-4</v>
      </c>
      <c r="E132" s="19">
        <f>+(C132-C$7)/C$8</f>
        <v>54794.556557811644</v>
      </c>
      <c r="F132" s="19">
        <f t="shared" si="33"/>
        <v>54794.5</v>
      </c>
      <c r="G132">
        <f>+C132-(C$7+F132*C$8)</f>
        <v>3.2748500008892734E-2</v>
      </c>
      <c r="K132">
        <f>G132</f>
        <v>3.2748500008892734E-2</v>
      </c>
      <c r="O132">
        <f ca="1">+C$11+C$12*$F132</f>
        <v>3.0908699457788735E-2</v>
      </c>
      <c r="P132">
        <f>+D$11+D$12*F132+D$13*F132^2</f>
        <v>3.7707745608629217E-2</v>
      </c>
      <c r="Q132" s="2">
        <f>+C132-15018.5</f>
        <v>43925.437700000002</v>
      </c>
      <c r="R132">
        <f>+(P132-G132)^2</f>
        <v>2.4594116918505675E-5</v>
      </c>
      <c r="S132">
        <v>1</v>
      </c>
      <c r="T132">
        <f>S132*R132</f>
        <v>2.4594116918505675E-5</v>
      </c>
      <c r="U132">
        <f>+G132-P132</f>
        <v>-4.9592455997364837E-3</v>
      </c>
    </row>
    <row r="133" spans="1:21">
      <c r="A133" s="161" t="s">
        <v>500</v>
      </c>
      <c r="B133" s="162" t="s">
        <v>25</v>
      </c>
      <c r="C133" s="163">
        <v>57902.542710000183</v>
      </c>
      <c r="D133" s="163">
        <v>5.0000000000000001E-4</v>
      </c>
      <c r="E133" s="19">
        <f>+(C133-C$7)/C$8</f>
        <v>52996.030772313185</v>
      </c>
      <c r="F133" s="19">
        <f>ROUND(2*E133,0)/2</f>
        <v>52996</v>
      </c>
      <c r="G133">
        <f>+C133-(C$7+F133*C$8)</f>
        <v>1.7818000182160176E-2</v>
      </c>
      <c r="K133">
        <f>G133</f>
        <v>1.7818000182160176E-2</v>
      </c>
      <c r="O133">
        <f ca="1">+C$11+C$12*$F133</f>
        <v>1.5129354498333136E-2</v>
      </c>
      <c r="P133">
        <f>+D$11+D$12*F133+D$13*F133^2</f>
        <v>1.8452791661456303E-2</v>
      </c>
      <c r="Q133" s="2">
        <f>+C133-15018.5</f>
        <v>42884.042710000183</v>
      </c>
      <c r="R133">
        <f>+(P133-G133)^2</f>
        <v>4.0296022218696427E-7</v>
      </c>
      <c r="S133">
        <v>1</v>
      </c>
      <c r="T133">
        <f>S133*R133</f>
        <v>4.0296022218696427E-7</v>
      </c>
      <c r="U133">
        <f>+G133-P133</f>
        <v>-6.3479147929612623E-4</v>
      </c>
    </row>
    <row r="134" spans="1:21">
      <c r="A134" s="161" t="s">
        <v>500</v>
      </c>
      <c r="B134" s="162" t="s">
        <v>25</v>
      </c>
      <c r="C134" s="163">
        <v>57902.542849999852</v>
      </c>
      <c r="D134" s="163">
        <v>5.9999999999999995E-4</v>
      </c>
      <c r="E134" s="19">
        <f>+(C134-C$7)/C$8</f>
        <v>52996.031014097534</v>
      </c>
      <c r="F134" s="19">
        <f>ROUND(2*E134,0)/2</f>
        <v>52996</v>
      </c>
      <c r="G134">
        <f>+C134-(C$7+F134*C$8)</f>
        <v>1.7957999851205386E-2</v>
      </c>
      <c r="K134">
        <f>G134</f>
        <v>1.7957999851205386E-2</v>
      </c>
      <c r="O134">
        <f ca="1">+C$11+C$12*$F134</f>
        <v>1.5129354498333136E-2</v>
      </c>
      <c r="P134">
        <f>+D$11+D$12*F134+D$13*F134^2</f>
        <v>1.8452791661456303E-2</v>
      </c>
      <c r="Q134" s="2">
        <f>+C134-15018.5</f>
        <v>42884.042849999852</v>
      </c>
      <c r="R134">
        <f>+(P134-G134)^2</f>
        <v>2.4481893549137879E-7</v>
      </c>
      <c r="S134">
        <v>1</v>
      </c>
      <c r="T134">
        <f>S134*R134</f>
        <v>2.4481893549137879E-7</v>
      </c>
      <c r="U134">
        <f>+G134-P134</f>
        <v>-4.9479181025091634E-4</v>
      </c>
    </row>
    <row r="135" spans="1:21">
      <c r="A135" s="164" t="s">
        <v>501</v>
      </c>
      <c r="B135" s="165" t="s">
        <v>25</v>
      </c>
      <c r="C135" s="166">
        <v>59330.444199999998</v>
      </c>
      <c r="D135" s="164">
        <v>1.1000000000000001E-3</v>
      </c>
      <c r="E135" s="19">
        <f>+(C135-C$7)/C$8</f>
        <v>55462.066881164435</v>
      </c>
      <c r="F135" s="19">
        <f>ROUND(2*E135,0)/2</f>
        <v>55462</v>
      </c>
      <c r="G135">
        <f>+C135-(C$7+F135*C$8)</f>
        <v>3.8725999998860061E-2</v>
      </c>
      <c r="K135">
        <f>G135</f>
        <v>3.8725999998860061E-2</v>
      </c>
      <c r="O135">
        <f ca="1">+C$11+C$12*$F135</f>
        <v>3.6765086869763486E-2</v>
      </c>
      <c r="P135">
        <f>+D$11+D$12*F135+D$13*F135^2</f>
        <v>4.5586161594346475E-2</v>
      </c>
      <c r="Q135" s="2">
        <f>+C135-15018.5</f>
        <v>44311.944199999998</v>
      </c>
      <c r="R135">
        <f>+(P135-G135)^2</f>
        <v>4.70618171161867E-5</v>
      </c>
      <c r="S135">
        <v>1</v>
      </c>
      <c r="T135">
        <f>S135*R135</f>
        <v>4.70618171161867E-5</v>
      </c>
      <c r="U135">
        <f>+G135-P135</f>
        <v>-6.8601615954864137E-3</v>
      </c>
    </row>
    <row r="136" spans="1:21">
      <c r="C136" s="23"/>
      <c r="D136" s="23"/>
    </row>
    <row r="137" spans="1:21">
      <c r="C137" s="23"/>
      <c r="D137" s="23"/>
    </row>
    <row r="138" spans="1:21">
      <c r="C138" s="23"/>
      <c r="D138" s="23"/>
    </row>
    <row r="139" spans="1:21">
      <c r="C139" s="23"/>
      <c r="D139" s="23"/>
    </row>
    <row r="140" spans="1:21">
      <c r="C140" s="23"/>
      <c r="D140" s="23"/>
    </row>
    <row r="141" spans="1:21">
      <c r="C141" s="23"/>
      <c r="D141" s="23"/>
    </row>
    <row r="142" spans="1:21">
      <c r="C142" s="23"/>
      <c r="D142" s="23"/>
    </row>
    <row r="143" spans="1:21">
      <c r="C143" s="23"/>
      <c r="D143" s="23"/>
    </row>
    <row r="144" spans="1:21">
      <c r="C144" s="23"/>
      <c r="D144" s="23"/>
    </row>
    <row r="145" spans="3:4">
      <c r="C145" s="23"/>
      <c r="D145" s="23"/>
    </row>
    <row r="146" spans="3:4">
      <c r="C146" s="23"/>
      <c r="D146" s="23"/>
    </row>
    <row r="147" spans="3:4">
      <c r="C147" s="23"/>
      <c r="D147" s="23"/>
    </row>
    <row r="148" spans="3:4">
      <c r="C148" s="23"/>
      <c r="D148" s="23"/>
    </row>
    <row r="149" spans="3:4">
      <c r="C149" s="23"/>
      <c r="D149" s="23"/>
    </row>
    <row r="150" spans="3:4">
      <c r="C150" s="23"/>
      <c r="D150" s="23"/>
    </row>
    <row r="151" spans="3:4">
      <c r="C151" s="23"/>
      <c r="D151" s="23"/>
    </row>
    <row r="152" spans="3:4">
      <c r="C152" s="23"/>
      <c r="D152" s="23"/>
    </row>
    <row r="153" spans="3:4">
      <c r="C153" s="23"/>
      <c r="D153" s="23"/>
    </row>
    <row r="154" spans="3:4">
      <c r="C154" s="23"/>
      <c r="D154" s="23"/>
    </row>
    <row r="155" spans="3:4">
      <c r="C155" s="23"/>
      <c r="D155" s="23"/>
    </row>
    <row r="156" spans="3:4">
      <c r="C156" s="23"/>
      <c r="D156" s="23"/>
    </row>
    <row r="157" spans="3:4">
      <c r="C157" s="23"/>
      <c r="D157" s="23"/>
    </row>
    <row r="158" spans="3:4">
      <c r="C158" s="23"/>
      <c r="D158" s="23"/>
    </row>
    <row r="159" spans="3:4">
      <c r="C159" s="23"/>
      <c r="D159" s="23"/>
    </row>
    <row r="160" spans="3:4">
      <c r="C160" s="23"/>
      <c r="D160" s="23"/>
    </row>
    <row r="161" spans="3:4">
      <c r="C161" s="23"/>
      <c r="D161" s="23"/>
    </row>
    <row r="162" spans="3:4">
      <c r="C162" s="23"/>
      <c r="D162" s="23"/>
    </row>
    <row r="163" spans="3:4">
      <c r="C163" s="23"/>
      <c r="D163" s="23"/>
    </row>
    <row r="164" spans="3:4">
      <c r="C164" s="23"/>
      <c r="D164" s="23"/>
    </row>
    <row r="165" spans="3:4">
      <c r="C165" s="23"/>
      <c r="D165" s="23"/>
    </row>
    <row r="166" spans="3:4">
      <c r="C166" s="23"/>
      <c r="D166" s="23"/>
    </row>
    <row r="167" spans="3:4">
      <c r="C167" s="23"/>
      <c r="D167" s="23"/>
    </row>
    <row r="168" spans="3:4">
      <c r="C168" s="23"/>
      <c r="D168" s="23"/>
    </row>
    <row r="169" spans="3:4">
      <c r="C169" s="23"/>
      <c r="D169" s="23"/>
    </row>
    <row r="170" spans="3:4">
      <c r="C170" s="23"/>
      <c r="D170" s="23"/>
    </row>
    <row r="171" spans="3:4">
      <c r="C171" s="23"/>
      <c r="D171" s="23"/>
    </row>
    <row r="172" spans="3:4">
      <c r="C172" s="23"/>
      <c r="D172" s="23"/>
    </row>
    <row r="173" spans="3:4">
      <c r="C173" s="23"/>
      <c r="D173" s="23"/>
    </row>
    <row r="174" spans="3:4">
      <c r="C174" s="23"/>
      <c r="D174" s="23"/>
    </row>
    <row r="175" spans="3:4">
      <c r="C175" s="23"/>
      <c r="D175" s="23"/>
    </row>
    <row r="176" spans="3:4">
      <c r="C176" s="23"/>
      <c r="D176" s="23"/>
    </row>
    <row r="177" spans="3:4">
      <c r="C177" s="23"/>
      <c r="D177" s="23"/>
    </row>
    <row r="178" spans="3:4">
      <c r="C178" s="23"/>
      <c r="D178" s="23"/>
    </row>
    <row r="179" spans="3:4">
      <c r="C179" s="23"/>
      <c r="D179" s="23"/>
    </row>
    <row r="180" spans="3:4">
      <c r="C180" s="23"/>
      <c r="D180" s="23"/>
    </row>
    <row r="181" spans="3:4">
      <c r="C181" s="23"/>
      <c r="D181" s="23"/>
    </row>
    <row r="182" spans="3:4">
      <c r="C182" s="23"/>
      <c r="D182" s="23"/>
    </row>
    <row r="183" spans="3:4">
      <c r="C183" s="23"/>
      <c r="D183" s="23"/>
    </row>
    <row r="184" spans="3:4">
      <c r="C184" s="23"/>
      <c r="D184" s="23"/>
    </row>
    <row r="185" spans="3:4">
      <c r="C185" s="23"/>
      <c r="D185" s="23"/>
    </row>
    <row r="186" spans="3:4">
      <c r="C186" s="23"/>
      <c r="D186" s="23"/>
    </row>
    <row r="187" spans="3:4">
      <c r="C187" s="23"/>
      <c r="D187" s="23"/>
    </row>
    <row r="188" spans="3:4">
      <c r="C188" s="23"/>
      <c r="D188" s="23"/>
    </row>
    <row r="189" spans="3:4">
      <c r="C189" s="23"/>
      <c r="D189" s="23"/>
    </row>
    <row r="190" spans="3:4">
      <c r="C190" s="23"/>
      <c r="D190" s="23"/>
    </row>
    <row r="191" spans="3:4">
      <c r="C191" s="23"/>
      <c r="D191" s="23"/>
    </row>
    <row r="192" spans="3:4">
      <c r="C192" s="23"/>
      <c r="D192" s="23"/>
    </row>
    <row r="193" spans="3:4">
      <c r="C193" s="23"/>
      <c r="D193" s="23"/>
    </row>
    <row r="194" spans="3:4">
      <c r="C194" s="23"/>
      <c r="D194" s="23"/>
    </row>
    <row r="195" spans="3:4">
      <c r="C195" s="23"/>
      <c r="D195" s="23"/>
    </row>
    <row r="196" spans="3:4">
      <c r="C196" s="23"/>
      <c r="D196" s="23"/>
    </row>
    <row r="197" spans="3:4">
      <c r="C197" s="23"/>
      <c r="D197" s="23"/>
    </row>
    <row r="198" spans="3:4">
      <c r="C198" s="23"/>
      <c r="D198" s="23"/>
    </row>
    <row r="199" spans="3:4">
      <c r="C199" s="23"/>
      <c r="D199" s="23"/>
    </row>
    <row r="200" spans="3:4">
      <c r="C200" s="23"/>
      <c r="D200" s="23"/>
    </row>
    <row r="201" spans="3:4">
      <c r="C201" s="23"/>
      <c r="D201" s="23"/>
    </row>
    <row r="202" spans="3:4">
      <c r="C202" s="23"/>
      <c r="D202" s="23"/>
    </row>
    <row r="203" spans="3:4">
      <c r="C203" s="23"/>
      <c r="D203" s="23"/>
    </row>
    <row r="204" spans="3:4">
      <c r="C204" s="23"/>
      <c r="D204" s="23"/>
    </row>
    <row r="205" spans="3:4">
      <c r="C205" s="23"/>
      <c r="D205" s="23"/>
    </row>
    <row r="206" spans="3:4">
      <c r="C206" s="23"/>
      <c r="D206" s="23"/>
    </row>
    <row r="207" spans="3:4">
      <c r="C207" s="23"/>
      <c r="D207" s="23"/>
    </row>
    <row r="208" spans="3:4">
      <c r="C208" s="23"/>
      <c r="D208" s="23"/>
    </row>
    <row r="209" spans="3:4">
      <c r="C209" s="23"/>
      <c r="D209" s="23"/>
    </row>
    <row r="210" spans="3:4">
      <c r="C210" s="23"/>
      <c r="D210" s="23"/>
    </row>
    <row r="211" spans="3:4">
      <c r="C211" s="23"/>
      <c r="D211" s="23"/>
    </row>
    <row r="212" spans="3:4">
      <c r="C212" s="23"/>
      <c r="D212" s="23"/>
    </row>
    <row r="213" spans="3:4">
      <c r="C213" s="23"/>
      <c r="D213" s="23"/>
    </row>
    <row r="214" spans="3:4">
      <c r="C214" s="23"/>
      <c r="D214" s="23"/>
    </row>
    <row r="215" spans="3:4">
      <c r="C215" s="23"/>
      <c r="D215" s="23"/>
    </row>
    <row r="216" spans="3:4">
      <c r="C216" s="23"/>
      <c r="D216" s="23"/>
    </row>
    <row r="217" spans="3:4">
      <c r="C217" s="23"/>
      <c r="D217" s="23"/>
    </row>
    <row r="218" spans="3:4">
      <c r="C218" s="23"/>
      <c r="D218" s="23"/>
    </row>
    <row r="219" spans="3:4">
      <c r="C219" s="23"/>
      <c r="D219" s="23"/>
    </row>
    <row r="220" spans="3:4">
      <c r="C220" s="23"/>
      <c r="D220" s="23"/>
    </row>
    <row r="221" spans="3:4">
      <c r="C221" s="23"/>
      <c r="D221" s="23"/>
    </row>
    <row r="222" spans="3:4">
      <c r="C222" s="23"/>
      <c r="D222" s="23"/>
    </row>
    <row r="223" spans="3:4">
      <c r="C223" s="23"/>
      <c r="D223" s="23"/>
    </row>
    <row r="224" spans="3:4">
      <c r="C224" s="23"/>
      <c r="D224" s="23"/>
    </row>
    <row r="225" spans="3:4">
      <c r="C225" s="23"/>
      <c r="D225" s="23"/>
    </row>
    <row r="226" spans="3:4">
      <c r="C226" s="23"/>
      <c r="D226" s="23"/>
    </row>
    <row r="227" spans="3:4">
      <c r="C227" s="23"/>
      <c r="D227" s="23"/>
    </row>
    <row r="228" spans="3:4">
      <c r="C228" s="23"/>
      <c r="D228" s="23"/>
    </row>
    <row r="229" spans="3:4">
      <c r="C229" s="23"/>
      <c r="D229" s="23"/>
    </row>
    <row r="230" spans="3:4">
      <c r="C230" s="23"/>
      <c r="D230" s="23"/>
    </row>
    <row r="231" spans="3:4">
      <c r="C231" s="23"/>
      <c r="D231" s="23"/>
    </row>
    <row r="232" spans="3:4">
      <c r="C232" s="23"/>
      <c r="D232" s="23"/>
    </row>
    <row r="233" spans="3:4">
      <c r="C233" s="23"/>
      <c r="D233" s="23"/>
    </row>
    <row r="234" spans="3:4">
      <c r="C234" s="23"/>
      <c r="D234" s="23"/>
    </row>
    <row r="235" spans="3:4">
      <c r="C235" s="23"/>
      <c r="D235" s="23"/>
    </row>
    <row r="236" spans="3:4">
      <c r="C236" s="23"/>
      <c r="D236" s="23"/>
    </row>
    <row r="237" spans="3:4">
      <c r="C237" s="23"/>
      <c r="D237" s="23"/>
    </row>
    <row r="238" spans="3:4">
      <c r="C238" s="23"/>
      <c r="D238" s="23"/>
    </row>
    <row r="239" spans="3:4">
      <c r="C239" s="23"/>
      <c r="D239" s="23"/>
    </row>
    <row r="240" spans="3:4">
      <c r="C240" s="23"/>
      <c r="D240" s="23"/>
    </row>
    <row r="241" spans="3:4">
      <c r="C241" s="23"/>
      <c r="D241" s="23"/>
    </row>
    <row r="242" spans="3:4">
      <c r="C242" s="23"/>
      <c r="D242" s="23"/>
    </row>
    <row r="243" spans="3:4">
      <c r="C243" s="23"/>
      <c r="D243" s="23"/>
    </row>
    <row r="244" spans="3:4">
      <c r="C244" s="23"/>
      <c r="D244" s="23"/>
    </row>
    <row r="245" spans="3:4">
      <c r="C245" s="23"/>
      <c r="D245" s="23"/>
    </row>
    <row r="246" spans="3:4">
      <c r="C246" s="23"/>
      <c r="D246" s="23"/>
    </row>
    <row r="247" spans="3:4">
      <c r="C247" s="23"/>
      <c r="D247" s="23"/>
    </row>
    <row r="248" spans="3:4">
      <c r="C248" s="23"/>
      <c r="D248" s="23"/>
    </row>
    <row r="249" spans="3:4">
      <c r="C249" s="23"/>
      <c r="D249" s="23"/>
    </row>
    <row r="250" spans="3:4">
      <c r="C250" s="23"/>
      <c r="D250" s="23"/>
    </row>
    <row r="251" spans="3:4">
      <c r="C251" s="23"/>
      <c r="D251" s="23"/>
    </row>
    <row r="252" spans="3:4">
      <c r="C252" s="23"/>
      <c r="D252" s="23"/>
    </row>
    <row r="253" spans="3:4">
      <c r="C253" s="23"/>
      <c r="D253" s="23"/>
    </row>
    <row r="254" spans="3:4">
      <c r="C254" s="23"/>
      <c r="D254" s="23"/>
    </row>
    <row r="255" spans="3:4">
      <c r="C255" s="23"/>
      <c r="D255" s="23"/>
    </row>
    <row r="256" spans="3:4">
      <c r="C256" s="23"/>
      <c r="D256" s="23"/>
    </row>
    <row r="257" spans="3:4">
      <c r="C257" s="23"/>
      <c r="D257" s="23"/>
    </row>
    <row r="258" spans="3:4">
      <c r="C258" s="23"/>
      <c r="D258" s="23"/>
    </row>
    <row r="259" spans="3:4">
      <c r="C259" s="23"/>
      <c r="D259" s="23"/>
    </row>
    <row r="260" spans="3:4">
      <c r="C260" s="23"/>
      <c r="D260" s="23"/>
    </row>
    <row r="261" spans="3:4">
      <c r="C261" s="23"/>
      <c r="D261" s="23"/>
    </row>
    <row r="262" spans="3:4">
      <c r="C262" s="23"/>
      <c r="D262" s="23"/>
    </row>
    <row r="263" spans="3:4">
      <c r="C263" s="23"/>
      <c r="D263" s="23"/>
    </row>
    <row r="264" spans="3:4">
      <c r="C264" s="23"/>
      <c r="D264" s="23"/>
    </row>
    <row r="265" spans="3:4">
      <c r="C265" s="23"/>
      <c r="D265" s="23"/>
    </row>
    <row r="266" spans="3:4">
      <c r="C266" s="23"/>
      <c r="D266" s="23"/>
    </row>
    <row r="267" spans="3:4">
      <c r="C267" s="23"/>
      <c r="D267" s="23"/>
    </row>
    <row r="268" spans="3:4">
      <c r="C268" s="23"/>
      <c r="D268" s="23"/>
    </row>
    <row r="269" spans="3:4">
      <c r="C269" s="23"/>
      <c r="D269" s="23"/>
    </row>
    <row r="270" spans="3:4">
      <c r="C270" s="23"/>
      <c r="D270" s="23"/>
    </row>
    <row r="271" spans="3:4">
      <c r="C271" s="23"/>
      <c r="D271" s="23"/>
    </row>
    <row r="272" spans="3:4">
      <c r="C272" s="23"/>
      <c r="D272" s="23"/>
    </row>
    <row r="273" spans="3:4">
      <c r="C273" s="23"/>
      <c r="D273" s="23"/>
    </row>
    <row r="274" spans="3:4">
      <c r="C274" s="23"/>
      <c r="D274" s="23"/>
    </row>
    <row r="275" spans="3:4">
      <c r="C275" s="23"/>
      <c r="D275" s="23"/>
    </row>
    <row r="276" spans="3:4">
      <c r="C276" s="23"/>
      <c r="D276" s="23"/>
    </row>
    <row r="277" spans="3:4">
      <c r="C277" s="23"/>
      <c r="D277" s="23"/>
    </row>
    <row r="278" spans="3:4">
      <c r="C278" s="23"/>
      <c r="D278" s="23"/>
    </row>
    <row r="279" spans="3:4">
      <c r="C279" s="23"/>
      <c r="D279" s="23"/>
    </row>
    <row r="280" spans="3:4">
      <c r="C280" s="23"/>
      <c r="D280" s="23"/>
    </row>
    <row r="281" spans="3:4">
      <c r="C281" s="23"/>
      <c r="D281" s="23"/>
    </row>
    <row r="282" spans="3:4">
      <c r="C282" s="23"/>
      <c r="D282" s="23"/>
    </row>
    <row r="283" spans="3:4">
      <c r="C283" s="23"/>
      <c r="D283" s="23"/>
    </row>
    <row r="284" spans="3:4">
      <c r="C284" s="23"/>
      <c r="D284" s="23"/>
    </row>
    <row r="285" spans="3:4">
      <c r="C285" s="23"/>
      <c r="D285" s="23"/>
    </row>
    <row r="286" spans="3:4">
      <c r="C286" s="23"/>
      <c r="D286" s="23"/>
    </row>
    <row r="287" spans="3:4">
      <c r="C287" s="23"/>
      <c r="D287" s="23"/>
    </row>
    <row r="288" spans="3:4">
      <c r="C288" s="23"/>
      <c r="D288" s="23"/>
    </row>
    <row r="289" spans="3:4">
      <c r="C289" s="23"/>
      <c r="D289" s="23"/>
    </row>
    <row r="290" spans="3:4">
      <c r="C290" s="23"/>
      <c r="D290" s="23"/>
    </row>
    <row r="291" spans="3:4">
      <c r="C291" s="23"/>
      <c r="D291" s="23"/>
    </row>
    <row r="292" spans="3:4">
      <c r="C292" s="23"/>
      <c r="D292" s="23"/>
    </row>
    <row r="293" spans="3:4">
      <c r="C293" s="23"/>
      <c r="D293" s="23"/>
    </row>
    <row r="294" spans="3:4">
      <c r="C294" s="23"/>
      <c r="D294" s="23"/>
    </row>
    <row r="295" spans="3:4">
      <c r="C295" s="23"/>
      <c r="D295" s="23"/>
    </row>
    <row r="296" spans="3:4">
      <c r="C296" s="23"/>
      <c r="D296" s="23"/>
    </row>
    <row r="297" spans="3:4">
      <c r="C297" s="23"/>
      <c r="D297" s="23"/>
    </row>
    <row r="298" spans="3:4">
      <c r="C298" s="23"/>
      <c r="D298" s="23"/>
    </row>
    <row r="299" spans="3:4">
      <c r="C299" s="23"/>
      <c r="D299" s="23"/>
    </row>
    <row r="300" spans="3:4">
      <c r="C300" s="23"/>
      <c r="D300" s="23"/>
    </row>
    <row r="301" spans="3:4">
      <c r="C301" s="23"/>
      <c r="D301" s="23"/>
    </row>
    <row r="302" spans="3:4">
      <c r="C302" s="23"/>
      <c r="D302" s="23"/>
    </row>
    <row r="303" spans="3:4">
      <c r="C303" s="23"/>
      <c r="D303" s="23"/>
    </row>
    <row r="304" spans="3:4">
      <c r="C304" s="23"/>
      <c r="D304" s="23"/>
    </row>
    <row r="305" spans="3:4">
      <c r="C305" s="23"/>
      <c r="D305" s="23"/>
    </row>
    <row r="306" spans="3:4">
      <c r="C306" s="23"/>
      <c r="D306" s="23"/>
    </row>
    <row r="307" spans="3:4">
      <c r="C307" s="23"/>
      <c r="D307" s="23"/>
    </row>
    <row r="308" spans="3:4">
      <c r="C308" s="23"/>
      <c r="D308" s="23"/>
    </row>
    <row r="309" spans="3:4">
      <c r="C309" s="23"/>
      <c r="D309" s="23"/>
    </row>
    <row r="310" spans="3:4">
      <c r="C310" s="23"/>
      <c r="D310" s="23"/>
    </row>
    <row r="311" spans="3:4">
      <c r="C311" s="23"/>
      <c r="D311" s="23"/>
    </row>
    <row r="312" spans="3:4">
      <c r="C312" s="23"/>
      <c r="D312" s="23"/>
    </row>
    <row r="313" spans="3:4">
      <c r="C313" s="23"/>
      <c r="D313" s="23"/>
    </row>
    <row r="314" spans="3:4">
      <c r="C314" s="23"/>
      <c r="D314" s="23"/>
    </row>
    <row r="315" spans="3:4">
      <c r="C315" s="23"/>
      <c r="D315" s="23"/>
    </row>
    <row r="316" spans="3:4">
      <c r="C316" s="23"/>
      <c r="D316" s="23"/>
    </row>
    <row r="317" spans="3:4">
      <c r="C317" s="23"/>
      <c r="D317" s="23"/>
    </row>
    <row r="318" spans="3:4">
      <c r="C318" s="23"/>
      <c r="D318" s="23"/>
    </row>
    <row r="319" spans="3:4">
      <c r="C319" s="23"/>
      <c r="D319" s="23"/>
    </row>
    <row r="320" spans="3:4">
      <c r="C320" s="23"/>
      <c r="D320" s="23"/>
    </row>
    <row r="321" spans="3:4">
      <c r="C321" s="23"/>
      <c r="D321" s="23"/>
    </row>
    <row r="322" spans="3:4">
      <c r="C322" s="23"/>
      <c r="D322" s="23"/>
    </row>
    <row r="323" spans="3:4">
      <c r="C323" s="23"/>
      <c r="D323" s="23"/>
    </row>
    <row r="324" spans="3:4">
      <c r="C324" s="23"/>
      <c r="D324" s="23"/>
    </row>
    <row r="325" spans="3:4">
      <c r="C325" s="23"/>
      <c r="D325" s="23"/>
    </row>
    <row r="326" spans="3:4">
      <c r="C326" s="23"/>
      <c r="D326" s="23"/>
    </row>
    <row r="327" spans="3:4">
      <c r="C327" s="23"/>
      <c r="D327" s="23"/>
    </row>
    <row r="328" spans="3:4">
      <c r="C328" s="23"/>
      <c r="D328" s="23"/>
    </row>
    <row r="329" spans="3:4">
      <c r="C329" s="23"/>
      <c r="D329" s="23"/>
    </row>
    <row r="330" spans="3:4">
      <c r="C330" s="23"/>
      <c r="D330" s="23"/>
    </row>
    <row r="331" spans="3:4">
      <c r="C331" s="23"/>
      <c r="D331" s="23"/>
    </row>
    <row r="332" spans="3:4">
      <c r="C332" s="23"/>
      <c r="D332" s="23"/>
    </row>
    <row r="333" spans="3:4">
      <c r="C333" s="23"/>
      <c r="D333" s="23"/>
    </row>
    <row r="334" spans="3:4">
      <c r="C334" s="23"/>
      <c r="D334" s="23"/>
    </row>
    <row r="335" spans="3:4">
      <c r="C335" s="23"/>
      <c r="D335" s="23"/>
    </row>
    <row r="336" spans="3:4">
      <c r="C336" s="23"/>
      <c r="D336" s="23"/>
    </row>
    <row r="337" spans="3:4">
      <c r="C337" s="23"/>
      <c r="D337" s="23"/>
    </row>
    <row r="338" spans="3:4">
      <c r="C338" s="23"/>
      <c r="D338" s="23"/>
    </row>
    <row r="339" spans="3:4">
      <c r="C339" s="23"/>
      <c r="D339" s="23"/>
    </row>
    <row r="340" spans="3:4">
      <c r="C340" s="23"/>
      <c r="D340" s="23"/>
    </row>
    <row r="341" spans="3:4">
      <c r="C341" s="23"/>
      <c r="D341" s="23"/>
    </row>
    <row r="342" spans="3:4">
      <c r="C342" s="23"/>
      <c r="D342" s="23"/>
    </row>
    <row r="343" spans="3:4">
      <c r="C343" s="23"/>
      <c r="D343" s="23"/>
    </row>
    <row r="344" spans="3:4">
      <c r="C344" s="23"/>
      <c r="D344" s="23"/>
    </row>
    <row r="345" spans="3:4">
      <c r="C345" s="23"/>
      <c r="D345" s="23"/>
    </row>
    <row r="346" spans="3:4">
      <c r="C346" s="23"/>
      <c r="D346" s="23"/>
    </row>
    <row r="347" spans="3:4">
      <c r="C347" s="23"/>
      <c r="D347" s="23"/>
    </row>
    <row r="348" spans="3:4">
      <c r="C348" s="23"/>
      <c r="D348" s="23"/>
    </row>
    <row r="349" spans="3:4">
      <c r="C349" s="23"/>
      <c r="D349" s="23"/>
    </row>
    <row r="350" spans="3:4">
      <c r="C350" s="23"/>
      <c r="D350" s="23"/>
    </row>
    <row r="351" spans="3:4">
      <c r="C351" s="23"/>
      <c r="D351" s="23"/>
    </row>
    <row r="352" spans="3:4">
      <c r="C352" s="23"/>
      <c r="D352" s="23"/>
    </row>
    <row r="353" spans="3:4">
      <c r="C353" s="23"/>
      <c r="D353" s="23"/>
    </row>
    <row r="354" spans="3:4">
      <c r="C354" s="23"/>
      <c r="D354" s="23"/>
    </row>
    <row r="355" spans="3:4">
      <c r="C355" s="23"/>
      <c r="D355" s="23"/>
    </row>
    <row r="356" spans="3:4">
      <c r="C356" s="23"/>
      <c r="D356" s="23"/>
    </row>
    <row r="357" spans="3:4">
      <c r="C357" s="23"/>
      <c r="D357" s="23"/>
    </row>
    <row r="358" spans="3:4">
      <c r="C358" s="23"/>
      <c r="D358" s="23"/>
    </row>
    <row r="359" spans="3:4">
      <c r="C359" s="23"/>
      <c r="D359" s="23"/>
    </row>
    <row r="360" spans="3:4">
      <c r="C360" s="23"/>
      <c r="D360" s="23"/>
    </row>
    <row r="361" spans="3:4">
      <c r="C361" s="23"/>
      <c r="D361" s="23"/>
    </row>
    <row r="362" spans="3:4">
      <c r="C362" s="23"/>
      <c r="D362" s="23"/>
    </row>
    <row r="363" spans="3:4">
      <c r="C363" s="23"/>
      <c r="D363" s="23"/>
    </row>
    <row r="364" spans="3:4">
      <c r="C364" s="23"/>
      <c r="D364" s="23"/>
    </row>
    <row r="365" spans="3:4">
      <c r="C365" s="23"/>
      <c r="D365" s="23"/>
    </row>
    <row r="366" spans="3:4">
      <c r="C366" s="23"/>
      <c r="D366" s="23"/>
    </row>
    <row r="367" spans="3:4">
      <c r="C367" s="23"/>
      <c r="D367" s="23"/>
    </row>
    <row r="368" spans="3:4">
      <c r="C368" s="23"/>
      <c r="D368" s="23"/>
    </row>
    <row r="369" spans="3:4">
      <c r="C369" s="23"/>
      <c r="D369" s="23"/>
    </row>
    <row r="370" spans="3:4">
      <c r="C370" s="23"/>
      <c r="D370" s="23"/>
    </row>
    <row r="371" spans="3:4">
      <c r="C371" s="23"/>
      <c r="D371" s="23"/>
    </row>
    <row r="372" spans="3:4">
      <c r="C372" s="23"/>
      <c r="D372" s="23"/>
    </row>
    <row r="373" spans="3:4">
      <c r="C373" s="23"/>
      <c r="D373" s="23"/>
    </row>
    <row r="374" spans="3:4">
      <c r="C374" s="23"/>
      <c r="D374" s="23"/>
    </row>
    <row r="375" spans="3:4">
      <c r="C375" s="23"/>
      <c r="D375" s="23"/>
    </row>
    <row r="376" spans="3:4">
      <c r="C376" s="23"/>
      <c r="D376" s="23"/>
    </row>
    <row r="377" spans="3:4">
      <c r="C377" s="23"/>
      <c r="D377" s="23"/>
    </row>
    <row r="378" spans="3:4">
      <c r="C378" s="23"/>
      <c r="D378" s="23"/>
    </row>
    <row r="379" spans="3:4">
      <c r="C379" s="23"/>
      <c r="D379" s="23"/>
    </row>
    <row r="380" spans="3:4">
      <c r="C380" s="23"/>
      <c r="D380" s="23"/>
    </row>
    <row r="381" spans="3:4">
      <c r="C381" s="23"/>
      <c r="D381" s="23"/>
    </row>
    <row r="382" spans="3:4">
      <c r="C382" s="23"/>
      <c r="D382" s="23"/>
    </row>
    <row r="383" spans="3:4">
      <c r="C383" s="23"/>
      <c r="D383" s="23"/>
    </row>
    <row r="384" spans="3:4">
      <c r="C384" s="23"/>
      <c r="D384" s="23"/>
    </row>
    <row r="385" spans="3:4">
      <c r="C385" s="23"/>
      <c r="D385" s="23"/>
    </row>
    <row r="386" spans="3:4">
      <c r="C386" s="23"/>
      <c r="D386" s="23"/>
    </row>
    <row r="387" spans="3:4">
      <c r="C387" s="23"/>
      <c r="D387" s="23"/>
    </row>
    <row r="388" spans="3:4">
      <c r="C388" s="23"/>
      <c r="D388" s="23"/>
    </row>
    <row r="389" spans="3:4">
      <c r="C389" s="23"/>
      <c r="D389" s="23"/>
    </row>
    <row r="390" spans="3:4">
      <c r="C390" s="23"/>
      <c r="D390" s="23"/>
    </row>
    <row r="391" spans="3:4">
      <c r="C391" s="23"/>
      <c r="D391" s="23"/>
    </row>
    <row r="392" spans="3:4">
      <c r="C392" s="23"/>
      <c r="D392" s="23"/>
    </row>
    <row r="393" spans="3:4">
      <c r="C393" s="23"/>
      <c r="D393" s="23"/>
    </row>
    <row r="394" spans="3:4">
      <c r="C394" s="23"/>
      <c r="D394" s="23"/>
    </row>
    <row r="395" spans="3:4">
      <c r="C395" s="23"/>
      <c r="D395" s="23"/>
    </row>
    <row r="396" spans="3:4">
      <c r="C396" s="23"/>
      <c r="D396" s="23"/>
    </row>
    <row r="397" spans="3:4">
      <c r="C397" s="23"/>
      <c r="D397" s="23"/>
    </row>
    <row r="398" spans="3:4">
      <c r="C398" s="23"/>
      <c r="D398" s="23"/>
    </row>
    <row r="399" spans="3:4">
      <c r="C399" s="23"/>
      <c r="D399" s="23"/>
    </row>
    <row r="400" spans="3:4">
      <c r="C400" s="23"/>
      <c r="D400" s="23"/>
    </row>
    <row r="401" spans="3:4">
      <c r="C401" s="23"/>
      <c r="D401" s="23"/>
    </row>
    <row r="402" spans="3:4">
      <c r="C402" s="23"/>
      <c r="D402" s="23"/>
    </row>
    <row r="403" spans="3:4">
      <c r="C403" s="23"/>
      <c r="D403" s="23"/>
    </row>
    <row r="404" spans="3:4">
      <c r="C404" s="23"/>
      <c r="D404" s="23"/>
    </row>
    <row r="405" spans="3:4">
      <c r="C405" s="23"/>
      <c r="D405" s="23"/>
    </row>
    <row r="406" spans="3:4">
      <c r="C406" s="23"/>
      <c r="D406" s="23"/>
    </row>
    <row r="407" spans="3:4">
      <c r="C407" s="23"/>
      <c r="D407" s="23"/>
    </row>
    <row r="408" spans="3:4">
      <c r="C408" s="23"/>
      <c r="D408" s="23"/>
    </row>
    <row r="409" spans="3:4">
      <c r="C409" s="23"/>
      <c r="D409" s="23"/>
    </row>
    <row r="410" spans="3:4">
      <c r="C410" s="23"/>
      <c r="D410" s="23"/>
    </row>
    <row r="411" spans="3:4">
      <c r="C411" s="23"/>
      <c r="D411" s="23"/>
    </row>
    <row r="412" spans="3:4">
      <c r="C412" s="23"/>
      <c r="D412" s="23"/>
    </row>
    <row r="413" spans="3:4">
      <c r="C413" s="23"/>
      <c r="D413" s="23"/>
    </row>
    <row r="414" spans="3:4">
      <c r="C414" s="23"/>
      <c r="D414" s="23"/>
    </row>
    <row r="415" spans="3:4">
      <c r="C415" s="23"/>
      <c r="D415" s="23"/>
    </row>
    <row r="416" spans="3:4">
      <c r="C416" s="23"/>
      <c r="D416" s="23"/>
    </row>
    <row r="417" spans="3:4">
      <c r="C417" s="23"/>
      <c r="D417" s="23"/>
    </row>
    <row r="418" spans="3:4">
      <c r="C418" s="23"/>
      <c r="D418" s="23"/>
    </row>
    <row r="419" spans="3:4">
      <c r="C419" s="23"/>
      <c r="D419" s="23"/>
    </row>
    <row r="420" spans="3:4">
      <c r="C420" s="23"/>
      <c r="D420" s="23"/>
    </row>
    <row r="421" spans="3:4">
      <c r="C421" s="23"/>
      <c r="D421" s="23"/>
    </row>
    <row r="422" spans="3:4">
      <c r="C422" s="23"/>
      <c r="D422" s="23"/>
    </row>
    <row r="423" spans="3:4">
      <c r="C423" s="23"/>
      <c r="D423" s="23"/>
    </row>
    <row r="424" spans="3:4">
      <c r="C424" s="23"/>
      <c r="D424" s="23"/>
    </row>
    <row r="425" spans="3:4">
      <c r="C425" s="23"/>
      <c r="D425" s="23"/>
    </row>
    <row r="426" spans="3:4">
      <c r="C426" s="23"/>
      <c r="D426" s="23"/>
    </row>
    <row r="427" spans="3:4">
      <c r="C427" s="23"/>
      <c r="D427" s="23"/>
    </row>
    <row r="428" spans="3:4">
      <c r="C428" s="23"/>
      <c r="D428" s="23"/>
    </row>
    <row r="429" spans="3:4">
      <c r="C429" s="23"/>
      <c r="D429" s="23"/>
    </row>
    <row r="430" spans="3:4">
      <c r="C430" s="23"/>
      <c r="D430" s="23"/>
    </row>
    <row r="431" spans="3:4">
      <c r="C431" s="23"/>
      <c r="D431" s="23"/>
    </row>
    <row r="432" spans="3:4">
      <c r="C432" s="23"/>
      <c r="D432" s="23"/>
    </row>
    <row r="433" spans="3:4">
      <c r="C433" s="23"/>
      <c r="D433" s="23"/>
    </row>
    <row r="434" spans="3:4">
      <c r="C434" s="23"/>
      <c r="D434" s="23"/>
    </row>
    <row r="435" spans="3:4">
      <c r="C435" s="23"/>
      <c r="D435" s="23"/>
    </row>
    <row r="436" spans="3:4">
      <c r="C436" s="23"/>
      <c r="D436" s="23"/>
    </row>
    <row r="437" spans="3:4">
      <c r="C437" s="23"/>
      <c r="D437" s="23"/>
    </row>
    <row r="438" spans="3:4">
      <c r="C438" s="23"/>
      <c r="D438" s="23"/>
    </row>
    <row r="439" spans="3:4">
      <c r="C439" s="23"/>
      <c r="D439" s="23"/>
    </row>
    <row r="440" spans="3:4">
      <c r="C440" s="23"/>
      <c r="D440" s="23"/>
    </row>
    <row r="441" spans="3:4">
      <c r="C441" s="23"/>
      <c r="D441" s="23"/>
    </row>
    <row r="442" spans="3:4">
      <c r="C442" s="23"/>
      <c r="D442" s="23"/>
    </row>
    <row r="443" spans="3:4">
      <c r="C443" s="23"/>
      <c r="D443" s="23"/>
    </row>
    <row r="444" spans="3:4">
      <c r="C444" s="23"/>
      <c r="D444" s="23"/>
    </row>
    <row r="445" spans="3:4">
      <c r="C445" s="23"/>
      <c r="D445" s="23"/>
    </row>
    <row r="446" spans="3:4">
      <c r="C446" s="23"/>
      <c r="D446" s="23"/>
    </row>
    <row r="447" spans="3:4">
      <c r="C447" s="23"/>
      <c r="D447" s="23"/>
    </row>
    <row r="448" spans="3:4">
      <c r="C448" s="23"/>
      <c r="D448" s="23"/>
    </row>
    <row r="449" spans="3:4">
      <c r="C449" s="23"/>
      <c r="D449" s="23"/>
    </row>
    <row r="450" spans="3:4">
      <c r="C450" s="23"/>
      <c r="D450" s="23"/>
    </row>
    <row r="451" spans="3:4">
      <c r="C451" s="23"/>
      <c r="D451" s="23"/>
    </row>
    <row r="452" spans="3:4">
      <c r="C452" s="23"/>
      <c r="D452" s="23"/>
    </row>
    <row r="453" spans="3:4">
      <c r="C453" s="23"/>
      <c r="D453" s="23"/>
    </row>
    <row r="454" spans="3:4">
      <c r="C454" s="23"/>
      <c r="D454" s="23"/>
    </row>
    <row r="455" spans="3:4">
      <c r="C455" s="23"/>
      <c r="D455" s="23"/>
    </row>
    <row r="456" spans="3:4">
      <c r="C456" s="23"/>
      <c r="D456" s="23"/>
    </row>
    <row r="457" spans="3:4">
      <c r="C457" s="23"/>
      <c r="D457" s="23"/>
    </row>
    <row r="458" spans="3:4">
      <c r="C458" s="23"/>
      <c r="D458" s="23"/>
    </row>
    <row r="459" spans="3:4">
      <c r="C459" s="23"/>
      <c r="D459" s="23"/>
    </row>
    <row r="460" spans="3:4">
      <c r="C460" s="23"/>
      <c r="D460" s="23"/>
    </row>
    <row r="461" spans="3:4">
      <c r="C461" s="23"/>
      <c r="D461" s="23"/>
    </row>
    <row r="462" spans="3:4">
      <c r="C462" s="23"/>
      <c r="D462" s="23"/>
    </row>
    <row r="463" spans="3:4">
      <c r="C463" s="23"/>
      <c r="D463" s="23"/>
    </row>
    <row r="464" spans="3:4">
      <c r="C464" s="23"/>
      <c r="D464" s="23"/>
    </row>
    <row r="465" spans="3:4">
      <c r="C465" s="23"/>
      <c r="D465" s="23"/>
    </row>
    <row r="466" spans="3:4">
      <c r="C466" s="23"/>
      <c r="D466" s="23"/>
    </row>
    <row r="467" spans="3:4">
      <c r="C467" s="23"/>
      <c r="D467" s="23"/>
    </row>
    <row r="468" spans="3:4">
      <c r="C468" s="23"/>
      <c r="D468" s="23"/>
    </row>
    <row r="469" spans="3:4">
      <c r="C469" s="23"/>
      <c r="D469" s="23"/>
    </row>
    <row r="470" spans="3:4">
      <c r="C470" s="23"/>
      <c r="D470" s="23"/>
    </row>
    <row r="471" spans="3:4">
      <c r="C471" s="23"/>
      <c r="D471" s="23"/>
    </row>
    <row r="472" spans="3:4">
      <c r="C472" s="23"/>
      <c r="D472" s="23"/>
    </row>
    <row r="473" spans="3:4">
      <c r="C473" s="23"/>
      <c r="D473" s="23"/>
    </row>
    <row r="474" spans="3:4">
      <c r="C474" s="23"/>
      <c r="D474" s="23"/>
    </row>
    <row r="475" spans="3:4">
      <c r="C475" s="23"/>
      <c r="D475" s="23"/>
    </row>
    <row r="476" spans="3:4">
      <c r="C476" s="23"/>
      <c r="D476" s="23"/>
    </row>
    <row r="477" spans="3:4">
      <c r="C477" s="23"/>
      <c r="D477" s="23"/>
    </row>
    <row r="478" spans="3:4">
      <c r="C478" s="23"/>
      <c r="D478" s="23"/>
    </row>
    <row r="479" spans="3:4">
      <c r="C479" s="23"/>
      <c r="D479" s="23"/>
    </row>
    <row r="480" spans="3:4">
      <c r="C480" s="23"/>
      <c r="D480" s="23"/>
    </row>
    <row r="481" spans="3:4">
      <c r="C481" s="23"/>
      <c r="D481" s="23"/>
    </row>
    <row r="482" spans="3:4">
      <c r="C482" s="23"/>
      <c r="D482" s="23"/>
    </row>
    <row r="483" spans="3:4">
      <c r="C483" s="23"/>
      <c r="D483" s="23"/>
    </row>
    <row r="484" spans="3:4">
      <c r="C484" s="23"/>
      <c r="D484" s="23"/>
    </row>
    <row r="485" spans="3:4">
      <c r="C485" s="23"/>
      <c r="D485" s="23"/>
    </row>
    <row r="486" spans="3:4">
      <c r="C486" s="23"/>
      <c r="D486" s="23"/>
    </row>
    <row r="487" spans="3:4">
      <c r="C487" s="23"/>
      <c r="D487" s="23"/>
    </row>
    <row r="488" spans="3:4">
      <c r="C488" s="23"/>
      <c r="D488" s="23"/>
    </row>
    <row r="489" spans="3:4">
      <c r="C489" s="23"/>
      <c r="D489" s="23"/>
    </row>
    <row r="490" spans="3:4">
      <c r="C490" s="23"/>
      <c r="D490" s="23"/>
    </row>
    <row r="491" spans="3:4">
      <c r="C491" s="23"/>
      <c r="D491" s="23"/>
    </row>
    <row r="492" spans="3:4">
      <c r="C492" s="23"/>
      <c r="D492" s="23"/>
    </row>
    <row r="493" spans="3:4">
      <c r="C493" s="23"/>
      <c r="D493" s="23"/>
    </row>
    <row r="494" spans="3:4">
      <c r="C494" s="23"/>
      <c r="D494" s="23"/>
    </row>
    <row r="495" spans="3:4">
      <c r="C495" s="23"/>
      <c r="D495" s="23"/>
    </row>
    <row r="496" spans="3:4">
      <c r="C496" s="23"/>
      <c r="D496" s="23"/>
    </row>
    <row r="497" spans="3:4">
      <c r="C497" s="23"/>
      <c r="D497" s="23"/>
    </row>
    <row r="498" spans="3:4">
      <c r="C498" s="23"/>
      <c r="D498" s="23"/>
    </row>
    <row r="499" spans="3:4">
      <c r="C499" s="23"/>
      <c r="D499" s="23"/>
    </row>
    <row r="500" spans="3:4">
      <c r="C500" s="23"/>
      <c r="D500" s="23"/>
    </row>
    <row r="501" spans="3:4">
      <c r="C501" s="23"/>
      <c r="D501" s="23"/>
    </row>
    <row r="502" spans="3:4">
      <c r="C502" s="23"/>
      <c r="D502" s="23"/>
    </row>
    <row r="503" spans="3:4">
      <c r="C503" s="23"/>
      <c r="D503" s="23"/>
    </row>
    <row r="504" spans="3:4">
      <c r="C504" s="23"/>
      <c r="D504" s="23"/>
    </row>
    <row r="505" spans="3:4">
      <c r="C505" s="23"/>
      <c r="D505" s="23"/>
    </row>
    <row r="506" spans="3:4">
      <c r="C506" s="23"/>
      <c r="D506" s="23"/>
    </row>
    <row r="507" spans="3:4">
      <c r="C507" s="23"/>
      <c r="D507" s="23"/>
    </row>
    <row r="508" spans="3:4">
      <c r="C508" s="23"/>
      <c r="D508" s="23"/>
    </row>
    <row r="509" spans="3:4">
      <c r="C509" s="23"/>
      <c r="D509" s="23"/>
    </row>
    <row r="510" spans="3:4">
      <c r="C510" s="23"/>
      <c r="D510" s="23"/>
    </row>
    <row r="511" spans="3:4">
      <c r="C511" s="23"/>
      <c r="D511" s="23"/>
    </row>
    <row r="512" spans="3:4">
      <c r="C512" s="23"/>
      <c r="D512" s="23"/>
    </row>
    <row r="513" spans="3:4">
      <c r="C513" s="23"/>
      <c r="D513" s="23"/>
    </row>
    <row r="514" spans="3:4">
      <c r="C514" s="23"/>
      <c r="D514" s="23"/>
    </row>
    <row r="515" spans="3:4">
      <c r="C515" s="23"/>
      <c r="D515" s="23"/>
    </row>
    <row r="516" spans="3:4">
      <c r="C516" s="23"/>
      <c r="D516" s="23"/>
    </row>
    <row r="517" spans="3:4">
      <c r="C517" s="23"/>
      <c r="D517" s="23"/>
    </row>
    <row r="518" spans="3:4">
      <c r="C518" s="23"/>
      <c r="D518" s="23"/>
    </row>
    <row r="519" spans="3:4">
      <c r="C519" s="23"/>
      <c r="D519" s="23"/>
    </row>
    <row r="520" spans="3:4">
      <c r="C520" s="23"/>
      <c r="D520" s="23"/>
    </row>
    <row r="521" spans="3:4">
      <c r="C521" s="23"/>
      <c r="D521" s="23"/>
    </row>
    <row r="522" spans="3:4">
      <c r="C522" s="23"/>
      <c r="D522" s="23"/>
    </row>
    <row r="523" spans="3:4">
      <c r="C523" s="23"/>
      <c r="D523" s="23"/>
    </row>
    <row r="524" spans="3:4">
      <c r="C524" s="23"/>
      <c r="D524" s="23"/>
    </row>
    <row r="525" spans="3:4">
      <c r="C525" s="23"/>
      <c r="D525" s="23"/>
    </row>
    <row r="526" spans="3:4">
      <c r="C526" s="23"/>
      <c r="D526" s="23"/>
    </row>
    <row r="527" spans="3:4">
      <c r="C527" s="23"/>
      <c r="D527" s="23"/>
    </row>
    <row r="528" spans="3:4">
      <c r="C528" s="23"/>
      <c r="D528" s="23"/>
    </row>
    <row r="529" spans="3:4">
      <c r="C529" s="23"/>
      <c r="D529" s="23"/>
    </row>
    <row r="530" spans="3:4">
      <c r="C530" s="23"/>
      <c r="D530" s="23"/>
    </row>
    <row r="531" spans="3:4">
      <c r="C531" s="23"/>
      <c r="D531" s="23"/>
    </row>
    <row r="532" spans="3:4">
      <c r="C532" s="23"/>
      <c r="D532" s="23"/>
    </row>
    <row r="533" spans="3:4">
      <c r="C533" s="23"/>
      <c r="D533" s="23"/>
    </row>
    <row r="534" spans="3:4">
      <c r="C534" s="23"/>
      <c r="D534" s="23"/>
    </row>
    <row r="535" spans="3:4">
      <c r="C535" s="23"/>
      <c r="D535" s="23"/>
    </row>
    <row r="536" spans="3:4">
      <c r="C536" s="23"/>
      <c r="D536" s="23"/>
    </row>
    <row r="537" spans="3:4">
      <c r="C537" s="23"/>
      <c r="D537" s="23"/>
    </row>
    <row r="538" spans="3:4">
      <c r="C538" s="23"/>
      <c r="D538" s="23"/>
    </row>
    <row r="539" spans="3:4">
      <c r="C539" s="23"/>
      <c r="D539" s="23"/>
    </row>
    <row r="540" spans="3:4">
      <c r="C540" s="23"/>
      <c r="D540" s="23"/>
    </row>
    <row r="541" spans="3:4">
      <c r="C541" s="23"/>
      <c r="D541" s="23"/>
    </row>
    <row r="542" spans="3:4">
      <c r="C542" s="23"/>
      <c r="D542" s="23"/>
    </row>
    <row r="543" spans="3:4">
      <c r="C543" s="23"/>
      <c r="D543" s="23"/>
    </row>
    <row r="544" spans="3:4">
      <c r="C544" s="23"/>
      <c r="D544" s="23"/>
    </row>
    <row r="545" spans="3:4">
      <c r="C545" s="23"/>
      <c r="D545" s="23"/>
    </row>
    <row r="546" spans="3:4">
      <c r="C546" s="23"/>
      <c r="D546" s="23"/>
    </row>
    <row r="547" spans="3:4">
      <c r="C547" s="23"/>
      <c r="D547" s="23"/>
    </row>
    <row r="548" spans="3:4">
      <c r="C548" s="23"/>
      <c r="D548" s="23"/>
    </row>
    <row r="549" spans="3:4">
      <c r="C549" s="23"/>
      <c r="D549" s="23"/>
    </row>
    <row r="550" spans="3:4">
      <c r="C550" s="23"/>
      <c r="D550" s="23"/>
    </row>
    <row r="551" spans="3:4">
      <c r="C551" s="23"/>
      <c r="D551" s="23"/>
    </row>
    <row r="552" spans="3:4">
      <c r="C552" s="23"/>
      <c r="D552" s="23"/>
    </row>
    <row r="553" spans="3:4">
      <c r="C553" s="23"/>
      <c r="D553" s="23"/>
    </row>
    <row r="554" spans="3:4">
      <c r="C554" s="23"/>
      <c r="D554" s="23"/>
    </row>
    <row r="555" spans="3:4">
      <c r="C555" s="23"/>
      <c r="D555" s="23"/>
    </row>
    <row r="556" spans="3:4">
      <c r="C556" s="23"/>
      <c r="D556" s="23"/>
    </row>
    <row r="557" spans="3:4">
      <c r="C557" s="23"/>
      <c r="D557" s="23"/>
    </row>
    <row r="558" spans="3:4">
      <c r="C558" s="23"/>
      <c r="D558" s="23"/>
    </row>
    <row r="559" spans="3:4">
      <c r="C559" s="23"/>
      <c r="D559" s="23"/>
    </row>
    <row r="560" spans="3:4">
      <c r="C560" s="23"/>
      <c r="D560" s="23"/>
    </row>
    <row r="561" spans="3:4">
      <c r="C561" s="23"/>
      <c r="D561" s="23"/>
    </row>
    <row r="562" spans="3:4">
      <c r="C562" s="23"/>
      <c r="D562" s="23"/>
    </row>
    <row r="563" spans="3:4">
      <c r="C563" s="23"/>
      <c r="D563" s="23"/>
    </row>
    <row r="564" spans="3:4">
      <c r="C564" s="23"/>
      <c r="D564" s="23"/>
    </row>
    <row r="565" spans="3:4">
      <c r="C565" s="23"/>
      <c r="D565" s="23"/>
    </row>
    <row r="566" spans="3:4">
      <c r="C566" s="23"/>
      <c r="D566" s="23"/>
    </row>
    <row r="567" spans="3:4">
      <c r="C567" s="23"/>
      <c r="D567" s="23"/>
    </row>
    <row r="568" spans="3:4">
      <c r="C568" s="23"/>
      <c r="D568" s="23"/>
    </row>
    <row r="569" spans="3:4">
      <c r="C569" s="23"/>
      <c r="D569" s="23"/>
    </row>
    <row r="570" spans="3:4">
      <c r="C570" s="23"/>
      <c r="D570" s="23"/>
    </row>
    <row r="571" spans="3:4">
      <c r="C571" s="23"/>
      <c r="D571" s="23"/>
    </row>
    <row r="572" spans="3:4">
      <c r="C572" s="23"/>
      <c r="D572" s="23"/>
    </row>
    <row r="573" spans="3:4">
      <c r="C573" s="23"/>
      <c r="D573" s="23"/>
    </row>
    <row r="574" spans="3:4">
      <c r="C574" s="23"/>
      <c r="D574" s="23"/>
    </row>
    <row r="575" spans="3:4">
      <c r="C575" s="23"/>
      <c r="D575" s="23"/>
    </row>
    <row r="576" spans="3:4">
      <c r="C576" s="23"/>
      <c r="D576" s="23"/>
    </row>
    <row r="577" spans="3:4">
      <c r="C577" s="23"/>
      <c r="D577" s="23"/>
    </row>
    <row r="578" spans="3:4">
      <c r="C578" s="23"/>
      <c r="D578" s="23"/>
    </row>
    <row r="579" spans="3:4">
      <c r="C579" s="23"/>
      <c r="D579" s="23"/>
    </row>
    <row r="580" spans="3:4">
      <c r="C580" s="23"/>
      <c r="D580" s="23"/>
    </row>
    <row r="581" spans="3:4">
      <c r="C581" s="23"/>
      <c r="D581" s="23"/>
    </row>
    <row r="582" spans="3:4">
      <c r="C582" s="23"/>
      <c r="D582" s="23"/>
    </row>
    <row r="583" spans="3:4">
      <c r="C583" s="23"/>
      <c r="D583" s="23"/>
    </row>
    <row r="584" spans="3:4">
      <c r="C584" s="23"/>
      <c r="D584" s="23"/>
    </row>
    <row r="585" spans="3:4">
      <c r="C585" s="23"/>
      <c r="D585" s="23"/>
    </row>
    <row r="586" spans="3:4">
      <c r="C586" s="23"/>
      <c r="D586" s="23"/>
    </row>
    <row r="587" spans="3:4">
      <c r="C587" s="23"/>
      <c r="D587" s="23"/>
    </row>
    <row r="588" spans="3:4">
      <c r="C588" s="23"/>
      <c r="D588" s="23"/>
    </row>
    <row r="589" spans="3:4">
      <c r="C589" s="23"/>
      <c r="D589" s="23"/>
    </row>
    <row r="590" spans="3:4">
      <c r="C590" s="23"/>
      <c r="D590" s="23"/>
    </row>
    <row r="591" spans="3:4">
      <c r="C591" s="23"/>
      <c r="D591" s="23"/>
    </row>
    <row r="592" spans="3:4">
      <c r="C592" s="23"/>
      <c r="D592" s="23"/>
    </row>
    <row r="593" spans="3:4">
      <c r="C593" s="23"/>
      <c r="D593" s="23"/>
    </row>
    <row r="594" spans="3:4">
      <c r="C594" s="23"/>
      <c r="D594" s="23"/>
    </row>
    <row r="595" spans="3:4">
      <c r="C595" s="23"/>
      <c r="D595" s="23"/>
    </row>
    <row r="596" spans="3:4">
      <c r="C596" s="23"/>
      <c r="D596" s="23"/>
    </row>
    <row r="597" spans="3:4">
      <c r="C597" s="23"/>
      <c r="D597" s="23"/>
    </row>
    <row r="598" spans="3:4">
      <c r="C598" s="23"/>
      <c r="D598" s="23"/>
    </row>
    <row r="599" spans="3:4">
      <c r="C599" s="23"/>
      <c r="D599" s="23"/>
    </row>
  </sheetData>
  <protectedRanges>
    <protectedRange sqref="A133:D134" name="Range1"/>
  </protectedRanges>
  <phoneticPr fontId="8" type="noConversion"/>
  <hyperlinks>
    <hyperlink ref="H815" r:id="rId1" display="http://vsolj.cetus-net.org/bulletin.html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6"/>
  <sheetViews>
    <sheetView topLeftCell="A70" workbookViewId="0">
      <selection activeCell="A96" sqref="A96:D104"/>
    </sheetView>
  </sheetViews>
  <sheetFormatPr defaultRowHeight="12.75"/>
  <cols>
    <col min="1" max="1" width="18.140625" style="23" customWidth="1"/>
    <col min="2" max="2" width="4.28515625" style="28" customWidth="1"/>
    <col min="3" max="3" width="10.7109375" style="28" customWidth="1"/>
    <col min="4" max="4" width="5" style="28" customWidth="1"/>
    <col min="5" max="5" width="17.28515625" style="28" customWidth="1"/>
    <col min="6" max="6" width="4" style="145" customWidth="1"/>
    <col min="7" max="11" width="9.140625" style="28"/>
    <col min="12" max="12" width="14" style="28" customWidth="1"/>
    <col min="13" max="13" width="12" style="28" customWidth="1"/>
    <col min="14" max="14" width="14.28515625" style="28" customWidth="1"/>
    <col min="15" max="16384" width="9.140625" style="28"/>
  </cols>
  <sheetData>
    <row r="1" spans="1:15" ht="18">
      <c r="A1" s="144" t="s">
        <v>180</v>
      </c>
      <c r="F1" s="28"/>
    </row>
    <row r="2" spans="1:15">
      <c r="F2" s="28"/>
    </row>
    <row r="3" spans="1:15">
      <c r="A3" s="136" t="s">
        <v>181</v>
      </c>
      <c r="F3" s="28"/>
    </row>
    <row r="4" spans="1:15">
      <c r="F4" s="28"/>
    </row>
    <row r="5" spans="1:15">
      <c r="F5" s="28"/>
    </row>
    <row r="6" spans="1:15">
      <c r="F6" s="28"/>
    </row>
    <row r="7" spans="1:15">
      <c r="F7" s="28"/>
    </row>
    <row r="8" spans="1:15">
      <c r="F8" s="28"/>
    </row>
    <row r="9" spans="1:15">
      <c r="F9" s="28"/>
    </row>
    <row r="10" spans="1:15" ht="13.5" thickBot="1">
      <c r="F10" s="74"/>
      <c r="G10" s="74"/>
      <c r="H10" s="74"/>
      <c r="I10" s="74"/>
      <c r="J10" s="74"/>
      <c r="K10" s="74"/>
      <c r="L10" s="74"/>
      <c r="M10" s="74"/>
      <c r="N10" s="74"/>
    </row>
    <row r="11" spans="1:15">
      <c r="A11" s="23" t="str">
        <f t="shared" ref="A11:A42" si="0">L11</f>
        <v>Strohmeier W</v>
      </c>
      <c r="B11" s="30" t="str">
        <f t="shared" ref="B11:B42" si="1">IF(J11="s","II","I")</f>
        <v>II</v>
      </c>
      <c r="C11" s="23">
        <f t="shared" ref="C11:C42" si="2">I11</f>
        <v>27216.560000000001</v>
      </c>
      <c r="D11" s="28" t="str">
        <f t="shared" ref="D11:D42" si="3">K11</f>
        <v>pg</v>
      </c>
      <c r="E11" s="139">
        <f>VLOOKUP(C11,Active!C$21:E$935,3,FALSE)</f>
        <v>0.25905527721756533</v>
      </c>
      <c r="G11" s="28">
        <v>-39021</v>
      </c>
      <c r="H11" s="28">
        <v>-7.0400000000000004E-2</v>
      </c>
      <c r="I11" s="28">
        <v>27216.560000000001</v>
      </c>
      <c r="J11" s="28" t="s">
        <v>450</v>
      </c>
      <c r="K11" s="28" t="s">
        <v>29</v>
      </c>
      <c r="L11" s="28" t="s">
        <v>451</v>
      </c>
      <c r="N11" s="28" t="s">
        <v>452</v>
      </c>
      <c r="O11" s="28" t="s">
        <v>183</v>
      </c>
    </row>
    <row r="12" spans="1:15">
      <c r="A12" s="23" t="str">
        <f t="shared" si="0"/>
        <v>Strohmeier W</v>
      </c>
      <c r="B12" s="30" t="str">
        <f t="shared" si="1"/>
        <v>I</v>
      </c>
      <c r="C12" s="23">
        <f t="shared" si="2"/>
        <v>28245.796999999999</v>
      </c>
      <c r="D12" s="28" t="str">
        <f t="shared" si="3"/>
        <v>pg</v>
      </c>
      <c r="E12" s="139">
        <f>VLOOKUP(C12,Active!C$21:E$935,3,FALSE)</f>
        <v>1777.7875643104705</v>
      </c>
      <c r="G12" s="28">
        <v>-37243</v>
      </c>
      <c r="H12" s="28">
        <v>-5.57E-2</v>
      </c>
      <c r="I12" s="28">
        <v>28245.796999999999</v>
      </c>
      <c r="J12" s="28" t="s">
        <v>182</v>
      </c>
      <c r="K12" s="28" t="s">
        <v>29</v>
      </c>
      <c r="L12" s="28" t="s">
        <v>451</v>
      </c>
      <c r="N12" s="28" t="s">
        <v>453</v>
      </c>
    </row>
    <row r="13" spans="1:15">
      <c r="A13" s="23" t="str">
        <f t="shared" si="0"/>
        <v>Strohmeier W</v>
      </c>
      <c r="B13" s="30" t="str">
        <f t="shared" si="1"/>
        <v>II</v>
      </c>
      <c r="C13" s="23">
        <f t="shared" si="2"/>
        <v>28656.558000000001</v>
      </c>
      <c r="D13" s="28" t="str">
        <f t="shared" si="3"/>
        <v>pg</v>
      </c>
      <c r="E13" s="139">
        <f>VLOOKUP(C13,Active!C$21:E$935,3,FALSE)</f>
        <v>2487.1862624713549</v>
      </c>
      <c r="G13" s="28">
        <v>-36534</v>
      </c>
      <c r="H13" s="28">
        <v>-0.115</v>
      </c>
      <c r="I13" s="28">
        <v>28656.558000000001</v>
      </c>
      <c r="J13" s="28" t="s">
        <v>450</v>
      </c>
      <c r="K13" s="28" t="s">
        <v>29</v>
      </c>
      <c r="L13" s="28" t="s">
        <v>451</v>
      </c>
      <c r="N13" s="28" t="s">
        <v>453</v>
      </c>
    </row>
    <row r="14" spans="1:15">
      <c r="A14" s="23" t="str">
        <f t="shared" si="0"/>
        <v>Satyvaldiev V</v>
      </c>
      <c r="B14" s="30" t="str">
        <f t="shared" si="1"/>
        <v>II</v>
      </c>
      <c r="C14" s="23">
        <f t="shared" si="2"/>
        <v>30195.200000000001</v>
      </c>
      <c r="D14" s="28" t="str">
        <f t="shared" si="3"/>
        <v>pg</v>
      </c>
      <c r="E14" s="139">
        <f>VLOOKUP(C14,Active!C$21:E$935,3,FALSE)</f>
        <v>5144.4751281028366</v>
      </c>
      <c r="G14" s="28">
        <v>-33877</v>
      </c>
      <c r="H14" s="28">
        <v>4.9599999999999998E-2</v>
      </c>
      <c r="I14" s="28">
        <v>30195.200000000001</v>
      </c>
      <c r="J14" s="28" t="s">
        <v>450</v>
      </c>
      <c r="K14" s="28" t="s">
        <v>29</v>
      </c>
      <c r="L14" s="28" t="s">
        <v>454</v>
      </c>
      <c r="N14" s="28" t="s">
        <v>455</v>
      </c>
    </row>
    <row r="15" spans="1:15">
      <c r="A15" s="23" t="str">
        <f t="shared" si="0"/>
        <v>Satyvaldiev V</v>
      </c>
      <c r="B15" s="30" t="str">
        <f t="shared" si="1"/>
        <v>I</v>
      </c>
      <c r="C15" s="23">
        <f t="shared" si="2"/>
        <v>30842.253000000001</v>
      </c>
      <c r="D15" s="28" t="str">
        <f t="shared" si="3"/>
        <v>pg</v>
      </c>
      <c r="E15" s="139">
        <f>VLOOKUP(C15,Active!C$21:E$935,3,FALSE)</f>
        <v>6261.958423355044</v>
      </c>
      <c r="G15" s="28">
        <v>-32759</v>
      </c>
      <c r="H15" s="28">
        <v>3.8800000000000001E-2</v>
      </c>
      <c r="I15" s="28">
        <v>30842.253000000001</v>
      </c>
      <c r="J15" s="28" t="s">
        <v>182</v>
      </c>
      <c r="K15" s="28" t="s">
        <v>29</v>
      </c>
      <c r="L15" s="28" t="s">
        <v>454</v>
      </c>
      <c r="N15" s="28" t="s">
        <v>455</v>
      </c>
    </row>
    <row r="16" spans="1:15">
      <c r="A16" s="23" t="str">
        <f t="shared" si="0"/>
        <v>Satyvaldiev V</v>
      </c>
      <c r="B16" s="30" t="str">
        <f t="shared" si="1"/>
        <v>I</v>
      </c>
      <c r="C16" s="23">
        <f t="shared" si="2"/>
        <v>30871.203000000001</v>
      </c>
      <c r="D16" s="28" t="str">
        <f t="shared" si="3"/>
        <v>pg</v>
      </c>
      <c r="E16" s="139">
        <f>VLOOKUP(C16,Active!C$21:E$935,3,FALSE)</f>
        <v>6311.9560918575498</v>
      </c>
      <c r="G16" s="28">
        <v>-32709</v>
      </c>
      <c r="H16" s="28">
        <v>3.7400000000000003E-2</v>
      </c>
      <c r="I16" s="28">
        <v>30871.203000000001</v>
      </c>
      <c r="J16" s="28" t="s">
        <v>182</v>
      </c>
      <c r="K16" s="28" t="s">
        <v>29</v>
      </c>
      <c r="L16" s="28" t="s">
        <v>454</v>
      </c>
      <c r="N16" s="28" t="s">
        <v>455</v>
      </c>
    </row>
    <row r="17" spans="1:14">
      <c r="A17" s="23" t="str">
        <f t="shared" si="0"/>
        <v>Satyvaldiev V</v>
      </c>
      <c r="B17" s="30" t="str">
        <f t="shared" si="1"/>
        <v>I</v>
      </c>
      <c r="C17" s="23">
        <f t="shared" si="2"/>
        <v>33114.444000000003</v>
      </c>
      <c r="D17" s="28" t="str">
        <f t="shared" si="3"/>
        <v>pg</v>
      </c>
      <c r="E17" s="139">
        <f>VLOOKUP(C17,Active!C$21:E$935,3,FALSE)</f>
        <v>10186.112219292025</v>
      </c>
      <c r="G17" s="28">
        <v>-28835</v>
      </c>
      <c r="H17" s="28">
        <v>0.1239</v>
      </c>
      <c r="I17" s="28">
        <v>33114.444000000003</v>
      </c>
      <c r="J17" s="28" t="s">
        <v>182</v>
      </c>
      <c r="K17" s="28" t="s">
        <v>29</v>
      </c>
      <c r="L17" s="28" t="s">
        <v>454</v>
      </c>
      <c r="N17" s="28" t="s">
        <v>455</v>
      </c>
    </row>
    <row r="18" spans="1:14">
      <c r="A18" s="23" t="str">
        <f t="shared" si="0"/>
        <v>Satyvaldiev V</v>
      </c>
      <c r="B18" s="30" t="str">
        <f t="shared" si="1"/>
        <v>I</v>
      </c>
      <c r="C18" s="23">
        <f t="shared" si="2"/>
        <v>33179.286</v>
      </c>
      <c r="D18" s="28" t="str">
        <f t="shared" si="3"/>
        <v>pg</v>
      </c>
      <c r="E18" s="139">
        <f>VLOOKUP(C18,Active!C$21:E$935,3,FALSE)</f>
        <v>10298.096634526542</v>
      </c>
      <c r="G18" s="28">
        <v>-28723</v>
      </c>
      <c r="H18" s="28">
        <v>0.1147</v>
      </c>
      <c r="I18" s="28">
        <v>33179.286</v>
      </c>
      <c r="J18" s="28" t="s">
        <v>182</v>
      </c>
      <c r="K18" s="28" t="s">
        <v>29</v>
      </c>
      <c r="L18" s="28" t="s">
        <v>454</v>
      </c>
      <c r="N18" s="28" t="s">
        <v>455</v>
      </c>
    </row>
    <row r="19" spans="1:14">
      <c r="A19" s="23" t="str">
        <f t="shared" si="0"/>
        <v>Satyvaldiev V</v>
      </c>
      <c r="B19" s="30" t="str">
        <f t="shared" si="1"/>
        <v>I</v>
      </c>
      <c r="C19" s="23">
        <f t="shared" si="2"/>
        <v>33858.212</v>
      </c>
      <c r="D19" s="28" t="str">
        <f t="shared" si="3"/>
        <v>pg</v>
      </c>
      <c r="E19" s="139">
        <f>VLOOKUP(C19,Active!C$21:E$935,3,FALSE)</f>
        <v>11470.625722116585</v>
      </c>
      <c r="G19" s="28">
        <v>-27550</v>
      </c>
      <c r="H19" s="28">
        <v>-0.15909999999999999</v>
      </c>
      <c r="I19" s="28">
        <v>33858.212</v>
      </c>
      <c r="J19" s="28" t="s">
        <v>182</v>
      </c>
      <c r="K19" s="28" t="s">
        <v>29</v>
      </c>
      <c r="L19" s="28" t="s">
        <v>454</v>
      </c>
      <c r="N19" s="28" t="s">
        <v>455</v>
      </c>
    </row>
    <row r="20" spans="1:14">
      <c r="A20" s="23" t="str">
        <f t="shared" si="0"/>
        <v>Satyvaldiev V</v>
      </c>
      <c r="B20" s="30" t="str">
        <f t="shared" si="1"/>
        <v>II</v>
      </c>
      <c r="C20" s="23">
        <f t="shared" si="2"/>
        <v>35654.26</v>
      </c>
      <c r="D20" s="28" t="str">
        <f t="shared" si="3"/>
        <v>pg</v>
      </c>
      <c r="E20" s="139">
        <f>VLOOKUP(C20,Active!C$21:E$935,3,FALSE)</f>
        <v>14572.463805660191</v>
      </c>
      <c r="G20" s="28">
        <v>-24449</v>
      </c>
      <c r="H20" s="28">
        <v>3.3599999999999998E-2</v>
      </c>
      <c r="I20" s="28">
        <v>35654.26</v>
      </c>
      <c r="J20" s="28" t="s">
        <v>450</v>
      </c>
      <c r="K20" s="28" t="s">
        <v>29</v>
      </c>
      <c r="L20" s="28" t="s">
        <v>454</v>
      </c>
      <c r="N20" s="28" t="s">
        <v>455</v>
      </c>
    </row>
    <row r="21" spans="1:14">
      <c r="A21" s="23" t="str">
        <f t="shared" si="0"/>
        <v>Satyvaldiev V</v>
      </c>
      <c r="B21" s="30" t="str">
        <f t="shared" si="1"/>
        <v>II</v>
      </c>
      <c r="C21" s="23">
        <f t="shared" si="2"/>
        <v>36394.228999999999</v>
      </c>
      <c r="D21" s="28" t="str">
        <f t="shared" si="3"/>
        <v>pg</v>
      </c>
      <c r="E21" s="139">
        <f>VLOOKUP(C21,Active!C$21:E$935,3,FALSE)</f>
        <v>15850.416301830484</v>
      </c>
      <c r="G21" s="28">
        <v>-23171</v>
      </c>
      <c r="H21" s="28">
        <v>4.7999999999999996E-3</v>
      </c>
      <c r="I21" s="28">
        <v>36394.228999999999</v>
      </c>
      <c r="J21" s="28" t="s">
        <v>450</v>
      </c>
      <c r="K21" s="28" t="s">
        <v>29</v>
      </c>
      <c r="L21" s="28" t="s">
        <v>454</v>
      </c>
      <c r="N21" s="28" t="s">
        <v>455</v>
      </c>
    </row>
    <row r="22" spans="1:14">
      <c r="A22" s="23" t="str">
        <f t="shared" si="0"/>
        <v>Satyvaldiev V</v>
      </c>
      <c r="B22" s="30" t="str">
        <f t="shared" si="1"/>
        <v>II</v>
      </c>
      <c r="C22" s="23">
        <f t="shared" si="2"/>
        <v>36485.103000000003</v>
      </c>
      <c r="D22" s="28" t="str">
        <f t="shared" si="3"/>
        <v>pg</v>
      </c>
      <c r="E22" s="139">
        <f>VLOOKUP(C22,Active!C$21:E$935,3,FALSE)</f>
        <v>16007.358896908096</v>
      </c>
      <c r="G22" s="28">
        <v>-23014</v>
      </c>
      <c r="H22" s="28">
        <v>-2.86E-2</v>
      </c>
      <c r="I22" s="28">
        <v>36485.103000000003</v>
      </c>
      <c r="J22" s="28" t="s">
        <v>450</v>
      </c>
      <c r="K22" s="28" t="s">
        <v>29</v>
      </c>
      <c r="L22" s="28" t="s">
        <v>454</v>
      </c>
      <c r="N22" s="28" t="s">
        <v>455</v>
      </c>
    </row>
    <row r="23" spans="1:14">
      <c r="A23" s="23" t="str">
        <f t="shared" si="0"/>
        <v>Satyvaldiev V</v>
      </c>
      <c r="B23" s="30" t="str">
        <f t="shared" si="1"/>
        <v>I</v>
      </c>
      <c r="C23" s="23">
        <f t="shared" si="2"/>
        <v>36763.326000000001</v>
      </c>
      <c r="D23" s="28" t="str">
        <f t="shared" si="3"/>
        <v>pg</v>
      </c>
      <c r="E23" s="139">
        <f>VLOOKUP(C23,Active!C$21:E$935,3,FALSE)</f>
        <v>16487.859806192115</v>
      </c>
      <c r="G23" s="28">
        <v>-22533</v>
      </c>
      <c r="H23" s="28">
        <v>-2.86E-2</v>
      </c>
      <c r="I23" s="28">
        <v>36763.326000000001</v>
      </c>
      <c r="J23" s="28" t="s">
        <v>182</v>
      </c>
      <c r="K23" s="28" t="s">
        <v>29</v>
      </c>
      <c r="L23" s="28" t="s">
        <v>454</v>
      </c>
      <c r="N23" s="28" t="s">
        <v>455</v>
      </c>
    </row>
    <row r="24" spans="1:14">
      <c r="A24" s="23" t="str">
        <f t="shared" si="0"/>
        <v>Satyvaldiev V</v>
      </c>
      <c r="B24" s="30" t="str">
        <f t="shared" si="1"/>
        <v>I</v>
      </c>
      <c r="C24" s="23">
        <f t="shared" si="2"/>
        <v>36773.224000000002</v>
      </c>
      <c r="D24" s="28" t="str">
        <f t="shared" si="3"/>
        <v>pg</v>
      </c>
      <c r="E24" s="139">
        <f>VLOOKUP(C24,Active!C$21:E$935,3,FALSE)</f>
        <v>16504.954000417947</v>
      </c>
      <c r="G24" s="28">
        <v>-22516</v>
      </c>
      <c r="H24" s="28">
        <v>2.5899999999999999E-2</v>
      </c>
      <c r="I24" s="28">
        <v>36773.224000000002</v>
      </c>
      <c r="J24" s="28" t="s">
        <v>182</v>
      </c>
      <c r="K24" s="28" t="s">
        <v>29</v>
      </c>
      <c r="L24" s="28" t="s">
        <v>454</v>
      </c>
      <c r="N24" s="28" t="s">
        <v>455</v>
      </c>
    </row>
    <row r="25" spans="1:14">
      <c r="A25" s="23" t="str">
        <f t="shared" si="0"/>
        <v>Satyvaldiev V</v>
      </c>
      <c r="B25" s="30" t="str">
        <f t="shared" si="1"/>
        <v>II</v>
      </c>
      <c r="C25" s="23">
        <f t="shared" si="2"/>
        <v>36815.165999999997</v>
      </c>
      <c r="D25" s="28" t="str">
        <f t="shared" si="3"/>
        <v>pg</v>
      </c>
      <c r="E25" s="139">
        <f>VLOOKUP(C25,Active!C$21:E$935,3,FALSE)</f>
        <v>16577.38930999763</v>
      </c>
      <c r="G25" s="28">
        <v>-22444</v>
      </c>
      <c r="H25" s="28">
        <v>-1.1599999999999999E-2</v>
      </c>
      <c r="I25" s="28">
        <v>36815.165999999997</v>
      </c>
      <c r="J25" s="28" t="s">
        <v>450</v>
      </c>
      <c r="K25" s="28" t="s">
        <v>29</v>
      </c>
      <c r="L25" s="28" t="s">
        <v>454</v>
      </c>
      <c r="N25" s="28" t="s">
        <v>455</v>
      </c>
    </row>
    <row r="26" spans="1:14">
      <c r="A26" s="23" t="str">
        <f t="shared" si="0"/>
        <v>Satyvaldiev V</v>
      </c>
      <c r="B26" s="30" t="str">
        <f t="shared" si="1"/>
        <v>I</v>
      </c>
      <c r="C26" s="23">
        <f t="shared" si="2"/>
        <v>36821.26</v>
      </c>
      <c r="D26" s="28" t="str">
        <f t="shared" si="3"/>
        <v>pg</v>
      </c>
      <c r="E26" s="139">
        <f>VLOOKUP(C26,Active!C$21:E$935,3,FALSE)</f>
        <v>16587.913862393296</v>
      </c>
      <c r="G26" s="28">
        <v>-22433</v>
      </c>
      <c r="H26" s="28">
        <v>2.5999999999999999E-3</v>
      </c>
      <c r="I26" s="28">
        <v>36821.26</v>
      </c>
      <c r="J26" s="28" t="s">
        <v>182</v>
      </c>
      <c r="K26" s="28" t="s">
        <v>29</v>
      </c>
      <c r="L26" s="28" t="s">
        <v>454</v>
      </c>
      <c r="N26" s="28" t="s">
        <v>455</v>
      </c>
    </row>
    <row r="27" spans="1:14">
      <c r="A27" s="23" t="str">
        <f t="shared" si="0"/>
        <v>Satyvaldiev V</v>
      </c>
      <c r="B27" s="30" t="str">
        <f t="shared" si="1"/>
        <v>II</v>
      </c>
      <c r="C27" s="23">
        <f t="shared" si="2"/>
        <v>36837.186999999998</v>
      </c>
      <c r="D27" s="28" t="str">
        <f t="shared" si="3"/>
        <v>pg</v>
      </c>
      <c r="E27" s="139">
        <f>VLOOKUP(C27,Active!C$21:E$935,3,FALSE)</f>
        <v>16615.420351727982</v>
      </c>
      <c r="G27" s="28">
        <v>-22406</v>
      </c>
      <c r="H27" s="28">
        <v>6.4000000000000003E-3</v>
      </c>
      <c r="I27" s="28">
        <v>36837.186999999998</v>
      </c>
      <c r="J27" s="28" t="s">
        <v>450</v>
      </c>
      <c r="K27" s="28" t="s">
        <v>29</v>
      </c>
      <c r="L27" s="28" t="s">
        <v>454</v>
      </c>
      <c r="N27" s="28" t="s">
        <v>455</v>
      </c>
    </row>
    <row r="28" spans="1:14">
      <c r="A28" s="23" t="str">
        <f t="shared" si="0"/>
        <v>Strohmeier W</v>
      </c>
      <c r="B28" s="30" t="str">
        <f t="shared" si="1"/>
        <v>II</v>
      </c>
      <c r="C28" s="23">
        <f t="shared" si="2"/>
        <v>37017.775000000001</v>
      </c>
      <c r="D28" s="28" t="str">
        <f t="shared" si="3"/>
        <v>pg</v>
      </c>
      <c r="E28" s="139">
        <f>VLOOKUP(C28,Active!C$21:E$935,3,FALSE)</f>
        <v>16927.302181072733</v>
      </c>
      <c r="G28" s="28">
        <v>-22094</v>
      </c>
      <c r="H28" s="28">
        <v>-6.2399999999999997E-2</v>
      </c>
      <c r="I28" s="28">
        <v>37017.775000000001</v>
      </c>
      <c r="J28" s="28" t="s">
        <v>450</v>
      </c>
      <c r="K28" s="28" t="s">
        <v>29</v>
      </c>
      <c r="L28" s="28" t="s">
        <v>451</v>
      </c>
      <c r="N28" s="28" t="s">
        <v>453</v>
      </c>
    </row>
    <row r="29" spans="1:14">
      <c r="A29" s="23" t="str">
        <f t="shared" si="0"/>
        <v>Strohmeier W</v>
      </c>
      <c r="B29" s="30" t="str">
        <f t="shared" si="1"/>
        <v>I</v>
      </c>
      <c r="C29" s="23">
        <f t="shared" si="2"/>
        <v>37026.737999999998</v>
      </c>
      <c r="D29" s="28" t="str">
        <f t="shared" si="3"/>
        <v>pg</v>
      </c>
      <c r="E29" s="139">
        <f>VLOOKUP(C29,Active!C$21:E$935,3,FALSE)</f>
        <v>16942.781597403919</v>
      </c>
      <c r="G29" s="28">
        <v>-22078</v>
      </c>
      <c r="H29" s="28">
        <v>-7.4300000000000005E-2</v>
      </c>
      <c r="I29" s="28">
        <v>37026.737999999998</v>
      </c>
      <c r="J29" s="28" t="s">
        <v>182</v>
      </c>
      <c r="K29" s="28" t="s">
        <v>29</v>
      </c>
      <c r="L29" s="28" t="s">
        <v>451</v>
      </c>
      <c r="N29" s="28" t="s">
        <v>453</v>
      </c>
    </row>
    <row r="30" spans="1:14">
      <c r="A30" s="23" t="str">
        <f t="shared" si="0"/>
        <v>Strohmeier W</v>
      </c>
      <c r="B30" s="30" t="str">
        <f t="shared" si="1"/>
        <v>I</v>
      </c>
      <c r="C30" s="23">
        <f t="shared" si="2"/>
        <v>37080.639000000003</v>
      </c>
      <c r="D30" s="28" t="str">
        <f t="shared" si="3"/>
        <v>pg</v>
      </c>
      <c r="E30" s="139">
        <f>VLOOKUP(C30,Active!C$21:E$935,3,FALSE)</f>
        <v>17035.870520718385</v>
      </c>
      <c r="G30" s="28">
        <v>-21985</v>
      </c>
      <c r="H30" s="28">
        <v>-2.29E-2</v>
      </c>
      <c r="I30" s="28">
        <v>37080.639000000003</v>
      </c>
      <c r="J30" s="28" t="s">
        <v>182</v>
      </c>
      <c r="K30" s="28" t="s">
        <v>29</v>
      </c>
      <c r="L30" s="28" t="s">
        <v>451</v>
      </c>
      <c r="N30" s="28" t="s">
        <v>453</v>
      </c>
    </row>
    <row r="31" spans="1:14">
      <c r="A31" s="23" t="str">
        <f t="shared" si="0"/>
        <v>Strohmeier W</v>
      </c>
      <c r="B31" s="30" t="str">
        <f t="shared" si="1"/>
        <v>II</v>
      </c>
      <c r="C31" s="23">
        <f t="shared" si="2"/>
        <v>37107.572999999997</v>
      </c>
      <c r="D31" s="28" t="str">
        <f t="shared" si="3"/>
        <v>pg</v>
      </c>
      <c r="E31" s="139">
        <f>VLOOKUP(C31,Active!C$21:E$935,3,FALSE)</f>
        <v>17082.386486295109</v>
      </c>
      <c r="G31" s="28">
        <v>-21939</v>
      </c>
      <c r="H31" s="28">
        <v>-1.37E-2</v>
      </c>
      <c r="I31" s="28">
        <v>37107.572999999997</v>
      </c>
      <c r="J31" s="28" t="s">
        <v>450</v>
      </c>
      <c r="K31" s="28" t="s">
        <v>29</v>
      </c>
      <c r="L31" s="28" t="s">
        <v>451</v>
      </c>
      <c r="N31" s="28" t="s">
        <v>453</v>
      </c>
    </row>
    <row r="32" spans="1:14">
      <c r="A32" s="23" t="str">
        <f t="shared" si="0"/>
        <v>Dahm Michael</v>
      </c>
      <c r="B32" s="30" t="str">
        <f t="shared" si="1"/>
        <v>I</v>
      </c>
      <c r="C32" s="23">
        <f t="shared" si="2"/>
        <v>42152.49</v>
      </c>
      <c r="D32" s="28" t="str">
        <f t="shared" si="3"/>
        <v>pg</v>
      </c>
      <c r="E32" s="139">
        <f>VLOOKUP(C32,Active!C$21:E$935,3,FALSE)</f>
        <v>25795.135632707974</v>
      </c>
      <c r="G32" s="28">
        <v>-13226</v>
      </c>
      <c r="H32" s="28">
        <v>0.12180000000000001</v>
      </c>
      <c r="I32" s="28">
        <v>42152.49</v>
      </c>
      <c r="J32" s="28" t="s">
        <v>182</v>
      </c>
      <c r="K32" s="28" t="s">
        <v>29</v>
      </c>
      <c r="L32" s="28" t="s">
        <v>456</v>
      </c>
      <c r="N32" s="28" t="s">
        <v>457</v>
      </c>
    </row>
    <row r="33" spans="1:14">
      <c r="A33" s="23" t="str">
        <f t="shared" si="0"/>
        <v>Dahm Michael</v>
      </c>
      <c r="B33" s="30" t="str">
        <f t="shared" si="1"/>
        <v>II</v>
      </c>
      <c r="C33" s="23">
        <f t="shared" si="2"/>
        <v>42891.49</v>
      </c>
      <c r="D33" s="28" t="str">
        <f t="shared" si="3"/>
        <v>pg</v>
      </c>
      <c r="E33" s="139">
        <f>VLOOKUP(C33,Active!C$21:E$935,3,FALSE)</f>
        <v>27071.414631787462</v>
      </c>
      <c r="G33" s="28">
        <v>-11950</v>
      </c>
      <c r="H33" s="28">
        <v>-7.4000000000000003E-3</v>
      </c>
      <c r="I33" s="28">
        <v>42891.49</v>
      </c>
      <c r="J33" s="28" t="s">
        <v>450</v>
      </c>
      <c r="K33" s="28" t="s">
        <v>29</v>
      </c>
      <c r="L33" s="28" t="s">
        <v>456</v>
      </c>
      <c r="N33" s="28" t="s">
        <v>457</v>
      </c>
    </row>
    <row r="34" spans="1:14">
      <c r="A34" s="23" t="str">
        <f t="shared" si="0"/>
        <v>Dahm Michael</v>
      </c>
      <c r="B34" s="30" t="str">
        <f t="shared" si="1"/>
        <v>II</v>
      </c>
      <c r="C34" s="23">
        <f t="shared" si="2"/>
        <v>43250.557999999997</v>
      </c>
      <c r="D34" s="28" t="str">
        <f t="shared" si="3"/>
        <v>pg</v>
      </c>
      <c r="E34" s="139">
        <f>VLOOKUP(C34,Active!C$21:E$935,3,FALSE)</f>
        <v>27691.537700314489</v>
      </c>
      <c r="G34" s="28">
        <v>-11330</v>
      </c>
      <c r="H34" s="28">
        <v>6.3200000000000006E-2</v>
      </c>
      <c r="I34" s="28">
        <v>43250.557999999997</v>
      </c>
      <c r="J34" s="28" t="s">
        <v>450</v>
      </c>
      <c r="K34" s="28" t="s">
        <v>29</v>
      </c>
      <c r="L34" s="28" t="s">
        <v>456</v>
      </c>
      <c r="N34" s="28" t="s">
        <v>457</v>
      </c>
    </row>
    <row r="35" spans="1:14">
      <c r="A35" s="23" t="str">
        <f t="shared" si="0"/>
        <v>Dahm Michael</v>
      </c>
      <c r="B35" s="30" t="str">
        <f t="shared" si="1"/>
        <v>II</v>
      </c>
      <c r="C35" s="23">
        <f t="shared" si="2"/>
        <v>43776.317999999999</v>
      </c>
      <c r="D35" s="28" t="str">
        <f t="shared" si="3"/>
        <v>pg</v>
      </c>
      <c r="E35" s="139">
        <f>VLOOKUP(C35,Active!C$21:E$935,3,FALSE)</f>
        <v>28599.543717305067</v>
      </c>
      <c r="G35" s="28">
        <v>-10422</v>
      </c>
      <c r="H35" s="28">
        <v>6.5799999999999997E-2</v>
      </c>
      <c r="I35" s="28">
        <v>43776.317999999999</v>
      </c>
      <c r="J35" s="28" t="s">
        <v>450</v>
      </c>
      <c r="K35" s="28" t="s">
        <v>29</v>
      </c>
      <c r="L35" s="28" t="s">
        <v>456</v>
      </c>
      <c r="N35" s="28" t="s">
        <v>457</v>
      </c>
    </row>
    <row r="36" spans="1:14">
      <c r="A36" s="23" t="str">
        <f t="shared" si="0"/>
        <v>Dahm Michael</v>
      </c>
      <c r="B36" s="30" t="str">
        <f t="shared" si="1"/>
        <v>I</v>
      </c>
      <c r="C36" s="23">
        <f t="shared" si="2"/>
        <v>43789.330999999998</v>
      </c>
      <c r="D36" s="28" t="str">
        <f t="shared" si="3"/>
        <v>pg</v>
      </c>
      <c r="E36" s="139">
        <f>VLOOKUP(C36,Active!C$21:E$935,3,FALSE)</f>
        <v>28622.017626121062</v>
      </c>
      <c r="G36" s="28">
        <v>-10399</v>
      </c>
      <c r="H36" s="28">
        <v>5.0700000000000002E-2</v>
      </c>
      <c r="I36" s="28">
        <v>43789.330999999998</v>
      </c>
      <c r="J36" s="28" t="s">
        <v>182</v>
      </c>
      <c r="K36" s="28" t="s">
        <v>29</v>
      </c>
      <c r="L36" s="28" t="s">
        <v>456</v>
      </c>
      <c r="N36" s="28" t="s">
        <v>457</v>
      </c>
    </row>
    <row r="37" spans="1:14">
      <c r="A37" s="23" t="str">
        <f t="shared" si="0"/>
        <v>Dahm Michael</v>
      </c>
      <c r="B37" s="30" t="str">
        <f t="shared" si="1"/>
        <v>I</v>
      </c>
      <c r="C37" s="23">
        <f t="shared" si="2"/>
        <v>43926.584999999999</v>
      </c>
      <c r="D37" s="28" t="str">
        <f t="shared" si="3"/>
        <v>pg</v>
      </c>
      <c r="E37" s="139">
        <f>VLOOKUP(C37,Active!C$21:E$935,3,FALSE)</f>
        <v>28859.060112913561</v>
      </c>
      <c r="G37" s="28">
        <v>-10162</v>
      </c>
      <c r="H37" s="28">
        <v>7.4999999999999997E-2</v>
      </c>
      <c r="I37" s="28">
        <v>43926.584999999999</v>
      </c>
      <c r="J37" s="28" t="s">
        <v>182</v>
      </c>
      <c r="K37" s="28" t="s">
        <v>29</v>
      </c>
      <c r="L37" s="28" t="s">
        <v>456</v>
      </c>
      <c r="N37" s="28" t="s">
        <v>457</v>
      </c>
    </row>
    <row r="38" spans="1:14">
      <c r="A38" s="23" t="str">
        <f t="shared" si="0"/>
        <v>Dahm Michael</v>
      </c>
      <c r="B38" s="30" t="str">
        <f t="shared" si="1"/>
        <v>I</v>
      </c>
      <c r="C38" s="23">
        <f t="shared" si="2"/>
        <v>44289.589</v>
      </c>
      <c r="D38" s="28" t="str">
        <f t="shared" si="3"/>
        <v>pg</v>
      </c>
      <c r="E38" s="139">
        <f>VLOOKUP(C38,Active!C$21:E$935,3,FALSE)</f>
        <v>29485.980791914713</v>
      </c>
      <c r="G38" s="28">
        <v>-9535</v>
      </c>
      <c r="H38" s="28">
        <v>2.8500000000000001E-2</v>
      </c>
      <c r="I38" s="28">
        <v>44289.589</v>
      </c>
      <c r="J38" s="28" t="s">
        <v>182</v>
      </c>
      <c r="K38" s="28" t="s">
        <v>29</v>
      </c>
      <c r="L38" s="28" t="s">
        <v>456</v>
      </c>
      <c r="N38" s="28" t="s">
        <v>457</v>
      </c>
    </row>
    <row r="39" spans="1:14">
      <c r="A39" s="23" t="str">
        <f t="shared" si="0"/>
        <v>Dahm Michael</v>
      </c>
      <c r="B39" s="30" t="str">
        <f t="shared" si="1"/>
        <v>II</v>
      </c>
      <c r="C39" s="23">
        <f t="shared" si="2"/>
        <v>44371.491000000002</v>
      </c>
      <c r="D39" s="28" t="str">
        <f t="shared" si="3"/>
        <v>pg</v>
      </c>
      <c r="E39" s="139">
        <f>VLOOKUP(C39,Active!C$21:E$935,3,FALSE)</f>
        <v>29627.428427344497</v>
      </c>
      <c r="G39" s="28">
        <v>-9394</v>
      </c>
      <c r="H39" s="28">
        <v>-2E-3</v>
      </c>
      <c r="I39" s="28">
        <v>44371.491000000002</v>
      </c>
      <c r="J39" s="28" t="s">
        <v>450</v>
      </c>
      <c r="K39" s="28" t="s">
        <v>29</v>
      </c>
      <c r="L39" s="28" t="s">
        <v>456</v>
      </c>
      <c r="N39" s="28" t="s">
        <v>457</v>
      </c>
    </row>
    <row r="40" spans="1:14">
      <c r="A40" s="23" t="str">
        <f t="shared" si="0"/>
        <v>Dahm Michael</v>
      </c>
      <c r="B40" s="30" t="str">
        <f t="shared" si="1"/>
        <v>II</v>
      </c>
      <c r="C40" s="23">
        <f t="shared" si="2"/>
        <v>44693.474000000002</v>
      </c>
      <c r="D40" s="28" t="str">
        <f t="shared" si="3"/>
        <v>pg</v>
      </c>
      <c r="E40" s="139">
        <f>VLOOKUP(C40,Active!C$21:E$935,3,FALSE)</f>
        <v>30183.50439616806</v>
      </c>
      <c r="G40" s="28">
        <v>-8838</v>
      </c>
      <c r="H40" s="28">
        <v>4.1500000000000002E-2</v>
      </c>
      <c r="I40" s="28">
        <v>44693.474000000002</v>
      </c>
      <c r="J40" s="28" t="s">
        <v>450</v>
      </c>
      <c r="K40" s="28" t="s">
        <v>29</v>
      </c>
      <c r="L40" s="28" t="s">
        <v>456</v>
      </c>
      <c r="N40" s="28" t="s">
        <v>457</v>
      </c>
    </row>
    <row r="41" spans="1:14">
      <c r="A41" s="23" t="str">
        <f t="shared" si="0"/>
        <v>Dahm Michael</v>
      </c>
      <c r="B41" s="30" t="str">
        <f t="shared" si="1"/>
        <v>I</v>
      </c>
      <c r="C41" s="23">
        <f t="shared" si="2"/>
        <v>44702.516000000003</v>
      </c>
      <c r="D41" s="28" t="str">
        <f t="shared" si="3"/>
        <v>pg</v>
      </c>
      <c r="E41" s="139">
        <f>VLOOKUP(C41,Active!C$21:E$935,3,FALSE)</f>
        <v>30199.120248278585</v>
      </c>
      <c r="G41" s="28">
        <v>-8822</v>
      </c>
      <c r="H41" s="28">
        <v>0.1085</v>
      </c>
      <c r="I41" s="28">
        <v>44702.516000000003</v>
      </c>
      <c r="J41" s="28" t="s">
        <v>182</v>
      </c>
      <c r="K41" s="28" t="s">
        <v>29</v>
      </c>
      <c r="L41" s="28" t="s">
        <v>456</v>
      </c>
      <c r="N41" s="28" t="s">
        <v>457</v>
      </c>
    </row>
    <row r="42" spans="1:14">
      <c r="A42" s="23" t="str">
        <f t="shared" si="0"/>
        <v>Dahm Michael</v>
      </c>
      <c r="B42" s="30" t="str">
        <f t="shared" si="1"/>
        <v>II</v>
      </c>
      <c r="C42" s="23">
        <f t="shared" si="2"/>
        <v>45488.453999999998</v>
      </c>
      <c r="D42" s="28" t="str">
        <f t="shared" si="3"/>
        <v>pg</v>
      </c>
      <c r="E42" s="139">
        <f>VLOOKUP(C42,Active!C$21:E$935,3,FALSE)</f>
        <v>31556.462824704202</v>
      </c>
      <c r="G42" s="28">
        <v>-7465</v>
      </c>
      <c r="H42" s="28">
        <v>1.6E-2</v>
      </c>
      <c r="I42" s="28">
        <v>45488.453999999998</v>
      </c>
      <c r="J42" s="28" t="s">
        <v>450</v>
      </c>
      <c r="K42" s="28" t="s">
        <v>29</v>
      </c>
      <c r="L42" s="28" t="s">
        <v>456</v>
      </c>
      <c r="N42" s="28" t="s">
        <v>457</v>
      </c>
    </row>
    <row r="43" spans="1:14">
      <c r="A43" s="23" t="str">
        <f t="shared" ref="A43:A74" si="4">L43</f>
        <v>Dahm Michael</v>
      </c>
      <c r="B43" s="30" t="str">
        <f t="shared" ref="B43:B74" si="5">IF(J43="s","II","I")</f>
        <v>I</v>
      </c>
      <c r="C43" s="23">
        <f t="shared" ref="C43:C74" si="6">I43</f>
        <v>45816.497000000003</v>
      </c>
      <c r="D43" s="28" t="str">
        <f t="shared" ref="D43:D74" si="7">K43</f>
        <v>pg</v>
      </c>
      <c r="E43" s="139">
        <f>VLOOKUP(C43,Active!C$21:E$935,3,FALSE)</f>
        <v>32123.004626727259</v>
      </c>
      <c r="G43" s="28">
        <v>-6898</v>
      </c>
      <c r="H43" s="28">
        <v>3.9600000000000003E-2</v>
      </c>
      <c r="I43" s="28">
        <v>45816.497000000003</v>
      </c>
      <c r="J43" s="28" t="s">
        <v>182</v>
      </c>
      <c r="K43" s="28" t="s">
        <v>29</v>
      </c>
      <c r="L43" s="28" t="s">
        <v>456</v>
      </c>
      <c r="N43" s="28" t="s">
        <v>457</v>
      </c>
    </row>
    <row r="44" spans="1:14">
      <c r="A44" s="23" t="str">
        <f t="shared" si="4"/>
        <v>Dahm Michael</v>
      </c>
      <c r="B44" s="30" t="str">
        <f t="shared" si="5"/>
        <v>I</v>
      </c>
      <c r="C44" s="23">
        <f t="shared" si="6"/>
        <v>46113.584000000003</v>
      </c>
      <c r="D44" s="28" t="str">
        <f t="shared" si="7"/>
        <v>pg</v>
      </c>
      <c r="E44" s="139">
        <f>VLOOKUP(C44,Active!C$21:E$935,3,FALSE)</f>
        <v>32636.084327673845</v>
      </c>
      <c r="G44" s="28">
        <v>-6385</v>
      </c>
      <c r="H44" s="28">
        <v>8.5300000000000001E-2</v>
      </c>
      <c r="I44" s="28">
        <v>46113.584000000003</v>
      </c>
      <c r="J44" s="28" t="s">
        <v>182</v>
      </c>
      <c r="K44" s="28" t="s">
        <v>29</v>
      </c>
      <c r="L44" s="28" t="s">
        <v>456</v>
      </c>
      <c r="N44" s="28" t="s">
        <v>457</v>
      </c>
    </row>
    <row r="45" spans="1:14">
      <c r="A45" s="23" t="str">
        <f t="shared" si="4"/>
        <v>Dahm Michael</v>
      </c>
      <c r="B45" s="30" t="str">
        <f t="shared" si="5"/>
        <v>I</v>
      </c>
      <c r="C45" s="23">
        <f t="shared" si="6"/>
        <v>46121.597000000002</v>
      </c>
      <c r="D45" s="28" t="str">
        <f t="shared" si="7"/>
        <v>pg</v>
      </c>
      <c r="E45" s="139">
        <f>VLOOKUP(C45,Active!C$21:E$935,3,FALSE)</f>
        <v>32649.923060582674</v>
      </c>
      <c r="G45" s="28">
        <v>-6371</v>
      </c>
      <c r="H45" s="28">
        <v>-8.0999999999999996E-3</v>
      </c>
      <c r="I45" s="28">
        <v>46121.597000000002</v>
      </c>
      <c r="J45" s="28" t="s">
        <v>182</v>
      </c>
      <c r="K45" s="28" t="s">
        <v>29</v>
      </c>
      <c r="L45" s="28" t="s">
        <v>456</v>
      </c>
      <c r="N45" s="28" t="s">
        <v>457</v>
      </c>
    </row>
    <row r="46" spans="1:14">
      <c r="A46" s="23" t="str">
        <f t="shared" si="4"/>
        <v>Dahm Michael</v>
      </c>
      <c r="B46" s="30" t="str">
        <f t="shared" si="5"/>
        <v>I</v>
      </c>
      <c r="C46" s="23">
        <f t="shared" si="6"/>
        <v>46850.627999999997</v>
      </c>
      <c r="D46" s="28" t="str">
        <f t="shared" si="7"/>
        <v>pg</v>
      </c>
      <c r="E46" s="139">
        <f>VLOOKUP(C46,Active!C$21:E$935,3,FALSE)</f>
        <v>33908.985245938442</v>
      </c>
      <c r="G46" s="28">
        <v>-5112</v>
      </c>
      <c r="H46" s="28">
        <v>2.6599999999999999E-2</v>
      </c>
      <c r="I46" s="28">
        <v>46850.627999999997</v>
      </c>
      <c r="J46" s="28" t="s">
        <v>182</v>
      </c>
      <c r="K46" s="28" t="s">
        <v>29</v>
      </c>
      <c r="L46" s="28" t="s">
        <v>456</v>
      </c>
      <c r="N46" s="28" t="s">
        <v>457</v>
      </c>
    </row>
    <row r="47" spans="1:14">
      <c r="A47" s="23" t="str">
        <f t="shared" si="4"/>
        <v>Dahm Michael</v>
      </c>
      <c r="B47" s="30" t="str">
        <f t="shared" si="5"/>
        <v>I</v>
      </c>
      <c r="C47" s="23">
        <f t="shared" si="6"/>
        <v>47717.428</v>
      </c>
      <c r="D47" s="28" t="str">
        <f t="shared" si="7"/>
        <v>pg</v>
      </c>
      <c r="E47" s="139">
        <f>VLOOKUP(C47,Active!C$21:E$935,3,FALSE)</f>
        <v>35405.979341205166</v>
      </c>
      <c r="G47" s="28">
        <v>-3615</v>
      </c>
      <c r="H47" s="28">
        <v>2.1700000000000001E-2</v>
      </c>
      <c r="I47" s="28">
        <v>47717.428</v>
      </c>
      <c r="J47" s="28" t="s">
        <v>182</v>
      </c>
      <c r="K47" s="28" t="s">
        <v>29</v>
      </c>
      <c r="L47" s="28" t="s">
        <v>456</v>
      </c>
      <c r="N47" s="28" t="s">
        <v>457</v>
      </c>
    </row>
    <row r="48" spans="1:14">
      <c r="A48" s="23" t="str">
        <f t="shared" si="4"/>
        <v>Dahm Michael</v>
      </c>
      <c r="B48" s="30" t="str">
        <f t="shared" si="5"/>
        <v>I</v>
      </c>
      <c r="C48" s="23">
        <f t="shared" si="6"/>
        <v>47945.557000000001</v>
      </c>
      <c r="D48" s="28" t="str">
        <f t="shared" si="7"/>
        <v>pg</v>
      </c>
      <c r="E48" s="139">
        <f>VLOOKUP(C48,Active!C$21:E$935,3,FALSE)</f>
        <v>35799.966150110449</v>
      </c>
      <c r="G48" s="28">
        <v>-3221</v>
      </c>
      <c r="H48" s="28">
        <v>1.37E-2</v>
      </c>
      <c r="I48" s="28">
        <v>47945.557000000001</v>
      </c>
      <c r="J48" s="28" t="s">
        <v>182</v>
      </c>
      <c r="K48" s="28" t="s">
        <v>29</v>
      </c>
      <c r="L48" s="28" t="s">
        <v>456</v>
      </c>
      <c r="N48" s="28" t="s">
        <v>457</v>
      </c>
    </row>
    <row r="49" spans="1:14">
      <c r="A49" s="23" t="str">
        <f t="shared" si="4"/>
        <v>Dahm Michael</v>
      </c>
      <c r="B49" s="30" t="str">
        <f t="shared" si="5"/>
        <v>II</v>
      </c>
      <c r="C49" s="23">
        <f t="shared" si="6"/>
        <v>48067.417000000001</v>
      </c>
      <c r="D49" s="28" t="str">
        <f t="shared" si="7"/>
        <v>pg</v>
      </c>
      <c r="E49" s="139">
        <f>VLOOKUP(C49,Active!C$21:E$935,3,FALSE)</f>
        <v>36010.422657319956</v>
      </c>
      <c r="G49" s="28">
        <v>-3011</v>
      </c>
      <c r="H49" s="28">
        <v>-1.17E-2</v>
      </c>
      <c r="I49" s="28">
        <v>48067.417000000001</v>
      </c>
      <c r="J49" s="28" t="s">
        <v>450</v>
      </c>
      <c r="K49" s="28" t="s">
        <v>29</v>
      </c>
      <c r="L49" s="28" t="s">
        <v>456</v>
      </c>
      <c r="N49" s="28" t="s">
        <v>457</v>
      </c>
    </row>
    <row r="50" spans="1:14">
      <c r="A50" s="23" t="str">
        <f t="shared" si="4"/>
        <v>Schmidt E</v>
      </c>
      <c r="B50" s="30" t="str">
        <f t="shared" si="5"/>
        <v>I</v>
      </c>
      <c r="C50" s="23">
        <f t="shared" si="6"/>
        <v>48528.63</v>
      </c>
      <c r="D50" s="28" t="str">
        <f t="shared" si="7"/>
        <v>ccd</v>
      </c>
      <c r="E50" s="139">
        <f>VLOOKUP(C50,Active!C$21:E$935,3,FALSE)</f>
        <v>36806.953734454524</v>
      </c>
      <c r="G50" s="28">
        <v>-2214</v>
      </c>
      <c r="H50" s="28">
        <v>5.4999999999999997E-3</v>
      </c>
      <c r="I50" s="28">
        <v>48528.63</v>
      </c>
      <c r="J50" s="28" t="s">
        <v>182</v>
      </c>
      <c r="K50" s="28" t="s">
        <v>460</v>
      </c>
      <c r="L50" s="28" t="s">
        <v>461</v>
      </c>
      <c r="N50" s="28" t="s">
        <v>462</v>
      </c>
    </row>
    <row r="51" spans="1:14">
      <c r="A51" s="23" t="str">
        <f t="shared" si="4"/>
        <v>Agerer Franz</v>
      </c>
      <c r="B51" s="30" t="str">
        <f t="shared" si="5"/>
        <v>I</v>
      </c>
      <c r="C51" s="23">
        <f t="shared" si="6"/>
        <v>49810.592600000004</v>
      </c>
      <c r="D51" s="28" t="str">
        <f t="shared" si="7"/>
        <v>ccd</v>
      </c>
      <c r="E51" s="139">
        <f>VLOOKUP(C51,Active!C$21:E$935,3,FALSE)</f>
        <v>39020.948245936728</v>
      </c>
      <c r="G51" s="28">
        <v>0</v>
      </c>
      <c r="H51" s="28">
        <v>1E-4</v>
      </c>
      <c r="I51" s="28">
        <v>49810.592600000004</v>
      </c>
      <c r="J51" s="28" t="s">
        <v>182</v>
      </c>
      <c r="K51" s="28" t="s">
        <v>460</v>
      </c>
      <c r="L51" s="28" t="s">
        <v>463</v>
      </c>
      <c r="N51" s="28" t="s">
        <v>457</v>
      </c>
    </row>
    <row r="52" spans="1:14">
      <c r="A52" s="23" t="str">
        <f t="shared" si="4"/>
        <v>Agerer Franz</v>
      </c>
      <c r="B52" s="30" t="str">
        <f t="shared" si="5"/>
        <v>II</v>
      </c>
      <c r="C52" s="23">
        <f t="shared" si="6"/>
        <v>49811.4614</v>
      </c>
      <c r="D52" s="28" t="str">
        <f t="shared" si="7"/>
        <v>ccd</v>
      </c>
      <c r="E52" s="139">
        <f>VLOOKUP(C52,Active!C$21:E$935,3,FALSE)</f>
        <v>39022.44869410235</v>
      </c>
      <c r="G52" s="28">
        <v>1</v>
      </c>
      <c r="H52" s="28">
        <v>4.0000000000000002E-4</v>
      </c>
      <c r="I52" s="28">
        <v>49811.4614</v>
      </c>
      <c r="J52" s="28" t="s">
        <v>450</v>
      </c>
      <c r="K52" s="28" t="s">
        <v>460</v>
      </c>
      <c r="L52" s="28" t="s">
        <v>463</v>
      </c>
      <c r="N52" s="28" t="s">
        <v>457</v>
      </c>
    </row>
    <row r="53" spans="1:14">
      <c r="A53" s="23" t="str">
        <f t="shared" si="4"/>
        <v>Agerer Franz</v>
      </c>
      <c r="B53" s="30" t="str">
        <f t="shared" si="5"/>
        <v>I</v>
      </c>
      <c r="C53" s="23">
        <f t="shared" si="6"/>
        <v>49812.327499999999</v>
      </c>
      <c r="D53" s="28" t="str">
        <f t="shared" si="7"/>
        <v>ccd</v>
      </c>
      <c r="E53" s="139">
        <f>VLOOKUP(C53,Active!C$21:E$935,3,FALSE)</f>
        <v>39023.944479272992</v>
      </c>
      <c r="G53" s="28">
        <v>3</v>
      </c>
      <c r="H53" s="28">
        <v>-2.0999999999999999E-3</v>
      </c>
      <c r="I53" s="28">
        <v>49812.327499999999</v>
      </c>
      <c r="J53" s="28" t="s">
        <v>182</v>
      </c>
      <c r="K53" s="28" t="s">
        <v>460</v>
      </c>
      <c r="L53" s="28" t="s">
        <v>463</v>
      </c>
      <c r="N53" s="28" t="s">
        <v>457</v>
      </c>
    </row>
    <row r="54" spans="1:14">
      <c r="A54" s="23" t="str">
        <f t="shared" si="4"/>
        <v>Agerer Franz</v>
      </c>
      <c r="B54" s="30" t="str">
        <f t="shared" si="5"/>
        <v>II</v>
      </c>
      <c r="C54" s="23">
        <f t="shared" si="6"/>
        <v>49840.412199999999</v>
      </c>
      <c r="D54" s="28" t="str">
        <f t="shared" si="7"/>
        <v>ccd</v>
      </c>
      <c r="E54" s="139">
        <f>VLOOKUP(C54,Active!C$21:E$935,3,FALSE)</f>
        <v>39072.447744232995</v>
      </c>
      <c r="G54" s="28">
        <v>51</v>
      </c>
      <c r="H54" s="28">
        <v>-2.0000000000000001E-4</v>
      </c>
      <c r="I54" s="28">
        <v>49840.412199999999</v>
      </c>
      <c r="J54" s="28" t="s">
        <v>450</v>
      </c>
      <c r="K54" s="28" t="s">
        <v>460</v>
      </c>
      <c r="L54" s="28" t="s">
        <v>463</v>
      </c>
      <c r="N54" s="28" t="s">
        <v>457</v>
      </c>
    </row>
    <row r="55" spans="1:14">
      <c r="A55" s="23" t="str">
        <f t="shared" si="4"/>
        <v>Agerer Franz</v>
      </c>
      <c r="B55" s="30" t="str">
        <f t="shared" si="5"/>
        <v>II</v>
      </c>
      <c r="C55" s="23">
        <f t="shared" si="6"/>
        <v>49866.468200000003</v>
      </c>
      <c r="D55" s="28" t="str">
        <f t="shared" si="7"/>
        <v>ccd</v>
      </c>
      <c r="E55" s="139">
        <f>VLOOKUP(C55,Active!C$21:E$935,3,FALSE)</f>
        <v>39117.44737292044</v>
      </c>
      <c r="G55" s="28">
        <v>96</v>
      </c>
      <c r="H55" s="28">
        <v>-5.0000000000000001E-4</v>
      </c>
      <c r="I55" s="28">
        <v>49866.468200000003</v>
      </c>
      <c r="J55" s="28" t="s">
        <v>450</v>
      </c>
      <c r="K55" s="28" t="s">
        <v>460</v>
      </c>
      <c r="L55" s="28" t="s">
        <v>463</v>
      </c>
      <c r="N55" s="28" t="s">
        <v>457</v>
      </c>
    </row>
    <row r="56" spans="1:14">
      <c r="A56" s="23" t="str">
        <f t="shared" si="4"/>
        <v>Agerer Franz</v>
      </c>
      <c r="B56" s="30" t="str">
        <f t="shared" si="5"/>
        <v>II</v>
      </c>
      <c r="C56" s="23">
        <f t="shared" si="6"/>
        <v>49888.472000000002</v>
      </c>
      <c r="D56" s="28" t="str">
        <f t="shared" si="7"/>
        <v>ccd</v>
      </c>
      <c r="E56" s="139">
        <f>VLOOKUP(C56,Active!C$21:E$935,3,FALSE)</f>
        <v>39155.448709645672</v>
      </c>
      <c r="G56" s="28">
        <v>134</v>
      </c>
      <c r="H56" s="28">
        <v>2.0000000000000001E-4</v>
      </c>
      <c r="I56" s="28">
        <v>49888.472000000002</v>
      </c>
      <c r="J56" s="28" t="s">
        <v>450</v>
      </c>
      <c r="K56" s="28" t="s">
        <v>460</v>
      </c>
      <c r="L56" s="28" t="s">
        <v>463</v>
      </c>
      <c r="N56" s="28" t="s">
        <v>457</v>
      </c>
    </row>
    <row r="57" spans="1:14">
      <c r="A57" s="23" t="str">
        <f t="shared" si="4"/>
        <v>Agerer Franz</v>
      </c>
      <c r="B57" s="30" t="str">
        <f t="shared" si="5"/>
        <v>I</v>
      </c>
      <c r="C57" s="23">
        <f t="shared" si="6"/>
        <v>50147.5838</v>
      </c>
      <c r="D57" s="28" t="str">
        <f t="shared" si="7"/>
        <v>ccd</v>
      </c>
      <c r="E57" s="139">
        <f>VLOOKUP(C57,Active!C$21:E$935,3,FALSE)</f>
        <v>39602.943904170279</v>
      </c>
      <c r="G57" s="28">
        <v>582</v>
      </c>
      <c r="H57" s="28">
        <v>-3.0000000000000001E-3</v>
      </c>
      <c r="I57" s="28">
        <v>50147.5838</v>
      </c>
      <c r="J57" s="28" t="s">
        <v>182</v>
      </c>
      <c r="K57" s="28" t="s">
        <v>460</v>
      </c>
      <c r="L57" s="28" t="s">
        <v>463</v>
      </c>
      <c r="N57" s="28" t="s">
        <v>464</v>
      </c>
    </row>
    <row r="58" spans="1:14">
      <c r="A58" s="23" t="str">
        <f t="shared" si="4"/>
        <v>Agerer Franz</v>
      </c>
      <c r="B58" s="30" t="str">
        <f t="shared" si="5"/>
        <v>II</v>
      </c>
      <c r="C58" s="23">
        <f t="shared" si="6"/>
        <v>50547.404199999997</v>
      </c>
      <c r="D58" s="28" t="str">
        <f t="shared" si="7"/>
        <v>ccd</v>
      </c>
      <c r="E58" s="139">
        <f>VLOOKUP(C58,Active!C$21:E$935,3,FALSE)</f>
        <v>40293.447801225157</v>
      </c>
      <c r="G58" s="28">
        <v>1272</v>
      </c>
      <c r="H58" s="28">
        <v>-1.4E-3</v>
      </c>
      <c r="I58" s="28">
        <v>50547.404199999997</v>
      </c>
      <c r="J58" s="28" t="s">
        <v>450</v>
      </c>
      <c r="K58" s="28" t="s">
        <v>460</v>
      </c>
      <c r="L58" s="28" t="s">
        <v>463</v>
      </c>
      <c r="N58" s="28" t="s">
        <v>465</v>
      </c>
    </row>
    <row r="59" spans="1:14">
      <c r="A59" s="23" t="str">
        <f t="shared" si="4"/>
        <v>Agerer Franz</v>
      </c>
      <c r="B59" s="30" t="str">
        <f t="shared" si="5"/>
        <v>I</v>
      </c>
      <c r="C59" s="23">
        <f t="shared" si="6"/>
        <v>50904.374300000003</v>
      </c>
      <c r="D59" s="28" t="str">
        <f t="shared" si="7"/>
        <v>ccd</v>
      </c>
      <c r="E59" s="139">
        <f>VLOOKUP(C59,Active!C$21:E$935,3,FALSE)</f>
        <v>40909.947722645069</v>
      </c>
      <c r="G59" s="28">
        <v>1889</v>
      </c>
      <c r="H59" s="28">
        <v>-2.0999999999999999E-3</v>
      </c>
      <c r="I59" s="28">
        <v>50904.374300000003</v>
      </c>
      <c r="J59" s="28" t="s">
        <v>182</v>
      </c>
      <c r="K59" s="28" t="s">
        <v>460</v>
      </c>
      <c r="L59" s="28" t="s">
        <v>463</v>
      </c>
      <c r="N59" s="28" t="s">
        <v>465</v>
      </c>
    </row>
    <row r="60" spans="1:14">
      <c r="A60" s="23" t="str">
        <f t="shared" si="4"/>
        <v>Agerer Franz</v>
      </c>
      <c r="B60" s="30" t="str">
        <f t="shared" si="5"/>
        <v>I</v>
      </c>
      <c r="C60" s="23">
        <f t="shared" si="6"/>
        <v>50945.486799999999</v>
      </c>
      <c r="D60" s="28" t="str">
        <f t="shared" si="7"/>
        <v>ccd</v>
      </c>
      <c r="E60" s="139">
        <f>VLOOKUP(C60,Active!C$21:E$935,3,FALSE)</f>
        <v>40980.950456541752</v>
      </c>
      <c r="G60" s="28">
        <v>1960</v>
      </c>
      <c r="H60" s="28">
        <v>-5.9999999999999995E-4</v>
      </c>
      <c r="I60" s="28">
        <v>50945.486799999999</v>
      </c>
      <c r="J60" s="28" t="s">
        <v>182</v>
      </c>
      <c r="K60" s="28" t="s">
        <v>460</v>
      </c>
      <c r="L60" s="28" t="s">
        <v>463</v>
      </c>
      <c r="N60" s="28" t="s">
        <v>465</v>
      </c>
    </row>
    <row r="61" spans="1:14">
      <c r="A61" s="23" t="str">
        <f t="shared" si="4"/>
        <v>Agerer Franz</v>
      </c>
      <c r="B61" s="30" t="str">
        <f t="shared" si="5"/>
        <v>I</v>
      </c>
      <c r="C61" s="23">
        <f t="shared" si="6"/>
        <v>51256.422700000003</v>
      </c>
      <c r="D61" s="28" t="str">
        <f t="shared" si="7"/>
        <v>ccd</v>
      </c>
      <c r="E61" s="139">
        <f>VLOOKUP(C61,Active!C$21:E$935,3,FALSE)</f>
        <v>41517.947695012503</v>
      </c>
      <c r="G61" s="28">
        <v>2497</v>
      </c>
      <c r="H61" s="28">
        <v>-2.7000000000000001E-3</v>
      </c>
      <c r="I61" s="28">
        <v>51256.422700000003</v>
      </c>
      <c r="J61" s="28" t="s">
        <v>182</v>
      </c>
      <c r="K61" s="28" t="s">
        <v>460</v>
      </c>
      <c r="L61" s="28" t="s">
        <v>463</v>
      </c>
      <c r="N61" s="28" t="s">
        <v>466</v>
      </c>
    </row>
    <row r="62" spans="1:14">
      <c r="A62" s="23" t="str">
        <f t="shared" si="4"/>
        <v>Husar Dieter</v>
      </c>
      <c r="B62" s="30" t="str">
        <f t="shared" si="5"/>
        <v>II</v>
      </c>
      <c r="C62" s="23">
        <f t="shared" si="6"/>
        <v>51270.608999999997</v>
      </c>
      <c r="D62" s="28" t="str">
        <f t="shared" si="7"/>
        <v>ccd</v>
      </c>
      <c r="E62" s="139">
        <f>VLOOKUP(C62,Active!C$21:E$935,3,FALSE)</f>
        <v>41542.447934206866</v>
      </c>
      <c r="G62" s="28">
        <v>2521</v>
      </c>
      <c r="H62" s="28">
        <v>-2.5999999999999999E-3</v>
      </c>
      <c r="I62" s="28">
        <v>51270.608999999997</v>
      </c>
      <c r="J62" s="28" t="s">
        <v>450</v>
      </c>
      <c r="K62" s="28" t="s">
        <v>460</v>
      </c>
      <c r="L62" s="28" t="s">
        <v>467</v>
      </c>
      <c r="N62" s="28" t="s">
        <v>468</v>
      </c>
    </row>
    <row r="63" spans="1:14">
      <c r="A63" s="23" t="str">
        <f t="shared" si="4"/>
        <v>Agerer Franz</v>
      </c>
      <c r="B63" s="30" t="str">
        <f t="shared" si="5"/>
        <v>I</v>
      </c>
      <c r="C63" s="23">
        <f t="shared" si="6"/>
        <v>52000.4709</v>
      </c>
      <c r="D63" s="28" t="str">
        <f t="shared" si="7"/>
        <v>ccd</v>
      </c>
      <c r="E63" s="139">
        <f>VLOOKUP(C63,Active!C$21:E$935,3,FALSE)</f>
        <v>42802.945113094902</v>
      </c>
      <c r="G63" s="28">
        <v>3782</v>
      </c>
      <c r="H63" s="28">
        <v>-5.4999999999999997E-3</v>
      </c>
      <c r="I63" s="28">
        <v>52000.4709</v>
      </c>
      <c r="J63" s="28" t="s">
        <v>182</v>
      </c>
      <c r="K63" s="28" t="s">
        <v>460</v>
      </c>
      <c r="L63" s="28" t="s">
        <v>463</v>
      </c>
      <c r="N63" s="28" t="s">
        <v>471</v>
      </c>
    </row>
    <row r="64" spans="1:14">
      <c r="A64" s="23" t="str">
        <f t="shared" si="4"/>
        <v>Agerer Franz</v>
      </c>
      <c r="B64" s="30" t="str">
        <f t="shared" si="5"/>
        <v>I</v>
      </c>
      <c r="C64" s="23">
        <f t="shared" si="6"/>
        <v>52040.4257</v>
      </c>
      <c r="D64" s="28" t="str">
        <f t="shared" si="7"/>
        <v>ccd</v>
      </c>
      <c r="E64" s="139">
        <f>VLOOKUP(C64,Active!C$21:E$935,3,FALSE)</f>
        <v>42871.948458362051</v>
      </c>
      <c r="G64" s="28">
        <v>3851</v>
      </c>
      <c r="H64" s="28">
        <v>-3.5999999999999999E-3</v>
      </c>
      <c r="I64" s="28">
        <v>52040.4257</v>
      </c>
      <c r="J64" s="28" t="s">
        <v>182</v>
      </c>
      <c r="K64" s="28" t="s">
        <v>460</v>
      </c>
      <c r="L64" s="28" t="s">
        <v>463</v>
      </c>
      <c r="N64" s="28" t="s">
        <v>471</v>
      </c>
    </row>
    <row r="65" spans="1:14">
      <c r="A65" s="23" t="str">
        <f t="shared" si="4"/>
        <v>Diethelm Roger</v>
      </c>
      <c r="B65" s="30" t="str">
        <f t="shared" si="5"/>
        <v>I</v>
      </c>
      <c r="C65" s="23">
        <f t="shared" si="6"/>
        <v>52362.36</v>
      </c>
      <c r="D65" s="28" t="str">
        <f t="shared" si="7"/>
        <v>ccd</v>
      </c>
      <c r="E65" s="139">
        <f>VLOOKUP(C65,Active!C$21:E$935,3,FALSE)</f>
        <v>43427.940320572277</v>
      </c>
      <c r="G65" s="28">
        <v>4407</v>
      </c>
      <c r="H65" s="28">
        <v>-8.8999999999999999E-3</v>
      </c>
      <c r="I65" s="28">
        <v>52362.36</v>
      </c>
      <c r="J65" s="28" t="s">
        <v>182</v>
      </c>
      <c r="K65" s="28" t="s">
        <v>460</v>
      </c>
      <c r="L65" s="28" t="s">
        <v>472</v>
      </c>
      <c r="N65" s="28" t="s">
        <v>473</v>
      </c>
    </row>
    <row r="66" spans="1:14">
      <c r="A66" s="23" t="str">
        <f t="shared" si="4"/>
        <v>Agerer Franz</v>
      </c>
      <c r="B66" s="30" t="str">
        <f t="shared" si="5"/>
        <v>II</v>
      </c>
      <c r="C66" s="23">
        <f t="shared" si="6"/>
        <v>52401.450799999999</v>
      </c>
      <c r="D66" s="28" t="e">
        <f t="shared" si="7"/>
        <v>#NAME?</v>
      </c>
      <c r="E66" s="139">
        <f>VLOOKUP(C66,Active!C$21:E$935,3,FALSE)</f>
        <v>43495.45150744266</v>
      </c>
      <c r="G66" s="28">
        <v>4474</v>
      </c>
      <c r="H66" s="28">
        <v>-2.5000000000000001E-3</v>
      </c>
      <c r="I66" s="28">
        <v>52401.450799999999</v>
      </c>
      <c r="J66" s="28" t="s">
        <v>450</v>
      </c>
      <c r="K66" s="28" t="e">
        <f>-Ir</f>
        <v>#NAME?</v>
      </c>
      <c r="L66" s="28" t="s">
        <v>463</v>
      </c>
      <c r="N66" s="28" t="s">
        <v>474</v>
      </c>
    </row>
    <row r="67" spans="1:14">
      <c r="A67" s="23" t="str">
        <f t="shared" si="4"/>
        <v>Agerer Franz</v>
      </c>
      <c r="B67" s="30" t="str">
        <f t="shared" si="5"/>
        <v>II</v>
      </c>
      <c r="C67" s="23">
        <f t="shared" si="6"/>
        <v>53409.534599999999</v>
      </c>
      <c r="D67" s="28" t="str">
        <f t="shared" si="7"/>
        <v>ccd</v>
      </c>
      <c r="E67" s="139">
        <f>VLOOKUP(C67,Active!C$21:E$935,3,FALSE)</f>
        <v>45236.447695876013</v>
      </c>
      <c r="G67" s="28">
        <v>6215</v>
      </c>
      <c r="H67" s="28">
        <v>-6.4000000000000003E-3</v>
      </c>
      <c r="I67" s="28">
        <v>53409.534599999999</v>
      </c>
      <c r="J67" s="28" t="s">
        <v>450</v>
      </c>
      <c r="K67" s="28" t="s">
        <v>460</v>
      </c>
      <c r="L67" s="28" t="s">
        <v>463</v>
      </c>
      <c r="N67" s="28" t="s">
        <v>475</v>
      </c>
    </row>
    <row r="68" spans="1:14">
      <c r="A68" s="23" t="str">
        <f t="shared" si="4"/>
        <v>Nelson Robert</v>
      </c>
      <c r="B68" s="30" t="str">
        <f t="shared" si="5"/>
        <v>II</v>
      </c>
      <c r="C68" s="23">
        <f t="shared" si="6"/>
        <v>53829.908900000002</v>
      </c>
      <c r="D68" s="28" t="str">
        <f t="shared" si="7"/>
        <v>R</v>
      </c>
      <c r="E68" s="139">
        <f>VLOOKUP(C68,Active!C$21:E$935,3,FALSE)</f>
        <v>45962.448901346579</v>
      </c>
      <c r="G68" s="28">
        <v>6941</v>
      </c>
      <c r="H68" s="28">
        <v>-6.4000000000000003E-3</v>
      </c>
      <c r="I68" s="28">
        <v>53829.908900000002</v>
      </c>
      <c r="J68" s="28" t="s">
        <v>450</v>
      </c>
      <c r="K68" s="28" t="s">
        <v>109</v>
      </c>
      <c r="L68" s="28" t="s">
        <v>476</v>
      </c>
      <c r="N68" s="28" t="s">
        <v>477</v>
      </c>
    </row>
    <row r="69" spans="1:14">
      <c r="A69" s="23" t="str">
        <f t="shared" si="4"/>
        <v>Diethelm Roger</v>
      </c>
      <c r="B69" s="30" t="str">
        <f t="shared" si="5"/>
        <v>I</v>
      </c>
      <c r="C69" s="23">
        <f t="shared" si="6"/>
        <v>53846.411099999998</v>
      </c>
      <c r="D69" s="28" t="str">
        <f t="shared" si="7"/>
        <v>V</v>
      </c>
      <c r="E69" s="139">
        <f>VLOOKUP(C69,Active!C$21:E$935,3,FALSE)</f>
        <v>45990.948781317624</v>
      </c>
      <c r="G69" s="28">
        <v>6970</v>
      </c>
      <c r="H69" s="28">
        <v>-6.6E-3</v>
      </c>
      <c r="I69" s="28">
        <v>53846.411099999998</v>
      </c>
      <c r="J69" s="28" t="s">
        <v>182</v>
      </c>
      <c r="K69" s="28" t="s">
        <v>128</v>
      </c>
      <c r="L69" s="28" t="s">
        <v>472</v>
      </c>
      <c r="N69" s="28" t="s">
        <v>478</v>
      </c>
    </row>
    <row r="70" spans="1:14">
      <c r="A70" s="23" t="str">
        <f t="shared" si="4"/>
        <v>Nelson Robert</v>
      </c>
      <c r="B70" s="30" t="str">
        <f t="shared" si="5"/>
        <v>I</v>
      </c>
      <c r="C70" s="23">
        <f t="shared" si="6"/>
        <v>54527.929600000003</v>
      </c>
      <c r="D70" s="28" t="str">
        <f t="shared" si="7"/>
        <v>R</v>
      </c>
      <c r="E70" s="139">
        <f>VLOOKUP(C70,Active!C$21:E$935,3,FALSE)</f>
        <v>47167.955207615545</v>
      </c>
      <c r="G70" s="28">
        <v>8147</v>
      </c>
      <c r="H70" s="28">
        <v>-4.0000000000000001E-3</v>
      </c>
      <c r="I70" s="28">
        <v>54527.929600000003</v>
      </c>
      <c r="J70" s="28" t="s">
        <v>182</v>
      </c>
      <c r="K70" s="28" t="s">
        <v>109</v>
      </c>
      <c r="L70" s="28" t="s">
        <v>476</v>
      </c>
      <c r="N70" s="28" t="s">
        <v>479</v>
      </c>
    </row>
    <row r="71" spans="1:14">
      <c r="A71" s="23" t="str">
        <f t="shared" si="4"/>
        <v>Kim Seung-Lee</v>
      </c>
      <c r="B71" s="30" t="str">
        <f t="shared" si="5"/>
        <v>II</v>
      </c>
      <c r="C71" s="23">
        <f t="shared" si="6"/>
        <v>54575.120499999997</v>
      </c>
      <c r="D71" s="28" t="str">
        <f t="shared" si="7"/>
        <v>BVR</v>
      </c>
      <c r="E71" s="139">
        <f>VLOOKUP(C71,Active!C$21:E$935,3,FALSE)</f>
        <v>47249.455552159052</v>
      </c>
      <c r="G71" s="28">
        <v>8228</v>
      </c>
      <c r="H71" s="28">
        <v>-3.8999999999999998E-3</v>
      </c>
      <c r="I71" s="28">
        <v>54575.120499999997</v>
      </c>
      <c r="J71" s="28" t="s">
        <v>450</v>
      </c>
      <c r="K71" s="28" t="s">
        <v>480</v>
      </c>
      <c r="L71" s="28" t="s">
        <v>481</v>
      </c>
      <c r="N71" s="28" t="s">
        <v>482</v>
      </c>
    </row>
    <row r="72" spans="1:14">
      <c r="A72" s="23" t="str">
        <f t="shared" si="4"/>
        <v>Kim Seung-Lee</v>
      </c>
      <c r="B72" s="30" t="str">
        <f t="shared" si="5"/>
        <v>I</v>
      </c>
      <c r="C72" s="23">
        <f t="shared" si="6"/>
        <v>54581.202700000002</v>
      </c>
      <c r="D72" s="28" t="str">
        <f t="shared" si="7"/>
        <v>BVR</v>
      </c>
      <c r="E72" s="139">
        <f>VLOOKUP(C72,Active!C$21:E$935,3,FALSE)</f>
        <v>47259.959725539578</v>
      </c>
      <c r="G72" s="28">
        <v>8239</v>
      </c>
      <c r="H72" s="28">
        <v>-1.5E-3</v>
      </c>
      <c r="I72" s="28">
        <v>54581.202700000002</v>
      </c>
      <c r="J72" s="28" t="s">
        <v>182</v>
      </c>
      <c r="K72" s="28" t="s">
        <v>480</v>
      </c>
      <c r="L72" s="28" t="s">
        <v>481</v>
      </c>
      <c r="N72" s="28" t="s">
        <v>482</v>
      </c>
    </row>
    <row r="73" spans="1:14">
      <c r="A73" s="23" t="str">
        <f t="shared" si="4"/>
        <v>Kim Seung-Lee</v>
      </c>
      <c r="B73" s="30" t="str">
        <f t="shared" si="5"/>
        <v>I</v>
      </c>
      <c r="C73" s="23">
        <f t="shared" si="6"/>
        <v>54584.0982</v>
      </c>
      <c r="D73" s="28" t="str">
        <f t="shared" si="7"/>
        <v>BVR</v>
      </c>
      <c r="E73" s="139">
        <f>VLOOKUP(C73,Active!C$21:E$935,3,FALSE)</f>
        <v>47264.960355907417</v>
      </c>
      <c r="G73" s="28">
        <v>8244</v>
      </c>
      <c r="H73" s="28">
        <v>-1.1000000000000001E-3</v>
      </c>
      <c r="I73" s="28">
        <v>54584.0982</v>
      </c>
      <c r="J73" s="28" t="s">
        <v>182</v>
      </c>
      <c r="K73" s="28" t="s">
        <v>480</v>
      </c>
      <c r="L73" s="28" t="s">
        <v>481</v>
      </c>
      <c r="N73" s="28" t="s">
        <v>482</v>
      </c>
    </row>
    <row r="74" spans="1:14">
      <c r="A74" s="23" t="str">
        <f t="shared" si="4"/>
        <v>Kim Seung-Lee</v>
      </c>
      <c r="B74" s="30" t="str">
        <f t="shared" si="5"/>
        <v>II</v>
      </c>
      <c r="C74" s="23">
        <f t="shared" si="6"/>
        <v>54586.123200000002</v>
      </c>
      <c r="D74" s="28" t="str">
        <f t="shared" si="7"/>
        <v>BVR</v>
      </c>
      <c r="E74" s="139">
        <f>VLOOKUP(C74,Active!C$21:E$935,3,FALSE)</f>
        <v>47268.457602149821</v>
      </c>
      <c r="G74" s="28">
        <v>8247</v>
      </c>
      <c r="H74" s="28">
        <v>-2.7000000000000001E-3</v>
      </c>
      <c r="I74" s="28">
        <v>54586.123200000002</v>
      </c>
      <c r="J74" s="28" t="s">
        <v>450</v>
      </c>
      <c r="K74" s="28" t="s">
        <v>480</v>
      </c>
      <c r="L74" s="28" t="s">
        <v>481</v>
      </c>
      <c r="N74" s="28" t="s">
        <v>482</v>
      </c>
    </row>
    <row r="75" spans="1:14">
      <c r="A75" s="23" t="str">
        <f t="shared" ref="A75:A104" si="8">L75</f>
        <v>Kim Seung-Lee</v>
      </c>
      <c r="B75" s="30" t="str">
        <f t="shared" ref="B75:B104" si="9">IF(J75="s","II","I")</f>
        <v>I</v>
      </c>
      <c r="C75" s="23">
        <f t="shared" ref="C75:C104" si="10">I75</f>
        <v>54588.150099999999</v>
      </c>
      <c r="D75" s="28" t="str">
        <f t="shared" ref="D75:D104" si="11">K75</f>
        <v>BVR</v>
      </c>
      <c r="E75" s="139">
        <f>VLOOKUP(C75,Active!C$21:E$935,3,FALSE)</f>
        <v>47271.958129759063</v>
      </c>
      <c r="G75" s="28">
        <v>8251</v>
      </c>
      <c r="H75" s="28">
        <v>-2.3999999999999998E-3</v>
      </c>
      <c r="I75" s="28">
        <v>54588.150099999999</v>
      </c>
      <c r="J75" s="28" t="s">
        <v>182</v>
      </c>
      <c r="K75" s="28" t="s">
        <v>480</v>
      </c>
      <c r="L75" s="28" t="s">
        <v>481</v>
      </c>
      <c r="N75" s="28" t="s">
        <v>482</v>
      </c>
    </row>
    <row r="76" spans="1:14">
      <c r="A76" s="23" t="str">
        <f t="shared" si="8"/>
        <v>Agerer Franz</v>
      </c>
      <c r="B76" s="30" t="str">
        <f t="shared" si="9"/>
        <v>I</v>
      </c>
      <c r="C76" s="23">
        <f t="shared" si="10"/>
        <v>54597.4133</v>
      </c>
      <c r="D76" s="28" t="e">
        <f t="shared" si="11"/>
        <v>#NAME?</v>
      </c>
      <c r="E76" s="139">
        <f>VLOOKUP(C76,Active!C$21:E$935,3,FALSE)</f>
        <v>47287.956002051724</v>
      </c>
      <c r="G76" s="28">
        <v>8267</v>
      </c>
      <c r="H76" s="28">
        <v>-3.7000000000000002E-3</v>
      </c>
      <c r="I76" s="28">
        <v>54597.4133</v>
      </c>
      <c r="J76" s="28" t="s">
        <v>182</v>
      </c>
      <c r="K76" s="28" t="e">
        <f>-Ir</f>
        <v>#NAME?</v>
      </c>
      <c r="L76" s="28" t="s">
        <v>463</v>
      </c>
      <c r="N76" s="28" t="s">
        <v>483</v>
      </c>
    </row>
    <row r="77" spans="1:14">
      <c r="A77" s="23" t="str">
        <f t="shared" si="8"/>
        <v>Kim Seung-Lee</v>
      </c>
      <c r="B77" s="30" t="str">
        <f t="shared" si="9"/>
        <v>I</v>
      </c>
      <c r="C77" s="23">
        <f t="shared" si="10"/>
        <v>54603.205000000002</v>
      </c>
      <c r="D77" s="28" t="str">
        <f t="shared" si="11"/>
        <v>BVR</v>
      </c>
      <c r="E77" s="139">
        <f>VLOOKUP(C77,Active!C$21:E$935,3,FALSE)</f>
        <v>47297.958471712031</v>
      </c>
      <c r="G77" s="28">
        <v>8277</v>
      </c>
      <c r="H77" s="28">
        <v>-2.3E-3</v>
      </c>
      <c r="I77" s="28">
        <v>54603.205000000002</v>
      </c>
      <c r="J77" s="28" t="s">
        <v>182</v>
      </c>
      <c r="K77" s="28" t="s">
        <v>480</v>
      </c>
      <c r="L77" s="28" t="s">
        <v>481</v>
      </c>
      <c r="N77" s="28" t="s">
        <v>482</v>
      </c>
    </row>
    <row r="78" spans="1:14">
      <c r="A78" s="23" t="str">
        <f t="shared" si="8"/>
        <v>Kim Seung-Lee</v>
      </c>
      <c r="B78" s="30" t="str">
        <f t="shared" si="9"/>
        <v>II</v>
      </c>
      <c r="C78" s="23">
        <f t="shared" si="10"/>
        <v>54685.139000000003</v>
      </c>
      <c r="D78" s="28" t="str">
        <f t="shared" si="11"/>
        <v>BVR</v>
      </c>
      <c r="E78" s="139">
        <f>VLOOKUP(C78,Active!C$21:E$935,3,FALSE)</f>
        <v>47439.461372267622</v>
      </c>
      <c r="G78" s="28">
        <v>8418</v>
      </c>
      <c r="H78" s="28">
        <v>-6.9999999999999999E-4</v>
      </c>
      <c r="I78" s="28">
        <v>54685.139000000003</v>
      </c>
      <c r="J78" s="28" t="s">
        <v>450</v>
      </c>
      <c r="K78" s="28" t="s">
        <v>480</v>
      </c>
      <c r="L78" s="28" t="s">
        <v>481</v>
      </c>
      <c r="N78" s="28" t="s">
        <v>482</v>
      </c>
    </row>
    <row r="79" spans="1:14">
      <c r="A79" s="23" t="str">
        <f t="shared" si="8"/>
        <v>Kim Seung-Lee</v>
      </c>
      <c r="B79" s="30" t="str">
        <f t="shared" si="9"/>
        <v>I</v>
      </c>
      <c r="C79" s="23">
        <f t="shared" si="10"/>
        <v>54686.006999999998</v>
      </c>
      <c r="D79" s="28" t="str">
        <f t="shared" si="11"/>
        <v>BVR</v>
      </c>
      <c r="E79" s="139">
        <f>VLOOKUP(C79,Active!C$21:E$935,3,FALSE)</f>
        <v>47440.960438805101</v>
      </c>
      <c r="G79" s="28">
        <v>8420</v>
      </c>
      <c r="H79" s="28">
        <v>-1.2999999999999999E-3</v>
      </c>
      <c r="I79" s="28">
        <v>54686.006999999998</v>
      </c>
      <c r="J79" s="28" t="s">
        <v>182</v>
      </c>
      <c r="K79" s="28" t="s">
        <v>480</v>
      </c>
      <c r="L79" s="28" t="s">
        <v>481</v>
      </c>
      <c r="N79" s="28" t="s">
        <v>482</v>
      </c>
    </row>
    <row r="80" spans="1:14">
      <c r="A80" s="23" t="str">
        <f t="shared" si="8"/>
        <v>Park Jang-Ho</v>
      </c>
      <c r="B80" s="30" t="str">
        <f t="shared" si="9"/>
        <v>II</v>
      </c>
      <c r="C80" s="23">
        <f t="shared" si="10"/>
        <v>54931.224099999999</v>
      </c>
      <c r="D80" s="28" t="str">
        <f t="shared" si="11"/>
        <v>BVR</v>
      </c>
      <c r="E80" s="139">
        <f>VLOOKUP(C80,Active!C$21:E$935,3,FALSE)</f>
        <v>47864.458997594244</v>
      </c>
      <c r="G80" s="28">
        <v>8843</v>
      </c>
      <c r="H80" s="28">
        <v>-2.5000000000000001E-3</v>
      </c>
      <c r="I80" s="28">
        <v>54931.224099999999</v>
      </c>
      <c r="J80" s="28" t="s">
        <v>450</v>
      </c>
      <c r="K80" s="28" t="s">
        <v>480</v>
      </c>
      <c r="L80" s="28" t="s">
        <v>484</v>
      </c>
      <c r="N80" s="28" t="s">
        <v>482</v>
      </c>
    </row>
    <row r="81" spans="1:14">
      <c r="A81" s="23" t="str">
        <f t="shared" si="8"/>
        <v>Park Jang-Ho</v>
      </c>
      <c r="B81" s="30" t="str">
        <f t="shared" si="9"/>
        <v>I</v>
      </c>
      <c r="C81" s="23">
        <f t="shared" si="10"/>
        <v>54932.093500000003</v>
      </c>
      <c r="D81" s="28" t="str">
        <f t="shared" si="11"/>
        <v>BVR</v>
      </c>
      <c r="E81" s="139">
        <f>VLOOKUP(C81,Active!C$21:E$935,3,FALSE)</f>
        <v>47865.96048198099</v>
      </c>
      <c r="G81" s="28">
        <v>8845</v>
      </c>
      <c r="H81" s="28">
        <v>-1.6999999999999999E-3</v>
      </c>
      <c r="I81" s="28">
        <v>54932.093500000003</v>
      </c>
      <c r="J81" s="28" t="s">
        <v>182</v>
      </c>
      <c r="K81" s="28" t="s">
        <v>480</v>
      </c>
      <c r="L81" s="28" t="s">
        <v>484</v>
      </c>
      <c r="N81" s="28" t="s">
        <v>482</v>
      </c>
    </row>
    <row r="82" spans="1:14">
      <c r="A82" s="23" t="str">
        <f t="shared" si="8"/>
        <v>Park Jang-Ho</v>
      </c>
      <c r="B82" s="30" t="str">
        <f t="shared" si="9"/>
        <v>II</v>
      </c>
      <c r="C82" s="23">
        <f t="shared" si="10"/>
        <v>54934.120199999998</v>
      </c>
      <c r="D82" s="28" t="str">
        <f t="shared" si="11"/>
        <v>BVR</v>
      </c>
      <c r="E82" s="139">
        <f>VLOOKUP(C82,Active!C$21:E$935,3,FALSE)</f>
        <v>47869.460664183192</v>
      </c>
      <c r="G82" s="28">
        <v>8848</v>
      </c>
      <c r="H82" s="28">
        <v>-1.5E-3</v>
      </c>
      <c r="I82" s="28">
        <v>54934.120199999998</v>
      </c>
      <c r="J82" s="28" t="s">
        <v>450</v>
      </c>
      <c r="K82" s="28" t="s">
        <v>480</v>
      </c>
      <c r="L82" s="28" t="s">
        <v>484</v>
      </c>
      <c r="N82" s="28" t="s">
        <v>482</v>
      </c>
    </row>
    <row r="83" spans="1:14">
      <c r="A83" s="23" t="str">
        <f t="shared" si="8"/>
        <v>Park Jang-Ho</v>
      </c>
      <c r="B83" s="30" t="str">
        <f t="shared" si="9"/>
        <v>I</v>
      </c>
      <c r="C83" s="23">
        <f t="shared" si="10"/>
        <v>54951.201699999998</v>
      </c>
      <c r="D83" s="28" t="str">
        <f t="shared" si="11"/>
        <v>BVR</v>
      </c>
      <c r="E83" s="139">
        <f>VLOOKUP(C83,Active!C$21:E$935,3,FALSE)</f>
        <v>47898.96101563485</v>
      </c>
      <c r="G83" s="28">
        <v>8878</v>
      </c>
      <c r="H83" s="28">
        <v>-1.4E-3</v>
      </c>
      <c r="I83" s="28">
        <v>54951.201699999998</v>
      </c>
      <c r="J83" s="28" t="s">
        <v>182</v>
      </c>
      <c r="K83" s="28" t="s">
        <v>480</v>
      </c>
      <c r="L83" s="28" t="s">
        <v>484</v>
      </c>
      <c r="N83" s="28" t="s">
        <v>482</v>
      </c>
    </row>
    <row r="84" spans="1:14">
      <c r="A84" s="23" t="str">
        <f t="shared" si="8"/>
        <v>Diethelm Roger</v>
      </c>
      <c r="B84" s="30" t="str">
        <f t="shared" si="9"/>
        <v>I</v>
      </c>
      <c r="C84" s="23">
        <f t="shared" si="10"/>
        <v>54955.832300000002</v>
      </c>
      <c r="D84" s="28" t="str">
        <f t="shared" si="11"/>
        <v>V</v>
      </c>
      <c r="E84" s="139">
        <f>VLOOKUP(C84,Active!C$21:E$935,3,FALSE)</f>
        <v>47906.958224746006</v>
      </c>
      <c r="G84" s="28">
        <v>8886</v>
      </c>
      <c r="H84" s="28">
        <v>-3.0000000000000001E-3</v>
      </c>
      <c r="I84" s="28">
        <v>54955.832300000002</v>
      </c>
      <c r="J84" s="28" t="s">
        <v>182</v>
      </c>
      <c r="K84" s="28" t="s">
        <v>128</v>
      </c>
      <c r="L84" s="28" t="s">
        <v>472</v>
      </c>
      <c r="N84" s="28" t="s">
        <v>485</v>
      </c>
    </row>
    <row r="85" spans="1:14">
      <c r="A85" s="23" t="str">
        <f t="shared" si="8"/>
        <v>Park Jang-Ho</v>
      </c>
      <c r="B85" s="30" t="str">
        <f t="shared" si="9"/>
        <v>I</v>
      </c>
      <c r="C85" s="23">
        <f t="shared" si="10"/>
        <v>55314.254000000001</v>
      </c>
      <c r="D85" s="28" t="str">
        <f t="shared" si="11"/>
        <v>BVR</v>
      </c>
      <c r="E85" s="139">
        <f>VLOOKUP(C85,Active!C$21:E$935,3,FALSE)</f>
        <v>48525.965110435267</v>
      </c>
      <c r="G85" s="28">
        <v>9505</v>
      </c>
      <c r="H85" s="28">
        <v>4.0000000000000002E-4</v>
      </c>
      <c r="I85" s="28">
        <v>55314.254000000001</v>
      </c>
      <c r="J85" s="28" t="s">
        <v>182</v>
      </c>
      <c r="K85" s="28" t="s">
        <v>480</v>
      </c>
      <c r="L85" s="28" t="s">
        <v>484</v>
      </c>
      <c r="N85" s="28" t="s">
        <v>482</v>
      </c>
    </row>
    <row r="86" spans="1:14">
      <c r="A86" s="23" t="str">
        <f t="shared" si="8"/>
        <v>Park Jang-Ho</v>
      </c>
      <c r="B86" s="30" t="str">
        <f t="shared" si="9"/>
        <v>II</v>
      </c>
      <c r="C86" s="23">
        <f t="shared" si="10"/>
        <v>55327.282599999999</v>
      </c>
      <c r="D86" s="28" t="str">
        <f t="shared" si="11"/>
        <v>BVR</v>
      </c>
      <c r="E86" s="139">
        <f>VLOOKUP(C86,Active!C$21:E$935,3,FALSE)</f>
        <v>48548.465961000096</v>
      </c>
      <c r="G86" s="28">
        <v>9527</v>
      </c>
      <c r="H86" s="28">
        <v>8.0000000000000004E-4</v>
      </c>
      <c r="I86" s="28">
        <v>55327.282599999999</v>
      </c>
      <c r="J86" s="28" t="s">
        <v>450</v>
      </c>
      <c r="K86" s="28" t="s">
        <v>480</v>
      </c>
      <c r="L86" s="28" t="s">
        <v>484</v>
      </c>
      <c r="N86" s="28" t="s">
        <v>482</v>
      </c>
    </row>
    <row r="87" spans="1:14">
      <c r="A87" s="23" t="str">
        <f t="shared" si="8"/>
        <v>Park Jang-Ho</v>
      </c>
      <c r="B87" s="30" t="str">
        <f t="shared" si="9"/>
        <v>I</v>
      </c>
      <c r="C87" s="23">
        <f t="shared" si="10"/>
        <v>55332.204599999997</v>
      </c>
      <c r="D87" s="28" t="str">
        <f t="shared" si="11"/>
        <v>BVR</v>
      </c>
      <c r="E87" s="139">
        <f>VLOOKUP(C87,Active!C$21:E$935,3,FALSE)</f>
        <v>48556.966428163105</v>
      </c>
      <c r="G87" s="28">
        <v>9536</v>
      </c>
      <c r="H87" s="28">
        <v>1.1000000000000001E-3</v>
      </c>
      <c r="I87" s="28">
        <v>55332.204599999997</v>
      </c>
      <c r="J87" s="28" t="s">
        <v>182</v>
      </c>
      <c r="K87" s="28" t="s">
        <v>480</v>
      </c>
      <c r="L87" s="28" t="s">
        <v>484</v>
      </c>
      <c r="N87" s="28" t="s">
        <v>482</v>
      </c>
    </row>
    <row r="88" spans="1:14">
      <c r="A88" s="23" t="str">
        <f t="shared" si="8"/>
        <v>Park Jang-Ho</v>
      </c>
      <c r="B88" s="30" t="str">
        <f t="shared" si="9"/>
        <v>II</v>
      </c>
      <c r="C88" s="23">
        <f t="shared" si="10"/>
        <v>55337.126100000001</v>
      </c>
      <c r="D88" s="28" t="str">
        <f t="shared" si="11"/>
        <v>BVR</v>
      </c>
      <c r="E88" s="139">
        <f>VLOOKUP(C88,Active!C$21:E$935,3,FALSE)</f>
        <v>48565.466031808537</v>
      </c>
      <c r="G88" s="28">
        <v>9544</v>
      </c>
      <c r="H88" s="28">
        <v>8.9999999999999998E-4</v>
      </c>
      <c r="I88" s="28">
        <v>55337.126100000001</v>
      </c>
      <c r="J88" s="28" t="s">
        <v>450</v>
      </c>
      <c r="K88" s="28" t="s">
        <v>480</v>
      </c>
      <c r="L88" s="28" t="s">
        <v>484</v>
      </c>
      <c r="N88" s="28" t="s">
        <v>482</v>
      </c>
    </row>
    <row r="89" spans="1:14">
      <c r="A89" s="23" t="str">
        <f t="shared" si="8"/>
        <v>Park Jang-Ho</v>
      </c>
      <c r="B89" s="30" t="str">
        <f t="shared" si="9"/>
        <v>I</v>
      </c>
      <c r="C89" s="23">
        <f t="shared" si="10"/>
        <v>55350.154499999997</v>
      </c>
      <c r="D89" s="28" t="str">
        <f t="shared" si="11"/>
        <v>BVR</v>
      </c>
      <c r="E89" s="139">
        <f>VLOOKUP(C89,Active!C$21:E$935,3,FALSE)</f>
        <v>48587.96653696632</v>
      </c>
      <c r="G89" s="28">
        <v>9567</v>
      </c>
      <c r="H89" s="28">
        <v>1.1000000000000001E-3</v>
      </c>
      <c r="I89" s="28">
        <v>55350.154499999997</v>
      </c>
      <c r="J89" s="28" t="s">
        <v>182</v>
      </c>
      <c r="K89" s="28" t="s">
        <v>480</v>
      </c>
      <c r="L89" s="28" t="s">
        <v>484</v>
      </c>
      <c r="N89" s="28" t="s">
        <v>482</v>
      </c>
    </row>
    <row r="90" spans="1:14">
      <c r="A90" s="23" t="str">
        <f t="shared" si="8"/>
        <v>Park Jang-Ho</v>
      </c>
      <c r="B90" s="30" t="str">
        <f t="shared" si="9"/>
        <v>II</v>
      </c>
      <c r="C90" s="23">
        <f t="shared" si="10"/>
        <v>55352.180899999999</v>
      </c>
      <c r="D90" s="28" t="str">
        <f t="shared" si="11"/>
        <v>BVR</v>
      </c>
      <c r="E90" s="139">
        <f>VLOOKUP(C90,Active!C$21:E$935,3,FALSE)</f>
        <v>48591.466201057985</v>
      </c>
      <c r="G90" s="28">
        <v>9570</v>
      </c>
      <c r="H90" s="28">
        <v>8.9999999999999998E-4</v>
      </c>
      <c r="I90" s="28">
        <v>55352.180899999999</v>
      </c>
      <c r="J90" s="28" t="s">
        <v>450</v>
      </c>
      <c r="K90" s="28" t="s">
        <v>480</v>
      </c>
      <c r="L90" s="28" t="s">
        <v>484</v>
      </c>
      <c r="N90" s="28" t="s">
        <v>482</v>
      </c>
    </row>
    <row r="91" spans="1:14">
      <c r="A91" s="23" t="str">
        <f t="shared" si="8"/>
        <v>Park Jang-Ho</v>
      </c>
      <c r="B91" s="30" t="str">
        <f t="shared" si="9"/>
        <v>I</v>
      </c>
      <c r="C91" s="23">
        <f t="shared" si="10"/>
        <v>55353.048499999997</v>
      </c>
      <c r="D91" s="28" t="str">
        <f t="shared" si="11"/>
        <v>BVR</v>
      </c>
      <c r="E91" s="139">
        <f>VLOOKUP(C91,Active!C$21:E$935,3,FALSE)</f>
        <v>48592.964576781393</v>
      </c>
      <c r="G91" s="28">
        <v>9572</v>
      </c>
      <c r="H91" s="28">
        <v>0</v>
      </c>
      <c r="I91" s="28">
        <v>55353.048499999997</v>
      </c>
      <c r="J91" s="28" t="s">
        <v>182</v>
      </c>
      <c r="K91" s="28" t="s">
        <v>480</v>
      </c>
      <c r="L91" s="28" t="s">
        <v>484</v>
      </c>
      <c r="N91" s="28" t="s">
        <v>482</v>
      </c>
    </row>
    <row r="92" spans="1:14">
      <c r="A92" s="23" t="str">
        <f t="shared" si="8"/>
        <v>Park Jang-Ho</v>
      </c>
      <c r="B92" s="30" t="str">
        <f t="shared" si="9"/>
        <v>I</v>
      </c>
      <c r="C92" s="23">
        <f t="shared" si="10"/>
        <v>55354.207399999999</v>
      </c>
      <c r="D92" s="28" t="str">
        <f t="shared" si="11"/>
        <v>BVR</v>
      </c>
      <c r="E92" s="139">
        <f>VLOOKUP(C92,Active!C$21:E$935,3,FALSE)</f>
        <v>48594.966037853163</v>
      </c>
      <c r="G92" s="28">
        <v>9574</v>
      </c>
      <c r="H92" s="28">
        <v>8.0000000000000004E-4</v>
      </c>
      <c r="I92" s="28">
        <v>55354.207399999999</v>
      </c>
      <c r="J92" s="28" t="s">
        <v>182</v>
      </c>
      <c r="K92" s="28" t="s">
        <v>480</v>
      </c>
      <c r="L92" s="28" t="s">
        <v>484</v>
      </c>
      <c r="N92" s="28" t="s">
        <v>482</v>
      </c>
    </row>
    <row r="93" spans="1:14">
      <c r="A93" s="23" t="str">
        <f t="shared" si="8"/>
        <v>Diethelm Roger</v>
      </c>
      <c r="B93" s="30" t="str">
        <f t="shared" si="9"/>
        <v>I</v>
      </c>
      <c r="C93" s="23">
        <f t="shared" si="10"/>
        <v>55666.886100000003</v>
      </c>
      <c r="D93" s="28" t="str">
        <f t="shared" si="11"/>
        <v>V</v>
      </c>
      <c r="E93" s="139">
        <f>VLOOKUP(C93,Active!C$21:E$935,3,FALSE)</f>
        <v>49134.973153238112</v>
      </c>
      <c r="G93" s="28">
        <v>10114</v>
      </c>
      <c r="H93" s="28">
        <v>4.4000000000000003E-3</v>
      </c>
      <c r="I93" s="28">
        <v>55666.886100000003</v>
      </c>
      <c r="J93" s="28" t="s">
        <v>182</v>
      </c>
      <c r="K93" s="28" t="s">
        <v>128</v>
      </c>
      <c r="L93" s="28" t="s">
        <v>472</v>
      </c>
      <c r="N93" s="28" t="s">
        <v>486</v>
      </c>
    </row>
    <row r="94" spans="1:14">
      <c r="A94" s="23" t="str">
        <f t="shared" si="8"/>
        <v>Nelson Robert</v>
      </c>
      <c r="B94" s="30" t="str">
        <f t="shared" si="9"/>
        <v>II</v>
      </c>
      <c r="C94" s="23">
        <f t="shared" si="10"/>
        <v>56019.804799999998</v>
      </c>
      <c r="D94" s="28" t="str">
        <f t="shared" si="11"/>
        <v>ccd</v>
      </c>
      <c r="E94" s="139">
        <f>VLOOKUP(C94,Active!C$21:E$935,3,FALSE)</f>
        <v>49744.476164323947</v>
      </c>
      <c r="G94" s="28">
        <v>10723</v>
      </c>
      <c r="H94" s="28">
        <v>5.5999999999999999E-3</v>
      </c>
      <c r="I94" s="28">
        <v>56019.804799999998</v>
      </c>
      <c r="J94" s="28" t="s">
        <v>450</v>
      </c>
      <c r="K94" s="28" t="s">
        <v>460</v>
      </c>
      <c r="L94" s="28" t="s">
        <v>476</v>
      </c>
      <c r="N94" s="28" t="s">
        <v>487</v>
      </c>
    </row>
    <row r="95" spans="1:14">
      <c r="A95" s="23" t="str">
        <f t="shared" si="8"/>
        <v>Diethelm Roger</v>
      </c>
      <c r="B95" s="30" t="str">
        <f t="shared" si="9"/>
        <v>I</v>
      </c>
      <c r="C95" s="23">
        <f t="shared" si="10"/>
        <v>56047.889499999997</v>
      </c>
      <c r="D95" s="28" t="str">
        <f t="shared" si="11"/>
        <v>V</v>
      </c>
      <c r="E95" s="139">
        <f>VLOOKUP(C95,Active!C$21:E$935,3,FALSE)</f>
        <v>49792.979429283951</v>
      </c>
      <c r="G95" s="28">
        <v>10772</v>
      </c>
      <c r="H95" s="28">
        <v>7.4000000000000003E-3</v>
      </c>
      <c r="I95" s="28">
        <v>56047.889499999997</v>
      </c>
      <c r="J95" s="28" t="s">
        <v>182</v>
      </c>
      <c r="K95" s="28" t="s">
        <v>128</v>
      </c>
      <c r="L95" s="28" t="s">
        <v>472</v>
      </c>
      <c r="N95" s="28" t="s">
        <v>488</v>
      </c>
    </row>
    <row r="96" spans="1:14">
      <c r="A96" s="23" t="str">
        <f t="shared" si="8"/>
        <v>Hipparcos</v>
      </c>
      <c r="B96" s="30" t="str">
        <f t="shared" si="9"/>
        <v>I</v>
      </c>
      <c r="C96" s="23">
        <f t="shared" si="10"/>
        <v>48500.256000000001</v>
      </c>
      <c r="D96" s="28" t="str">
        <f t="shared" si="11"/>
        <v>V</v>
      </c>
      <c r="E96" s="139">
        <f>VLOOKUP(C96,Active!C$21:E$935,3,FALSE)</f>
        <v>36757.95083821653</v>
      </c>
      <c r="G96" s="28">
        <v>-2263</v>
      </c>
      <c r="H96" s="28">
        <v>3.8999999999999998E-3</v>
      </c>
      <c r="I96" s="28">
        <v>48500.256000000001</v>
      </c>
      <c r="J96" s="28" t="s">
        <v>182</v>
      </c>
      <c r="K96" s="28" t="s">
        <v>128</v>
      </c>
      <c r="L96" s="28" t="s">
        <v>458</v>
      </c>
      <c r="N96" s="28" t="s">
        <v>459</v>
      </c>
    </row>
    <row r="97" spans="1:14">
      <c r="A97" s="23" t="str">
        <f t="shared" si="8"/>
        <v>Paschke Anton</v>
      </c>
      <c r="B97" s="30" t="str">
        <f t="shared" si="9"/>
        <v>I</v>
      </c>
      <c r="C97" s="23">
        <f t="shared" si="10"/>
        <v>51274.95</v>
      </c>
      <c r="D97" s="28" t="str">
        <f t="shared" si="11"/>
        <v>ccd</v>
      </c>
      <c r="E97" s="139">
        <f>VLOOKUP(C97,Active!C$21:E$935,3,FALSE)</f>
        <v>41549.944993929472</v>
      </c>
      <c r="G97" s="28">
        <v>2529</v>
      </c>
      <c r="H97" s="28">
        <v>-4.3E-3</v>
      </c>
      <c r="I97" s="28">
        <v>51274.95</v>
      </c>
      <c r="J97" s="28" t="s">
        <v>182</v>
      </c>
      <c r="K97" s="28" t="s">
        <v>460</v>
      </c>
      <c r="L97" s="28" t="s">
        <v>469</v>
      </c>
      <c r="N97" s="28" t="s">
        <v>470</v>
      </c>
    </row>
    <row r="98" spans="1:14">
      <c r="A98" s="23" t="str">
        <f t="shared" si="8"/>
        <v>Ehrenberger Roma</v>
      </c>
      <c r="B98" s="30" t="str">
        <f t="shared" si="9"/>
        <v>I</v>
      </c>
      <c r="C98" s="23">
        <f t="shared" si="10"/>
        <v>54941.359499999999</v>
      </c>
      <c r="D98" s="28" t="str">
        <f t="shared" si="11"/>
        <v>R</v>
      </c>
      <c r="E98" s="139">
        <f>VLOOKUP(C98,Active!C$21:E$935,3,FALSE)</f>
        <v>47881.963189972143</v>
      </c>
      <c r="G98" s="28">
        <v>8861</v>
      </c>
      <c r="H98" s="28">
        <v>-1E-4</v>
      </c>
      <c r="I98" s="28">
        <v>54941.359499999999</v>
      </c>
      <c r="J98" s="28" t="s">
        <v>182</v>
      </c>
      <c r="K98" s="28" t="s">
        <v>109</v>
      </c>
      <c r="L98" s="28" t="s">
        <v>489</v>
      </c>
      <c r="M98" s="28" t="s">
        <v>490</v>
      </c>
    </row>
    <row r="99" spans="1:14">
      <c r="A99" s="23" t="str">
        <f t="shared" si="8"/>
        <v>Ehrenberger R</v>
      </c>
      <c r="B99" s="30" t="str">
        <f t="shared" si="9"/>
        <v>II</v>
      </c>
      <c r="C99" s="23">
        <f t="shared" si="10"/>
        <v>54954.384400000003</v>
      </c>
      <c r="D99" s="28" t="str">
        <f t="shared" si="11"/>
        <v>R</v>
      </c>
      <c r="E99" s="139">
        <f>VLOOKUP(C99,Active!C$21:E$935,3,FALSE)</f>
        <v>47904.457650506803</v>
      </c>
      <c r="G99" s="28">
        <v>8883</v>
      </c>
      <c r="H99" s="28">
        <v>-3.3E-3</v>
      </c>
      <c r="I99" s="28">
        <v>54954.384400000003</v>
      </c>
      <c r="J99" s="28" t="s">
        <v>450</v>
      </c>
      <c r="K99" s="28" t="s">
        <v>109</v>
      </c>
      <c r="L99" s="28" t="s">
        <v>491</v>
      </c>
      <c r="N99" s="28" t="s">
        <v>492</v>
      </c>
    </row>
    <row r="100" spans="1:14">
      <c r="A100" s="23" t="str">
        <f t="shared" si="8"/>
        <v>Lehky M.</v>
      </c>
      <c r="B100" s="30" t="str">
        <f t="shared" si="9"/>
        <v>II</v>
      </c>
      <c r="C100" s="23">
        <f t="shared" si="10"/>
        <v>55629.536699999997</v>
      </c>
      <c r="D100" s="28" t="str">
        <f t="shared" si="11"/>
        <v>R</v>
      </c>
      <c r="E100" s="139" t="e">
        <f>VLOOKUP(C100,Active!C$21:E$935,3,FALSE)</f>
        <v>#N/A</v>
      </c>
      <c r="G100" s="28">
        <v>10049</v>
      </c>
      <c r="H100" s="28">
        <v>2.3E-3</v>
      </c>
      <c r="I100" s="28">
        <v>55629.536699999997</v>
      </c>
      <c r="J100" s="28" t="s">
        <v>450</v>
      </c>
      <c r="K100" s="28" t="s">
        <v>109</v>
      </c>
      <c r="L100" s="28" t="s">
        <v>493</v>
      </c>
      <c r="N100" s="28" t="s">
        <v>494</v>
      </c>
    </row>
    <row r="101" spans="1:14">
      <c r="A101" s="23" t="str">
        <f t="shared" si="8"/>
        <v>Trnka J.</v>
      </c>
      <c r="B101" s="30" t="str">
        <f t="shared" si="9"/>
        <v>II</v>
      </c>
      <c r="C101" s="23">
        <f t="shared" si="10"/>
        <v>55661.382899999997</v>
      </c>
      <c r="D101" s="28" t="str">
        <f t="shared" si="11"/>
        <v>ccd</v>
      </c>
      <c r="E101" s="139" t="e">
        <f>VLOOKUP(C101,Active!C$21:E$935,3,FALSE)</f>
        <v>#N/A</v>
      </c>
      <c r="G101" s="28">
        <v>10104</v>
      </c>
      <c r="H101" s="28">
        <v>1.9E-3</v>
      </c>
      <c r="I101" s="28">
        <v>55661.382899999997</v>
      </c>
      <c r="J101" s="28" t="s">
        <v>450</v>
      </c>
      <c r="K101" s="28" t="s">
        <v>460</v>
      </c>
      <c r="L101" s="28" t="s">
        <v>495</v>
      </c>
      <c r="N101" s="28" t="s">
        <v>496</v>
      </c>
    </row>
    <row r="102" spans="1:14">
      <c r="A102" s="23" t="str">
        <f t="shared" si="8"/>
        <v>Lehky M.</v>
      </c>
      <c r="B102" s="30" t="str">
        <f t="shared" si="9"/>
        <v>I</v>
      </c>
      <c r="C102" s="23">
        <f t="shared" si="10"/>
        <v>55670.359900000003</v>
      </c>
      <c r="D102" s="28" t="str">
        <f t="shared" si="11"/>
        <v>R</v>
      </c>
      <c r="E102" s="139" t="e">
        <f>VLOOKUP(C102,Active!C$21:E$935,3,FALSE)</f>
        <v>#N/A</v>
      </c>
      <c r="G102" s="28">
        <v>10120</v>
      </c>
      <c r="H102" s="28">
        <v>4.1000000000000003E-3</v>
      </c>
      <c r="I102" s="28">
        <v>55670.359900000003</v>
      </c>
      <c r="J102" s="28" t="s">
        <v>182</v>
      </c>
      <c r="K102" s="28" t="s">
        <v>109</v>
      </c>
      <c r="L102" s="28" t="s">
        <v>493</v>
      </c>
      <c r="N102" s="28" t="s">
        <v>494</v>
      </c>
    </row>
    <row r="103" spans="1:14">
      <c r="A103" s="23" t="str">
        <f t="shared" si="8"/>
        <v>Lehky M.</v>
      </c>
      <c r="B103" s="30" t="str">
        <f t="shared" si="9"/>
        <v>I</v>
      </c>
      <c r="C103" s="23">
        <f t="shared" si="10"/>
        <v>55968.560700000002</v>
      </c>
      <c r="D103" s="28" t="str">
        <f t="shared" si="11"/>
        <v>R</v>
      </c>
      <c r="E103" s="139" t="e">
        <f>VLOOKUP(C103,Active!C$21:E$935,3,FALSE)</f>
        <v>#N/A</v>
      </c>
      <c r="G103" s="28">
        <v>10635</v>
      </c>
      <c r="H103" s="28">
        <v>5.4999999999999997E-3</v>
      </c>
      <c r="I103" s="28">
        <v>55968.560700000002</v>
      </c>
      <c r="J103" s="28" t="s">
        <v>182</v>
      </c>
      <c r="K103" s="28" t="s">
        <v>109</v>
      </c>
      <c r="L103" s="28" t="s">
        <v>493</v>
      </c>
      <c r="N103" s="28" t="s">
        <v>494</v>
      </c>
    </row>
    <row r="104" spans="1:14">
      <c r="A104" s="23" t="str">
        <f t="shared" si="8"/>
        <v>Lehky M.</v>
      </c>
      <c r="B104" s="30" t="str">
        <f t="shared" si="9"/>
        <v>II</v>
      </c>
      <c r="C104" s="23">
        <f t="shared" si="10"/>
        <v>56009.3822</v>
      </c>
      <c r="D104" s="28" t="str">
        <f t="shared" si="11"/>
        <v>R</v>
      </c>
      <c r="E104" s="139" t="e">
        <f>VLOOKUP(C104,Active!C$21:E$935,3,FALSE)</f>
        <v>#N/A</v>
      </c>
      <c r="G104" s="28">
        <v>10705</v>
      </c>
      <c r="H104" s="28">
        <v>5.4999999999999997E-3</v>
      </c>
      <c r="I104" s="28">
        <v>56009.3822</v>
      </c>
      <c r="J104" s="28" t="s">
        <v>450</v>
      </c>
      <c r="K104" s="28" t="s">
        <v>109</v>
      </c>
      <c r="L104" s="28" t="s">
        <v>493</v>
      </c>
      <c r="N104" s="28" t="s">
        <v>494</v>
      </c>
    </row>
    <row r="105" spans="1:14">
      <c r="B105" s="30"/>
      <c r="C105" s="23"/>
      <c r="E105" s="139"/>
    </row>
    <row r="106" spans="1:14">
      <c r="B106" s="30"/>
      <c r="C106" s="23"/>
      <c r="E106" s="139"/>
    </row>
    <row r="107" spans="1:14">
      <c r="B107" s="30"/>
      <c r="C107" s="23"/>
      <c r="E107" s="139"/>
    </row>
    <row r="108" spans="1:14">
      <c r="B108" s="30"/>
      <c r="C108" s="23"/>
      <c r="E108" s="139"/>
    </row>
    <row r="109" spans="1:14">
      <c r="B109" s="30"/>
      <c r="C109" s="23"/>
      <c r="E109" s="139"/>
    </row>
    <row r="110" spans="1:14">
      <c r="B110" s="30"/>
      <c r="C110" s="23"/>
      <c r="E110" s="139"/>
    </row>
    <row r="111" spans="1:14">
      <c r="B111" s="30"/>
      <c r="C111" s="23"/>
      <c r="E111" s="139"/>
    </row>
    <row r="112" spans="1:14">
      <c r="B112" s="30"/>
      <c r="C112" s="23"/>
      <c r="E112" s="139"/>
    </row>
    <row r="113" spans="2:5">
      <c r="B113" s="30"/>
      <c r="C113" s="23"/>
      <c r="E113" s="139"/>
    </row>
    <row r="114" spans="2:5">
      <c r="B114" s="30"/>
      <c r="C114" s="23"/>
      <c r="E114" s="139"/>
    </row>
    <row r="115" spans="2:5">
      <c r="B115" s="30"/>
      <c r="C115" s="23"/>
      <c r="E115" s="139"/>
    </row>
    <row r="116" spans="2:5">
      <c r="B116" s="30"/>
      <c r="C116" s="23"/>
      <c r="E116" s="139"/>
    </row>
    <row r="117" spans="2:5">
      <c r="B117" s="30"/>
      <c r="C117" s="23"/>
      <c r="E117" s="139"/>
    </row>
    <row r="118" spans="2:5">
      <c r="B118" s="30"/>
      <c r="C118" s="23"/>
      <c r="E118" s="139"/>
    </row>
    <row r="119" spans="2:5">
      <c r="B119" s="30"/>
      <c r="C119" s="23"/>
      <c r="E119" s="139"/>
    </row>
    <row r="120" spans="2:5">
      <c r="B120" s="30"/>
      <c r="C120" s="23"/>
      <c r="E120" s="139"/>
    </row>
    <row r="121" spans="2:5">
      <c r="B121" s="30"/>
      <c r="C121" s="23"/>
      <c r="E121" s="139"/>
    </row>
    <row r="122" spans="2:5">
      <c r="B122" s="30"/>
      <c r="C122" s="23"/>
      <c r="E122" s="139"/>
    </row>
    <row r="123" spans="2:5">
      <c r="B123" s="30"/>
      <c r="C123" s="23"/>
      <c r="E123" s="139"/>
    </row>
    <row r="124" spans="2:5">
      <c r="B124" s="30"/>
      <c r="C124" s="23"/>
      <c r="E124" s="139"/>
    </row>
    <row r="125" spans="2:5">
      <c r="B125" s="30"/>
      <c r="C125" s="23"/>
      <c r="E125" s="139"/>
    </row>
    <row r="126" spans="2:5">
      <c r="B126" s="30"/>
      <c r="C126" s="23"/>
      <c r="E126" s="139"/>
    </row>
    <row r="127" spans="2:5">
      <c r="B127" s="30"/>
      <c r="C127" s="23"/>
      <c r="E127" s="139"/>
    </row>
    <row r="128" spans="2:5">
      <c r="B128" s="30"/>
      <c r="C128" s="23"/>
      <c r="E128" s="139"/>
    </row>
    <row r="129" spans="2:5">
      <c r="B129" s="30"/>
      <c r="C129" s="23"/>
      <c r="E129" s="139"/>
    </row>
    <row r="130" spans="2:5">
      <c r="B130" s="30"/>
      <c r="C130" s="23"/>
      <c r="E130" s="139"/>
    </row>
    <row r="131" spans="2:5">
      <c r="B131" s="30"/>
      <c r="C131" s="23"/>
      <c r="E131" s="139"/>
    </row>
    <row r="132" spans="2:5">
      <c r="B132" s="30"/>
      <c r="C132" s="23"/>
      <c r="E132" s="139"/>
    </row>
    <row r="133" spans="2:5">
      <c r="B133" s="30"/>
      <c r="C133" s="23"/>
      <c r="E133" s="139"/>
    </row>
    <row r="134" spans="2:5">
      <c r="B134" s="30"/>
      <c r="C134" s="23"/>
      <c r="E134" s="139"/>
    </row>
    <row r="135" spans="2:5">
      <c r="B135" s="30"/>
      <c r="C135" s="23"/>
      <c r="E135" s="139"/>
    </row>
    <row r="136" spans="2:5">
      <c r="B136" s="30"/>
      <c r="C136" s="23"/>
      <c r="E136" s="139"/>
    </row>
    <row r="137" spans="2:5">
      <c r="B137" s="30"/>
      <c r="C137" s="23"/>
      <c r="E137" s="139"/>
    </row>
    <row r="138" spans="2:5">
      <c r="B138" s="30"/>
      <c r="C138" s="23"/>
      <c r="E138" s="139"/>
    </row>
    <row r="139" spans="2:5">
      <c r="B139" s="30"/>
      <c r="C139" s="23"/>
      <c r="E139" s="139"/>
    </row>
    <row r="140" spans="2:5">
      <c r="B140" s="30"/>
      <c r="C140" s="23"/>
      <c r="E140" s="139"/>
    </row>
    <row r="141" spans="2:5">
      <c r="B141" s="30"/>
      <c r="C141" s="23"/>
      <c r="E141" s="139"/>
    </row>
    <row r="142" spans="2:5">
      <c r="B142" s="30"/>
      <c r="C142" s="23"/>
      <c r="E142" s="139"/>
    </row>
    <row r="143" spans="2:5">
      <c r="B143" s="30"/>
      <c r="C143" s="23"/>
      <c r="E143" s="139"/>
    </row>
    <row r="144" spans="2:5">
      <c r="B144" s="30"/>
      <c r="C144" s="23"/>
      <c r="E144" s="139"/>
    </row>
    <row r="145" spans="2:5">
      <c r="B145" s="30"/>
      <c r="C145" s="23"/>
      <c r="E145" s="139"/>
    </row>
    <row r="146" spans="2:5">
      <c r="B146" s="30"/>
      <c r="C146" s="23"/>
      <c r="E146" s="139"/>
    </row>
    <row r="147" spans="2:5">
      <c r="B147" s="30"/>
      <c r="C147" s="23"/>
      <c r="E147" s="139"/>
    </row>
    <row r="148" spans="2:5">
      <c r="B148" s="30"/>
      <c r="C148" s="23"/>
      <c r="E148" s="139"/>
    </row>
    <row r="149" spans="2:5">
      <c r="B149" s="30"/>
      <c r="C149" s="23"/>
      <c r="E149" s="139"/>
    </row>
    <row r="150" spans="2:5">
      <c r="B150" s="30"/>
      <c r="C150" s="23"/>
      <c r="E150" s="139"/>
    </row>
    <row r="151" spans="2:5">
      <c r="B151" s="30"/>
      <c r="C151" s="23"/>
      <c r="E151" s="139"/>
    </row>
    <row r="152" spans="2:5">
      <c r="B152" s="30"/>
      <c r="C152" s="23"/>
      <c r="E152" s="139"/>
    </row>
    <row r="153" spans="2:5">
      <c r="B153" s="30"/>
      <c r="C153" s="23"/>
      <c r="E153" s="139"/>
    </row>
    <row r="154" spans="2:5">
      <c r="B154" s="30"/>
      <c r="C154" s="23"/>
      <c r="E154" s="139"/>
    </row>
    <row r="155" spans="2:5">
      <c r="B155" s="30"/>
      <c r="C155" s="23"/>
      <c r="E155" s="139"/>
    </row>
    <row r="156" spans="2:5">
      <c r="B156" s="30"/>
      <c r="C156" s="23"/>
      <c r="E156" s="139"/>
    </row>
    <row r="157" spans="2:5">
      <c r="B157" s="30"/>
      <c r="C157" s="23"/>
      <c r="E157" s="139"/>
    </row>
    <row r="158" spans="2:5">
      <c r="B158" s="30"/>
      <c r="C158" s="23"/>
      <c r="E158" s="139"/>
    </row>
    <row r="159" spans="2:5">
      <c r="B159" s="30"/>
      <c r="C159" s="23"/>
      <c r="E159" s="139"/>
    </row>
    <row r="160" spans="2:5">
      <c r="B160" s="30"/>
      <c r="C160" s="23"/>
      <c r="E160" s="139"/>
    </row>
    <row r="161" spans="2:5">
      <c r="B161" s="30"/>
      <c r="C161" s="23"/>
      <c r="E161" s="139"/>
    </row>
    <row r="162" spans="2:5">
      <c r="B162" s="30"/>
      <c r="C162" s="23"/>
      <c r="E162" s="139"/>
    </row>
    <row r="163" spans="2:5">
      <c r="B163" s="30"/>
      <c r="C163" s="23"/>
      <c r="E163" s="139"/>
    </row>
    <row r="164" spans="2:5">
      <c r="B164" s="30"/>
      <c r="C164" s="23"/>
      <c r="E164" s="139"/>
    </row>
    <row r="165" spans="2:5">
      <c r="B165" s="30"/>
      <c r="C165" s="23"/>
      <c r="E165" s="139"/>
    </row>
    <row r="166" spans="2:5">
      <c r="B166" s="30"/>
      <c r="C166" s="23"/>
      <c r="E166" s="139"/>
    </row>
    <row r="167" spans="2:5">
      <c r="B167" s="30"/>
      <c r="C167" s="23"/>
      <c r="E167" s="139"/>
    </row>
    <row r="168" spans="2:5">
      <c r="B168" s="30"/>
      <c r="C168" s="23"/>
      <c r="E168" s="139"/>
    </row>
    <row r="169" spans="2:5">
      <c r="B169" s="30"/>
      <c r="C169" s="23"/>
      <c r="E169" s="139"/>
    </row>
    <row r="170" spans="2:5">
      <c r="B170" s="30"/>
      <c r="C170" s="23"/>
      <c r="E170" s="139"/>
    </row>
    <row r="171" spans="2:5">
      <c r="B171" s="30"/>
      <c r="C171" s="23"/>
      <c r="E171" s="139"/>
    </row>
    <row r="172" spans="2:5">
      <c r="B172" s="30"/>
      <c r="C172" s="23"/>
      <c r="E172" s="139"/>
    </row>
    <row r="173" spans="2:5">
      <c r="B173" s="30"/>
      <c r="C173" s="23"/>
      <c r="E173" s="139"/>
    </row>
    <row r="174" spans="2:5">
      <c r="B174" s="30"/>
      <c r="C174" s="23"/>
      <c r="E174" s="139"/>
    </row>
    <row r="175" spans="2:5">
      <c r="B175" s="30"/>
      <c r="C175" s="23"/>
      <c r="E175" s="139"/>
    </row>
    <row r="176" spans="2:5">
      <c r="B176" s="30"/>
      <c r="C176" s="23"/>
      <c r="E176" s="139"/>
    </row>
    <row r="177" spans="2:5">
      <c r="B177" s="30"/>
      <c r="C177" s="23"/>
      <c r="E177" s="139"/>
    </row>
    <row r="178" spans="2:5">
      <c r="B178" s="30"/>
      <c r="C178" s="23"/>
      <c r="E178" s="139"/>
    </row>
    <row r="179" spans="2:5">
      <c r="B179" s="30"/>
      <c r="C179" s="23"/>
      <c r="E179" s="139"/>
    </row>
    <row r="180" spans="2:5">
      <c r="B180" s="30"/>
      <c r="C180" s="23"/>
      <c r="E180" s="139"/>
    </row>
    <row r="181" spans="2:5">
      <c r="B181" s="30"/>
      <c r="C181" s="23"/>
      <c r="E181" s="139"/>
    </row>
    <row r="182" spans="2:5">
      <c r="B182" s="30"/>
      <c r="C182" s="23"/>
      <c r="E182" s="139"/>
    </row>
    <row r="183" spans="2:5">
      <c r="B183" s="30"/>
      <c r="C183" s="23"/>
      <c r="E183" s="139"/>
    </row>
    <row r="184" spans="2:5">
      <c r="B184" s="30"/>
      <c r="C184" s="23"/>
      <c r="E184" s="139"/>
    </row>
    <row r="185" spans="2:5">
      <c r="B185" s="30"/>
      <c r="C185" s="23"/>
      <c r="E185" s="139"/>
    </row>
    <row r="186" spans="2:5">
      <c r="B186" s="30"/>
      <c r="C186" s="23"/>
      <c r="E186" s="139"/>
    </row>
    <row r="187" spans="2:5">
      <c r="B187" s="30"/>
      <c r="C187" s="23"/>
      <c r="E187" s="139"/>
    </row>
    <row r="188" spans="2:5">
      <c r="B188" s="30"/>
      <c r="C188" s="23"/>
      <c r="E188" s="139"/>
    </row>
    <row r="189" spans="2:5">
      <c r="B189" s="30"/>
      <c r="C189" s="23"/>
      <c r="E189" s="139"/>
    </row>
    <row r="190" spans="2:5">
      <c r="B190" s="30"/>
      <c r="C190" s="23"/>
      <c r="E190" s="139"/>
    </row>
    <row r="191" spans="2:5">
      <c r="B191" s="30"/>
      <c r="C191" s="23"/>
      <c r="E191" s="139"/>
    </row>
    <row r="192" spans="2:5">
      <c r="B192" s="30"/>
      <c r="C192" s="23"/>
      <c r="E192" s="139"/>
    </row>
    <row r="193" spans="2:5">
      <c r="B193" s="30"/>
      <c r="C193" s="23"/>
      <c r="E193" s="139"/>
    </row>
    <row r="194" spans="2:5">
      <c r="B194" s="30"/>
      <c r="C194" s="23"/>
      <c r="E194" s="139"/>
    </row>
    <row r="195" spans="2:5">
      <c r="B195" s="30"/>
      <c r="C195" s="23"/>
      <c r="E195" s="139"/>
    </row>
    <row r="196" spans="2:5">
      <c r="B196" s="30"/>
      <c r="C196" s="23"/>
      <c r="E196" s="139"/>
    </row>
    <row r="197" spans="2:5">
      <c r="B197" s="30"/>
      <c r="C197" s="23"/>
      <c r="E197" s="139"/>
    </row>
    <row r="198" spans="2:5">
      <c r="B198" s="30"/>
      <c r="C198" s="23"/>
      <c r="E198" s="139"/>
    </row>
    <row r="199" spans="2:5">
      <c r="B199" s="30"/>
      <c r="C199" s="23"/>
      <c r="E199" s="139"/>
    </row>
    <row r="200" spans="2:5">
      <c r="B200" s="30"/>
      <c r="C200" s="23"/>
      <c r="E200" s="139"/>
    </row>
    <row r="201" spans="2:5">
      <c r="B201" s="30"/>
      <c r="C201" s="23"/>
      <c r="E201" s="139"/>
    </row>
    <row r="202" spans="2:5">
      <c r="B202" s="30"/>
      <c r="C202" s="23"/>
      <c r="E202" s="139"/>
    </row>
    <row r="203" spans="2:5">
      <c r="B203" s="30"/>
      <c r="C203" s="23"/>
      <c r="E203" s="139"/>
    </row>
    <row r="204" spans="2:5">
      <c r="B204" s="30"/>
      <c r="C204" s="23"/>
      <c r="E204" s="139"/>
    </row>
    <row r="205" spans="2:5">
      <c r="B205" s="30"/>
      <c r="C205" s="23"/>
      <c r="E205" s="139"/>
    </row>
    <row r="206" spans="2:5">
      <c r="B206" s="30"/>
      <c r="C206" s="23"/>
      <c r="E206" s="139"/>
    </row>
    <row r="207" spans="2:5">
      <c r="B207" s="30"/>
      <c r="C207" s="23"/>
      <c r="E207" s="139"/>
    </row>
    <row r="208" spans="2:5">
      <c r="B208" s="30"/>
      <c r="C208" s="23"/>
      <c r="E208" s="139"/>
    </row>
    <row r="209" spans="2:5">
      <c r="B209" s="30"/>
      <c r="C209" s="23"/>
      <c r="E209" s="139"/>
    </row>
    <row r="210" spans="2:5">
      <c r="B210" s="30"/>
      <c r="C210" s="23"/>
      <c r="E210" s="139"/>
    </row>
    <row r="211" spans="2:5">
      <c r="B211" s="30"/>
      <c r="C211" s="23"/>
      <c r="E211" s="139"/>
    </row>
    <row r="212" spans="2:5">
      <c r="B212" s="30"/>
      <c r="C212" s="23"/>
      <c r="E212" s="139"/>
    </row>
    <row r="213" spans="2:5">
      <c r="B213" s="30"/>
      <c r="C213" s="23"/>
      <c r="E213" s="139"/>
    </row>
    <row r="214" spans="2:5">
      <c r="B214" s="30"/>
      <c r="C214" s="23"/>
      <c r="E214" s="139"/>
    </row>
    <row r="215" spans="2:5">
      <c r="B215" s="30"/>
      <c r="C215" s="23"/>
      <c r="E215" s="139"/>
    </row>
    <row r="216" spans="2:5">
      <c r="B216" s="30"/>
      <c r="C216" s="23"/>
      <c r="E216" s="139"/>
    </row>
    <row r="217" spans="2:5">
      <c r="B217" s="30"/>
      <c r="C217" s="23"/>
      <c r="E217" s="139"/>
    </row>
    <row r="218" spans="2:5">
      <c r="B218" s="30"/>
      <c r="C218" s="23"/>
      <c r="E218" s="139"/>
    </row>
    <row r="219" spans="2:5">
      <c r="B219" s="30"/>
      <c r="C219" s="23"/>
      <c r="E219" s="139"/>
    </row>
    <row r="220" spans="2:5">
      <c r="B220" s="30"/>
      <c r="C220" s="23"/>
      <c r="E220" s="139"/>
    </row>
    <row r="221" spans="2:5">
      <c r="B221" s="30"/>
      <c r="C221" s="23"/>
      <c r="E221" s="139"/>
    </row>
    <row r="222" spans="2:5">
      <c r="B222" s="30"/>
      <c r="C222" s="23"/>
      <c r="E222" s="139"/>
    </row>
    <row r="223" spans="2:5">
      <c r="B223" s="30"/>
      <c r="C223" s="23"/>
      <c r="E223" s="139"/>
    </row>
    <row r="224" spans="2:5">
      <c r="B224" s="30"/>
      <c r="C224" s="23"/>
      <c r="E224" s="139"/>
    </row>
    <row r="225" spans="2:5">
      <c r="B225" s="30"/>
      <c r="C225" s="23"/>
      <c r="E225" s="139"/>
    </row>
    <row r="226" spans="2:5">
      <c r="B226" s="30"/>
      <c r="C226" s="23"/>
      <c r="E226" s="139"/>
    </row>
    <row r="227" spans="2:5">
      <c r="B227" s="30"/>
      <c r="C227" s="23"/>
      <c r="E227" s="139"/>
    </row>
    <row r="228" spans="2:5">
      <c r="B228" s="30"/>
      <c r="C228" s="23"/>
      <c r="E228" s="139"/>
    </row>
    <row r="229" spans="2:5">
      <c r="B229" s="30"/>
      <c r="C229" s="23"/>
      <c r="E229" s="139"/>
    </row>
    <row r="230" spans="2:5">
      <c r="B230" s="30"/>
      <c r="C230" s="23"/>
      <c r="E230" s="139"/>
    </row>
    <row r="231" spans="2:5">
      <c r="B231" s="30"/>
      <c r="C231" s="23"/>
      <c r="E231" s="139"/>
    </row>
    <row r="232" spans="2:5">
      <c r="B232" s="30"/>
      <c r="C232" s="23"/>
      <c r="E232" s="139"/>
    </row>
    <row r="233" spans="2:5">
      <c r="B233" s="30"/>
      <c r="C233" s="23"/>
      <c r="E233" s="139"/>
    </row>
    <row r="234" spans="2:5">
      <c r="B234" s="30"/>
      <c r="C234" s="23"/>
      <c r="E234" s="139"/>
    </row>
    <row r="235" spans="2:5">
      <c r="B235" s="30"/>
      <c r="C235" s="23"/>
      <c r="E235" s="139"/>
    </row>
    <row r="236" spans="2:5">
      <c r="B236" s="30"/>
      <c r="C236" s="23"/>
      <c r="E236" s="139"/>
    </row>
    <row r="237" spans="2:5">
      <c r="B237" s="30"/>
      <c r="C237" s="23"/>
      <c r="E237" s="139"/>
    </row>
    <row r="238" spans="2:5">
      <c r="B238" s="30"/>
      <c r="C238" s="23"/>
      <c r="E238" s="139"/>
    </row>
    <row r="239" spans="2:5">
      <c r="B239" s="30"/>
      <c r="C239" s="23"/>
      <c r="E239" s="139"/>
    </row>
    <row r="240" spans="2:5">
      <c r="B240" s="30"/>
      <c r="C240" s="23"/>
      <c r="E240" s="139"/>
    </row>
    <row r="241" spans="2:5">
      <c r="B241" s="30"/>
      <c r="C241" s="23"/>
      <c r="E241" s="139"/>
    </row>
    <row r="242" spans="2:5">
      <c r="B242" s="30"/>
      <c r="C242" s="23"/>
      <c r="E242" s="139"/>
    </row>
    <row r="243" spans="2:5">
      <c r="B243" s="30"/>
      <c r="C243" s="23"/>
      <c r="E243" s="139"/>
    </row>
    <row r="244" spans="2:5">
      <c r="B244" s="30"/>
      <c r="C244" s="23"/>
      <c r="E244" s="139"/>
    </row>
    <row r="245" spans="2:5">
      <c r="B245" s="30"/>
      <c r="C245" s="23"/>
      <c r="E245" s="139"/>
    </row>
    <row r="246" spans="2:5">
      <c r="B246" s="30"/>
      <c r="C246" s="23"/>
      <c r="E246" s="139"/>
    </row>
    <row r="247" spans="2:5">
      <c r="B247" s="30"/>
      <c r="C247" s="23"/>
      <c r="E247" s="139"/>
    </row>
    <row r="248" spans="2:5">
      <c r="B248" s="30"/>
      <c r="C248" s="23"/>
      <c r="E248" s="139"/>
    </row>
    <row r="249" spans="2:5">
      <c r="B249" s="30"/>
      <c r="C249" s="23"/>
      <c r="E249" s="139"/>
    </row>
    <row r="250" spans="2:5">
      <c r="B250" s="30"/>
      <c r="C250" s="23"/>
      <c r="E250" s="139"/>
    </row>
    <row r="251" spans="2:5">
      <c r="B251" s="30"/>
      <c r="C251" s="23"/>
      <c r="E251" s="139"/>
    </row>
    <row r="252" spans="2:5">
      <c r="B252" s="30"/>
      <c r="C252" s="23"/>
      <c r="E252" s="139"/>
    </row>
    <row r="253" spans="2:5">
      <c r="B253" s="30"/>
      <c r="C253" s="23"/>
      <c r="E253" s="139"/>
    </row>
    <row r="254" spans="2:5">
      <c r="B254" s="30"/>
      <c r="C254" s="23"/>
      <c r="E254" s="139"/>
    </row>
    <row r="255" spans="2:5">
      <c r="B255" s="30"/>
      <c r="C255" s="23"/>
    </row>
    <row r="256" spans="2:5">
      <c r="B256" s="30"/>
      <c r="C256" s="23"/>
    </row>
    <row r="257" spans="2:3">
      <c r="B257" s="30"/>
      <c r="C257" s="23"/>
    </row>
    <row r="258" spans="2:3">
      <c r="B258" s="30"/>
      <c r="C258" s="23"/>
    </row>
    <row r="259" spans="2:3">
      <c r="B259" s="30"/>
      <c r="C259" s="23"/>
    </row>
    <row r="260" spans="2:3">
      <c r="B260" s="30"/>
      <c r="C260" s="23"/>
    </row>
    <row r="261" spans="2:3">
      <c r="B261" s="30"/>
      <c r="C261" s="23"/>
    </row>
    <row r="262" spans="2:3">
      <c r="B262" s="30"/>
      <c r="C262" s="23"/>
    </row>
    <row r="263" spans="2:3">
      <c r="B263" s="30"/>
      <c r="C263" s="23"/>
    </row>
    <row r="264" spans="2:3">
      <c r="B264" s="30"/>
      <c r="C264" s="23"/>
    </row>
    <row r="265" spans="2:3">
      <c r="B265" s="30"/>
      <c r="C265" s="23"/>
    </row>
    <row r="266" spans="2:3">
      <c r="B266" s="30"/>
      <c r="C266" s="23"/>
    </row>
    <row r="267" spans="2:3">
      <c r="B267" s="30"/>
      <c r="C267" s="23"/>
    </row>
    <row r="268" spans="2:3">
      <c r="B268" s="30"/>
      <c r="C268" s="23"/>
    </row>
    <row r="269" spans="2:3">
      <c r="B269" s="30"/>
      <c r="C269" s="23"/>
    </row>
    <row r="270" spans="2:3">
      <c r="B270" s="30"/>
      <c r="C270" s="23"/>
    </row>
    <row r="271" spans="2:3">
      <c r="B271" s="30"/>
      <c r="C271" s="23"/>
    </row>
    <row r="272" spans="2:3">
      <c r="B272" s="30"/>
      <c r="C272" s="23"/>
    </row>
    <row r="273" spans="2:3">
      <c r="B273" s="30"/>
      <c r="C273" s="23"/>
    </row>
    <row r="274" spans="2:3">
      <c r="B274" s="30"/>
      <c r="C274" s="23"/>
    </row>
    <row r="275" spans="2:3">
      <c r="B275" s="30"/>
      <c r="C275" s="23"/>
    </row>
    <row r="276" spans="2:3">
      <c r="B276" s="30"/>
      <c r="C276" s="23"/>
    </row>
    <row r="277" spans="2:3">
      <c r="B277" s="30"/>
      <c r="C277" s="23"/>
    </row>
    <row r="278" spans="2:3">
      <c r="B278" s="30"/>
      <c r="C278" s="23"/>
    </row>
    <row r="279" spans="2:3">
      <c r="B279" s="30"/>
      <c r="C279" s="23"/>
    </row>
    <row r="280" spans="2:3">
      <c r="B280" s="30"/>
      <c r="C280" s="23"/>
    </row>
    <row r="281" spans="2:3">
      <c r="B281" s="30"/>
      <c r="C281" s="23"/>
    </row>
    <row r="282" spans="2:3">
      <c r="B282" s="30"/>
      <c r="C282" s="23"/>
    </row>
    <row r="283" spans="2:3">
      <c r="B283" s="30"/>
      <c r="C283" s="23"/>
    </row>
    <row r="284" spans="2:3">
      <c r="B284" s="30"/>
      <c r="C284" s="23"/>
    </row>
    <row r="285" spans="2:3">
      <c r="B285" s="30"/>
      <c r="C285" s="23"/>
    </row>
    <row r="286" spans="2:3">
      <c r="B286" s="30"/>
      <c r="C286" s="23"/>
    </row>
    <row r="287" spans="2:3">
      <c r="B287" s="30"/>
      <c r="C287" s="23"/>
    </row>
    <row r="288" spans="2:3">
      <c r="B288" s="30"/>
      <c r="C288" s="23"/>
    </row>
    <row r="289" spans="2:3">
      <c r="B289" s="30"/>
      <c r="C289" s="23"/>
    </row>
    <row r="290" spans="2:3">
      <c r="B290" s="30"/>
      <c r="C290" s="23"/>
    </row>
    <row r="291" spans="2:3">
      <c r="B291" s="30"/>
      <c r="C291" s="23"/>
    </row>
    <row r="292" spans="2:3">
      <c r="B292" s="30"/>
      <c r="C292" s="23"/>
    </row>
    <row r="293" spans="2:3">
      <c r="B293" s="30"/>
      <c r="C293" s="23"/>
    </row>
    <row r="294" spans="2:3">
      <c r="B294" s="30"/>
      <c r="C294" s="23"/>
    </row>
    <row r="295" spans="2:3">
      <c r="B295" s="30"/>
      <c r="C295" s="23"/>
    </row>
    <row r="296" spans="2:3">
      <c r="B296" s="30"/>
      <c r="C296" s="23"/>
    </row>
    <row r="297" spans="2:3">
      <c r="B297" s="30"/>
      <c r="C297" s="23"/>
    </row>
    <row r="298" spans="2:3">
      <c r="B298" s="30"/>
      <c r="C298" s="23"/>
    </row>
    <row r="299" spans="2:3">
      <c r="B299" s="30"/>
      <c r="C299" s="23"/>
    </row>
    <row r="300" spans="2:3">
      <c r="B300" s="30"/>
      <c r="C300" s="23"/>
    </row>
    <row r="301" spans="2:3">
      <c r="B301" s="30"/>
      <c r="C301" s="23"/>
    </row>
    <row r="302" spans="2:3">
      <c r="B302" s="30"/>
      <c r="C302" s="23"/>
    </row>
    <row r="303" spans="2:3">
      <c r="B303" s="30"/>
      <c r="C303" s="23"/>
    </row>
    <row r="304" spans="2:3">
      <c r="B304" s="30"/>
      <c r="C304" s="23"/>
    </row>
    <row r="305" spans="2:3">
      <c r="B305" s="30"/>
      <c r="C305" s="23"/>
    </row>
    <row r="306" spans="2:3">
      <c r="B306" s="30"/>
      <c r="C306" s="23"/>
    </row>
    <row r="307" spans="2:3">
      <c r="B307" s="30"/>
      <c r="C307" s="23"/>
    </row>
    <row r="308" spans="2:3">
      <c r="B308" s="30"/>
      <c r="C308" s="23"/>
    </row>
    <row r="309" spans="2:3">
      <c r="B309" s="30"/>
      <c r="C309" s="23"/>
    </row>
    <row r="310" spans="2:3">
      <c r="B310" s="30"/>
      <c r="C310" s="23"/>
    </row>
    <row r="311" spans="2:3">
      <c r="B311" s="30"/>
      <c r="C311" s="23"/>
    </row>
    <row r="312" spans="2:3">
      <c r="B312" s="30"/>
      <c r="C312" s="23"/>
    </row>
    <row r="313" spans="2:3">
      <c r="B313" s="30"/>
      <c r="C313" s="23"/>
    </row>
    <row r="314" spans="2:3">
      <c r="B314" s="30"/>
      <c r="C314" s="23"/>
    </row>
    <row r="315" spans="2:3">
      <c r="B315" s="30"/>
      <c r="C315" s="23"/>
    </row>
    <row r="316" spans="2:3">
      <c r="B316" s="30"/>
      <c r="C316" s="23"/>
    </row>
    <row r="317" spans="2:3">
      <c r="B317" s="30"/>
      <c r="C317" s="23"/>
    </row>
    <row r="318" spans="2:3">
      <c r="B318" s="30"/>
      <c r="C318" s="23"/>
    </row>
    <row r="319" spans="2:3">
      <c r="B319" s="30"/>
      <c r="C319" s="23"/>
    </row>
    <row r="320" spans="2:3">
      <c r="B320" s="30"/>
      <c r="C320" s="23"/>
    </row>
    <row r="321" spans="2:3">
      <c r="B321" s="30"/>
      <c r="C321" s="23"/>
    </row>
    <row r="322" spans="2:3">
      <c r="B322" s="30"/>
      <c r="C322" s="23"/>
    </row>
    <row r="323" spans="2:3">
      <c r="B323" s="30"/>
      <c r="C323" s="23"/>
    </row>
    <row r="324" spans="2:3">
      <c r="B324" s="30"/>
      <c r="C324" s="23"/>
    </row>
    <row r="325" spans="2:3">
      <c r="B325" s="30"/>
      <c r="C325" s="23"/>
    </row>
    <row r="326" spans="2:3">
      <c r="B326" s="30"/>
      <c r="C326" s="23"/>
    </row>
    <row r="327" spans="2:3">
      <c r="B327" s="30"/>
      <c r="C327" s="23"/>
    </row>
    <row r="328" spans="2:3">
      <c r="B328" s="30"/>
      <c r="C328" s="23"/>
    </row>
    <row r="329" spans="2:3">
      <c r="B329" s="30"/>
      <c r="C329" s="23"/>
    </row>
    <row r="330" spans="2:3">
      <c r="B330" s="30"/>
      <c r="C330" s="23"/>
    </row>
    <row r="331" spans="2:3">
      <c r="B331" s="30"/>
      <c r="C331" s="23"/>
    </row>
    <row r="332" spans="2:3">
      <c r="B332" s="30"/>
      <c r="C332" s="23"/>
    </row>
    <row r="333" spans="2:3">
      <c r="B333" s="30"/>
      <c r="C333" s="23"/>
    </row>
    <row r="334" spans="2:3">
      <c r="B334" s="30"/>
      <c r="C334" s="23"/>
    </row>
    <row r="335" spans="2:3">
      <c r="B335" s="30"/>
      <c r="C335" s="23"/>
    </row>
    <row r="336" spans="2:3">
      <c r="B336" s="30"/>
      <c r="C336" s="23"/>
    </row>
    <row r="337" spans="2:3">
      <c r="B337" s="30"/>
      <c r="C337" s="23"/>
    </row>
    <row r="338" spans="2:3">
      <c r="B338" s="30"/>
      <c r="C338" s="23"/>
    </row>
    <row r="339" spans="2:3">
      <c r="B339" s="30"/>
      <c r="C339" s="23"/>
    </row>
    <row r="340" spans="2:3">
      <c r="B340" s="30"/>
      <c r="C340" s="23"/>
    </row>
    <row r="341" spans="2:3">
      <c r="B341" s="30"/>
      <c r="C341" s="23"/>
    </row>
    <row r="342" spans="2:3">
      <c r="B342" s="30"/>
      <c r="C342" s="23"/>
    </row>
    <row r="343" spans="2:3">
      <c r="B343" s="30"/>
      <c r="C343" s="23"/>
    </row>
    <row r="344" spans="2:3">
      <c r="B344" s="30"/>
      <c r="C344" s="23"/>
    </row>
    <row r="345" spans="2:3">
      <c r="B345" s="30"/>
      <c r="C345" s="23"/>
    </row>
    <row r="346" spans="2:3">
      <c r="B346" s="30"/>
      <c r="C346" s="23"/>
    </row>
    <row r="347" spans="2:3">
      <c r="B347" s="30"/>
      <c r="C347" s="23"/>
    </row>
    <row r="348" spans="2:3">
      <c r="B348" s="30"/>
      <c r="C348" s="23"/>
    </row>
    <row r="349" spans="2:3">
      <c r="B349" s="30"/>
      <c r="C349" s="23"/>
    </row>
    <row r="350" spans="2:3">
      <c r="B350" s="30"/>
      <c r="C350" s="23"/>
    </row>
    <row r="351" spans="2:3">
      <c r="B351" s="30"/>
      <c r="C351" s="23"/>
    </row>
    <row r="352" spans="2:3">
      <c r="B352" s="30"/>
      <c r="C352" s="23"/>
    </row>
    <row r="353" spans="2:3">
      <c r="B353" s="30"/>
      <c r="C353" s="23"/>
    </row>
    <row r="354" spans="2:3">
      <c r="B354" s="30"/>
      <c r="C354" s="23"/>
    </row>
    <row r="355" spans="2:3">
      <c r="B355" s="30"/>
      <c r="C355" s="23"/>
    </row>
    <row r="356" spans="2:3">
      <c r="B356" s="30"/>
      <c r="C356" s="23"/>
    </row>
    <row r="357" spans="2:3">
      <c r="B357" s="30"/>
      <c r="C357" s="23"/>
    </row>
    <row r="358" spans="2:3">
      <c r="B358" s="30"/>
      <c r="C358" s="23"/>
    </row>
    <row r="359" spans="2:3">
      <c r="B359" s="30"/>
      <c r="C359" s="23"/>
    </row>
    <row r="360" spans="2:3">
      <c r="B360" s="30"/>
      <c r="C360" s="23"/>
    </row>
    <row r="361" spans="2:3">
      <c r="B361" s="30"/>
      <c r="C361" s="23"/>
    </row>
    <row r="362" spans="2:3">
      <c r="B362" s="30"/>
      <c r="C362" s="23"/>
    </row>
    <row r="363" spans="2:3">
      <c r="B363" s="30"/>
      <c r="C363" s="23"/>
    </row>
    <row r="364" spans="2:3">
      <c r="B364" s="30"/>
      <c r="C364" s="23"/>
    </row>
    <row r="365" spans="2:3">
      <c r="B365" s="30"/>
      <c r="C365" s="23"/>
    </row>
    <row r="366" spans="2:3">
      <c r="B366" s="30"/>
      <c r="C366" s="23"/>
    </row>
    <row r="367" spans="2:3">
      <c r="B367" s="30"/>
      <c r="C367" s="23"/>
    </row>
    <row r="368" spans="2:3">
      <c r="B368" s="30"/>
      <c r="C368" s="23"/>
    </row>
    <row r="369" spans="2:3">
      <c r="B369" s="30"/>
      <c r="C369" s="23"/>
    </row>
    <row r="370" spans="2:3">
      <c r="B370" s="30"/>
      <c r="C370" s="23"/>
    </row>
    <row r="371" spans="2:3">
      <c r="B371" s="30"/>
      <c r="C371" s="23"/>
    </row>
    <row r="372" spans="2:3">
      <c r="B372" s="30"/>
      <c r="C372" s="23"/>
    </row>
    <row r="373" spans="2:3">
      <c r="B373" s="30"/>
      <c r="C373" s="23"/>
    </row>
    <row r="374" spans="2:3">
      <c r="B374" s="30"/>
      <c r="C374" s="23"/>
    </row>
    <row r="375" spans="2:3">
      <c r="B375" s="30"/>
      <c r="C375" s="23"/>
    </row>
    <row r="376" spans="2:3">
      <c r="B376" s="30"/>
      <c r="C376" s="23"/>
    </row>
    <row r="377" spans="2:3">
      <c r="B377" s="30"/>
      <c r="C377" s="23"/>
    </row>
    <row r="378" spans="2:3">
      <c r="B378" s="30"/>
      <c r="C378" s="23"/>
    </row>
    <row r="379" spans="2:3">
      <c r="B379" s="30"/>
      <c r="C379" s="23"/>
    </row>
    <row r="380" spans="2:3">
      <c r="B380" s="30"/>
      <c r="C380" s="23"/>
    </row>
    <row r="381" spans="2:3">
      <c r="B381" s="30"/>
      <c r="C381" s="23"/>
    </row>
    <row r="382" spans="2:3">
      <c r="B382" s="30"/>
      <c r="C382" s="23"/>
    </row>
    <row r="383" spans="2:3">
      <c r="B383" s="30"/>
      <c r="C383" s="23"/>
    </row>
    <row r="384" spans="2:3">
      <c r="B384" s="30"/>
      <c r="C384" s="23"/>
    </row>
    <row r="385" spans="2:3">
      <c r="B385" s="30"/>
      <c r="C385" s="23"/>
    </row>
    <row r="386" spans="2:3">
      <c r="B386" s="30"/>
      <c r="C386" s="23"/>
    </row>
    <row r="387" spans="2:3">
      <c r="B387" s="30"/>
      <c r="C387" s="23"/>
    </row>
    <row r="388" spans="2:3">
      <c r="B388" s="30"/>
      <c r="C388" s="23"/>
    </row>
    <row r="389" spans="2:3">
      <c r="B389" s="30"/>
      <c r="C389" s="23"/>
    </row>
    <row r="390" spans="2:3">
      <c r="B390" s="30"/>
      <c r="C390" s="23"/>
    </row>
    <row r="391" spans="2:3">
      <c r="B391" s="30"/>
      <c r="C391" s="23"/>
    </row>
    <row r="392" spans="2:3">
      <c r="B392" s="30"/>
      <c r="C392" s="23"/>
    </row>
    <row r="393" spans="2:3">
      <c r="B393" s="30"/>
      <c r="C393" s="23"/>
    </row>
    <row r="394" spans="2:3">
      <c r="B394" s="30"/>
      <c r="C394" s="23"/>
    </row>
    <row r="395" spans="2:3">
      <c r="B395" s="30"/>
      <c r="C395" s="23"/>
    </row>
    <row r="396" spans="2:3">
      <c r="B396" s="30"/>
      <c r="C396" s="23"/>
    </row>
    <row r="397" spans="2:3">
      <c r="B397" s="30"/>
      <c r="C397" s="23"/>
    </row>
    <row r="398" spans="2:3">
      <c r="B398" s="30"/>
      <c r="C398" s="23"/>
    </row>
    <row r="399" spans="2:3">
      <c r="B399" s="30"/>
      <c r="C399" s="23"/>
    </row>
    <row r="400" spans="2:3">
      <c r="B400" s="30"/>
      <c r="C400" s="23"/>
    </row>
    <row r="401" spans="2:3">
      <c r="B401" s="30"/>
      <c r="C401" s="23"/>
    </row>
    <row r="402" spans="2:3">
      <c r="B402" s="30"/>
      <c r="C402" s="23"/>
    </row>
    <row r="403" spans="2:3">
      <c r="B403" s="30"/>
      <c r="C403" s="23"/>
    </row>
    <row r="404" spans="2:3">
      <c r="B404" s="30"/>
      <c r="C404" s="23"/>
    </row>
    <row r="405" spans="2:3">
      <c r="B405" s="30"/>
      <c r="C405" s="23"/>
    </row>
    <row r="406" spans="2:3">
      <c r="B406" s="30"/>
      <c r="C406" s="23"/>
    </row>
    <row r="407" spans="2:3">
      <c r="B407" s="30"/>
      <c r="C407" s="23"/>
    </row>
    <row r="408" spans="2:3">
      <c r="B408" s="30"/>
      <c r="C408" s="23"/>
    </row>
    <row r="409" spans="2:3">
      <c r="B409" s="30"/>
      <c r="C409" s="23"/>
    </row>
    <row r="410" spans="2:3">
      <c r="B410" s="30"/>
      <c r="C410" s="23"/>
    </row>
    <row r="411" spans="2:3">
      <c r="B411" s="30"/>
      <c r="C411" s="23"/>
    </row>
    <row r="412" spans="2:3">
      <c r="B412" s="30"/>
      <c r="C412" s="23"/>
    </row>
    <row r="413" spans="2:3">
      <c r="B413" s="30"/>
      <c r="C413" s="23"/>
    </row>
    <row r="414" spans="2:3">
      <c r="B414" s="30"/>
      <c r="C414" s="23"/>
    </row>
    <row r="415" spans="2:3">
      <c r="B415" s="30"/>
      <c r="C415" s="23"/>
    </row>
    <row r="416" spans="2:3">
      <c r="B416" s="30"/>
      <c r="C416" s="23"/>
    </row>
    <row r="417" spans="2:3">
      <c r="B417" s="30"/>
      <c r="C417" s="23"/>
    </row>
    <row r="418" spans="2:3">
      <c r="B418" s="30"/>
      <c r="C418" s="23"/>
    </row>
    <row r="419" spans="2:3">
      <c r="B419" s="30"/>
      <c r="C419" s="23"/>
    </row>
    <row r="420" spans="2:3">
      <c r="B420" s="30"/>
      <c r="C420" s="23"/>
    </row>
    <row r="421" spans="2:3">
      <c r="B421" s="30"/>
      <c r="C421" s="23"/>
    </row>
    <row r="422" spans="2:3">
      <c r="B422" s="30"/>
      <c r="C422" s="23"/>
    </row>
    <row r="423" spans="2:3">
      <c r="B423" s="30"/>
      <c r="C423" s="23"/>
    </row>
    <row r="424" spans="2:3">
      <c r="B424" s="30"/>
      <c r="C424" s="23"/>
    </row>
    <row r="425" spans="2:3">
      <c r="B425" s="30"/>
      <c r="C425" s="23"/>
    </row>
    <row r="426" spans="2:3">
      <c r="B426" s="30"/>
      <c r="C426" s="23"/>
    </row>
    <row r="427" spans="2:3">
      <c r="B427" s="30"/>
      <c r="C427" s="23"/>
    </row>
    <row r="428" spans="2:3">
      <c r="B428" s="30"/>
      <c r="C428" s="23"/>
    </row>
    <row r="429" spans="2:3">
      <c r="B429" s="30"/>
      <c r="C429" s="23"/>
    </row>
    <row r="430" spans="2:3">
      <c r="B430" s="30"/>
      <c r="C430" s="23"/>
    </row>
    <row r="431" spans="2:3">
      <c r="B431" s="30"/>
      <c r="C431" s="23"/>
    </row>
    <row r="432" spans="2:3">
      <c r="B432" s="30"/>
      <c r="C432" s="23"/>
    </row>
    <row r="433" spans="2:3">
      <c r="B433" s="30"/>
      <c r="C433" s="23"/>
    </row>
    <row r="434" spans="2:3">
      <c r="B434" s="30"/>
      <c r="C434" s="23"/>
    </row>
    <row r="435" spans="2:3">
      <c r="B435" s="30"/>
      <c r="C435" s="23"/>
    </row>
    <row r="436" spans="2:3">
      <c r="B436" s="30"/>
      <c r="C436" s="23"/>
    </row>
    <row r="437" spans="2:3">
      <c r="B437" s="30"/>
      <c r="C437" s="23"/>
    </row>
    <row r="438" spans="2:3">
      <c r="B438" s="30"/>
      <c r="C438" s="23"/>
    </row>
    <row r="439" spans="2:3">
      <c r="B439" s="30"/>
      <c r="C439" s="23"/>
    </row>
    <row r="440" spans="2:3">
      <c r="B440" s="30"/>
      <c r="C440" s="23"/>
    </row>
    <row r="441" spans="2:3">
      <c r="B441" s="30"/>
      <c r="C441" s="23"/>
    </row>
    <row r="442" spans="2:3">
      <c r="B442" s="30"/>
      <c r="C442" s="23"/>
    </row>
    <row r="443" spans="2:3">
      <c r="B443" s="30"/>
      <c r="C443" s="23"/>
    </row>
    <row r="444" spans="2:3">
      <c r="B444" s="30"/>
      <c r="C444" s="23"/>
    </row>
    <row r="445" spans="2:3">
      <c r="B445" s="30"/>
      <c r="C445" s="23"/>
    </row>
    <row r="446" spans="2:3">
      <c r="B446" s="30"/>
      <c r="C446" s="23"/>
    </row>
    <row r="447" spans="2:3">
      <c r="B447" s="30"/>
      <c r="C447" s="23"/>
    </row>
    <row r="448" spans="2:3">
      <c r="B448" s="30"/>
      <c r="C448" s="23"/>
    </row>
    <row r="449" spans="2:3">
      <c r="B449" s="30"/>
      <c r="C449" s="23"/>
    </row>
    <row r="450" spans="2:3">
      <c r="B450" s="30"/>
      <c r="C450" s="23"/>
    </row>
    <row r="451" spans="2:3">
      <c r="B451" s="30"/>
      <c r="C451" s="23"/>
    </row>
    <row r="452" spans="2:3">
      <c r="B452" s="30"/>
      <c r="C452" s="23"/>
    </row>
    <row r="453" spans="2:3">
      <c r="B453" s="30"/>
      <c r="C453" s="23"/>
    </row>
    <row r="454" spans="2:3">
      <c r="B454" s="30"/>
      <c r="C454" s="23"/>
    </row>
    <row r="455" spans="2:3">
      <c r="B455" s="30"/>
      <c r="C455" s="23"/>
    </row>
    <row r="456" spans="2:3">
      <c r="B456" s="30"/>
      <c r="C456" s="23"/>
    </row>
    <row r="457" spans="2:3">
      <c r="B457" s="30"/>
      <c r="C457" s="23"/>
    </row>
    <row r="458" spans="2:3">
      <c r="B458" s="30"/>
      <c r="C458" s="23"/>
    </row>
    <row r="459" spans="2:3">
      <c r="B459" s="30"/>
      <c r="C459" s="23"/>
    </row>
    <row r="460" spans="2:3">
      <c r="B460" s="30"/>
      <c r="C460" s="23"/>
    </row>
    <row r="461" spans="2:3">
      <c r="B461" s="30"/>
      <c r="C461" s="23"/>
    </row>
    <row r="462" spans="2:3">
      <c r="B462" s="30"/>
      <c r="C462" s="23"/>
    </row>
    <row r="463" spans="2:3">
      <c r="B463" s="30"/>
      <c r="C463" s="23"/>
    </row>
    <row r="464" spans="2:3">
      <c r="B464" s="30"/>
      <c r="C464" s="23"/>
    </row>
    <row r="465" spans="2:3">
      <c r="B465" s="30"/>
      <c r="C465" s="23"/>
    </row>
    <row r="466" spans="2:3">
      <c r="B466" s="30"/>
      <c r="C466" s="23"/>
    </row>
    <row r="467" spans="2:3">
      <c r="B467" s="30"/>
      <c r="C467" s="23"/>
    </row>
    <row r="468" spans="2:3">
      <c r="B468" s="30"/>
      <c r="C468" s="23"/>
    </row>
    <row r="469" spans="2:3">
      <c r="B469" s="30"/>
      <c r="C469" s="23"/>
    </row>
    <row r="470" spans="2:3">
      <c r="B470" s="30"/>
      <c r="C470" s="23"/>
    </row>
    <row r="471" spans="2:3">
      <c r="B471" s="30"/>
      <c r="C471" s="23"/>
    </row>
    <row r="472" spans="2:3">
      <c r="B472" s="30"/>
      <c r="C472" s="23"/>
    </row>
    <row r="473" spans="2:3">
      <c r="B473" s="30"/>
      <c r="C473" s="23"/>
    </row>
    <row r="474" spans="2:3">
      <c r="B474" s="30"/>
      <c r="C474" s="23"/>
    </row>
    <row r="475" spans="2:3">
      <c r="B475" s="30"/>
      <c r="C475" s="23"/>
    </row>
    <row r="476" spans="2:3">
      <c r="B476" s="30"/>
      <c r="C476" s="23"/>
    </row>
    <row r="477" spans="2:3">
      <c r="B477" s="30"/>
      <c r="C477" s="23"/>
    </row>
    <row r="478" spans="2:3">
      <c r="B478" s="30"/>
      <c r="C478" s="23"/>
    </row>
    <row r="479" spans="2:3">
      <c r="B479" s="30"/>
      <c r="C479" s="23"/>
    </row>
    <row r="480" spans="2:3">
      <c r="B480" s="30"/>
      <c r="C480" s="23"/>
    </row>
    <row r="481" spans="2:3">
      <c r="B481" s="30"/>
      <c r="C481" s="23"/>
    </row>
    <row r="482" spans="2:3">
      <c r="B482" s="30"/>
      <c r="C482" s="23"/>
    </row>
    <row r="483" spans="2:3">
      <c r="B483" s="30"/>
      <c r="C483" s="23"/>
    </row>
    <row r="484" spans="2:3">
      <c r="B484" s="30"/>
      <c r="C484" s="23"/>
    </row>
    <row r="485" spans="2:3">
      <c r="B485" s="30"/>
      <c r="C485" s="23"/>
    </row>
    <row r="486" spans="2:3">
      <c r="B486" s="30"/>
      <c r="C486" s="23"/>
    </row>
    <row r="487" spans="2:3">
      <c r="B487" s="30"/>
      <c r="C487" s="23"/>
    </row>
    <row r="488" spans="2:3">
      <c r="B488" s="30"/>
      <c r="C488" s="23"/>
    </row>
    <row r="489" spans="2:3">
      <c r="B489" s="30"/>
      <c r="C489" s="23"/>
    </row>
    <row r="490" spans="2:3">
      <c r="B490" s="30"/>
      <c r="C490" s="23"/>
    </row>
    <row r="491" spans="2:3">
      <c r="B491" s="30"/>
      <c r="C491" s="23"/>
    </row>
    <row r="492" spans="2:3">
      <c r="B492" s="30"/>
      <c r="C492" s="23"/>
    </row>
    <row r="493" spans="2:3">
      <c r="B493" s="30"/>
      <c r="C493" s="23"/>
    </row>
    <row r="494" spans="2:3">
      <c r="B494" s="30"/>
      <c r="C494" s="23"/>
    </row>
    <row r="495" spans="2:3">
      <c r="B495" s="30"/>
      <c r="C495" s="23"/>
    </row>
    <row r="496" spans="2:3">
      <c r="B496" s="30"/>
      <c r="C496" s="23"/>
    </row>
    <row r="497" spans="2:3">
      <c r="B497" s="30"/>
      <c r="C497" s="23"/>
    </row>
    <row r="498" spans="2:3">
      <c r="B498" s="30"/>
      <c r="C498" s="23"/>
    </row>
    <row r="499" spans="2:3">
      <c r="B499" s="30"/>
      <c r="C499" s="23"/>
    </row>
    <row r="500" spans="2:3">
      <c r="B500" s="30"/>
      <c r="C500" s="23"/>
    </row>
    <row r="501" spans="2:3">
      <c r="B501" s="30"/>
      <c r="C501" s="23"/>
    </row>
    <row r="502" spans="2:3">
      <c r="B502" s="30"/>
      <c r="C502" s="23"/>
    </row>
    <row r="503" spans="2:3">
      <c r="B503" s="30"/>
      <c r="C503" s="23"/>
    </row>
    <row r="504" spans="2:3">
      <c r="B504" s="30"/>
      <c r="C504" s="23"/>
    </row>
    <row r="505" spans="2:3">
      <c r="B505" s="30"/>
      <c r="C505" s="23"/>
    </row>
    <row r="506" spans="2:3">
      <c r="B506" s="30"/>
      <c r="C506" s="23"/>
    </row>
    <row r="507" spans="2:3">
      <c r="B507" s="30"/>
      <c r="C507" s="23"/>
    </row>
    <row r="508" spans="2:3">
      <c r="B508" s="30"/>
      <c r="C508" s="23"/>
    </row>
    <row r="509" spans="2:3">
      <c r="B509" s="30"/>
      <c r="C509" s="23"/>
    </row>
    <row r="510" spans="2:3">
      <c r="B510" s="30"/>
      <c r="C510" s="23"/>
    </row>
    <row r="511" spans="2:3">
      <c r="B511" s="30"/>
      <c r="C511" s="23"/>
    </row>
    <row r="512" spans="2:3">
      <c r="B512" s="30"/>
      <c r="C512" s="23"/>
    </row>
    <row r="513" spans="2:3">
      <c r="B513" s="30"/>
      <c r="C513" s="23"/>
    </row>
    <row r="514" spans="2:3">
      <c r="B514" s="30"/>
      <c r="C514" s="23"/>
    </row>
    <row r="515" spans="2:3">
      <c r="B515" s="30"/>
      <c r="C515" s="23"/>
    </row>
    <row r="516" spans="2:3">
      <c r="B516" s="30"/>
      <c r="C516" s="23"/>
    </row>
    <row r="517" spans="2:3">
      <c r="B517" s="30"/>
      <c r="C517" s="23"/>
    </row>
    <row r="518" spans="2:3">
      <c r="B518" s="30"/>
      <c r="C518" s="23"/>
    </row>
    <row r="519" spans="2:3">
      <c r="B519" s="30"/>
      <c r="C519" s="23"/>
    </row>
    <row r="520" spans="2:3">
      <c r="B520" s="30"/>
      <c r="C520" s="23"/>
    </row>
    <row r="521" spans="2:3">
      <c r="B521" s="30"/>
      <c r="C521" s="23"/>
    </row>
    <row r="522" spans="2:3">
      <c r="B522" s="30"/>
      <c r="C522" s="23"/>
    </row>
    <row r="523" spans="2:3">
      <c r="B523" s="30"/>
      <c r="C523" s="23"/>
    </row>
    <row r="524" spans="2:3">
      <c r="B524" s="30"/>
      <c r="C524" s="23"/>
    </row>
    <row r="525" spans="2:3">
      <c r="B525" s="30"/>
      <c r="C525" s="23"/>
    </row>
    <row r="526" spans="2:3">
      <c r="B526" s="30"/>
      <c r="C526" s="23"/>
    </row>
    <row r="527" spans="2:3">
      <c r="B527" s="30"/>
      <c r="C527" s="23"/>
    </row>
    <row r="528" spans="2:3">
      <c r="B528" s="30"/>
      <c r="C528" s="23"/>
    </row>
    <row r="529" spans="2:3">
      <c r="B529" s="30"/>
      <c r="C529" s="23"/>
    </row>
    <row r="530" spans="2:3">
      <c r="B530" s="30"/>
      <c r="C530" s="23"/>
    </row>
    <row r="531" spans="2:3">
      <c r="B531" s="30"/>
      <c r="C531" s="23"/>
    </row>
    <row r="532" spans="2:3">
      <c r="B532" s="30"/>
      <c r="C532" s="23"/>
    </row>
    <row r="533" spans="2:3">
      <c r="B533" s="30"/>
      <c r="C533" s="23"/>
    </row>
    <row r="534" spans="2:3">
      <c r="B534" s="30"/>
      <c r="C534" s="23"/>
    </row>
    <row r="535" spans="2:3">
      <c r="B535" s="30"/>
      <c r="C535" s="23"/>
    </row>
    <row r="536" spans="2:3">
      <c r="B536" s="30"/>
      <c r="C536" s="23"/>
    </row>
    <row r="537" spans="2:3">
      <c r="B537" s="30"/>
      <c r="C537" s="23"/>
    </row>
    <row r="538" spans="2:3">
      <c r="B538" s="30"/>
      <c r="C538" s="23"/>
    </row>
    <row r="539" spans="2:3">
      <c r="B539" s="30"/>
      <c r="C539" s="23"/>
    </row>
    <row r="540" spans="2:3">
      <c r="B540" s="30"/>
      <c r="C540" s="23"/>
    </row>
    <row r="541" spans="2:3">
      <c r="B541" s="30"/>
      <c r="C541" s="23"/>
    </row>
    <row r="542" spans="2:3">
      <c r="B542" s="30"/>
      <c r="C542" s="23"/>
    </row>
    <row r="543" spans="2:3">
      <c r="B543" s="30"/>
      <c r="C543" s="23"/>
    </row>
    <row r="544" spans="2:3">
      <c r="B544" s="30"/>
      <c r="C544" s="23"/>
    </row>
    <row r="545" spans="2:3">
      <c r="B545" s="30"/>
      <c r="C545" s="23"/>
    </row>
    <row r="546" spans="2:3">
      <c r="B546" s="30"/>
      <c r="C546" s="23"/>
    </row>
    <row r="547" spans="2:3">
      <c r="B547" s="30"/>
      <c r="C547" s="23"/>
    </row>
    <row r="548" spans="2:3">
      <c r="B548" s="30"/>
      <c r="C548" s="23"/>
    </row>
    <row r="549" spans="2:3">
      <c r="B549" s="30"/>
      <c r="C549" s="23"/>
    </row>
    <row r="550" spans="2:3">
      <c r="B550" s="30"/>
      <c r="C550" s="23"/>
    </row>
    <row r="551" spans="2:3">
      <c r="B551" s="30"/>
      <c r="C551" s="23"/>
    </row>
    <row r="552" spans="2:3">
      <c r="B552" s="30"/>
      <c r="C552" s="23"/>
    </row>
    <row r="553" spans="2:3">
      <c r="B553" s="30"/>
      <c r="C553" s="23"/>
    </row>
    <row r="554" spans="2:3">
      <c r="B554" s="30"/>
      <c r="C554" s="23"/>
    </row>
    <row r="555" spans="2:3">
      <c r="B555" s="30"/>
      <c r="C555" s="23"/>
    </row>
    <row r="556" spans="2:3">
      <c r="B556" s="30"/>
      <c r="C556" s="23"/>
    </row>
    <row r="557" spans="2:3">
      <c r="B557" s="30"/>
      <c r="C557" s="23"/>
    </row>
    <row r="558" spans="2:3">
      <c r="B558" s="30"/>
      <c r="C558" s="23"/>
    </row>
    <row r="559" spans="2:3">
      <c r="B559" s="30"/>
      <c r="C559" s="23"/>
    </row>
    <row r="560" spans="2:3">
      <c r="B560" s="30"/>
      <c r="C560" s="23"/>
    </row>
    <row r="561" spans="2:3">
      <c r="B561" s="30"/>
      <c r="C561" s="23"/>
    </row>
    <row r="562" spans="2:3">
      <c r="B562" s="30"/>
      <c r="C562" s="23"/>
    </row>
    <row r="563" spans="2:3">
      <c r="B563" s="30"/>
      <c r="C563" s="23"/>
    </row>
    <row r="564" spans="2:3">
      <c r="B564" s="30"/>
      <c r="C564" s="23"/>
    </row>
    <row r="565" spans="2:3">
      <c r="B565" s="30"/>
      <c r="C565" s="23"/>
    </row>
    <row r="566" spans="2:3">
      <c r="B566" s="30"/>
      <c r="C566" s="23"/>
    </row>
    <row r="567" spans="2:3">
      <c r="B567" s="30"/>
      <c r="C567" s="23"/>
    </row>
    <row r="568" spans="2:3">
      <c r="B568" s="30"/>
      <c r="C568" s="23"/>
    </row>
    <row r="569" spans="2:3">
      <c r="B569" s="30"/>
      <c r="C569" s="23"/>
    </row>
    <row r="570" spans="2:3">
      <c r="B570" s="30"/>
      <c r="C570" s="23"/>
    </row>
    <row r="571" spans="2:3">
      <c r="B571" s="30"/>
      <c r="C571" s="23"/>
    </row>
    <row r="572" spans="2:3">
      <c r="B572" s="30"/>
      <c r="C572" s="23"/>
    </row>
    <row r="573" spans="2:3">
      <c r="B573" s="30"/>
      <c r="C573" s="23"/>
    </row>
    <row r="574" spans="2:3">
      <c r="B574" s="30"/>
      <c r="C574" s="23"/>
    </row>
    <row r="575" spans="2:3">
      <c r="B575" s="30"/>
      <c r="C575" s="23"/>
    </row>
    <row r="576" spans="2:3">
      <c r="B576" s="30"/>
      <c r="C576" s="23"/>
    </row>
    <row r="577" spans="2:3">
      <c r="B577" s="30"/>
      <c r="C577" s="23"/>
    </row>
    <row r="578" spans="2:3">
      <c r="B578" s="30"/>
      <c r="C578" s="23"/>
    </row>
    <row r="579" spans="2:3">
      <c r="B579" s="30"/>
      <c r="C579" s="23"/>
    </row>
    <row r="580" spans="2:3">
      <c r="B580" s="30"/>
      <c r="C580" s="23"/>
    </row>
    <row r="581" spans="2:3">
      <c r="B581" s="30"/>
      <c r="C581" s="23"/>
    </row>
    <row r="582" spans="2:3">
      <c r="B582" s="30"/>
      <c r="C582" s="23"/>
    </row>
    <row r="583" spans="2:3">
      <c r="B583" s="30"/>
      <c r="C583" s="23"/>
    </row>
    <row r="584" spans="2:3">
      <c r="B584" s="30"/>
      <c r="C584" s="23"/>
    </row>
    <row r="585" spans="2:3">
      <c r="B585" s="30"/>
      <c r="C585" s="23"/>
    </row>
    <row r="586" spans="2:3">
      <c r="B586" s="30"/>
      <c r="C586" s="23"/>
    </row>
    <row r="587" spans="2:3">
      <c r="B587" s="30"/>
      <c r="C587" s="23"/>
    </row>
    <row r="588" spans="2:3">
      <c r="B588" s="30"/>
      <c r="C588" s="23"/>
    </row>
    <row r="589" spans="2:3">
      <c r="B589" s="30"/>
      <c r="C589" s="23"/>
    </row>
    <row r="590" spans="2:3">
      <c r="B590" s="30"/>
      <c r="C590" s="23"/>
    </row>
    <row r="591" spans="2:3">
      <c r="B591" s="30"/>
      <c r="C591" s="23"/>
    </row>
    <row r="592" spans="2:3">
      <c r="B592" s="30"/>
      <c r="C592" s="23"/>
    </row>
    <row r="593" spans="2:3">
      <c r="B593" s="30"/>
      <c r="C593" s="23"/>
    </row>
    <row r="594" spans="2:3">
      <c r="B594" s="30"/>
      <c r="C594" s="23"/>
    </row>
    <row r="595" spans="2:3">
      <c r="B595" s="30"/>
      <c r="C595" s="23"/>
    </row>
    <row r="596" spans="2:3">
      <c r="B596" s="30"/>
      <c r="C596" s="23"/>
    </row>
    <row r="597" spans="2:3">
      <c r="B597" s="30"/>
      <c r="C597" s="23"/>
    </row>
    <row r="598" spans="2:3">
      <c r="B598" s="30"/>
      <c r="C598" s="23"/>
    </row>
    <row r="599" spans="2:3">
      <c r="B599" s="30"/>
      <c r="C599" s="23"/>
    </row>
    <row r="600" spans="2:3">
      <c r="B600" s="30"/>
      <c r="C600" s="23"/>
    </row>
    <row r="601" spans="2:3">
      <c r="B601" s="30"/>
      <c r="C601" s="23"/>
    </row>
    <row r="602" spans="2:3">
      <c r="B602" s="30"/>
      <c r="C602" s="23"/>
    </row>
    <row r="603" spans="2:3">
      <c r="B603" s="30"/>
      <c r="C603" s="23"/>
    </row>
    <row r="604" spans="2:3">
      <c r="B604" s="30"/>
      <c r="C604" s="23"/>
    </row>
    <row r="605" spans="2:3">
      <c r="B605" s="30"/>
      <c r="C605" s="23"/>
    </row>
    <row r="606" spans="2:3">
      <c r="B606" s="30"/>
      <c r="C606" s="23"/>
    </row>
    <row r="607" spans="2:3">
      <c r="B607" s="30"/>
      <c r="C607" s="23"/>
    </row>
    <row r="608" spans="2:3">
      <c r="B608" s="30"/>
      <c r="C608" s="23"/>
    </row>
    <row r="609" spans="2:3">
      <c r="B609" s="30"/>
      <c r="C609" s="23"/>
    </row>
    <row r="610" spans="2:3">
      <c r="B610" s="30"/>
      <c r="C610" s="23"/>
    </row>
    <row r="611" spans="2:3">
      <c r="B611" s="30"/>
      <c r="C611" s="23"/>
    </row>
    <row r="612" spans="2:3">
      <c r="B612" s="30"/>
      <c r="C612" s="23"/>
    </row>
    <row r="613" spans="2:3">
      <c r="B613" s="30"/>
      <c r="C613" s="23"/>
    </row>
    <row r="614" spans="2:3">
      <c r="B614" s="30"/>
      <c r="C614" s="23"/>
    </row>
    <row r="615" spans="2:3">
      <c r="B615" s="30"/>
      <c r="C615" s="23"/>
    </row>
    <row r="616" spans="2:3">
      <c r="B616" s="30"/>
      <c r="C616" s="23"/>
    </row>
    <row r="617" spans="2:3">
      <c r="B617" s="30"/>
      <c r="C617" s="23"/>
    </row>
    <row r="618" spans="2:3">
      <c r="B618" s="30"/>
      <c r="C618" s="23"/>
    </row>
    <row r="619" spans="2:3">
      <c r="B619" s="30"/>
      <c r="C619" s="23"/>
    </row>
    <row r="620" spans="2:3">
      <c r="B620" s="30"/>
      <c r="C620" s="23"/>
    </row>
    <row r="621" spans="2:3">
      <c r="B621" s="30"/>
      <c r="C621" s="23"/>
    </row>
    <row r="622" spans="2:3">
      <c r="B622" s="30"/>
      <c r="C622" s="23"/>
    </row>
    <row r="623" spans="2:3">
      <c r="B623" s="30"/>
      <c r="C623" s="23"/>
    </row>
    <row r="624" spans="2:3">
      <c r="B624" s="30"/>
      <c r="C624" s="23"/>
    </row>
    <row r="625" spans="2:3">
      <c r="B625" s="30"/>
      <c r="C625" s="23"/>
    </row>
    <row r="626" spans="2:3">
      <c r="B626" s="30"/>
      <c r="C626" s="23"/>
    </row>
    <row r="627" spans="2:3">
      <c r="B627" s="30"/>
      <c r="C627" s="23"/>
    </row>
    <row r="628" spans="2:3">
      <c r="B628" s="30"/>
      <c r="C628" s="23"/>
    </row>
    <row r="629" spans="2:3">
      <c r="B629" s="30"/>
      <c r="C629" s="23"/>
    </row>
    <row r="630" spans="2:3">
      <c r="B630" s="30"/>
      <c r="C630" s="23"/>
    </row>
    <row r="631" spans="2:3">
      <c r="B631" s="30"/>
      <c r="C631" s="23"/>
    </row>
    <row r="632" spans="2:3">
      <c r="B632" s="30"/>
      <c r="C632" s="23"/>
    </row>
    <row r="633" spans="2:3">
      <c r="B633" s="30"/>
      <c r="C633" s="23"/>
    </row>
    <row r="634" spans="2:3">
      <c r="B634" s="30"/>
      <c r="C634" s="23"/>
    </row>
    <row r="635" spans="2:3">
      <c r="B635" s="30"/>
      <c r="C635" s="23"/>
    </row>
    <row r="636" spans="2:3">
      <c r="B636" s="30"/>
      <c r="C636" s="23"/>
    </row>
    <row r="637" spans="2:3">
      <c r="B637" s="30"/>
      <c r="C637" s="23"/>
    </row>
    <row r="638" spans="2:3">
      <c r="B638" s="30"/>
      <c r="C638" s="23"/>
    </row>
    <row r="639" spans="2:3">
      <c r="B639" s="30"/>
      <c r="C639" s="23"/>
    </row>
    <row r="640" spans="2:3">
      <c r="B640" s="30"/>
      <c r="C640" s="23"/>
    </row>
    <row r="641" spans="2:3">
      <c r="B641" s="30"/>
      <c r="C641" s="23"/>
    </row>
    <row r="642" spans="2:3">
      <c r="B642" s="30"/>
      <c r="C642" s="23"/>
    </row>
    <row r="643" spans="2:3">
      <c r="B643" s="30"/>
      <c r="C643" s="23"/>
    </row>
    <row r="644" spans="2:3">
      <c r="B644" s="30"/>
      <c r="C644" s="23"/>
    </row>
    <row r="645" spans="2:3">
      <c r="B645" s="30"/>
      <c r="C645" s="23"/>
    </row>
    <row r="646" spans="2:3">
      <c r="B646" s="30"/>
      <c r="C646" s="23"/>
    </row>
    <row r="647" spans="2:3">
      <c r="B647" s="30"/>
      <c r="C647" s="23"/>
    </row>
    <row r="648" spans="2:3">
      <c r="B648" s="30"/>
      <c r="C648" s="23"/>
    </row>
    <row r="649" spans="2:3">
      <c r="B649" s="30"/>
      <c r="C649" s="23"/>
    </row>
    <row r="650" spans="2:3">
      <c r="B650" s="30"/>
      <c r="C650" s="23"/>
    </row>
    <row r="651" spans="2:3">
      <c r="B651" s="30"/>
      <c r="C651" s="23"/>
    </row>
    <row r="652" spans="2:3">
      <c r="B652" s="30"/>
      <c r="C652" s="23"/>
    </row>
    <row r="653" spans="2:3">
      <c r="B653" s="30"/>
      <c r="C653" s="23"/>
    </row>
    <row r="654" spans="2:3">
      <c r="B654" s="30"/>
      <c r="C654" s="23"/>
    </row>
    <row r="655" spans="2:3">
      <c r="B655" s="30"/>
      <c r="C655" s="23"/>
    </row>
    <row r="656" spans="2:3">
      <c r="B656" s="30"/>
      <c r="C656" s="23"/>
    </row>
    <row r="657" spans="2:3">
      <c r="B657" s="30"/>
      <c r="C657" s="23"/>
    </row>
    <row r="658" spans="2:3">
      <c r="B658" s="30"/>
      <c r="C658" s="23"/>
    </row>
    <row r="659" spans="2:3">
      <c r="B659" s="30"/>
      <c r="C659" s="23"/>
    </row>
    <row r="660" spans="2:3">
      <c r="B660" s="30"/>
      <c r="C660" s="23"/>
    </row>
    <row r="661" spans="2:3">
      <c r="B661" s="30"/>
      <c r="C661" s="23"/>
    </row>
    <row r="662" spans="2:3">
      <c r="B662" s="30"/>
      <c r="C662" s="23"/>
    </row>
    <row r="663" spans="2:3">
      <c r="B663" s="30"/>
      <c r="C663" s="23"/>
    </row>
    <row r="664" spans="2:3">
      <c r="B664" s="30"/>
      <c r="C664" s="23"/>
    </row>
    <row r="665" spans="2:3">
      <c r="B665" s="30"/>
      <c r="C665" s="23"/>
    </row>
    <row r="666" spans="2:3">
      <c r="B666" s="30"/>
      <c r="C666" s="23"/>
    </row>
    <row r="667" spans="2:3">
      <c r="B667" s="30"/>
      <c r="C667" s="23"/>
    </row>
    <row r="668" spans="2:3">
      <c r="B668" s="30"/>
      <c r="C668" s="23"/>
    </row>
    <row r="669" spans="2:3">
      <c r="B669" s="30"/>
      <c r="C669" s="23"/>
    </row>
    <row r="670" spans="2:3">
      <c r="B670" s="30"/>
      <c r="C670" s="23"/>
    </row>
    <row r="671" spans="2:3">
      <c r="B671" s="30"/>
      <c r="C671" s="23"/>
    </row>
    <row r="672" spans="2:3">
      <c r="B672" s="30"/>
      <c r="C672" s="23"/>
    </row>
    <row r="673" spans="2:3">
      <c r="B673" s="30"/>
      <c r="C673" s="23"/>
    </row>
    <row r="674" spans="2:3">
      <c r="B674" s="30"/>
      <c r="C674" s="23"/>
    </row>
    <row r="675" spans="2:3">
      <c r="B675" s="30"/>
      <c r="C675" s="23"/>
    </row>
    <row r="676" spans="2:3">
      <c r="B676" s="30"/>
      <c r="C676" s="23"/>
    </row>
    <row r="677" spans="2:3">
      <c r="B677" s="30"/>
      <c r="C677" s="23"/>
    </row>
    <row r="678" spans="2:3">
      <c r="B678" s="30"/>
      <c r="C678" s="23"/>
    </row>
    <row r="679" spans="2:3">
      <c r="B679" s="30"/>
      <c r="C679" s="23"/>
    </row>
    <row r="680" spans="2:3">
      <c r="B680" s="30"/>
      <c r="C680" s="23"/>
    </row>
    <row r="681" spans="2:3">
      <c r="B681" s="30"/>
      <c r="C681" s="23"/>
    </row>
    <row r="682" spans="2:3">
      <c r="B682" s="30"/>
      <c r="C682" s="23"/>
    </row>
    <row r="683" spans="2:3">
      <c r="B683" s="30"/>
      <c r="C683" s="23"/>
    </row>
    <row r="684" spans="2:3">
      <c r="B684" s="30"/>
      <c r="C684" s="23"/>
    </row>
    <row r="685" spans="2:3">
      <c r="B685" s="30"/>
      <c r="C685" s="23"/>
    </row>
    <row r="686" spans="2:3">
      <c r="B686" s="30"/>
      <c r="C686" s="23"/>
    </row>
    <row r="687" spans="2:3">
      <c r="B687" s="30"/>
      <c r="C687" s="23"/>
    </row>
    <row r="688" spans="2:3">
      <c r="B688" s="30"/>
      <c r="C688" s="23"/>
    </row>
    <row r="689" spans="2:3">
      <c r="B689" s="30"/>
      <c r="C689" s="23"/>
    </row>
    <row r="690" spans="2:3">
      <c r="B690" s="30"/>
      <c r="C690" s="23"/>
    </row>
    <row r="691" spans="2:3">
      <c r="B691" s="30"/>
      <c r="C691" s="23"/>
    </row>
    <row r="692" spans="2:3">
      <c r="B692" s="30"/>
      <c r="C692" s="23"/>
    </row>
    <row r="693" spans="2:3">
      <c r="B693" s="30"/>
      <c r="C693" s="23"/>
    </row>
    <row r="694" spans="2:3">
      <c r="B694" s="30"/>
      <c r="C694" s="23"/>
    </row>
    <row r="695" spans="2:3">
      <c r="B695" s="30"/>
      <c r="C695" s="23"/>
    </row>
    <row r="696" spans="2:3">
      <c r="B696" s="30"/>
      <c r="C696" s="23"/>
    </row>
    <row r="697" spans="2:3">
      <c r="B697" s="30"/>
      <c r="C697" s="23"/>
    </row>
    <row r="698" spans="2:3">
      <c r="B698" s="30"/>
      <c r="C698" s="23"/>
    </row>
    <row r="699" spans="2:3">
      <c r="B699" s="30"/>
      <c r="C699" s="23"/>
    </row>
    <row r="700" spans="2:3">
      <c r="B700" s="30"/>
      <c r="C700" s="23"/>
    </row>
    <row r="701" spans="2:3">
      <c r="B701" s="30"/>
      <c r="C701" s="23"/>
    </row>
    <row r="702" spans="2:3">
      <c r="B702" s="30"/>
      <c r="C702" s="23"/>
    </row>
    <row r="703" spans="2:3">
      <c r="B703" s="30"/>
      <c r="C703" s="23"/>
    </row>
    <row r="704" spans="2:3">
      <c r="B704" s="30"/>
      <c r="C704" s="23"/>
    </row>
    <row r="705" spans="2:3">
      <c r="B705" s="30"/>
      <c r="C705" s="23"/>
    </row>
    <row r="706" spans="2:3">
      <c r="B706" s="30"/>
      <c r="C706" s="23"/>
    </row>
    <row r="707" spans="2:3">
      <c r="B707" s="30"/>
      <c r="C707" s="23"/>
    </row>
    <row r="708" spans="2:3">
      <c r="B708" s="30"/>
      <c r="C708" s="23"/>
    </row>
    <row r="709" spans="2:3">
      <c r="B709" s="30"/>
      <c r="C709" s="23"/>
    </row>
    <row r="710" spans="2:3">
      <c r="B710" s="30"/>
      <c r="C710" s="23"/>
    </row>
    <row r="711" spans="2:3">
      <c r="B711" s="30"/>
      <c r="C711" s="23"/>
    </row>
    <row r="712" spans="2:3">
      <c r="B712" s="30"/>
      <c r="C712" s="23"/>
    </row>
    <row r="713" spans="2:3">
      <c r="B713" s="30"/>
      <c r="C713" s="23"/>
    </row>
    <row r="714" spans="2:3">
      <c r="B714" s="30"/>
      <c r="C714" s="23"/>
    </row>
    <row r="715" spans="2:3">
      <c r="B715" s="30"/>
      <c r="C715" s="23"/>
    </row>
    <row r="716" spans="2:3">
      <c r="B716" s="30"/>
      <c r="C716" s="23"/>
    </row>
    <row r="717" spans="2:3">
      <c r="B717" s="30"/>
      <c r="C717" s="23"/>
    </row>
    <row r="718" spans="2:3">
      <c r="B718" s="30"/>
      <c r="C718" s="23"/>
    </row>
    <row r="719" spans="2:3">
      <c r="B719" s="30"/>
      <c r="C719" s="23"/>
    </row>
    <row r="720" spans="2:3">
      <c r="B720" s="30"/>
      <c r="C720" s="23"/>
    </row>
    <row r="721" spans="2:3">
      <c r="B721" s="30"/>
      <c r="C721" s="23"/>
    </row>
    <row r="722" spans="2:3">
      <c r="B722" s="30"/>
      <c r="C722" s="23"/>
    </row>
    <row r="723" spans="2:3">
      <c r="B723" s="30"/>
      <c r="C723" s="23"/>
    </row>
    <row r="724" spans="2:3">
      <c r="B724" s="30"/>
      <c r="C724" s="23"/>
    </row>
    <row r="725" spans="2:3">
      <c r="B725" s="30"/>
      <c r="C725" s="23"/>
    </row>
    <row r="726" spans="2:3">
      <c r="B726" s="30"/>
      <c r="C726" s="23"/>
    </row>
    <row r="727" spans="2:3">
      <c r="B727" s="30"/>
      <c r="C727" s="23"/>
    </row>
    <row r="728" spans="2:3">
      <c r="B728" s="30"/>
      <c r="C728" s="23"/>
    </row>
    <row r="729" spans="2:3">
      <c r="B729" s="30"/>
      <c r="C729" s="23"/>
    </row>
    <row r="730" spans="2:3">
      <c r="B730" s="30"/>
      <c r="C730" s="23"/>
    </row>
    <row r="731" spans="2:3">
      <c r="B731" s="30"/>
      <c r="C731" s="23"/>
    </row>
    <row r="732" spans="2:3">
      <c r="B732" s="30"/>
      <c r="C732" s="23"/>
    </row>
    <row r="733" spans="2:3">
      <c r="B733" s="30"/>
      <c r="C733" s="23"/>
    </row>
    <row r="734" spans="2:3">
      <c r="B734" s="30"/>
      <c r="C734" s="23"/>
    </row>
    <row r="735" spans="2:3">
      <c r="B735" s="30"/>
      <c r="C735" s="23"/>
    </row>
    <row r="736" spans="2:3">
      <c r="B736" s="30"/>
      <c r="C736" s="23"/>
    </row>
    <row r="737" spans="2:3">
      <c r="B737" s="30"/>
      <c r="C737" s="23"/>
    </row>
    <row r="738" spans="2:3">
      <c r="B738" s="30"/>
      <c r="C738" s="23"/>
    </row>
    <row r="739" spans="2:3">
      <c r="B739" s="30"/>
      <c r="C739" s="23"/>
    </row>
    <row r="740" spans="2:3">
      <c r="B740" s="30"/>
      <c r="C740" s="23"/>
    </row>
    <row r="741" spans="2:3">
      <c r="B741" s="30"/>
      <c r="C741" s="23"/>
    </row>
    <row r="742" spans="2:3">
      <c r="B742" s="30"/>
      <c r="C742" s="23"/>
    </row>
    <row r="743" spans="2:3">
      <c r="B743" s="30"/>
      <c r="C743" s="23"/>
    </row>
    <row r="744" spans="2:3">
      <c r="B744" s="30"/>
      <c r="C744" s="23"/>
    </row>
    <row r="745" spans="2:3">
      <c r="B745" s="30"/>
      <c r="C745" s="23"/>
    </row>
    <row r="746" spans="2:3">
      <c r="B746" s="30"/>
      <c r="C746" s="23"/>
    </row>
    <row r="747" spans="2:3">
      <c r="B747" s="30"/>
      <c r="C747" s="23"/>
    </row>
    <row r="748" spans="2:3">
      <c r="B748" s="30"/>
      <c r="C748" s="23"/>
    </row>
    <row r="749" spans="2:3">
      <c r="B749" s="30"/>
      <c r="C749" s="23"/>
    </row>
    <row r="750" spans="2:3">
      <c r="B750" s="30"/>
      <c r="C750" s="23"/>
    </row>
    <row r="751" spans="2:3">
      <c r="B751" s="30"/>
      <c r="C751" s="23"/>
    </row>
    <row r="752" spans="2:3">
      <c r="B752" s="30"/>
      <c r="C752" s="23"/>
    </row>
    <row r="753" spans="2:3">
      <c r="B753" s="30"/>
      <c r="C753" s="23"/>
    </row>
    <row r="754" spans="2:3">
      <c r="B754" s="30"/>
      <c r="C754" s="23"/>
    </row>
    <row r="755" spans="2:3">
      <c r="B755" s="30"/>
      <c r="C755" s="23"/>
    </row>
    <row r="756" spans="2:3">
      <c r="B756" s="30"/>
      <c r="C756" s="23"/>
    </row>
    <row r="757" spans="2:3">
      <c r="B757" s="30"/>
      <c r="C757" s="23"/>
    </row>
    <row r="758" spans="2:3">
      <c r="B758" s="30"/>
      <c r="C758" s="23"/>
    </row>
    <row r="759" spans="2:3">
      <c r="B759" s="30"/>
      <c r="C759" s="23"/>
    </row>
    <row r="760" spans="2:3">
      <c r="B760" s="30"/>
      <c r="C760" s="23"/>
    </row>
    <row r="761" spans="2:3">
      <c r="B761" s="30"/>
      <c r="C761" s="23"/>
    </row>
    <row r="762" spans="2:3">
      <c r="B762" s="30"/>
      <c r="C762" s="23"/>
    </row>
    <row r="763" spans="2:3">
      <c r="B763" s="30"/>
      <c r="C763" s="23"/>
    </row>
    <row r="764" spans="2:3">
      <c r="B764" s="30"/>
      <c r="C764" s="23"/>
    </row>
    <row r="765" spans="2:3">
      <c r="B765" s="30"/>
      <c r="C765" s="23"/>
    </row>
    <row r="766" spans="2:3">
      <c r="B766" s="30"/>
      <c r="C766" s="23"/>
    </row>
    <row r="767" spans="2:3">
      <c r="B767" s="30"/>
      <c r="C767" s="23"/>
    </row>
    <row r="768" spans="2:3">
      <c r="B768" s="30"/>
      <c r="C768" s="23"/>
    </row>
    <row r="769" spans="2:3">
      <c r="B769" s="30"/>
      <c r="C769" s="23"/>
    </row>
    <row r="770" spans="2:3">
      <c r="B770" s="30"/>
      <c r="C770" s="23"/>
    </row>
    <row r="771" spans="2:3">
      <c r="B771" s="30"/>
      <c r="C771" s="23"/>
    </row>
    <row r="772" spans="2:3">
      <c r="B772" s="30"/>
      <c r="C772" s="23"/>
    </row>
    <row r="773" spans="2:3">
      <c r="B773" s="30"/>
      <c r="C773" s="23"/>
    </row>
    <row r="774" spans="2:3">
      <c r="B774" s="30"/>
      <c r="C774" s="23"/>
    </row>
    <row r="775" spans="2:3">
      <c r="B775" s="30"/>
      <c r="C775" s="23"/>
    </row>
    <row r="776" spans="2:3">
      <c r="B776" s="30"/>
      <c r="C776" s="23"/>
    </row>
    <row r="777" spans="2:3">
      <c r="B777" s="30"/>
      <c r="C777" s="23"/>
    </row>
    <row r="778" spans="2:3">
      <c r="B778" s="30"/>
      <c r="C778" s="23"/>
    </row>
    <row r="779" spans="2:3">
      <c r="B779" s="30"/>
      <c r="C779" s="23"/>
    </row>
    <row r="780" spans="2:3">
      <c r="B780" s="30"/>
      <c r="C780" s="23"/>
    </row>
    <row r="781" spans="2:3">
      <c r="B781" s="30"/>
      <c r="C781" s="23"/>
    </row>
    <row r="782" spans="2:3">
      <c r="B782" s="30"/>
      <c r="C782" s="23"/>
    </row>
    <row r="783" spans="2:3">
      <c r="B783" s="30"/>
      <c r="C783" s="23"/>
    </row>
    <row r="784" spans="2:3">
      <c r="B784" s="30"/>
      <c r="C784" s="23"/>
    </row>
    <row r="785" spans="2:3">
      <c r="B785" s="30"/>
      <c r="C785" s="23"/>
    </row>
    <row r="786" spans="2:3">
      <c r="B786" s="30"/>
      <c r="C786" s="23"/>
    </row>
    <row r="787" spans="2:3">
      <c r="B787" s="30"/>
      <c r="C787" s="23"/>
    </row>
    <row r="788" spans="2:3">
      <c r="B788" s="30"/>
      <c r="C788" s="23"/>
    </row>
    <row r="789" spans="2:3">
      <c r="B789" s="30"/>
      <c r="C789" s="23"/>
    </row>
    <row r="790" spans="2:3">
      <c r="B790" s="30"/>
      <c r="C790" s="23"/>
    </row>
    <row r="791" spans="2:3">
      <c r="B791" s="30"/>
      <c r="C791" s="23"/>
    </row>
    <row r="792" spans="2:3">
      <c r="B792" s="30"/>
      <c r="C792" s="23"/>
    </row>
    <row r="793" spans="2:3">
      <c r="B793" s="30"/>
      <c r="C793" s="23"/>
    </row>
    <row r="794" spans="2:3">
      <c r="B794" s="30"/>
      <c r="C794" s="23"/>
    </row>
    <row r="795" spans="2:3">
      <c r="B795" s="30"/>
      <c r="C795" s="23"/>
    </row>
    <row r="796" spans="2:3">
      <c r="B796" s="30"/>
      <c r="C796" s="23"/>
    </row>
    <row r="797" spans="2:3">
      <c r="B797" s="30"/>
      <c r="C797" s="23"/>
    </row>
    <row r="798" spans="2:3">
      <c r="B798" s="30"/>
      <c r="C798" s="23"/>
    </row>
    <row r="799" spans="2:3">
      <c r="B799" s="30"/>
      <c r="C799" s="23"/>
    </row>
    <row r="800" spans="2:3">
      <c r="B800" s="30"/>
      <c r="C800" s="23"/>
    </row>
    <row r="801" spans="2:3">
      <c r="B801" s="30"/>
      <c r="C801" s="23"/>
    </row>
    <row r="802" spans="2:3">
      <c r="B802" s="30"/>
      <c r="C802" s="23"/>
    </row>
    <row r="803" spans="2:3">
      <c r="B803" s="30"/>
      <c r="C803" s="23"/>
    </row>
    <row r="804" spans="2:3">
      <c r="B804" s="30"/>
      <c r="C804" s="23"/>
    </row>
    <row r="805" spans="2:3">
      <c r="B805" s="30"/>
      <c r="C805" s="23"/>
    </row>
    <row r="806" spans="2:3">
      <c r="B806" s="30"/>
      <c r="C806" s="23"/>
    </row>
    <row r="807" spans="2:3">
      <c r="B807" s="30"/>
      <c r="C807" s="23"/>
    </row>
    <row r="808" spans="2:3">
      <c r="B808" s="30"/>
      <c r="C808" s="23"/>
    </row>
    <row r="809" spans="2:3">
      <c r="B809" s="30"/>
      <c r="C809" s="23"/>
    </row>
    <row r="810" spans="2:3">
      <c r="B810" s="30"/>
      <c r="C810" s="23"/>
    </row>
    <row r="811" spans="2:3">
      <c r="B811" s="30"/>
      <c r="C811" s="23"/>
    </row>
    <row r="812" spans="2:3">
      <c r="B812" s="30"/>
      <c r="C812" s="23"/>
    </row>
    <row r="813" spans="2:3">
      <c r="B813" s="30"/>
      <c r="C813" s="23"/>
    </row>
    <row r="814" spans="2:3">
      <c r="B814" s="30"/>
      <c r="C814" s="23"/>
    </row>
    <row r="815" spans="2:3">
      <c r="B815" s="30"/>
      <c r="C815" s="23"/>
    </row>
    <row r="816" spans="2:3">
      <c r="B816" s="30"/>
      <c r="C816" s="23"/>
    </row>
    <row r="817" spans="2:3">
      <c r="B817" s="30"/>
      <c r="C817" s="23"/>
    </row>
    <row r="818" spans="2:3">
      <c r="B818" s="30"/>
      <c r="C818" s="23"/>
    </row>
    <row r="819" spans="2:3">
      <c r="B819" s="30"/>
      <c r="C819" s="23"/>
    </row>
    <row r="820" spans="2:3">
      <c r="B820" s="30"/>
      <c r="C820" s="23"/>
    </row>
    <row r="821" spans="2:3">
      <c r="B821" s="30"/>
      <c r="C821" s="23"/>
    </row>
    <row r="822" spans="2:3">
      <c r="B822" s="30"/>
      <c r="C822" s="23"/>
    </row>
    <row r="823" spans="2:3">
      <c r="B823" s="30"/>
      <c r="C823" s="23"/>
    </row>
    <row r="824" spans="2:3">
      <c r="B824" s="30"/>
      <c r="C824" s="23"/>
    </row>
    <row r="825" spans="2:3">
      <c r="B825" s="30"/>
      <c r="C825" s="23"/>
    </row>
    <row r="826" spans="2:3">
      <c r="B826" s="30"/>
      <c r="C826" s="23"/>
    </row>
    <row r="827" spans="2:3">
      <c r="B827" s="30"/>
      <c r="C827" s="23"/>
    </row>
    <row r="828" spans="2:3">
      <c r="B828" s="30"/>
      <c r="C828" s="23"/>
    </row>
    <row r="829" spans="2:3">
      <c r="B829" s="30"/>
      <c r="C829" s="23"/>
    </row>
    <row r="830" spans="2:3">
      <c r="B830" s="30"/>
      <c r="C830" s="23"/>
    </row>
    <row r="831" spans="2:3">
      <c r="B831" s="30"/>
      <c r="C831" s="23"/>
    </row>
    <row r="832" spans="2:3">
      <c r="B832" s="30"/>
      <c r="C832" s="23"/>
    </row>
    <row r="833" spans="2:3">
      <c r="B833" s="30"/>
      <c r="C833" s="23"/>
    </row>
    <row r="834" spans="2:3">
      <c r="B834" s="30"/>
      <c r="C834" s="23"/>
    </row>
    <row r="835" spans="2:3">
      <c r="B835" s="30"/>
      <c r="C835" s="23"/>
    </row>
    <row r="836" spans="2:3">
      <c r="B836" s="30"/>
      <c r="C836" s="23"/>
    </row>
    <row r="837" spans="2:3">
      <c r="B837" s="30"/>
      <c r="C837" s="23"/>
    </row>
    <row r="838" spans="2:3">
      <c r="B838" s="30"/>
      <c r="C838" s="23"/>
    </row>
    <row r="839" spans="2:3">
      <c r="B839" s="30"/>
      <c r="C839" s="23"/>
    </row>
    <row r="840" spans="2:3">
      <c r="B840" s="30"/>
      <c r="C840" s="23"/>
    </row>
    <row r="841" spans="2:3">
      <c r="B841" s="30"/>
      <c r="C841" s="23"/>
    </row>
    <row r="842" spans="2:3">
      <c r="B842" s="30"/>
      <c r="C842" s="23"/>
    </row>
    <row r="843" spans="2:3">
      <c r="B843" s="30"/>
      <c r="C843" s="23"/>
    </row>
    <row r="844" spans="2:3">
      <c r="B844" s="30"/>
      <c r="C844" s="23"/>
    </row>
    <row r="845" spans="2:3">
      <c r="B845" s="30"/>
      <c r="C845" s="23"/>
    </row>
    <row r="846" spans="2:3">
      <c r="B846" s="30"/>
      <c r="C846" s="23"/>
    </row>
    <row r="847" spans="2:3">
      <c r="B847" s="30"/>
      <c r="C847" s="23"/>
    </row>
    <row r="848" spans="2:3">
      <c r="B848" s="30"/>
      <c r="C848" s="23"/>
    </row>
    <row r="849" spans="2:3">
      <c r="B849" s="30"/>
      <c r="C849" s="23"/>
    </row>
    <row r="850" spans="2:3">
      <c r="B850" s="30"/>
      <c r="C850" s="23"/>
    </row>
    <row r="851" spans="2:3">
      <c r="B851" s="30"/>
      <c r="C851" s="23"/>
    </row>
    <row r="852" spans="2:3">
      <c r="B852" s="30"/>
      <c r="C852" s="23"/>
    </row>
    <row r="853" spans="2:3">
      <c r="B853" s="30"/>
      <c r="C853" s="23"/>
    </row>
    <row r="854" spans="2:3">
      <c r="B854" s="30"/>
      <c r="C854" s="23"/>
    </row>
    <row r="855" spans="2:3">
      <c r="B855" s="30"/>
      <c r="C855" s="23"/>
    </row>
    <row r="856" spans="2:3">
      <c r="B856" s="30"/>
      <c r="C856" s="23"/>
    </row>
    <row r="857" spans="2:3">
      <c r="B857" s="30"/>
      <c r="C857" s="23"/>
    </row>
    <row r="858" spans="2:3">
      <c r="B858" s="30"/>
      <c r="C858" s="23"/>
    </row>
    <row r="859" spans="2:3">
      <c r="B859" s="30"/>
      <c r="C859" s="23"/>
    </row>
    <row r="860" spans="2:3">
      <c r="B860" s="30"/>
      <c r="C860" s="23"/>
    </row>
    <row r="861" spans="2:3">
      <c r="B861" s="30"/>
      <c r="C861" s="23"/>
    </row>
    <row r="862" spans="2:3">
      <c r="B862" s="30"/>
      <c r="C862" s="23"/>
    </row>
    <row r="863" spans="2:3">
      <c r="B863" s="30"/>
      <c r="C863" s="23"/>
    </row>
    <row r="864" spans="2:3">
      <c r="B864" s="30"/>
      <c r="C864" s="23"/>
    </row>
    <row r="865" spans="2:3">
      <c r="B865" s="30"/>
      <c r="C865" s="23"/>
    </row>
    <row r="866" spans="2:3">
      <c r="B866" s="30"/>
      <c r="C866" s="23"/>
    </row>
    <row r="867" spans="2:3">
      <c r="B867" s="30"/>
      <c r="C867" s="23"/>
    </row>
    <row r="868" spans="2:3">
      <c r="B868" s="30"/>
      <c r="C868" s="23"/>
    </row>
    <row r="869" spans="2:3">
      <c r="B869" s="30"/>
      <c r="C869" s="23"/>
    </row>
    <row r="870" spans="2:3">
      <c r="B870" s="30"/>
      <c r="C870" s="23"/>
    </row>
    <row r="871" spans="2:3">
      <c r="B871" s="30"/>
      <c r="C871" s="23"/>
    </row>
    <row r="872" spans="2:3">
      <c r="B872" s="30"/>
      <c r="C872" s="23"/>
    </row>
    <row r="873" spans="2:3">
      <c r="B873" s="30"/>
      <c r="C873" s="23"/>
    </row>
    <row r="874" spans="2:3">
      <c r="B874" s="30"/>
      <c r="C874" s="23"/>
    </row>
    <row r="875" spans="2:3">
      <c r="B875" s="30"/>
      <c r="C875" s="23"/>
    </row>
    <row r="876" spans="2:3">
      <c r="B876" s="30"/>
      <c r="C876" s="23"/>
    </row>
    <row r="877" spans="2:3">
      <c r="B877" s="30"/>
      <c r="C877" s="23"/>
    </row>
    <row r="878" spans="2:3">
      <c r="B878" s="30"/>
      <c r="C878" s="23"/>
    </row>
    <row r="879" spans="2:3">
      <c r="B879" s="30"/>
      <c r="C879" s="23"/>
    </row>
    <row r="880" spans="2:3">
      <c r="B880" s="30"/>
      <c r="C880" s="23"/>
    </row>
    <row r="881" spans="2:3">
      <c r="B881" s="30"/>
      <c r="C881" s="23"/>
    </row>
    <row r="882" spans="2:3">
      <c r="B882" s="30"/>
      <c r="C882" s="23"/>
    </row>
    <row r="883" spans="2:3">
      <c r="B883" s="30"/>
      <c r="C883" s="23"/>
    </row>
    <row r="884" spans="2:3">
      <c r="B884" s="30"/>
      <c r="C884" s="23"/>
    </row>
    <row r="885" spans="2:3">
      <c r="B885" s="30"/>
      <c r="C885" s="23"/>
    </row>
    <row r="886" spans="2:3">
      <c r="B886" s="30"/>
      <c r="C886" s="23"/>
    </row>
    <row r="887" spans="2:3">
      <c r="B887" s="30"/>
      <c r="C887" s="23"/>
    </row>
    <row r="888" spans="2:3">
      <c r="B888" s="30"/>
      <c r="C888" s="23"/>
    </row>
    <row r="889" spans="2:3">
      <c r="B889" s="30"/>
      <c r="C889" s="23"/>
    </row>
    <row r="890" spans="2:3">
      <c r="B890" s="30"/>
      <c r="C890" s="23"/>
    </row>
    <row r="891" spans="2:3">
      <c r="B891" s="30"/>
      <c r="C891" s="23"/>
    </row>
    <row r="892" spans="2:3">
      <c r="B892" s="30"/>
      <c r="C892" s="23"/>
    </row>
    <row r="893" spans="2:3">
      <c r="B893" s="30"/>
      <c r="C893" s="23"/>
    </row>
    <row r="894" spans="2:3">
      <c r="B894" s="30"/>
      <c r="C894" s="23"/>
    </row>
    <row r="895" spans="2:3">
      <c r="B895" s="30"/>
      <c r="C895" s="23"/>
    </row>
    <row r="896" spans="2:3">
      <c r="B896" s="30"/>
      <c r="C896" s="23"/>
    </row>
    <row r="897" spans="2:3">
      <c r="B897" s="30"/>
      <c r="C897" s="23"/>
    </row>
    <row r="898" spans="2:3">
      <c r="B898" s="30"/>
      <c r="C898" s="23"/>
    </row>
    <row r="899" spans="2:3">
      <c r="B899" s="30"/>
      <c r="C899" s="23"/>
    </row>
    <row r="900" spans="2:3">
      <c r="B900" s="30"/>
      <c r="C900" s="23"/>
    </row>
    <row r="901" spans="2:3">
      <c r="B901" s="30"/>
      <c r="C901" s="23"/>
    </row>
    <row r="902" spans="2:3">
      <c r="B902" s="30"/>
      <c r="C902" s="23"/>
    </row>
    <row r="903" spans="2:3">
      <c r="B903" s="30"/>
      <c r="C903" s="23"/>
    </row>
    <row r="904" spans="2:3">
      <c r="B904" s="30"/>
      <c r="C904" s="23"/>
    </row>
    <row r="905" spans="2:3">
      <c r="B905" s="30"/>
      <c r="C905" s="23"/>
    </row>
    <row r="906" spans="2:3">
      <c r="B906" s="30"/>
      <c r="C906" s="23"/>
    </row>
    <row r="907" spans="2:3">
      <c r="B907" s="30"/>
      <c r="C907" s="23"/>
    </row>
    <row r="908" spans="2:3">
      <c r="B908" s="30"/>
      <c r="C908" s="23"/>
    </row>
    <row r="909" spans="2:3">
      <c r="B909" s="30"/>
      <c r="C909" s="23"/>
    </row>
    <row r="910" spans="2:3">
      <c r="B910" s="30"/>
      <c r="C910" s="23"/>
    </row>
    <row r="911" spans="2:3">
      <c r="B911" s="30"/>
      <c r="C911" s="23"/>
    </row>
    <row r="912" spans="2:3">
      <c r="B912" s="30"/>
      <c r="C912" s="23"/>
    </row>
    <row r="913" spans="2:3">
      <c r="B913" s="30"/>
      <c r="C913" s="23"/>
    </row>
    <row r="914" spans="2:3">
      <c r="B914" s="30"/>
      <c r="C914" s="23"/>
    </row>
    <row r="915" spans="2:3">
      <c r="B915" s="30"/>
      <c r="C915" s="23"/>
    </row>
    <row r="916" spans="2:3">
      <c r="B916" s="30"/>
      <c r="C916" s="23"/>
    </row>
    <row r="917" spans="2:3">
      <c r="B917" s="30"/>
      <c r="C917" s="23"/>
    </row>
    <row r="918" spans="2:3">
      <c r="B918" s="30"/>
      <c r="C918" s="23"/>
    </row>
    <row r="919" spans="2:3">
      <c r="B919" s="30"/>
      <c r="C919" s="23"/>
    </row>
    <row r="920" spans="2:3">
      <c r="B920" s="30"/>
      <c r="C920" s="23"/>
    </row>
    <row r="921" spans="2:3">
      <c r="B921" s="30"/>
      <c r="C921" s="23"/>
    </row>
    <row r="922" spans="2:3">
      <c r="B922" s="30"/>
      <c r="C922" s="23"/>
    </row>
    <row r="923" spans="2:3">
      <c r="B923" s="30"/>
      <c r="C923" s="23"/>
    </row>
    <row r="924" spans="2:3">
      <c r="B924" s="30"/>
      <c r="C924" s="23"/>
    </row>
    <row r="925" spans="2:3">
      <c r="B925" s="30"/>
      <c r="C925" s="23"/>
    </row>
    <row r="926" spans="2:3">
      <c r="B926" s="30"/>
      <c r="C926" s="23"/>
    </row>
    <row r="927" spans="2:3">
      <c r="B927" s="30"/>
      <c r="C927" s="23"/>
    </row>
    <row r="928" spans="2:3">
      <c r="B928" s="30"/>
      <c r="C928" s="23"/>
    </row>
    <row r="929" spans="2:3">
      <c r="B929" s="30"/>
      <c r="C929" s="23"/>
    </row>
    <row r="930" spans="2:3">
      <c r="B930" s="30"/>
      <c r="C930" s="23"/>
    </row>
    <row r="931" spans="2:3">
      <c r="B931" s="30"/>
      <c r="C931" s="23"/>
    </row>
    <row r="932" spans="2:3">
      <c r="B932" s="30"/>
      <c r="C932" s="23"/>
    </row>
    <row r="933" spans="2:3">
      <c r="B933" s="30"/>
      <c r="C933" s="23"/>
    </row>
    <row r="934" spans="2:3">
      <c r="B934" s="30"/>
      <c r="C934" s="23"/>
    </row>
    <row r="935" spans="2:3">
      <c r="B935" s="30"/>
      <c r="C935" s="23"/>
    </row>
    <row r="936" spans="2:3">
      <c r="B936" s="30"/>
      <c r="C936" s="23"/>
    </row>
    <row r="937" spans="2:3">
      <c r="B937" s="30"/>
      <c r="C937" s="23"/>
    </row>
    <row r="938" spans="2:3">
      <c r="B938" s="30"/>
      <c r="C938" s="23"/>
    </row>
    <row r="939" spans="2:3">
      <c r="B939" s="30"/>
      <c r="C939" s="23"/>
    </row>
    <row r="940" spans="2:3">
      <c r="B940" s="30"/>
      <c r="C940" s="23"/>
    </row>
    <row r="941" spans="2:3">
      <c r="B941" s="30"/>
      <c r="C941" s="23"/>
    </row>
    <row r="942" spans="2:3">
      <c r="B942" s="30"/>
      <c r="C942" s="23"/>
    </row>
    <row r="943" spans="2:3">
      <c r="B943" s="30"/>
      <c r="C943" s="23"/>
    </row>
    <row r="944" spans="2:3">
      <c r="B944" s="30"/>
      <c r="C944" s="23"/>
    </row>
    <row r="945" spans="2:3">
      <c r="B945" s="30"/>
      <c r="C945" s="23"/>
    </row>
    <row r="946" spans="2:3">
      <c r="B946" s="30"/>
      <c r="C946" s="23"/>
    </row>
    <row r="947" spans="2:3">
      <c r="B947" s="30"/>
      <c r="C947" s="23"/>
    </row>
    <row r="948" spans="2:3">
      <c r="B948" s="30"/>
      <c r="C948" s="23"/>
    </row>
    <row r="949" spans="2:3">
      <c r="B949" s="30"/>
      <c r="C949" s="23"/>
    </row>
    <row r="950" spans="2:3">
      <c r="B950" s="30"/>
      <c r="C950" s="23"/>
    </row>
    <row r="951" spans="2:3">
      <c r="B951" s="30"/>
      <c r="C951" s="23"/>
    </row>
    <row r="952" spans="2:3">
      <c r="B952" s="30"/>
      <c r="C952" s="23"/>
    </row>
    <row r="953" spans="2:3">
      <c r="B953" s="30"/>
      <c r="C953" s="23"/>
    </row>
    <row r="954" spans="2:3">
      <c r="B954" s="30"/>
      <c r="C954" s="23"/>
    </row>
    <row r="955" spans="2:3">
      <c r="B955" s="30"/>
      <c r="C955" s="23"/>
    </row>
    <row r="956" spans="2:3">
      <c r="B956" s="30"/>
      <c r="C956" s="23"/>
    </row>
    <row r="957" spans="2:3">
      <c r="B957" s="30"/>
      <c r="C957" s="23"/>
    </row>
    <row r="958" spans="2:3">
      <c r="B958" s="30"/>
      <c r="C958" s="23"/>
    </row>
    <row r="959" spans="2:3">
      <c r="B959" s="30"/>
      <c r="C959" s="23"/>
    </row>
    <row r="960" spans="2:3">
      <c r="B960" s="30"/>
      <c r="C960" s="23"/>
    </row>
    <row r="961" spans="2:3">
      <c r="B961" s="30"/>
      <c r="C961" s="23"/>
    </row>
    <row r="962" spans="2:3">
      <c r="B962" s="30"/>
      <c r="C962" s="23"/>
    </row>
    <row r="963" spans="2:3">
      <c r="B963" s="30"/>
      <c r="C963" s="23"/>
    </row>
    <row r="964" spans="2:3">
      <c r="B964" s="30"/>
      <c r="C964" s="23"/>
    </row>
    <row r="965" spans="2:3">
      <c r="B965" s="30"/>
      <c r="C965" s="23"/>
    </row>
    <row r="966" spans="2:3">
      <c r="B966" s="30"/>
      <c r="C966" s="23"/>
    </row>
    <row r="967" spans="2:3">
      <c r="B967" s="30"/>
      <c r="C967" s="23"/>
    </row>
    <row r="968" spans="2:3">
      <c r="B968" s="30"/>
      <c r="C968" s="23"/>
    </row>
    <row r="969" spans="2:3">
      <c r="B969" s="30"/>
      <c r="C969" s="23"/>
    </row>
    <row r="970" spans="2:3">
      <c r="B970" s="30"/>
      <c r="C970" s="23"/>
    </row>
    <row r="971" spans="2:3">
      <c r="B971" s="30"/>
      <c r="C971" s="23"/>
    </row>
    <row r="972" spans="2:3">
      <c r="B972" s="30"/>
      <c r="C972" s="23"/>
    </row>
    <row r="973" spans="2:3">
      <c r="B973" s="30"/>
      <c r="C973" s="23"/>
    </row>
    <row r="974" spans="2:3">
      <c r="B974" s="30"/>
      <c r="C974" s="23"/>
    </row>
    <row r="975" spans="2:3">
      <c r="B975" s="30"/>
      <c r="C975" s="23"/>
    </row>
    <row r="976" spans="2:3">
      <c r="B976" s="30"/>
      <c r="C976" s="23"/>
    </row>
    <row r="977" spans="2:3">
      <c r="B977" s="30"/>
      <c r="C977" s="23"/>
    </row>
    <row r="978" spans="2:3">
      <c r="B978" s="30"/>
      <c r="C978" s="23"/>
    </row>
    <row r="979" spans="2:3">
      <c r="B979" s="30"/>
      <c r="C979" s="23"/>
    </row>
    <row r="980" spans="2:3">
      <c r="B980" s="30"/>
      <c r="C980" s="23"/>
    </row>
    <row r="981" spans="2:3">
      <c r="B981" s="30"/>
      <c r="C981" s="23"/>
    </row>
    <row r="982" spans="2:3">
      <c r="B982" s="30"/>
      <c r="C982" s="23"/>
    </row>
    <row r="983" spans="2:3">
      <c r="B983" s="30"/>
      <c r="C983" s="23"/>
    </row>
    <row r="984" spans="2:3">
      <c r="B984" s="30"/>
      <c r="C984" s="23"/>
    </row>
    <row r="985" spans="2:3">
      <c r="B985" s="30"/>
      <c r="C985" s="23"/>
    </row>
    <row r="986" spans="2:3">
      <c r="B986" s="30"/>
      <c r="C986" s="23"/>
    </row>
    <row r="987" spans="2:3">
      <c r="B987" s="30"/>
      <c r="C987" s="23"/>
    </row>
    <row r="988" spans="2:3">
      <c r="B988" s="30"/>
      <c r="C988" s="23"/>
    </row>
    <row r="989" spans="2:3">
      <c r="B989" s="30"/>
      <c r="C989" s="23"/>
    </row>
    <row r="990" spans="2:3">
      <c r="B990" s="30"/>
      <c r="C990" s="23"/>
    </row>
    <row r="991" spans="2:3">
      <c r="B991" s="30"/>
      <c r="C991" s="23"/>
    </row>
    <row r="992" spans="2:3">
      <c r="B992" s="30"/>
      <c r="C992" s="23"/>
    </row>
    <row r="993" spans="2:3">
      <c r="B993" s="30"/>
      <c r="C993" s="23"/>
    </row>
    <row r="994" spans="2:3">
      <c r="B994" s="30"/>
      <c r="C994" s="23"/>
    </row>
    <row r="995" spans="2:3">
      <c r="B995" s="30"/>
      <c r="C995" s="23"/>
    </row>
    <row r="996" spans="2:3">
      <c r="B996" s="30"/>
      <c r="C996" s="23"/>
    </row>
    <row r="997" spans="2:3">
      <c r="B997" s="30"/>
      <c r="C997" s="23"/>
    </row>
    <row r="998" spans="2:3">
      <c r="B998" s="30"/>
      <c r="C998" s="23"/>
    </row>
    <row r="999" spans="2:3">
      <c r="B999" s="30"/>
      <c r="C999" s="23"/>
    </row>
    <row r="1000" spans="2:3">
      <c r="B1000" s="30"/>
      <c r="C1000" s="23"/>
    </row>
    <row r="1001" spans="2:3">
      <c r="B1001" s="30"/>
      <c r="C1001" s="23"/>
    </row>
    <row r="1002" spans="2:3">
      <c r="B1002" s="30"/>
      <c r="C1002" s="23"/>
    </row>
    <row r="1003" spans="2:3">
      <c r="B1003" s="30"/>
      <c r="C1003" s="23"/>
    </row>
    <row r="1004" spans="2:3">
      <c r="B1004" s="30"/>
      <c r="C1004" s="23"/>
    </row>
    <row r="1005" spans="2:3">
      <c r="B1005" s="30"/>
      <c r="C1005" s="23"/>
    </row>
    <row r="1006" spans="2:3">
      <c r="B1006" s="30"/>
      <c r="C1006" s="23"/>
    </row>
    <row r="1007" spans="2:3">
      <c r="B1007" s="30"/>
      <c r="C1007" s="23"/>
    </row>
    <row r="1008" spans="2:3">
      <c r="B1008" s="30"/>
      <c r="C1008" s="23"/>
    </row>
    <row r="1009" spans="2:3">
      <c r="B1009" s="30"/>
      <c r="C1009" s="23"/>
    </row>
    <row r="1010" spans="2:3">
      <c r="B1010" s="30"/>
      <c r="C1010" s="23"/>
    </row>
    <row r="1011" spans="2:3">
      <c r="B1011" s="30"/>
      <c r="C1011" s="23"/>
    </row>
    <row r="1012" spans="2:3">
      <c r="B1012" s="30"/>
      <c r="C1012" s="23"/>
    </row>
    <row r="1013" spans="2:3">
      <c r="B1013" s="30"/>
      <c r="C1013" s="23"/>
    </row>
    <row r="1014" spans="2:3">
      <c r="B1014" s="30"/>
      <c r="C1014" s="23"/>
    </row>
    <row r="1015" spans="2:3">
      <c r="B1015" s="30"/>
      <c r="C1015" s="23"/>
    </row>
    <row r="1016" spans="2:3">
      <c r="B1016" s="30"/>
      <c r="C1016" s="23"/>
    </row>
    <row r="1017" spans="2:3">
      <c r="B1017" s="30"/>
      <c r="C1017" s="23"/>
    </row>
    <row r="1018" spans="2:3">
      <c r="B1018" s="30"/>
      <c r="C1018" s="23"/>
    </row>
    <row r="1019" spans="2:3">
      <c r="B1019" s="30"/>
      <c r="C1019" s="23"/>
    </row>
    <row r="1020" spans="2:3">
      <c r="B1020" s="30"/>
      <c r="C1020" s="23"/>
    </row>
    <row r="1021" spans="2:3">
      <c r="B1021" s="30"/>
      <c r="C1021" s="23"/>
    </row>
    <row r="1022" spans="2:3">
      <c r="B1022" s="30"/>
      <c r="C1022" s="23"/>
    </row>
    <row r="1023" spans="2:3">
      <c r="B1023" s="30"/>
      <c r="C1023" s="23"/>
    </row>
    <row r="1024" spans="2:3">
      <c r="B1024" s="30"/>
      <c r="C1024" s="23"/>
    </row>
    <row r="1025" spans="2:3">
      <c r="B1025" s="30"/>
      <c r="C1025" s="23"/>
    </row>
    <row r="1026" spans="2:3">
      <c r="B1026" s="30"/>
      <c r="C1026" s="23"/>
    </row>
    <row r="1027" spans="2:3">
      <c r="B1027" s="30"/>
      <c r="C1027" s="23"/>
    </row>
    <row r="1028" spans="2:3">
      <c r="B1028" s="30"/>
      <c r="C1028" s="23"/>
    </row>
    <row r="1029" spans="2:3">
      <c r="B1029" s="30"/>
      <c r="C1029" s="23"/>
    </row>
    <row r="1030" spans="2:3">
      <c r="B1030" s="30"/>
      <c r="C1030" s="23"/>
    </row>
    <row r="1031" spans="2:3">
      <c r="B1031" s="30"/>
      <c r="C1031" s="23"/>
    </row>
    <row r="1032" spans="2:3">
      <c r="B1032" s="30"/>
      <c r="C1032" s="23"/>
    </row>
    <row r="1033" spans="2:3">
      <c r="B1033" s="30"/>
      <c r="C1033" s="23"/>
    </row>
    <row r="1034" spans="2:3">
      <c r="B1034" s="30"/>
      <c r="C1034" s="23"/>
    </row>
    <row r="1035" spans="2:3">
      <c r="B1035" s="30"/>
      <c r="C1035" s="23"/>
    </row>
    <row r="1036" spans="2:3">
      <c r="B1036" s="30"/>
      <c r="C1036" s="23"/>
    </row>
    <row r="1037" spans="2:3">
      <c r="B1037" s="30"/>
      <c r="C1037" s="23"/>
    </row>
    <row r="1038" spans="2:3">
      <c r="B1038" s="30"/>
      <c r="C1038" s="23"/>
    </row>
    <row r="1039" spans="2:3">
      <c r="B1039" s="30"/>
      <c r="C1039" s="23"/>
    </row>
    <row r="1040" spans="2:3">
      <c r="B1040" s="30"/>
      <c r="C1040" s="23"/>
    </row>
    <row r="1041" spans="2:3">
      <c r="B1041" s="30"/>
      <c r="C1041" s="23"/>
    </row>
    <row r="1042" spans="2:3">
      <c r="B1042" s="30"/>
      <c r="C1042" s="23"/>
    </row>
    <row r="1043" spans="2:3">
      <c r="B1043" s="30"/>
      <c r="C1043" s="23"/>
    </row>
    <row r="1044" spans="2:3">
      <c r="B1044" s="30"/>
      <c r="C1044" s="23"/>
    </row>
    <row r="1045" spans="2:3">
      <c r="B1045" s="30"/>
      <c r="C1045" s="23"/>
    </row>
    <row r="1046" spans="2:3">
      <c r="B1046" s="30"/>
      <c r="C1046" s="23"/>
    </row>
    <row r="1047" spans="2:3">
      <c r="B1047" s="30"/>
      <c r="C1047" s="23"/>
    </row>
    <row r="1048" spans="2:3">
      <c r="B1048" s="30"/>
      <c r="C1048" s="23"/>
    </row>
    <row r="1049" spans="2:3">
      <c r="B1049" s="30"/>
      <c r="C1049" s="23"/>
    </row>
    <row r="1050" spans="2:3">
      <c r="B1050" s="30"/>
      <c r="C1050" s="23"/>
    </row>
    <row r="1051" spans="2:3">
      <c r="B1051" s="30"/>
      <c r="C1051" s="23"/>
    </row>
    <row r="1052" spans="2:3">
      <c r="B1052" s="30"/>
      <c r="C1052" s="23"/>
    </row>
    <row r="1053" spans="2:3">
      <c r="B1053" s="30"/>
      <c r="C1053" s="23"/>
    </row>
    <row r="1054" spans="2:3">
      <c r="B1054" s="30"/>
      <c r="C1054" s="23"/>
    </row>
    <row r="1055" spans="2:3">
      <c r="B1055" s="30"/>
      <c r="C1055" s="23"/>
    </row>
    <row r="1056" spans="2:3">
      <c r="B1056" s="30"/>
      <c r="C1056" s="23"/>
    </row>
    <row r="1057" spans="2:3">
      <c r="B1057" s="30"/>
      <c r="C1057" s="23"/>
    </row>
    <row r="1058" spans="2:3">
      <c r="B1058" s="30"/>
      <c r="C1058" s="23"/>
    </row>
    <row r="1059" spans="2:3">
      <c r="B1059" s="30"/>
      <c r="C1059" s="23"/>
    </row>
    <row r="1060" spans="2:3">
      <c r="B1060" s="30"/>
      <c r="C1060" s="23"/>
    </row>
    <row r="1061" spans="2:3">
      <c r="B1061" s="30"/>
      <c r="C1061" s="23"/>
    </row>
    <row r="1062" spans="2:3">
      <c r="B1062" s="30"/>
      <c r="C1062" s="23"/>
    </row>
    <row r="1063" spans="2:3">
      <c r="B1063" s="30"/>
      <c r="C1063" s="23"/>
    </row>
    <row r="1064" spans="2:3">
      <c r="B1064" s="30"/>
      <c r="C1064" s="23"/>
    </row>
    <row r="1065" spans="2:3">
      <c r="B1065" s="30"/>
      <c r="C1065" s="23"/>
    </row>
    <row r="1066" spans="2:3">
      <c r="B1066" s="30"/>
      <c r="C1066" s="23"/>
    </row>
    <row r="1067" spans="2:3">
      <c r="B1067" s="30"/>
      <c r="C1067" s="23"/>
    </row>
    <row r="1068" spans="2:3">
      <c r="B1068" s="30"/>
      <c r="C1068" s="23"/>
    </row>
    <row r="1069" spans="2:3">
      <c r="B1069" s="30"/>
      <c r="C1069" s="23"/>
    </row>
    <row r="1070" spans="2:3">
      <c r="B1070" s="30"/>
      <c r="C1070" s="23"/>
    </row>
    <row r="1071" spans="2:3">
      <c r="B1071" s="30"/>
      <c r="C1071" s="23"/>
    </row>
    <row r="1072" spans="2:3">
      <c r="B1072" s="30"/>
      <c r="C1072" s="23"/>
    </row>
    <row r="1073" spans="2:3">
      <c r="B1073" s="30"/>
      <c r="C1073" s="23"/>
    </row>
    <row r="1074" spans="2:3">
      <c r="B1074" s="30"/>
      <c r="C1074" s="23"/>
    </row>
    <row r="1075" spans="2:3">
      <c r="B1075" s="30"/>
      <c r="C1075" s="23"/>
    </row>
    <row r="1076" spans="2:3">
      <c r="B1076" s="30"/>
      <c r="C1076" s="23"/>
    </row>
    <row r="1077" spans="2:3">
      <c r="B1077" s="30"/>
      <c r="C1077" s="23"/>
    </row>
    <row r="1078" spans="2:3">
      <c r="B1078" s="30"/>
      <c r="C1078" s="23"/>
    </row>
    <row r="1079" spans="2:3">
      <c r="B1079" s="30"/>
      <c r="C1079" s="23"/>
    </row>
    <row r="1080" spans="2:3">
      <c r="B1080" s="30"/>
      <c r="C1080" s="23"/>
    </row>
    <row r="1081" spans="2:3">
      <c r="B1081" s="30"/>
      <c r="C1081" s="23"/>
    </row>
    <row r="1082" spans="2:3">
      <c r="B1082" s="30"/>
      <c r="C1082" s="23"/>
    </row>
    <row r="1083" spans="2:3">
      <c r="B1083" s="30"/>
      <c r="C1083" s="23"/>
    </row>
    <row r="1084" spans="2:3">
      <c r="B1084" s="30"/>
      <c r="C1084" s="23"/>
    </row>
    <row r="1085" spans="2:3">
      <c r="B1085" s="30"/>
      <c r="C1085" s="23"/>
    </row>
    <row r="1086" spans="2:3">
      <c r="B1086" s="30"/>
      <c r="C1086" s="23"/>
    </row>
    <row r="1087" spans="2:3">
      <c r="B1087" s="30"/>
      <c r="C1087" s="23"/>
    </row>
    <row r="1088" spans="2:3">
      <c r="B1088" s="30"/>
      <c r="C1088" s="23"/>
    </row>
    <row r="1089" spans="2:3">
      <c r="B1089" s="30"/>
      <c r="C1089" s="23"/>
    </row>
    <row r="1090" spans="2:3">
      <c r="B1090" s="30"/>
      <c r="C1090" s="23"/>
    </row>
    <row r="1091" spans="2:3">
      <c r="B1091" s="30"/>
      <c r="C1091" s="23"/>
    </row>
    <row r="1092" spans="2:3">
      <c r="B1092" s="30"/>
      <c r="C1092" s="23"/>
    </row>
    <row r="1093" spans="2:3">
      <c r="B1093" s="30"/>
      <c r="C1093" s="23"/>
    </row>
    <row r="1094" spans="2:3">
      <c r="B1094" s="30"/>
      <c r="C1094" s="23"/>
    </row>
    <row r="1095" spans="2:3">
      <c r="B1095" s="30"/>
      <c r="C1095" s="23"/>
    </row>
    <row r="1096" spans="2:3">
      <c r="B1096" s="30"/>
      <c r="C1096" s="23"/>
    </row>
    <row r="1097" spans="2:3">
      <c r="B1097" s="30"/>
      <c r="C1097" s="23"/>
    </row>
    <row r="1098" spans="2:3">
      <c r="B1098" s="30"/>
      <c r="C1098" s="23"/>
    </row>
    <row r="1099" spans="2:3">
      <c r="B1099" s="30"/>
      <c r="C1099" s="23"/>
    </row>
    <row r="1100" spans="2:3">
      <c r="B1100" s="30"/>
      <c r="C1100" s="23"/>
    </row>
    <row r="1101" spans="2:3">
      <c r="B1101" s="30"/>
      <c r="C1101" s="23"/>
    </row>
    <row r="1102" spans="2:3">
      <c r="B1102" s="30"/>
      <c r="C1102" s="23"/>
    </row>
    <row r="1103" spans="2:3">
      <c r="B1103" s="30"/>
      <c r="C1103" s="23"/>
    </row>
    <row r="1104" spans="2:3">
      <c r="B1104" s="30"/>
      <c r="C1104" s="23"/>
    </row>
    <row r="1105" spans="2:3">
      <c r="B1105" s="30"/>
      <c r="C1105" s="23"/>
    </row>
    <row r="1106" spans="2:3">
      <c r="B1106" s="30"/>
      <c r="C1106" s="23"/>
    </row>
    <row r="1107" spans="2:3">
      <c r="B1107" s="30"/>
      <c r="C1107" s="23"/>
    </row>
    <row r="1108" spans="2:3">
      <c r="B1108" s="30"/>
      <c r="C1108" s="23"/>
    </row>
    <row r="1109" spans="2:3">
      <c r="B1109" s="30"/>
      <c r="C1109" s="23"/>
    </row>
    <row r="1110" spans="2:3">
      <c r="B1110" s="30"/>
      <c r="C1110" s="23"/>
    </row>
    <row r="1111" spans="2:3">
      <c r="B1111" s="30"/>
      <c r="C1111" s="23"/>
    </row>
    <row r="1112" spans="2:3">
      <c r="B1112" s="30"/>
      <c r="C1112" s="23"/>
    </row>
    <row r="1113" spans="2:3">
      <c r="B1113" s="30"/>
      <c r="C1113" s="23"/>
    </row>
    <row r="1114" spans="2:3">
      <c r="B1114" s="30"/>
      <c r="C1114" s="23"/>
    </row>
    <row r="1115" spans="2:3">
      <c r="B1115" s="30"/>
      <c r="C1115" s="23"/>
    </row>
    <row r="1116" spans="2:3">
      <c r="B1116" s="30"/>
      <c r="C1116" s="23"/>
    </row>
    <row r="1117" spans="2:3">
      <c r="B1117" s="30"/>
      <c r="C1117" s="23"/>
    </row>
    <row r="1118" spans="2:3">
      <c r="B1118" s="30"/>
      <c r="C1118" s="23"/>
    </row>
    <row r="1119" spans="2:3">
      <c r="B1119" s="30"/>
      <c r="C1119" s="23"/>
    </row>
    <row r="1120" spans="2:3">
      <c r="B1120" s="30"/>
      <c r="C1120" s="23"/>
    </row>
    <row r="1121" spans="2:3">
      <c r="B1121" s="30"/>
      <c r="C1121" s="23"/>
    </row>
    <row r="1122" spans="2:3">
      <c r="B1122" s="30"/>
      <c r="C1122" s="23"/>
    </row>
    <row r="1123" spans="2:3">
      <c r="B1123" s="30"/>
      <c r="C1123" s="23"/>
    </row>
    <row r="1124" spans="2:3">
      <c r="B1124" s="30"/>
      <c r="C1124" s="23"/>
    </row>
    <row r="1125" spans="2:3">
      <c r="B1125" s="30"/>
      <c r="C1125" s="23"/>
    </row>
    <row r="1126" spans="2:3">
      <c r="B1126" s="30"/>
      <c r="C1126" s="23"/>
    </row>
    <row r="1127" spans="2:3">
      <c r="B1127" s="30"/>
      <c r="C1127" s="23"/>
    </row>
    <row r="1128" spans="2:3">
      <c r="B1128" s="30"/>
      <c r="C1128" s="23"/>
    </row>
    <row r="1129" spans="2:3">
      <c r="B1129" s="30"/>
      <c r="C1129" s="23"/>
    </row>
    <row r="1130" spans="2:3">
      <c r="B1130" s="30"/>
      <c r="C1130" s="23"/>
    </row>
    <row r="1131" spans="2:3">
      <c r="B1131" s="30"/>
      <c r="C1131" s="23"/>
    </row>
    <row r="1132" spans="2:3">
      <c r="B1132" s="30"/>
      <c r="C1132" s="23"/>
    </row>
    <row r="1133" spans="2:3">
      <c r="B1133" s="30"/>
      <c r="C1133" s="23"/>
    </row>
    <row r="1134" spans="2:3">
      <c r="B1134" s="30"/>
      <c r="C1134" s="23"/>
    </row>
    <row r="1135" spans="2:3">
      <c r="B1135" s="30"/>
      <c r="C1135" s="23"/>
    </row>
    <row r="1136" spans="2:3">
      <c r="B1136" s="30"/>
      <c r="C1136" s="23"/>
    </row>
    <row r="1137" spans="2:3">
      <c r="B1137" s="30"/>
      <c r="C1137" s="23"/>
    </row>
    <row r="1138" spans="2:3">
      <c r="B1138" s="30"/>
      <c r="C1138" s="23"/>
    </row>
    <row r="1139" spans="2:3">
      <c r="B1139" s="30"/>
      <c r="C1139" s="23"/>
    </row>
    <row r="1140" spans="2:3">
      <c r="B1140" s="30"/>
      <c r="C1140" s="23"/>
    </row>
    <row r="1141" spans="2:3">
      <c r="B1141" s="30"/>
      <c r="C1141" s="23"/>
    </row>
    <row r="1142" spans="2:3">
      <c r="B1142" s="30"/>
      <c r="C1142" s="23"/>
    </row>
    <row r="1143" spans="2:3">
      <c r="B1143" s="30"/>
      <c r="C1143" s="23"/>
    </row>
    <row r="1144" spans="2:3">
      <c r="B1144" s="30"/>
      <c r="C1144" s="23"/>
    </row>
    <row r="1145" spans="2:3">
      <c r="B1145" s="30"/>
      <c r="C1145" s="23"/>
    </row>
    <row r="1146" spans="2:3">
      <c r="B1146" s="30"/>
      <c r="C1146" s="23"/>
    </row>
    <row r="1147" spans="2:3">
      <c r="B1147" s="30"/>
      <c r="C1147" s="23"/>
    </row>
    <row r="1148" spans="2:3">
      <c r="B1148" s="30"/>
      <c r="C1148" s="23"/>
    </row>
    <row r="1149" spans="2:3">
      <c r="B1149" s="30"/>
      <c r="C1149" s="23"/>
    </row>
    <row r="1150" spans="2:3">
      <c r="B1150" s="30"/>
      <c r="C1150" s="23"/>
    </row>
    <row r="1151" spans="2:3">
      <c r="B1151" s="30"/>
      <c r="C1151" s="23"/>
    </row>
    <row r="1152" spans="2:3">
      <c r="B1152" s="30"/>
      <c r="C1152" s="23"/>
    </row>
    <row r="1153" spans="2:3">
      <c r="B1153" s="30"/>
      <c r="C1153" s="23"/>
    </row>
    <row r="1154" spans="2:3">
      <c r="B1154" s="30"/>
      <c r="C1154" s="23"/>
    </row>
    <row r="1155" spans="2:3">
      <c r="B1155" s="30"/>
      <c r="C1155" s="23"/>
    </row>
    <row r="1156" spans="2:3">
      <c r="B1156" s="30"/>
      <c r="C1156" s="23"/>
    </row>
    <row r="1157" spans="2:3">
      <c r="B1157" s="30"/>
      <c r="C1157" s="23"/>
    </row>
    <row r="1158" spans="2:3">
      <c r="B1158" s="30"/>
      <c r="C1158" s="23"/>
    </row>
    <row r="1159" spans="2:3">
      <c r="B1159" s="30"/>
      <c r="C1159" s="23"/>
    </row>
    <row r="1160" spans="2:3">
      <c r="B1160" s="30"/>
      <c r="C1160" s="23"/>
    </row>
    <row r="1161" spans="2:3">
      <c r="B1161" s="30"/>
      <c r="C1161" s="23"/>
    </row>
    <row r="1162" spans="2:3">
      <c r="B1162" s="30"/>
      <c r="C1162" s="23"/>
    </row>
    <row r="1163" spans="2:3">
      <c r="B1163" s="30"/>
      <c r="C1163" s="23"/>
    </row>
    <row r="1164" spans="2:3">
      <c r="B1164" s="30"/>
      <c r="C1164" s="23"/>
    </row>
    <row r="1165" spans="2:3">
      <c r="B1165" s="30"/>
      <c r="C1165" s="23"/>
    </row>
    <row r="1166" spans="2:3">
      <c r="B1166" s="30"/>
      <c r="C1166" s="23"/>
    </row>
    <row r="1167" spans="2:3">
      <c r="B1167" s="30"/>
      <c r="C1167" s="23"/>
    </row>
    <row r="1168" spans="2:3">
      <c r="B1168" s="30"/>
      <c r="C1168" s="23"/>
    </row>
    <row r="1169" spans="2:3">
      <c r="B1169" s="30"/>
      <c r="C1169" s="23"/>
    </row>
    <row r="1170" spans="2:3">
      <c r="B1170" s="30"/>
      <c r="C1170" s="23"/>
    </row>
    <row r="1171" spans="2:3">
      <c r="B1171" s="30"/>
      <c r="C1171" s="23"/>
    </row>
    <row r="1172" spans="2:3">
      <c r="B1172" s="30"/>
      <c r="C1172" s="23"/>
    </row>
    <row r="1173" spans="2:3">
      <c r="B1173" s="30"/>
      <c r="C1173" s="23"/>
    </row>
    <row r="1174" spans="2:3">
      <c r="B1174" s="30"/>
      <c r="C1174" s="23"/>
    </row>
    <row r="1175" spans="2:3">
      <c r="B1175" s="30"/>
      <c r="C1175" s="23"/>
    </row>
    <row r="1176" spans="2:3">
      <c r="B1176" s="30"/>
      <c r="C1176" s="23"/>
    </row>
    <row r="1177" spans="2:3">
      <c r="B1177" s="30"/>
      <c r="C1177" s="23"/>
    </row>
    <row r="1178" spans="2:3">
      <c r="B1178" s="30"/>
      <c r="C1178" s="23"/>
    </row>
    <row r="1179" spans="2:3">
      <c r="B1179" s="30"/>
      <c r="C1179" s="23"/>
    </row>
    <row r="1180" spans="2:3">
      <c r="B1180" s="30"/>
      <c r="C1180" s="23"/>
    </row>
    <row r="1181" spans="2:3">
      <c r="B1181" s="30"/>
      <c r="C1181" s="23"/>
    </row>
    <row r="1182" spans="2:3">
      <c r="B1182" s="30"/>
      <c r="C1182" s="23"/>
    </row>
    <row r="1183" spans="2:3">
      <c r="B1183" s="30"/>
      <c r="C1183" s="23"/>
    </row>
    <row r="1184" spans="2:3">
      <c r="B1184" s="30"/>
      <c r="C1184" s="23"/>
    </row>
    <row r="1185" spans="2:3">
      <c r="B1185" s="30"/>
      <c r="C1185" s="23"/>
    </row>
    <row r="1186" spans="2:3">
      <c r="B1186" s="30"/>
      <c r="C1186" s="23"/>
    </row>
    <row r="1187" spans="2:3">
      <c r="B1187" s="30"/>
      <c r="C1187" s="23"/>
    </row>
    <row r="1188" spans="2:3">
      <c r="B1188" s="30"/>
      <c r="C1188" s="23"/>
    </row>
    <row r="1189" spans="2:3">
      <c r="B1189" s="30"/>
      <c r="C1189" s="23"/>
    </row>
    <row r="1190" spans="2:3">
      <c r="B1190" s="30"/>
      <c r="C1190" s="23"/>
    </row>
    <row r="1191" spans="2:3">
      <c r="B1191" s="30"/>
      <c r="C1191" s="23"/>
    </row>
    <row r="1192" spans="2:3">
      <c r="B1192" s="30"/>
      <c r="C1192" s="23"/>
    </row>
    <row r="1193" spans="2:3">
      <c r="B1193" s="30"/>
      <c r="C1193" s="23"/>
    </row>
    <row r="1194" spans="2:3">
      <c r="B1194" s="30"/>
      <c r="C1194" s="23"/>
    </row>
    <row r="1195" spans="2:3">
      <c r="B1195" s="30"/>
      <c r="C1195" s="23"/>
    </row>
    <row r="1196" spans="2:3">
      <c r="B1196" s="30"/>
      <c r="C1196" s="23"/>
    </row>
    <row r="1197" spans="2:3">
      <c r="B1197" s="30"/>
      <c r="C1197" s="23"/>
    </row>
    <row r="1198" spans="2:3">
      <c r="B1198" s="30"/>
      <c r="C1198" s="23"/>
    </row>
    <row r="1199" spans="2:3">
      <c r="B1199" s="30"/>
      <c r="C1199" s="23"/>
    </row>
    <row r="1200" spans="2:3">
      <c r="B1200" s="30"/>
      <c r="C1200" s="23"/>
    </row>
    <row r="1201" spans="2:3">
      <c r="B1201" s="30"/>
      <c r="C1201" s="23"/>
    </row>
    <row r="1202" spans="2:3">
      <c r="B1202" s="30"/>
      <c r="C1202" s="23"/>
    </row>
    <row r="1203" spans="2:3">
      <c r="B1203" s="30"/>
      <c r="C1203" s="23"/>
    </row>
    <row r="1204" spans="2:3">
      <c r="B1204" s="30"/>
      <c r="C1204" s="23"/>
    </row>
    <row r="1205" spans="2:3">
      <c r="B1205" s="30"/>
      <c r="C1205" s="23"/>
    </row>
    <row r="1206" spans="2:3">
      <c r="B1206" s="30"/>
      <c r="C1206" s="23"/>
    </row>
    <row r="1207" spans="2:3">
      <c r="B1207" s="30"/>
      <c r="C1207" s="23"/>
    </row>
    <row r="1208" spans="2:3">
      <c r="B1208" s="30"/>
      <c r="C1208" s="23"/>
    </row>
    <row r="1209" spans="2:3">
      <c r="B1209" s="30"/>
      <c r="C1209" s="23"/>
    </row>
    <row r="1210" spans="2:3">
      <c r="B1210" s="30"/>
      <c r="C1210" s="23"/>
    </row>
    <row r="1211" spans="2:3">
      <c r="B1211" s="30"/>
      <c r="C1211" s="23"/>
    </row>
    <row r="1212" spans="2:3">
      <c r="B1212" s="30"/>
      <c r="C1212" s="23"/>
    </row>
    <row r="1213" spans="2:3">
      <c r="B1213" s="30"/>
      <c r="C1213" s="23"/>
    </row>
    <row r="1214" spans="2:3">
      <c r="B1214" s="30"/>
      <c r="C1214" s="23"/>
    </row>
    <row r="1215" spans="2:3">
      <c r="B1215" s="30"/>
      <c r="C1215" s="23"/>
    </row>
    <row r="1216" spans="2:3">
      <c r="B1216" s="30"/>
      <c r="C1216" s="23"/>
    </row>
    <row r="1217" spans="2:3">
      <c r="B1217" s="30"/>
      <c r="C1217" s="23"/>
    </row>
    <row r="1218" spans="2:3">
      <c r="B1218" s="30"/>
      <c r="C1218" s="23"/>
    </row>
    <row r="1219" spans="2:3">
      <c r="B1219" s="30"/>
      <c r="C1219" s="23"/>
    </row>
    <row r="1220" spans="2:3">
      <c r="B1220" s="30"/>
      <c r="C1220" s="23"/>
    </row>
    <row r="1221" spans="2:3">
      <c r="B1221" s="30"/>
      <c r="C1221" s="23"/>
    </row>
    <row r="1222" spans="2:3">
      <c r="B1222" s="30"/>
      <c r="C1222" s="23"/>
    </row>
    <row r="1223" spans="2:3">
      <c r="B1223" s="30"/>
      <c r="C1223" s="23"/>
    </row>
    <row r="1224" spans="2:3">
      <c r="B1224" s="30"/>
      <c r="C1224" s="23"/>
    </row>
    <row r="1225" spans="2:3">
      <c r="B1225" s="30"/>
      <c r="C1225" s="23"/>
    </row>
    <row r="1226" spans="2:3">
      <c r="B1226" s="30"/>
      <c r="C1226" s="23"/>
    </row>
    <row r="1227" spans="2:3">
      <c r="B1227" s="30"/>
      <c r="C1227" s="23"/>
    </row>
    <row r="1228" spans="2:3">
      <c r="B1228" s="30"/>
      <c r="C1228" s="23"/>
    </row>
    <row r="1229" spans="2:3">
      <c r="B1229" s="30"/>
      <c r="C1229" s="23"/>
    </row>
    <row r="1230" spans="2:3">
      <c r="B1230" s="30"/>
      <c r="C1230" s="23"/>
    </row>
    <row r="1231" spans="2:3">
      <c r="B1231" s="30"/>
      <c r="C1231" s="23"/>
    </row>
    <row r="1232" spans="2:3">
      <c r="B1232" s="30"/>
      <c r="C1232" s="23"/>
    </row>
    <row r="1233" spans="2:3">
      <c r="B1233" s="30"/>
      <c r="C1233" s="23"/>
    </row>
    <row r="1234" spans="2:3">
      <c r="B1234" s="30"/>
      <c r="C1234" s="23"/>
    </row>
    <row r="1235" spans="2:3">
      <c r="B1235" s="30"/>
      <c r="C1235" s="23"/>
    </row>
    <row r="1236" spans="2:3">
      <c r="B1236" s="30"/>
      <c r="C1236" s="23"/>
    </row>
    <row r="1237" spans="2:3">
      <c r="B1237" s="30"/>
      <c r="C1237" s="23"/>
    </row>
    <row r="1238" spans="2:3">
      <c r="B1238" s="30"/>
      <c r="C1238" s="23"/>
    </row>
    <row r="1239" spans="2:3">
      <c r="B1239" s="30"/>
      <c r="C1239" s="23"/>
    </row>
    <row r="1240" spans="2:3">
      <c r="B1240" s="30"/>
      <c r="C1240" s="23"/>
    </row>
    <row r="1241" spans="2:3">
      <c r="B1241" s="30"/>
      <c r="C1241" s="23"/>
    </row>
    <row r="1242" spans="2:3">
      <c r="B1242" s="30"/>
      <c r="C1242" s="23"/>
    </row>
    <row r="1243" spans="2:3">
      <c r="B1243" s="30"/>
      <c r="C1243" s="23"/>
    </row>
    <row r="1244" spans="2:3">
      <c r="B1244" s="30"/>
      <c r="C1244" s="23"/>
    </row>
    <row r="1245" spans="2:3">
      <c r="B1245" s="30"/>
      <c r="C1245" s="23"/>
    </row>
    <row r="1246" spans="2:3">
      <c r="B1246" s="30"/>
      <c r="C1246" s="23"/>
    </row>
    <row r="1247" spans="2:3">
      <c r="B1247" s="30"/>
      <c r="C1247" s="23"/>
    </row>
    <row r="1248" spans="2:3">
      <c r="B1248" s="30"/>
      <c r="C1248" s="23"/>
    </row>
    <row r="1249" spans="2:3">
      <c r="B1249" s="30"/>
      <c r="C1249" s="23"/>
    </row>
    <row r="1250" spans="2:3">
      <c r="B1250" s="30"/>
      <c r="C1250" s="23"/>
    </row>
    <row r="1251" spans="2:3">
      <c r="B1251" s="30"/>
      <c r="C1251" s="23"/>
    </row>
    <row r="1252" spans="2:3">
      <c r="B1252" s="30"/>
      <c r="C1252" s="23"/>
    </row>
    <row r="1253" spans="2:3">
      <c r="B1253" s="30"/>
      <c r="C1253" s="23"/>
    </row>
    <row r="1254" spans="2:3">
      <c r="B1254" s="30"/>
      <c r="C1254" s="23"/>
    </row>
    <row r="1255" spans="2:3">
      <c r="B1255" s="30"/>
      <c r="C1255" s="23"/>
    </row>
    <row r="1256" spans="2:3">
      <c r="B1256" s="30"/>
      <c r="C1256" s="23"/>
    </row>
    <row r="1257" spans="2:3">
      <c r="B1257" s="30"/>
      <c r="C1257" s="23"/>
    </row>
    <row r="1258" spans="2:3">
      <c r="B1258" s="30"/>
      <c r="C1258" s="23"/>
    </row>
    <row r="1259" spans="2:3">
      <c r="B1259" s="30"/>
      <c r="C1259" s="23"/>
    </row>
    <row r="1260" spans="2:3">
      <c r="B1260" s="30"/>
      <c r="C1260" s="23"/>
    </row>
    <row r="1261" spans="2:3">
      <c r="B1261" s="30"/>
      <c r="C1261" s="23"/>
    </row>
    <row r="1262" spans="2:3">
      <c r="B1262" s="30"/>
      <c r="C1262" s="23"/>
    </row>
    <row r="1263" spans="2:3">
      <c r="B1263" s="30"/>
      <c r="C1263" s="23"/>
    </row>
    <row r="1264" spans="2:3">
      <c r="B1264" s="30"/>
      <c r="C1264" s="23"/>
    </row>
    <row r="1265" spans="2:3">
      <c r="B1265" s="30"/>
      <c r="C1265" s="23"/>
    </row>
    <row r="1266" spans="2:3">
      <c r="B1266" s="30"/>
      <c r="C1266" s="23"/>
    </row>
  </sheetData>
  <phoneticPr fontId="8" type="noConversion"/>
  <hyperlinks>
    <hyperlink ref="A3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B342"/>
  <sheetViews>
    <sheetView workbookViewId="0">
      <selection activeCell="E9" sqref="E9"/>
    </sheetView>
  </sheetViews>
  <sheetFormatPr defaultRowHeight="12.75"/>
  <cols>
    <col min="1" max="1" width="9.140625" style="28"/>
    <col min="2" max="2" width="10.7109375" style="28" customWidth="1"/>
    <col min="3" max="5" width="9.140625" style="28"/>
    <col min="6" max="6" width="12.42578125" style="28" bestFit="1" customWidth="1"/>
    <col min="7" max="7" width="10.7109375" style="28" customWidth="1"/>
    <col min="8" max="13" width="9.140625" style="28"/>
    <col min="14" max="14" width="12.140625" style="28" customWidth="1"/>
    <col min="15" max="15" width="11" style="28" customWidth="1"/>
    <col min="16" max="16384" width="9.140625" style="28"/>
  </cols>
  <sheetData>
    <row r="1" spans="1:28" ht="18.75" thickBot="1">
      <c r="A1" s="56" t="s">
        <v>61</v>
      </c>
      <c r="D1" s="35" t="s">
        <v>131</v>
      </c>
      <c r="M1" s="57" t="s">
        <v>62</v>
      </c>
      <c r="N1" s="28" t="s">
        <v>63</v>
      </c>
      <c r="O1" s="28">
        <f ca="1">H18*J18-I18*I18</f>
        <v>206.36063650222241</v>
      </c>
      <c r="P1" s="28" t="s">
        <v>141</v>
      </c>
      <c r="U1" s="5" t="s">
        <v>119</v>
      </c>
      <c r="V1" s="88" t="s">
        <v>121</v>
      </c>
      <c r="AA1" s="28">
        <v>1</v>
      </c>
      <c r="AB1" s="28" t="s">
        <v>64</v>
      </c>
    </row>
    <row r="2" spans="1:28">
      <c r="A2" s="29" t="s">
        <v>165</v>
      </c>
      <c r="M2" s="57" t="s">
        <v>65</v>
      </c>
      <c r="N2" s="28" t="s">
        <v>66</v>
      </c>
      <c r="O2" s="28">
        <f ca="1">+F18*J18-H18*I18</f>
        <v>192.96080538533374</v>
      </c>
      <c r="P2" s="28" t="s">
        <v>142</v>
      </c>
      <c r="U2" s="28">
        <v>0</v>
      </c>
      <c r="V2" s="28">
        <f t="shared" ref="V2:V21" ca="1" si="0">+E$4+E$5*U2+E$6*U2^2</f>
        <v>0.79713246878045552</v>
      </c>
      <c r="AA2" s="28">
        <v>2</v>
      </c>
      <c r="AB2" s="28" t="s">
        <v>67</v>
      </c>
    </row>
    <row r="3" spans="1:28" ht="13.5" thickBot="1">
      <c r="A3" s="28" t="s">
        <v>68</v>
      </c>
      <c r="B3" s="2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M3" s="57" t="s">
        <v>74</v>
      </c>
      <c r="N3" s="28" t="s">
        <v>75</v>
      </c>
      <c r="O3" s="28">
        <f ca="1">+F18*I18-H18*H18</f>
        <v>38.150277651227725</v>
      </c>
      <c r="P3" s="28" t="s">
        <v>143</v>
      </c>
      <c r="U3" s="28">
        <v>0.25</v>
      </c>
      <c r="V3" s="28">
        <f t="shared" ca="1" si="0"/>
        <v>0.68756726862716389</v>
      </c>
      <c r="AA3" s="28">
        <v>3</v>
      </c>
      <c r="AB3" s="28" t="s">
        <v>76</v>
      </c>
    </row>
    <row r="4" spans="1:28">
      <c r="A4" s="28" t="s">
        <v>77</v>
      </c>
      <c r="B4" s="28" t="s">
        <v>78</v>
      </c>
      <c r="D4" s="59" t="s">
        <v>79</v>
      </c>
      <c r="E4" s="60">
        <f ca="1">(G18*O1-K18*O2+L18*O3)/O7</f>
        <v>0.79713246878045552</v>
      </c>
      <c r="F4" s="61">
        <f ca="1">+E7/O7*O18</f>
        <v>4.0971299425197946E-3</v>
      </c>
      <c r="G4" s="62">
        <f>+B18</f>
        <v>1</v>
      </c>
      <c r="H4" s="63">
        <f ca="1">ABS(F4/E4)</f>
        <v>5.1398357274143568E-3</v>
      </c>
      <c r="M4" s="57" t="s">
        <v>80</v>
      </c>
      <c r="N4" s="28" t="s">
        <v>81</v>
      </c>
      <c r="O4" s="28">
        <f ca="1">+C18*J18-H18*H18</f>
        <v>243.90169932307924</v>
      </c>
      <c r="P4" s="28" t="s">
        <v>144</v>
      </c>
      <c r="U4" s="28">
        <v>0.5</v>
      </c>
      <c r="V4" s="28">
        <f t="shared" ca="1" si="0"/>
        <v>0.58582892295349476</v>
      </c>
      <c r="AA4" s="28">
        <v>4</v>
      </c>
      <c r="AB4" s="28" t="s">
        <v>82</v>
      </c>
    </row>
    <row r="5" spans="1:28">
      <c r="A5" s="28" t="s">
        <v>83</v>
      </c>
      <c r="B5" s="64">
        <v>40323</v>
      </c>
      <c r="D5" s="65" t="s">
        <v>84</v>
      </c>
      <c r="E5" s="66">
        <f ca="1">+(-G18*O2+K18*O4-L18*O5)/O7</f>
        <v>-0.45391450957241147</v>
      </c>
      <c r="F5" s="67">
        <f ca="1">P18*E7/O7</f>
        <v>5.9437444179709503E-3</v>
      </c>
      <c r="G5" s="68">
        <f>+B18/A18</f>
        <v>1E-4</v>
      </c>
      <c r="H5" s="63">
        <f ca="1">ABS(F5/E5)</f>
        <v>1.3094413799572019E-2</v>
      </c>
      <c r="M5" s="57" t="s">
        <v>85</v>
      </c>
      <c r="N5" s="28" t="s">
        <v>86</v>
      </c>
      <c r="O5" s="28">
        <f ca="1">+C18*I18-F18*H18</f>
        <v>54.178996917682497</v>
      </c>
      <c r="P5" s="28" t="s">
        <v>145</v>
      </c>
      <c r="U5" s="28">
        <v>0.75</v>
      </c>
      <c r="V5" s="28">
        <f t="shared" ca="1" si="0"/>
        <v>0.49191743175944819</v>
      </c>
      <c r="AA5" s="28">
        <v>5</v>
      </c>
      <c r="AB5" s="28" t="s">
        <v>87</v>
      </c>
    </row>
    <row r="6" spans="1:28" ht="13.5" thickBot="1">
      <c r="D6" s="69" t="s">
        <v>88</v>
      </c>
      <c r="E6" s="70">
        <f ca="1">+(G18*O3-K18*O5+L18*O6)/O7</f>
        <v>6.2614835836979993E-2</v>
      </c>
      <c r="F6" s="71">
        <f ca="1">Q18*E7/O7</f>
        <v>1.7476972203251833E-3</v>
      </c>
      <c r="G6" s="72">
        <f>+B18/A18^2</f>
        <v>1E-8</v>
      </c>
      <c r="H6" s="63">
        <f ca="1">ABS(F6/E6)</f>
        <v>2.7911870996122655E-2</v>
      </c>
      <c r="M6" s="73" t="s">
        <v>89</v>
      </c>
      <c r="N6" s="74" t="s">
        <v>90</v>
      </c>
      <c r="O6" s="74">
        <f ca="1">+C18*H18-F18*F18</f>
        <v>12.623284461818798</v>
      </c>
      <c r="P6" s="28" t="s">
        <v>146</v>
      </c>
      <c r="U6" s="28">
        <v>1</v>
      </c>
      <c r="V6" s="28">
        <f t="shared" ca="1" si="0"/>
        <v>0.40583279504502401</v>
      </c>
      <c r="AA6" s="28">
        <v>6</v>
      </c>
      <c r="AB6" s="28" t="s">
        <v>91</v>
      </c>
    </row>
    <row r="7" spans="1:28">
      <c r="D7" s="76" t="s">
        <v>92</v>
      </c>
      <c r="E7" s="77">
        <f ca="1">SQRT(N18/(B15-3))</f>
        <v>7.7278649870712226E-3</v>
      </c>
      <c r="G7" s="78">
        <f>+B22</f>
        <v>0.72902700000122422</v>
      </c>
      <c r="M7" s="57" t="s">
        <v>93</v>
      </c>
      <c r="N7" s="79" t="s">
        <v>94</v>
      </c>
      <c r="O7" s="28">
        <f ca="1">+C18*O1-F18*O2+H18*O3</f>
        <v>47.825608089988236</v>
      </c>
      <c r="U7" s="28">
        <v>1.25</v>
      </c>
      <c r="V7" s="28">
        <f t="shared" ca="1" si="0"/>
        <v>0.32757501281022244</v>
      </c>
      <c r="AA7" s="28">
        <v>7</v>
      </c>
      <c r="AB7" s="28" t="s">
        <v>95</v>
      </c>
    </row>
    <row r="8" spans="1:28">
      <c r="A8" s="75">
        <v>21</v>
      </c>
      <c r="B8" s="28" t="s">
        <v>99</v>
      </c>
      <c r="C8" s="91">
        <v>21</v>
      </c>
      <c r="D8" s="76" t="s">
        <v>134</v>
      </c>
      <c r="F8" s="92">
        <f ca="1">CORREL(INDIRECT(E12):INDIRECT(E13),INDIRECT(M12):INDIRECT(M13))</f>
        <v>0.99099926517126691</v>
      </c>
      <c r="G8" s="77"/>
      <c r="K8" s="78"/>
      <c r="N8" s="79"/>
      <c r="U8" s="28">
        <v>1.5</v>
      </c>
      <c r="V8" s="28">
        <f t="shared" ca="1" si="0"/>
        <v>0.25714408505504333</v>
      </c>
      <c r="AA8" s="28">
        <v>8</v>
      </c>
      <c r="AB8" s="28" t="s">
        <v>96</v>
      </c>
    </row>
    <row r="9" spans="1:28">
      <c r="A9" s="75">
        <f>20+COUNT(A21:A1449)</f>
        <v>61</v>
      </c>
      <c r="B9" s="28" t="s">
        <v>101</v>
      </c>
      <c r="C9" s="91">
        <f>A9</f>
        <v>61</v>
      </c>
      <c r="E9" s="80">
        <f ca="1">E6*G6</f>
        <v>6.2614835836979998E-10</v>
      </c>
      <c r="F9" s="81">
        <f ca="1">H6</f>
        <v>2.7911870996122655E-2</v>
      </c>
      <c r="G9" s="82">
        <f ca="1">F8</f>
        <v>0.99099926517126691</v>
      </c>
      <c r="K9" s="78"/>
      <c r="N9" s="79"/>
      <c r="U9" s="28">
        <v>1.75</v>
      </c>
      <c r="V9" s="28">
        <f t="shared" ca="1" si="0"/>
        <v>0.19454001177948668</v>
      </c>
      <c r="AA9" s="28">
        <v>9</v>
      </c>
      <c r="AB9" s="28" t="s">
        <v>25</v>
      </c>
    </row>
    <row r="10" spans="1:28">
      <c r="A10" s="43" t="s">
        <v>3</v>
      </c>
      <c r="B10" s="42">
        <f>Active!C8</f>
        <v>0.57902699999999996</v>
      </c>
      <c r="C10" s="85" t="s">
        <v>151</v>
      </c>
      <c r="D10" s="28" t="s">
        <v>135</v>
      </c>
      <c r="E10" s="28">
        <f ca="1">2*E9*365.2422/B10</f>
        <v>7.8993139849220917E-7</v>
      </c>
      <c r="F10" s="28">
        <f ca="1">E10*F9</f>
        <v>2.20484632905013E-8</v>
      </c>
      <c r="G10" s="28" t="s">
        <v>136</v>
      </c>
      <c r="U10" s="28">
        <v>2</v>
      </c>
      <c r="V10" s="28">
        <f t="shared" ca="1" si="0"/>
        <v>0.13976279298355254</v>
      </c>
      <c r="AA10" s="28">
        <v>10</v>
      </c>
      <c r="AB10" s="28" t="s">
        <v>97</v>
      </c>
    </row>
    <row r="11" spans="1:28">
      <c r="A11" s="83"/>
      <c r="B11" s="83"/>
      <c r="U11" s="28">
        <v>2.25</v>
      </c>
      <c r="V11" s="28">
        <f t="shared" ca="1" si="0"/>
        <v>9.2812428667240876E-2</v>
      </c>
      <c r="AA11" s="28">
        <v>11</v>
      </c>
      <c r="AB11" s="28" t="s">
        <v>98</v>
      </c>
    </row>
    <row r="12" spans="1:28">
      <c r="C12" s="30" t="str">
        <f t="shared" ref="C12:F13" si="1">C$15&amp;$C8</f>
        <v>C21</v>
      </c>
      <c r="D12" s="30" t="str">
        <f t="shared" si="1"/>
        <v>D21</v>
      </c>
      <c r="E12" s="30" t="str">
        <f t="shared" si="1"/>
        <v>E21</v>
      </c>
      <c r="F12" s="30" t="str">
        <f t="shared" si="1"/>
        <v>F21</v>
      </c>
      <c r="G12" s="30" t="str">
        <f t="shared" ref="G12:Q12" si="2">G15&amp;$C8</f>
        <v>G21</v>
      </c>
      <c r="H12" s="30" t="str">
        <f t="shared" si="2"/>
        <v>H21</v>
      </c>
      <c r="I12" s="30" t="str">
        <f t="shared" si="2"/>
        <v>I21</v>
      </c>
      <c r="J12" s="30" t="str">
        <f t="shared" si="2"/>
        <v>J21</v>
      </c>
      <c r="K12" s="30" t="str">
        <f t="shared" si="2"/>
        <v>K21</v>
      </c>
      <c r="L12" s="30" t="str">
        <f t="shared" si="2"/>
        <v>L21</v>
      </c>
      <c r="M12" s="30" t="str">
        <f t="shared" si="2"/>
        <v>M21</v>
      </c>
      <c r="N12" s="30" t="str">
        <f t="shared" si="2"/>
        <v>N21</v>
      </c>
      <c r="O12" s="30" t="str">
        <f t="shared" si="2"/>
        <v>O21</v>
      </c>
      <c r="P12" s="30" t="str">
        <f t="shared" si="2"/>
        <v>P21</v>
      </c>
      <c r="Q12" s="30" t="str">
        <f t="shared" si="2"/>
        <v>Q21</v>
      </c>
      <c r="U12" s="28">
        <v>2.5</v>
      </c>
      <c r="V12" s="28">
        <f t="shared" ca="1" si="0"/>
        <v>5.3688918830551879E-2</v>
      </c>
      <c r="AA12" s="28">
        <v>12</v>
      </c>
      <c r="AB12" s="28" t="s">
        <v>100</v>
      </c>
    </row>
    <row r="13" spans="1:28">
      <c r="C13" s="30" t="str">
        <f t="shared" si="1"/>
        <v>C61</v>
      </c>
      <c r="D13" s="30" t="str">
        <f t="shared" si="1"/>
        <v>D61</v>
      </c>
      <c r="E13" s="30" t="str">
        <f t="shared" si="1"/>
        <v>E61</v>
      </c>
      <c r="F13" s="30" t="str">
        <f t="shared" si="1"/>
        <v>F61</v>
      </c>
      <c r="G13" s="30" t="str">
        <f t="shared" ref="G13:Q13" si="3">G$15&amp;$C9</f>
        <v>G61</v>
      </c>
      <c r="H13" s="30" t="str">
        <f t="shared" si="3"/>
        <v>H61</v>
      </c>
      <c r="I13" s="30" t="str">
        <f t="shared" si="3"/>
        <v>I61</v>
      </c>
      <c r="J13" s="30" t="str">
        <f t="shared" si="3"/>
        <v>J61</v>
      </c>
      <c r="K13" s="30" t="str">
        <f t="shared" si="3"/>
        <v>K61</v>
      </c>
      <c r="L13" s="30" t="str">
        <f t="shared" si="3"/>
        <v>L61</v>
      </c>
      <c r="M13" s="30" t="str">
        <f t="shared" si="3"/>
        <v>M61</v>
      </c>
      <c r="N13" s="30" t="str">
        <f t="shared" si="3"/>
        <v>N61</v>
      </c>
      <c r="O13" s="30" t="str">
        <f t="shared" si="3"/>
        <v>O61</v>
      </c>
      <c r="P13" s="30" t="str">
        <f t="shared" si="3"/>
        <v>P61</v>
      </c>
      <c r="Q13" s="30" t="str">
        <f t="shared" si="3"/>
        <v>Q61</v>
      </c>
      <c r="U13" s="28">
        <v>2.75</v>
      </c>
      <c r="V13" s="28">
        <f t="shared" ca="1" si="0"/>
        <v>2.2392263473485108E-2</v>
      </c>
      <c r="AA13" s="28">
        <v>13</v>
      </c>
      <c r="AB13" s="28" t="s">
        <v>102</v>
      </c>
    </row>
    <row r="14" spans="1:28">
      <c r="O14" s="79"/>
      <c r="U14" s="28">
        <v>3</v>
      </c>
      <c r="V14" s="28">
        <f t="shared" ca="1" si="0"/>
        <v>-1.0775374039588836E-3</v>
      </c>
      <c r="AA14" s="28">
        <v>14</v>
      </c>
      <c r="AB14" s="28" t="s">
        <v>103</v>
      </c>
    </row>
    <row r="15" spans="1:28">
      <c r="A15" s="35" t="s">
        <v>107</v>
      </c>
      <c r="B15" s="35">
        <f>C9-C8+1</f>
        <v>41</v>
      </c>
      <c r="C15" s="30" t="str">
        <f t="shared" ref="C15:Q15" si="4">VLOOKUP(C16,$AA1:$AB26,2,FALSE)</f>
        <v>C</v>
      </c>
      <c r="D15" s="30" t="str">
        <f t="shared" si="4"/>
        <v>D</v>
      </c>
      <c r="E15" s="30" t="str">
        <f t="shared" si="4"/>
        <v>E</v>
      </c>
      <c r="F15" s="30" t="str">
        <f t="shared" si="4"/>
        <v>F</v>
      </c>
      <c r="G15" s="30" t="str">
        <f t="shared" si="4"/>
        <v>G</v>
      </c>
      <c r="H15" s="30" t="str">
        <f t="shared" si="4"/>
        <v>H</v>
      </c>
      <c r="I15" s="30" t="str">
        <f t="shared" si="4"/>
        <v>I</v>
      </c>
      <c r="J15" s="30" t="str">
        <f t="shared" si="4"/>
        <v>J</v>
      </c>
      <c r="K15" s="30" t="str">
        <f t="shared" si="4"/>
        <v>K</v>
      </c>
      <c r="L15" s="30" t="str">
        <f t="shared" si="4"/>
        <v>L</v>
      </c>
      <c r="M15" s="30" t="str">
        <f t="shared" si="4"/>
        <v>M</v>
      </c>
      <c r="N15" s="30" t="str">
        <f t="shared" si="4"/>
        <v>N</v>
      </c>
      <c r="O15" s="30" t="str">
        <f t="shared" si="4"/>
        <v>O</v>
      </c>
      <c r="P15" s="30" t="str">
        <f t="shared" si="4"/>
        <v>P</v>
      </c>
      <c r="Q15" s="30" t="str">
        <f t="shared" si="4"/>
        <v>Q</v>
      </c>
      <c r="U15" s="28">
        <v>3.25</v>
      </c>
      <c r="V15" s="28">
        <f t="shared" ca="1" si="0"/>
        <v>-1.6720483801780706E-2</v>
      </c>
      <c r="AA15" s="28">
        <v>15</v>
      </c>
      <c r="AB15" s="28" t="s">
        <v>104</v>
      </c>
    </row>
    <row r="16" spans="1:28">
      <c r="A16" s="30"/>
      <c r="B16" s="83"/>
      <c r="C16" s="30">
        <f>COLUMN()</f>
        <v>3</v>
      </c>
      <c r="D16" s="30">
        <f>COLUMN()</f>
        <v>4</v>
      </c>
      <c r="E16" s="30">
        <f>COLUMN()</f>
        <v>5</v>
      </c>
      <c r="F16" s="30">
        <f>COLUMN()</f>
        <v>6</v>
      </c>
      <c r="G16" s="30">
        <f>COLUMN()</f>
        <v>7</v>
      </c>
      <c r="H16" s="30">
        <f>COLUMN()</f>
        <v>8</v>
      </c>
      <c r="I16" s="30">
        <f>COLUMN()</f>
        <v>9</v>
      </c>
      <c r="J16" s="30">
        <f>COLUMN()</f>
        <v>10</v>
      </c>
      <c r="K16" s="30">
        <f>COLUMN()</f>
        <v>11</v>
      </c>
      <c r="L16" s="30">
        <f>COLUMN()</f>
        <v>12</v>
      </c>
      <c r="M16" s="30">
        <f>COLUMN()</f>
        <v>13</v>
      </c>
      <c r="N16" s="30">
        <f>COLUMN()</f>
        <v>14</v>
      </c>
      <c r="O16" s="30">
        <f>COLUMN()</f>
        <v>15</v>
      </c>
      <c r="P16" s="30">
        <f>COLUMN()</f>
        <v>16</v>
      </c>
      <c r="Q16" s="30">
        <f>COLUMN()</f>
        <v>17</v>
      </c>
      <c r="U16" s="28">
        <v>3.5</v>
      </c>
      <c r="V16" s="28">
        <f t="shared" ca="1" si="0"/>
        <v>-2.4536575719979692E-2</v>
      </c>
      <c r="AA16" s="28">
        <v>16</v>
      </c>
      <c r="AB16" s="28" t="s">
        <v>105</v>
      </c>
    </row>
    <row r="17" spans="1:28">
      <c r="A17" s="35" t="s">
        <v>106</v>
      </c>
      <c r="U17" s="28">
        <v>3.75</v>
      </c>
      <c r="V17" s="28">
        <f t="shared" ca="1" si="0"/>
        <v>-2.4525813158556509E-2</v>
      </c>
      <c r="AA17" s="28">
        <v>17</v>
      </c>
      <c r="AB17" s="28" t="s">
        <v>108</v>
      </c>
    </row>
    <row r="18" spans="1:28">
      <c r="A18" s="84">
        <v>10000</v>
      </c>
      <c r="B18" s="84">
        <v>1</v>
      </c>
      <c r="C18" s="28">
        <f ca="1">SUM(INDIRECT(C12):INDIRECT(C13))</f>
        <v>3.0000000000000009</v>
      </c>
      <c r="D18" s="93">
        <f ca="1">SUM(INDIRECT(D12):INDIRECT(D13))</f>
        <v>84.409949999999981</v>
      </c>
      <c r="E18" s="93">
        <f ca="1">SUM(INDIRECT(E12):INDIRECT(E13))</f>
        <v>8.4518135000253096</v>
      </c>
      <c r="F18" s="35">
        <f ca="1">SUM(INDIRECT(F12):INDIRECT(F13))</f>
        <v>7.7125074999999992</v>
      </c>
      <c r="G18" s="35">
        <f ca="1">SUM(INDIRECT(G12):INDIRECT(G13))</f>
        <v>0.3955479750049562</v>
      </c>
      <c r="H18" s="35">
        <f ca="1">SUM(INDIRECT(H12):INDIRECT(H13))</f>
        <v>24.035352133125002</v>
      </c>
      <c r="I18" s="35">
        <f ca="1">SUM(INDIRECT(I12):INDIRECT(I13))</f>
        <v>79.85061016985</v>
      </c>
      <c r="J18" s="35">
        <f ca="1">SUM(INDIRECT(J12):INDIRECT(J13))</f>
        <v>273.86661716213189</v>
      </c>
      <c r="K18" s="35">
        <f ca="1">SUM(INDIRECT(K12):INDIRECT(K13))</f>
        <v>0.23772791532304832</v>
      </c>
      <c r="L18" s="35">
        <f ca="1">SUM(INDIRECT(L12):INDIRECT(L13))</f>
        <v>6.2122304416478646E-2</v>
      </c>
      <c r="N18" s="28">
        <f ca="1">SUM(INDIRECT(N12):INDIRECT(N13))</f>
        <v>2.2693560958192498E-3</v>
      </c>
      <c r="O18" s="28">
        <f ca="1">SQRT(SUM(INDIRECT(O12):INDIRECT(O13)))</f>
        <v>25.35599822881608</v>
      </c>
      <c r="P18" s="28">
        <f ca="1">SQRT(SUM(INDIRECT(P12):INDIRECT(P13)))</f>
        <v>36.784181866079237</v>
      </c>
      <c r="Q18" s="28">
        <f ca="1">SQRT(SUM(INDIRECT(Q12):INDIRECT(Q13)))</f>
        <v>10.816012243882605</v>
      </c>
      <c r="U18" s="28">
        <v>4</v>
      </c>
      <c r="V18" s="28">
        <f t="shared" ca="1" si="0"/>
        <v>-1.668819611751049E-2</v>
      </c>
      <c r="AA18" s="28">
        <v>18</v>
      </c>
      <c r="AB18" s="28" t="s">
        <v>109</v>
      </c>
    </row>
    <row r="19" spans="1:28">
      <c r="A19" s="85" t="s">
        <v>110</v>
      </c>
      <c r="F19" s="86" t="s">
        <v>111</v>
      </c>
      <c r="G19" s="86" t="s">
        <v>112</v>
      </c>
      <c r="H19" s="86" t="s">
        <v>113</v>
      </c>
      <c r="I19" s="86" t="s">
        <v>114</v>
      </c>
      <c r="J19" s="86" t="s">
        <v>115</v>
      </c>
      <c r="K19" s="86" t="s">
        <v>116</v>
      </c>
      <c r="L19" s="86" t="s">
        <v>117</v>
      </c>
      <c r="M19" s="87"/>
      <c r="N19" s="87"/>
      <c r="O19" s="87"/>
      <c r="P19" s="87"/>
      <c r="Q19" s="87"/>
      <c r="U19" s="28">
        <v>4.25</v>
      </c>
      <c r="V19" s="28">
        <f t="shared" ca="1" si="0"/>
        <v>-1.0237245968420794E-3</v>
      </c>
      <c r="AA19" s="28">
        <v>19</v>
      </c>
      <c r="AB19" s="28" t="s">
        <v>118</v>
      </c>
    </row>
    <row r="20" spans="1:28" ht="15" thickBot="1">
      <c r="A20" s="5" t="s">
        <v>119</v>
      </c>
      <c r="B20" s="5" t="s">
        <v>120</v>
      </c>
      <c r="C20" s="5" t="s">
        <v>137</v>
      </c>
      <c r="D20" s="5" t="s">
        <v>119</v>
      </c>
      <c r="E20" s="5" t="s">
        <v>120</v>
      </c>
      <c r="F20" s="5" t="s">
        <v>138</v>
      </c>
      <c r="G20" s="5" t="s">
        <v>139</v>
      </c>
      <c r="H20" s="5" t="s">
        <v>147</v>
      </c>
      <c r="I20" s="5" t="s">
        <v>148</v>
      </c>
      <c r="J20" s="5" t="s">
        <v>149</v>
      </c>
      <c r="K20" s="52" t="s">
        <v>140</v>
      </c>
      <c r="L20" s="5" t="s">
        <v>150</v>
      </c>
      <c r="M20" s="88" t="s">
        <v>121</v>
      </c>
      <c r="N20" s="52" t="s">
        <v>132</v>
      </c>
      <c r="O20" s="52" t="s">
        <v>122</v>
      </c>
      <c r="P20" s="52" t="s">
        <v>123</v>
      </c>
      <c r="Q20" s="52" t="s">
        <v>124</v>
      </c>
      <c r="R20" s="51" t="s">
        <v>125</v>
      </c>
      <c r="U20" s="28">
        <v>4.5</v>
      </c>
      <c r="V20" s="28">
        <f t="shared" ca="1" si="0"/>
        <v>2.2467601403448612E-2</v>
      </c>
      <c r="AA20" s="28">
        <v>20</v>
      </c>
      <c r="AB20" s="28" t="s">
        <v>126</v>
      </c>
    </row>
    <row r="21" spans="1:28">
      <c r="A21" s="89">
        <v>-1.5</v>
      </c>
      <c r="B21" s="89">
        <v>0.86854049999965355</v>
      </c>
      <c r="C21" s="94">
        <v>0.05</v>
      </c>
      <c r="D21" s="90">
        <f t="shared" ref="D21:D84" si="5">A21/A$18</f>
        <v>-1.4999999999999999E-4</v>
      </c>
      <c r="E21" s="90">
        <f t="shared" ref="E21:E84" si="6">B21/B$18</f>
        <v>0.86854049999965355</v>
      </c>
      <c r="F21" s="38">
        <f t="shared" ref="F21:F84" si="7">$C21*D21</f>
        <v>-7.4999999999999993E-6</v>
      </c>
      <c r="G21" s="38">
        <f t="shared" ref="G21:G84" si="8">$C21*E21</f>
        <v>4.3427024999982682E-2</v>
      </c>
      <c r="H21" s="38">
        <f t="shared" ref="H21:H84" si="9">C21*D21*D21</f>
        <v>1.1249999999999997E-9</v>
      </c>
      <c r="I21" s="38">
        <f t="shared" ref="I21:I84" si="10">C21*D21*D21*D21</f>
        <v>-1.6874999999999994E-13</v>
      </c>
      <c r="J21" s="38">
        <f t="shared" ref="J21:J84" si="11">C21*D21*D21*D21*D21</f>
        <v>2.5312499999999989E-17</v>
      </c>
      <c r="K21" s="38">
        <f t="shared" ref="K21:K84" si="12">C21*E21*D21</f>
        <v>-6.5140537499974015E-6</v>
      </c>
      <c r="L21" s="38">
        <f t="shared" ref="L21:L84" si="13">C21*E21*D21*D21</f>
        <v>9.7710806249961014E-10</v>
      </c>
      <c r="M21" s="38">
        <f t="shared" ref="M21:M84" ca="1" si="14">+E$4+E$5*D21+E$6*D21^2</f>
        <v>0.79720055736572526</v>
      </c>
      <c r="N21" s="38">
        <f t="shared" ref="N21:N84" ca="1" si="15">C21*(M21-E21)^2</f>
        <v>2.5446937075060898E-4</v>
      </c>
      <c r="O21" s="95">
        <f t="shared" ref="O21:O84" ca="1" si="16">(C21*O$1-O$2*F21+O$3*H21)^2</f>
        <v>106.49164836018045</v>
      </c>
      <c r="P21" s="38">
        <f t="shared" ref="P21:P84" ca="1" si="17">(-C21*O$2+O$4*F21-O$5*H21)^2</f>
        <v>93.119983161191556</v>
      </c>
      <c r="Q21" s="38">
        <f t="shared" ref="Q21:Q84" ca="1" si="18">+(C21*O$3-F21*O$5+H21*O$6)^2</f>
        <v>3.6401596392995739</v>
      </c>
      <c r="R21" s="28">
        <f t="shared" ref="R21:R84" ca="1" si="19">+E21-M21</f>
        <v>7.1339942633928288E-2</v>
      </c>
      <c r="U21" s="28">
        <v>4.75</v>
      </c>
      <c r="V21" s="28">
        <f t="shared" ca="1" si="0"/>
        <v>5.3785781883362027E-2</v>
      </c>
      <c r="AA21" s="28">
        <v>21</v>
      </c>
      <c r="AB21" s="28" t="s">
        <v>127</v>
      </c>
    </row>
    <row r="22" spans="1:28">
      <c r="A22" s="89">
        <v>-1</v>
      </c>
      <c r="B22" s="89">
        <v>0.72902700000122422</v>
      </c>
      <c r="C22" s="89">
        <v>0.05</v>
      </c>
      <c r="D22" s="90">
        <f t="shared" si="5"/>
        <v>-1E-4</v>
      </c>
      <c r="E22" s="90">
        <f t="shared" si="6"/>
        <v>0.72902700000122422</v>
      </c>
      <c r="F22" s="38">
        <f t="shared" si="7"/>
        <v>-5.0000000000000004E-6</v>
      </c>
      <c r="G22" s="38">
        <f t="shared" si="8"/>
        <v>3.6451350000061215E-2</v>
      </c>
      <c r="H22" s="38">
        <f t="shared" si="9"/>
        <v>5.0000000000000003E-10</v>
      </c>
      <c r="I22" s="38">
        <f t="shared" si="10"/>
        <v>-5.0000000000000008E-14</v>
      </c>
      <c r="J22" s="38">
        <f t="shared" si="11"/>
        <v>5.0000000000000011E-18</v>
      </c>
      <c r="K22" s="38">
        <f t="shared" si="12"/>
        <v>-3.6451350000061219E-6</v>
      </c>
      <c r="L22" s="38">
        <f t="shared" si="13"/>
        <v>3.6451350000061221E-10</v>
      </c>
      <c r="M22" s="38">
        <f t="shared" ca="1" si="14"/>
        <v>0.79717786085756115</v>
      </c>
      <c r="N22" s="38">
        <f t="shared" ca="1" si="15"/>
        <v>2.3222699177298983E-4</v>
      </c>
      <c r="O22" s="95">
        <f t="shared" ca="1" si="16"/>
        <v>106.48169182583497</v>
      </c>
      <c r="P22" s="38">
        <f t="shared" ca="1" si="17"/>
        <v>93.108214781547929</v>
      </c>
      <c r="Q22" s="38">
        <f t="shared" ca="1" si="18"/>
        <v>3.6396427815186549</v>
      </c>
      <c r="R22" s="28">
        <f t="shared" ca="1" si="19"/>
        <v>-6.8150860856336926E-2</v>
      </c>
      <c r="AA22" s="28">
        <v>22</v>
      </c>
      <c r="AB22" s="28" t="s">
        <v>128</v>
      </c>
    </row>
    <row r="23" spans="1:28">
      <c r="A23" s="89">
        <v>1776.5</v>
      </c>
      <c r="B23" s="89">
        <v>0.74553449999802979</v>
      </c>
      <c r="C23" s="89">
        <v>0.05</v>
      </c>
      <c r="D23" s="90">
        <f t="shared" si="5"/>
        <v>0.17765</v>
      </c>
      <c r="E23" s="90">
        <f t="shared" si="6"/>
        <v>0.74553449999802979</v>
      </c>
      <c r="F23" s="38">
        <f t="shared" si="7"/>
        <v>8.8824999999999998E-3</v>
      </c>
      <c r="G23" s="38">
        <f t="shared" si="8"/>
        <v>3.7276724999901492E-2</v>
      </c>
      <c r="H23" s="38">
        <f t="shared" si="9"/>
        <v>1.577976125E-3</v>
      </c>
      <c r="I23" s="38">
        <f t="shared" si="10"/>
        <v>2.8032745860625001E-4</v>
      </c>
      <c r="J23" s="38">
        <f t="shared" si="11"/>
        <v>4.9800173021400312E-5</v>
      </c>
      <c r="K23" s="38">
        <f t="shared" si="12"/>
        <v>6.6222101962324998E-3</v>
      </c>
      <c r="L23" s="38">
        <f t="shared" si="13"/>
        <v>1.1764356413607037E-3</v>
      </c>
      <c r="M23" s="38">
        <f t="shared" ca="1" si="14"/>
        <v>0.71847065047534764</v>
      </c>
      <c r="N23" s="38">
        <f t="shared" ca="1" si="15"/>
        <v>3.6622597549319144E-5</v>
      </c>
      <c r="O23" s="95">
        <f t="shared" ca="1" si="16"/>
        <v>75.069361467258162</v>
      </c>
      <c r="P23" s="38">
        <f t="shared" ca="1" si="17"/>
        <v>57.260648098373665</v>
      </c>
      <c r="Q23" s="38">
        <f t="shared" ca="1" si="18"/>
        <v>2.0914602633674009</v>
      </c>
      <c r="R23" s="28">
        <f t="shared" ca="1" si="19"/>
        <v>2.7063849522682148E-2</v>
      </c>
      <c r="AA23" s="28">
        <v>23</v>
      </c>
      <c r="AB23" s="28" t="s">
        <v>129</v>
      </c>
    </row>
    <row r="24" spans="1:28">
      <c r="A24" s="89">
        <v>2486</v>
      </c>
      <c r="B24" s="89">
        <v>0.68687800000043353</v>
      </c>
      <c r="C24" s="89">
        <v>0.05</v>
      </c>
      <c r="D24" s="90">
        <f t="shared" si="5"/>
        <v>0.24859999999999999</v>
      </c>
      <c r="E24" s="90">
        <f t="shared" si="6"/>
        <v>0.68687800000043353</v>
      </c>
      <c r="F24" s="38">
        <f t="shared" si="7"/>
        <v>1.243E-2</v>
      </c>
      <c r="G24" s="38">
        <f t="shared" si="8"/>
        <v>3.4343900000021681E-2</v>
      </c>
      <c r="H24" s="38">
        <f t="shared" si="9"/>
        <v>3.0900979999999999E-3</v>
      </c>
      <c r="I24" s="38">
        <f t="shared" si="10"/>
        <v>7.6819836279999989E-4</v>
      </c>
      <c r="J24" s="38">
        <f t="shared" si="11"/>
        <v>1.9097411299207997E-4</v>
      </c>
      <c r="K24" s="38">
        <f t="shared" si="12"/>
        <v>8.5378935400053889E-3</v>
      </c>
      <c r="L24" s="38">
        <f t="shared" si="13"/>
        <v>2.1225203340453397E-3</v>
      </c>
      <c r="M24" s="38">
        <f t="shared" ca="1" si="14"/>
        <v>0.68815904128055772</v>
      </c>
      <c r="N24" s="38">
        <f t="shared" ca="1" si="15"/>
        <v>8.2053338069110459E-8</v>
      </c>
      <c r="O24" s="95">
        <f t="shared" ca="1" si="16"/>
        <v>64.600073813638488</v>
      </c>
      <c r="P24" s="38">
        <f t="shared" ca="1" si="17"/>
        <v>46.019407290613593</v>
      </c>
      <c r="Q24" s="38">
        <f t="shared" ca="1" si="18"/>
        <v>1.6207228504549607</v>
      </c>
      <c r="R24" s="28">
        <f t="shared" ca="1" si="19"/>
        <v>-1.2810412801241844E-3</v>
      </c>
      <c r="AA24" s="28">
        <v>24</v>
      </c>
      <c r="AB24" s="28" t="s">
        <v>119</v>
      </c>
    </row>
    <row r="25" spans="1:28">
      <c r="A25" s="89">
        <v>5143.5</v>
      </c>
      <c r="B25" s="89">
        <v>0.56462549999923795</v>
      </c>
      <c r="C25" s="89">
        <v>0.05</v>
      </c>
      <c r="D25" s="90">
        <f t="shared" si="5"/>
        <v>0.51434999999999997</v>
      </c>
      <c r="E25" s="90">
        <f t="shared" si="6"/>
        <v>0.56462549999923795</v>
      </c>
      <c r="F25" s="38">
        <f t="shared" si="7"/>
        <v>2.5717500000000001E-2</v>
      </c>
      <c r="G25" s="38">
        <f t="shared" si="8"/>
        <v>2.8231274999961899E-2</v>
      </c>
      <c r="H25" s="38">
        <f t="shared" si="9"/>
        <v>1.3227796125E-2</v>
      </c>
      <c r="I25" s="38">
        <f t="shared" si="10"/>
        <v>6.8037169368937497E-3</v>
      </c>
      <c r="J25" s="38">
        <f t="shared" si="11"/>
        <v>3.4994918064912999E-3</v>
      </c>
      <c r="K25" s="38">
        <f t="shared" si="12"/>
        <v>1.4520756296230402E-2</v>
      </c>
      <c r="L25" s="38">
        <f t="shared" si="13"/>
        <v>7.4687510009661074E-3</v>
      </c>
      <c r="M25" s="38">
        <f t="shared" ca="1" si="14"/>
        <v>0.58022666643892395</v>
      </c>
      <c r="N25" s="38">
        <f t="shared" ca="1" si="15"/>
        <v>1.2169819713939253E-5</v>
      </c>
      <c r="O25" s="95">
        <f t="shared" ca="1" si="16"/>
        <v>34.342019138461673</v>
      </c>
      <c r="P25" s="38">
        <f t="shared" ca="1" si="17"/>
        <v>16.74583110298255</v>
      </c>
      <c r="Q25" s="38">
        <f t="shared" ca="1" si="18"/>
        <v>0.46395682535573085</v>
      </c>
      <c r="R25" s="28">
        <f t="shared" ca="1" si="19"/>
        <v>-1.5601166439686009E-2</v>
      </c>
      <c r="AA25" s="28">
        <v>25</v>
      </c>
      <c r="AB25" s="28" t="s">
        <v>120</v>
      </c>
    </row>
    <row r="26" spans="1:28">
      <c r="A26" s="89">
        <v>6261</v>
      </c>
      <c r="B26" s="89">
        <v>0.55495300000256975</v>
      </c>
      <c r="C26" s="89">
        <v>0.05</v>
      </c>
      <c r="D26" s="90">
        <f t="shared" si="5"/>
        <v>0.62609999999999999</v>
      </c>
      <c r="E26" s="90">
        <f t="shared" si="6"/>
        <v>0.55495300000256975</v>
      </c>
      <c r="F26" s="38">
        <f t="shared" si="7"/>
        <v>3.1304999999999999E-2</v>
      </c>
      <c r="G26" s="38">
        <f t="shared" si="8"/>
        <v>2.774765000012849E-2</v>
      </c>
      <c r="H26" s="38">
        <f t="shared" si="9"/>
        <v>1.9600060499999999E-2</v>
      </c>
      <c r="I26" s="38">
        <f t="shared" si="10"/>
        <v>1.227159787905E-2</v>
      </c>
      <c r="J26" s="38">
        <f t="shared" si="11"/>
        <v>7.6832474320732052E-3</v>
      </c>
      <c r="K26" s="38">
        <f t="shared" si="12"/>
        <v>1.7372803665080448E-2</v>
      </c>
      <c r="L26" s="38">
        <f t="shared" si="13"/>
        <v>1.0877112374706869E-2</v>
      </c>
      <c r="M26" s="38">
        <f t="shared" ca="1" si="14"/>
        <v>0.53748168574921618</v>
      </c>
      <c r="N26" s="38">
        <f t="shared" ca="1" si="15"/>
        <v>1.5262341086971791E-5</v>
      </c>
      <c r="O26" s="95">
        <f t="shared" ca="1" si="16"/>
        <v>25.252047723960011</v>
      </c>
      <c r="P26" s="38">
        <f t="shared" ca="1" si="17"/>
        <v>9.4532216673804719</v>
      </c>
      <c r="Q26" s="38">
        <f t="shared" ca="1" si="18"/>
        <v>0.21055022660980593</v>
      </c>
      <c r="R26" s="28">
        <f t="shared" ca="1" si="19"/>
        <v>1.7471314253353576E-2</v>
      </c>
      <c r="AA26" s="28">
        <v>26</v>
      </c>
      <c r="AB26" s="28" t="s">
        <v>130</v>
      </c>
    </row>
    <row r="27" spans="1:28">
      <c r="A27" s="89">
        <v>6311</v>
      </c>
      <c r="B27" s="89">
        <v>0.55360300000029383</v>
      </c>
      <c r="C27" s="89">
        <v>0.05</v>
      </c>
      <c r="D27" s="90">
        <f t="shared" si="5"/>
        <v>0.63109999999999999</v>
      </c>
      <c r="E27" s="90">
        <f t="shared" si="6"/>
        <v>0.55360300000029383</v>
      </c>
      <c r="F27" s="38">
        <f t="shared" si="7"/>
        <v>3.1555E-2</v>
      </c>
      <c r="G27" s="38">
        <f t="shared" si="8"/>
        <v>2.7680150000014694E-2</v>
      </c>
      <c r="H27" s="38">
        <f t="shared" si="9"/>
        <v>1.9914360499999999E-2</v>
      </c>
      <c r="I27" s="38">
        <f t="shared" si="10"/>
        <v>1.2567952911549999E-2</v>
      </c>
      <c r="J27" s="38">
        <f t="shared" si="11"/>
        <v>7.9316350824792051E-3</v>
      </c>
      <c r="K27" s="38">
        <f t="shared" si="12"/>
        <v>1.7468942665009275E-2</v>
      </c>
      <c r="L27" s="38">
        <f t="shared" si="13"/>
        <v>1.1024649715887354E-2</v>
      </c>
      <c r="M27" s="38">
        <f t="shared" ca="1" si="14"/>
        <v>0.53560571005942537</v>
      </c>
      <c r="N27" s="38">
        <f t="shared" ca="1" si="15"/>
        <v>1.6195122260784264E-5</v>
      </c>
      <c r="O27" s="95">
        <f t="shared" ca="1" si="16"/>
        <v>24.889043322793995</v>
      </c>
      <c r="P27" s="38">
        <f t="shared" ca="1" si="17"/>
        <v>9.1849135115803442</v>
      </c>
      <c r="Q27" s="38">
        <f t="shared" ca="1" si="18"/>
        <v>0.2018527630695367</v>
      </c>
      <c r="R27" s="28">
        <f t="shared" ca="1" si="19"/>
        <v>1.7997289940868466E-2</v>
      </c>
    </row>
    <row r="28" spans="1:28">
      <c r="A28" s="89">
        <v>10185.5</v>
      </c>
      <c r="B28" s="89">
        <v>0.35449150000204099</v>
      </c>
      <c r="C28" s="89">
        <v>0.05</v>
      </c>
      <c r="D28" s="90">
        <f t="shared" si="5"/>
        <v>1.0185500000000001</v>
      </c>
      <c r="E28" s="90">
        <f t="shared" si="6"/>
        <v>0.35449150000204099</v>
      </c>
      <c r="F28" s="38">
        <f t="shared" si="7"/>
        <v>5.0927500000000007E-2</v>
      </c>
      <c r="G28" s="38">
        <f t="shared" si="8"/>
        <v>1.772457500010205E-2</v>
      </c>
      <c r="H28" s="38">
        <f t="shared" si="9"/>
        <v>5.1872205125000008E-2</v>
      </c>
      <c r="I28" s="38">
        <f t="shared" si="10"/>
        <v>5.2834434530068759E-2</v>
      </c>
      <c r="J28" s="38">
        <f t="shared" si="11"/>
        <v>5.3814513290601537E-2</v>
      </c>
      <c r="K28" s="38">
        <f t="shared" si="12"/>
        <v>1.8053365866353945E-2</v>
      </c>
      <c r="L28" s="38">
        <f t="shared" si="13"/>
        <v>1.8388255803174811E-2</v>
      </c>
      <c r="M28" s="38">
        <f t="shared" ca="1" si="14"/>
        <v>0.39975723722355633</v>
      </c>
      <c r="N28" s="38">
        <f t="shared" ca="1" si="15"/>
        <v>1.0244934831036394E-4</v>
      </c>
      <c r="O28" s="95">
        <f t="shared" ca="1" si="16"/>
        <v>6.1006996191890082</v>
      </c>
      <c r="P28" s="38">
        <f t="shared" ca="1" si="17"/>
        <v>1.3779328990049275E-3</v>
      </c>
      <c r="Q28" s="38">
        <f t="shared" ca="1" si="18"/>
        <v>3.8765428747964396E-2</v>
      </c>
      <c r="R28" s="28">
        <f t="shared" ca="1" si="19"/>
        <v>-4.5265737221515334E-2</v>
      </c>
    </row>
    <row r="29" spans="1:28">
      <c r="A29" s="89">
        <v>10297.5</v>
      </c>
      <c r="B29" s="89">
        <v>0.34546750000299653</v>
      </c>
      <c r="C29" s="89">
        <v>0.05</v>
      </c>
      <c r="D29" s="90">
        <f t="shared" si="5"/>
        <v>1.0297499999999999</v>
      </c>
      <c r="E29" s="90">
        <f t="shared" si="6"/>
        <v>0.34546750000299653</v>
      </c>
      <c r="F29" s="38">
        <f t="shared" si="7"/>
        <v>5.1487499999999999E-2</v>
      </c>
      <c r="G29" s="38">
        <f t="shared" si="8"/>
        <v>1.7273375000149829E-2</v>
      </c>
      <c r="H29" s="38">
        <f t="shared" si="9"/>
        <v>5.3019253124999999E-2</v>
      </c>
      <c r="I29" s="38">
        <f t="shared" si="10"/>
        <v>5.4596575905468743E-2</v>
      </c>
      <c r="J29" s="38">
        <f t="shared" si="11"/>
        <v>5.6220824038656435E-2</v>
      </c>
      <c r="K29" s="38">
        <f t="shared" si="12"/>
        <v>1.7787257906404286E-2</v>
      </c>
      <c r="L29" s="38">
        <f t="shared" si="13"/>
        <v>1.8316428829119814E-2</v>
      </c>
      <c r="M29" s="38">
        <f t="shared" ca="1" si="14"/>
        <v>0.39610983916068809</v>
      </c>
      <c r="N29" s="38">
        <f t="shared" ca="1" si="15"/>
        <v>1.2823232576813302E-4</v>
      </c>
      <c r="O29" s="95">
        <f t="shared" ca="1" si="16"/>
        <v>5.7872076635328602</v>
      </c>
      <c r="P29" s="38">
        <f t="shared" ca="1" si="17"/>
        <v>1.3926721583904041E-3</v>
      </c>
      <c r="Q29" s="38">
        <f t="shared" ca="1" si="18"/>
        <v>4.5262608065845214E-2</v>
      </c>
      <c r="R29" s="28">
        <f t="shared" ca="1" si="19"/>
        <v>-5.0642339157691563E-2</v>
      </c>
    </row>
    <row r="30" spans="1:28">
      <c r="A30" s="89">
        <v>11470</v>
      </c>
      <c r="B30" s="89">
        <v>0.36230999999679625</v>
      </c>
      <c r="C30" s="89">
        <v>0.05</v>
      </c>
      <c r="D30" s="90">
        <f t="shared" si="5"/>
        <v>1.147</v>
      </c>
      <c r="E30" s="90">
        <f t="shared" si="6"/>
        <v>0.36230999999679625</v>
      </c>
      <c r="F30" s="38">
        <f t="shared" si="7"/>
        <v>5.7350000000000005E-2</v>
      </c>
      <c r="G30" s="38">
        <f t="shared" si="8"/>
        <v>1.8115499999839812E-2</v>
      </c>
      <c r="H30" s="38">
        <f t="shared" si="9"/>
        <v>6.5780450000000004E-2</v>
      </c>
      <c r="I30" s="38">
        <f t="shared" si="10"/>
        <v>7.5450176150000006E-2</v>
      </c>
      <c r="J30" s="38">
        <f t="shared" si="11"/>
        <v>8.6541352044050002E-2</v>
      </c>
      <c r="K30" s="38">
        <f t="shared" si="12"/>
        <v>2.0778478499816264E-2</v>
      </c>
      <c r="L30" s="38">
        <f t="shared" si="13"/>
        <v>2.3832914839289256E-2</v>
      </c>
      <c r="M30" s="38">
        <f t="shared" ca="1" si="14"/>
        <v>0.35886916786155298</v>
      </c>
      <c r="N30" s="38">
        <f t="shared" ca="1" si="15"/>
        <v>5.9196628914613659E-7</v>
      </c>
      <c r="O30" s="95">
        <f t="shared" ca="1" si="16"/>
        <v>3.1020792967594129</v>
      </c>
      <c r="P30" s="38">
        <f t="shared" ca="1" si="17"/>
        <v>0.60187089856719311</v>
      </c>
      <c r="Q30" s="38">
        <f t="shared" ca="1" si="18"/>
        <v>0.13637234056275685</v>
      </c>
      <c r="R30" s="28">
        <f t="shared" ca="1" si="19"/>
        <v>3.4408321352432658E-3</v>
      </c>
    </row>
    <row r="31" spans="1:28">
      <c r="A31" s="89">
        <v>14572</v>
      </c>
      <c r="B31" s="89">
        <v>0.26855600000271806</v>
      </c>
      <c r="C31" s="89">
        <v>0.05</v>
      </c>
      <c r="D31" s="90">
        <f t="shared" si="5"/>
        <v>1.4572000000000001</v>
      </c>
      <c r="E31" s="90">
        <f t="shared" si="6"/>
        <v>0.26855600000271806</v>
      </c>
      <c r="F31" s="38">
        <f t="shared" si="7"/>
        <v>7.2860000000000008E-2</v>
      </c>
      <c r="G31" s="38">
        <f t="shared" si="8"/>
        <v>1.3427800000135904E-2</v>
      </c>
      <c r="H31" s="38">
        <f t="shared" si="9"/>
        <v>0.10617159200000001</v>
      </c>
      <c r="I31" s="38">
        <f t="shared" si="10"/>
        <v>0.15471324386240001</v>
      </c>
      <c r="J31" s="38">
        <f t="shared" si="11"/>
        <v>0.22544813895628932</v>
      </c>
      <c r="K31" s="38">
        <f t="shared" si="12"/>
        <v>1.9566990160198038E-2</v>
      </c>
      <c r="L31" s="38">
        <f t="shared" si="13"/>
        <v>2.8513018061440583E-2</v>
      </c>
      <c r="M31" s="38">
        <f t="shared" ca="1" si="14"/>
        <v>0.26864658150415388</v>
      </c>
      <c r="N31" s="38">
        <f t="shared" ca="1" si="15"/>
        <v>4.1025042011833487E-10</v>
      </c>
      <c r="O31" s="95">
        <f t="shared" ca="1" si="16"/>
        <v>9.5718000459751554E-2</v>
      </c>
      <c r="P31" s="38">
        <f t="shared" ca="1" si="17"/>
        <v>5.618640604522076</v>
      </c>
      <c r="Q31" s="38">
        <f t="shared" ca="1" si="18"/>
        <v>0.48962714634860444</v>
      </c>
      <c r="R31" s="28">
        <f t="shared" ca="1" si="19"/>
        <v>-9.0581501435815781E-5</v>
      </c>
    </row>
    <row r="32" spans="1:28">
      <c r="A32" s="89">
        <v>15850</v>
      </c>
      <c r="B32" s="89">
        <v>0.24105000000417931</v>
      </c>
      <c r="C32" s="89">
        <v>0.05</v>
      </c>
      <c r="D32" s="90">
        <f t="shared" si="5"/>
        <v>1.585</v>
      </c>
      <c r="E32" s="90">
        <f t="shared" si="6"/>
        <v>0.24105000000417931</v>
      </c>
      <c r="F32" s="38">
        <f t="shared" si="7"/>
        <v>7.9250000000000001E-2</v>
      </c>
      <c r="G32" s="38">
        <f t="shared" si="8"/>
        <v>1.2052500000208966E-2</v>
      </c>
      <c r="H32" s="38">
        <f t="shared" si="9"/>
        <v>0.12561125000000001</v>
      </c>
      <c r="I32" s="38">
        <f t="shared" si="10"/>
        <v>0.19909383125000002</v>
      </c>
      <c r="J32" s="38">
        <f t="shared" si="11"/>
        <v>0.31556372253125003</v>
      </c>
      <c r="K32" s="38">
        <f t="shared" si="12"/>
        <v>1.9103212500331208E-2</v>
      </c>
      <c r="L32" s="38">
        <f t="shared" si="13"/>
        <v>3.0278591813024964E-2</v>
      </c>
      <c r="M32" s="38">
        <f t="shared" ca="1" si="14"/>
        <v>0.23498052706874037</v>
      </c>
      <c r="N32" s="38">
        <f t="shared" ca="1" si="15"/>
        <v>1.8419250857012899E-6</v>
      </c>
      <c r="O32" s="95">
        <f t="shared" ca="1" si="16"/>
        <v>3.3126889516415979E-2</v>
      </c>
      <c r="P32" s="38">
        <f t="shared" ca="1" si="17"/>
        <v>8.2695232437040112</v>
      </c>
      <c r="Q32" s="38">
        <f t="shared" ca="1" si="18"/>
        <v>0.64087242961177426</v>
      </c>
      <c r="R32" s="28">
        <f t="shared" ca="1" si="19"/>
        <v>6.069472935438941E-3</v>
      </c>
    </row>
    <row r="33" spans="1:18">
      <c r="A33" s="89">
        <v>16007</v>
      </c>
      <c r="B33" s="89">
        <v>0.20781100000021979</v>
      </c>
      <c r="C33" s="89">
        <v>0.05</v>
      </c>
      <c r="D33" s="90">
        <f t="shared" si="5"/>
        <v>1.6007</v>
      </c>
      <c r="E33" s="90">
        <f t="shared" si="6"/>
        <v>0.20781100000021979</v>
      </c>
      <c r="F33" s="38">
        <f t="shared" si="7"/>
        <v>8.0035000000000009E-2</v>
      </c>
      <c r="G33" s="38">
        <f t="shared" si="8"/>
        <v>1.039055000001099E-2</v>
      </c>
      <c r="H33" s="38">
        <f t="shared" si="9"/>
        <v>0.1281120245</v>
      </c>
      <c r="I33" s="38">
        <f t="shared" si="10"/>
        <v>0.20506891761715001</v>
      </c>
      <c r="J33" s="38">
        <f t="shared" si="11"/>
        <v>0.32825381642977203</v>
      </c>
      <c r="K33" s="38">
        <f t="shared" si="12"/>
        <v>1.6632153385017591E-2</v>
      </c>
      <c r="L33" s="38">
        <f t="shared" si="13"/>
        <v>2.6623087923397657E-2</v>
      </c>
      <c r="M33" s="38">
        <f t="shared" ca="1" si="14"/>
        <v>0.23098578096410963</v>
      </c>
      <c r="N33" s="38">
        <f t="shared" ca="1" si="15"/>
        <v>2.6853523636213537E-5</v>
      </c>
      <c r="O33" s="95">
        <f t="shared" ca="1" si="16"/>
        <v>5.6680624011688677E-2</v>
      </c>
      <c r="P33" s="38">
        <f t="shared" ca="1" si="17"/>
        <v>8.5945790841819534</v>
      </c>
      <c r="Q33" s="38">
        <f t="shared" ca="1" si="18"/>
        <v>0.65854459703416102</v>
      </c>
      <c r="R33" s="28">
        <f t="shared" ca="1" si="19"/>
        <v>-2.3174780963889835E-2</v>
      </c>
    </row>
    <row r="34" spans="1:18">
      <c r="A34" s="89">
        <v>16487.5</v>
      </c>
      <c r="B34" s="89">
        <v>0.20833750000019791</v>
      </c>
      <c r="C34" s="89">
        <v>0.05</v>
      </c>
      <c r="D34" s="90">
        <f t="shared" si="5"/>
        <v>1.6487499999999999</v>
      </c>
      <c r="E34" s="90">
        <f t="shared" si="6"/>
        <v>0.20833750000019791</v>
      </c>
      <c r="F34" s="38">
        <f t="shared" si="7"/>
        <v>8.2437499999999997E-2</v>
      </c>
      <c r="G34" s="38">
        <f t="shared" si="8"/>
        <v>1.0416875000009896E-2</v>
      </c>
      <c r="H34" s="38">
        <f t="shared" si="9"/>
        <v>0.135918828125</v>
      </c>
      <c r="I34" s="38">
        <f t="shared" si="10"/>
        <v>0.22409616787109374</v>
      </c>
      <c r="J34" s="38">
        <f t="shared" si="11"/>
        <v>0.36947855677746577</v>
      </c>
      <c r="K34" s="38">
        <f t="shared" si="12"/>
        <v>1.7174822656266315E-2</v>
      </c>
      <c r="L34" s="38">
        <f t="shared" si="13"/>
        <v>2.8316988854519085E-2</v>
      </c>
      <c r="M34" s="38">
        <f t="shared" ca="1" si="14"/>
        <v>0.2189516233269736</v>
      </c>
      <c r="N34" s="38">
        <f t="shared" ca="1" si="15"/>
        <v>5.6329806998001959E-6</v>
      </c>
      <c r="O34" s="95">
        <f t="shared" ca="1" si="16"/>
        <v>0.16308152628766603</v>
      </c>
      <c r="P34" s="38">
        <f t="shared" ca="1" si="17"/>
        <v>9.5769223639802519</v>
      </c>
      <c r="Q34" s="38">
        <f t="shared" ca="1" si="18"/>
        <v>0.71086000962730489</v>
      </c>
      <c r="R34" s="28">
        <f t="shared" ca="1" si="19"/>
        <v>-1.0614123326775693E-2</v>
      </c>
    </row>
    <row r="35" spans="1:18">
      <c r="A35" s="89">
        <v>16504.5</v>
      </c>
      <c r="B35" s="89">
        <v>0.2628785000051721</v>
      </c>
      <c r="C35" s="89">
        <v>0.05</v>
      </c>
      <c r="D35" s="90">
        <f t="shared" si="5"/>
        <v>1.65045</v>
      </c>
      <c r="E35" s="90">
        <f t="shared" si="6"/>
        <v>0.2628785000051721</v>
      </c>
      <c r="F35" s="38">
        <f t="shared" si="7"/>
        <v>8.2522499999999999E-2</v>
      </c>
      <c r="G35" s="38">
        <f t="shared" si="8"/>
        <v>1.3143925000258606E-2</v>
      </c>
      <c r="H35" s="38">
        <f t="shared" si="9"/>
        <v>0.136199260125</v>
      </c>
      <c r="I35" s="38">
        <f t="shared" si="10"/>
        <v>0.22479006887330624</v>
      </c>
      <c r="J35" s="38">
        <f t="shared" si="11"/>
        <v>0.3710047691719483</v>
      </c>
      <c r="K35" s="38">
        <f t="shared" si="12"/>
        <v>2.1693391016676816E-2</v>
      </c>
      <c r="L35" s="38">
        <f t="shared" si="13"/>
        <v>3.5803857203474253E-2</v>
      </c>
      <c r="M35" s="38">
        <f t="shared" ca="1" si="14"/>
        <v>0.21853115273356918</v>
      </c>
      <c r="N35" s="38">
        <f t="shared" ca="1" si="15"/>
        <v>9.8334360501407342E-5</v>
      </c>
      <c r="O35" s="95">
        <f t="shared" ca="1" si="16"/>
        <v>0.16772026575983592</v>
      </c>
      <c r="P35" s="38">
        <f t="shared" ca="1" si="17"/>
        <v>9.6112302348084242</v>
      </c>
      <c r="Q35" s="38">
        <f t="shared" ca="1" si="18"/>
        <v>0.71265740871125549</v>
      </c>
      <c r="R35" s="28">
        <f t="shared" ca="1" si="19"/>
        <v>4.4347347271602916E-2</v>
      </c>
    </row>
    <row r="36" spans="1:18">
      <c r="A36" s="89">
        <v>16577</v>
      </c>
      <c r="B36" s="89">
        <v>0.22542099999554921</v>
      </c>
      <c r="C36" s="89">
        <v>0.05</v>
      </c>
      <c r="D36" s="90">
        <f t="shared" si="5"/>
        <v>1.6577</v>
      </c>
      <c r="E36" s="90">
        <f t="shared" si="6"/>
        <v>0.22542099999554921</v>
      </c>
      <c r="F36" s="38">
        <f t="shared" si="7"/>
        <v>8.2885E-2</v>
      </c>
      <c r="G36" s="38">
        <f t="shared" si="8"/>
        <v>1.127104999977746E-2</v>
      </c>
      <c r="H36" s="38">
        <f t="shared" si="9"/>
        <v>0.13739846449999998</v>
      </c>
      <c r="I36" s="38">
        <f t="shared" si="10"/>
        <v>0.22776543460164997</v>
      </c>
      <c r="J36" s="38">
        <f t="shared" si="11"/>
        <v>0.37756676093915514</v>
      </c>
      <c r="K36" s="38">
        <f t="shared" si="12"/>
        <v>1.8684019584631097E-2</v>
      </c>
      <c r="L36" s="38">
        <f t="shared" si="13"/>
        <v>3.0972499265442967E-2</v>
      </c>
      <c r="M36" s="38">
        <f t="shared" ca="1" si="14"/>
        <v>0.2167420322406815</v>
      </c>
      <c r="N36" s="38">
        <f t="shared" ca="1" si="15"/>
        <v>3.7662240645016693E-6</v>
      </c>
      <c r="O36" s="95">
        <f t="shared" ca="1" si="16"/>
        <v>0.18812601528756973</v>
      </c>
      <c r="P36" s="38">
        <f t="shared" ca="1" si="17"/>
        <v>9.7571336871675083</v>
      </c>
      <c r="Q36" s="38">
        <f t="shared" ca="1" si="18"/>
        <v>0.7202787473154415</v>
      </c>
      <c r="R36" s="28">
        <f t="shared" ca="1" si="19"/>
        <v>8.6789677548677058E-3</v>
      </c>
    </row>
    <row r="37" spans="1:18">
      <c r="A37" s="89">
        <v>16587.5</v>
      </c>
      <c r="B37" s="89">
        <v>0.23963750000257278</v>
      </c>
      <c r="C37" s="89">
        <v>0.05</v>
      </c>
      <c r="D37" s="90">
        <f t="shared" si="5"/>
        <v>1.6587499999999999</v>
      </c>
      <c r="E37" s="90">
        <f t="shared" si="6"/>
        <v>0.23963750000257278</v>
      </c>
      <c r="F37" s="38">
        <f t="shared" si="7"/>
        <v>8.2937499999999997E-2</v>
      </c>
      <c r="G37" s="38">
        <f t="shared" si="8"/>
        <v>1.198187500012864E-2</v>
      </c>
      <c r="H37" s="38">
        <f t="shared" si="9"/>
        <v>0.13757257812499998</v>
      </c>
      <c r="I37" s="38">
        <f t="shared" si="10"/>
        <v>0.22819851396484372</v>
      </c>
      <c r="J37" s="38">
        <f t="shared" si="11"/>
        <v>0.3785242850391845</v>
      </c>
      <c r="K37" s="38">
        <f t="shared" si="12"/>
        <v>1.987493515646338E-2</v>
      </c>
      <c r="L37" s="38">
        <f t="shared" si="13"/>
        <v>3.2967548690783631E-2</v>
      </c>
      <c r="M37" s="38">
        <f t="shared" ca="1" si="14"/>
        <v>0.21648346392655757</v>
      </c>
      <c r="N37" s="38">
        <f t="shared" ca="1" si="15"/>
        <v>2.6805469330470695E-5</v>
      </c>
      <c r="O37" s="95">
        <f t="shared" ca="1" si="16"/>
        <v>0.19116388078610419</v>
      </c>
      <c r="P37" s="38">
        <f t="shared" ca="1" si="17"/>
        <v>9.7782080016206034</v>
      </c>
      <c r="Q37" s="38">
        <f t="shared" ca="1" si="18"/>
        <v>0.72137654408919294</v>
      </c>
      <c r="R37" s="28">
        <f t="shared" ca="1" si="19"/>
        <v>2.3154036076015211E-2</v>
      </c>
    </row>
    <row r="38" spans="1:18">
      <c r="A38" s="89">
        <v>16615</v>
      </c>
      <c r="B38" s="89">
        <v>0.24339499999769032</v>
      </c>
      <c r="C38" s="89">
        <v>0.05</v>
      </c>
      <c r="D38" s="90">
        <f t="shared" si="5"/>
        <v>1.6615</v>
      </c>
      <c r="E38" s="90">
        <f t="shared" si="6"/>
        <v>0.24339499999769032</v>
      </c>
      <c r="F38" s="38">
        <f t="shared" si="7"/>
        <v>8.307500000000001E-2</v>
      </c>
      <c r="G38" s="38">
        <f t="shared" si="8"/>
        <v>1.2169749999884516E-2</v>
      </c>
      <c r="H38" s="38">
        <f t="shared" si="9"/>
        <v>0.13802911250000002</v>
      </c>
      <c r="I38" s="38">
        <f t="shared" si="10"/>
        <v>0.22933537041875005</v>
      </c>
      <c r="J38" s="38">
        <f t="shared" si="11"/>
        <v>0.38104071795075317</v>
      </c>
      <c r="K38" s="38">
        <f t="shared" si="12"/>
        <v>2.0220039624808124E-2</v>
      </c>
      <c r="L38" s="38">
        <f t="shared" si="13"/>
        <v>3.3595595836618697E-2</v>
      </c>
      <c r="M38" s="38">
        <f t="shared" ca="1" si="14"/>
        <v>0.21580691552412473</v>
      </c>
      <c r="N38" s="38">
        <f t="shared" ca="1" si="15"/>
        <v>3.8055120246029538E-5</v>
      </c>
      <c r="O38" s="95">
        <f t="shared" ca="1" si="16"/>
        <v>0.19921771419428777</v>
      </c>
      <c r="P38" s="38">
        <f t="shared" ca="1" si="17"/>
        <v>9.8333328374923177</v>
      </c>
      <c r="Q38" s="38">
        <f t="shared" ca="1" si="18"/>
        <v>0.72424446169043855</v>
      </c>
      <c r="R38" s="28">
        <f t="shared" ca="1" si="19"/>
        <v>2.7588084473565588E-2</v>
      </c>
    </row>
    <row r="39" spans="1:18">
      <c r="A39" s="89">
        <v>16927</v>
      </c>
      <c r="B39" s="89">
        <v>0.1749710000003688</v>
      </c>
      <c r="C39" s="89">
        <v>0.05</v>
      </c>
      <c r="D39" s="90">
        <f t="shared" si="5"/>
        <v>1.6927000000000001</v>
      </c>
      <c r="E39" s="90">
        <f t="shared" si="6"/>
        <v>0.1749710000003688</v>
      </c>
      <c r="F39" s="38">
        <f t="shared" si="7"/>
        <v>8.4635000000000016E-2</v>
      </c>
      <c r="G39" s="38">
        <f t="shared" si="8"/>
        <v>8.7485500000184409E-3</v>
      </c>
      <c r="H39" s="38">
        <f t="shared" si="9"/>
        <v>0.14326166450000002</v>
      </c>
      <c r="I39" s="38">
        <f t="shared" si="10"/>
        <v>0.24249901949915006</v>
      </c>
      <c r="J39" s="38">
        <f t="shared" si="11"/>
        <v>0.41047809030621135</v>
      </c>
      <c r="K39" s="38">
        <f t="shared" si="12"/>
        <v>1.4808670585031216E-2</v>
      </c>
      <c r="L39" s="38">
        <f t="shared" si="13"/>
        <v>2.506663669928234E-2</v>
      </c>
      <c r="M39" s="38">
        <f t="shared" ca="1" si="14"/>
        <v>0.20819749051523467</v>
      </c>
      <c r="N39" s="38">
        <f t="shared" ca="1" si="15"/>
        <v>5.5199983596723585E-5</v>
      </c>
      <c r="O39" s="95">
        <f t="shared" ca="1" si="16"/>
        <v>0.30001216363846839</v>
      </c>
      <c r="P39" s="38">
        <f t="shared" ca="1" si="17"/>
        <v>10.451039635269586</v>
      </c>
      <c r="Q39" s="38">
        <f t="shared" ca="1" si="18"/>
        <v>0.75601769118461881</v>
      </c>
      <c r="R39" s="28">
        <f t="shared" ca="1" si="19"/>
        <v>-3.322649051486587E-2</v>
      </c>
    </row>
    <row r="40" spans="1:18">
      <c r="A40" s="89">
        <v>16942.5</v>
      </c>
      <c r="B40" s="89">
        <v>0.16305250000004889</v>
      </c>
      <c r="C40" s="89">
        <v>0.05</v>
      </c>
      <c r="D40" s="90">
        <f t="shared" si="5"/>
        <v>1.69425</v>
      </c>
      <c r="E40" s="90">
        <f t="shared" si="6"/>
        <v>0.16305250000004889</v>
      </c>
      <c r="F40" s="38">
        <f t="shared" si="7"/>
        <v>8.471250000000001E-2</v>
      </c>
      <c r="G40" s="38">
        <f t="shared" si="8"/>
        <v>8.1526250000024444E-3</v>
      </c>
      <c r="H40" s="38">
        <f t="shared" si="9"/>
        <v>0.14352415312500003</v>
      </c>
      <c r="I40" s="38">
        <f t="shared" si="10"/>
        <v>0.24316579643203129</v>
      </c>
      <c r="J40" s="38">
        <f t="shared" si="11"/>
        <v>0.411983650604969</v>
      </c>
      <c r="K40" s="38">
        <f t="shared" si="12"/>
        <v>1.3812584906254142E-2</v>
      </c>
      <c r="L40" s="38">
        <f t="shared" si="13"/>
        <v>2.3401971977421082E-2</v>
      </c>
      <c r="M40" s="38">
        <f t="shared" ca="1" si="14"/>
        <v>0.20782263666866641</v>
      </c>
      <c r="N40" s="38">
        <f t="shared" ca="1" si="15"/>
        <v>1.0021825686633451E-4</v>
      </c>
      <c r="O40" s="95">
        <f t="shared" ca="1" si="16"/>
        <v>0.30544867155246475</v>
      </c>
      <c r="P40" s="38">
        <f t="shared" ca="1" si="17"/>
        <v>10.481327157164969</v>
      </c>
      <c r="Q40" s="38">
        <f t="shared" ca="1" si="18"/>
        <v>0.75755817933480896</v>
      </c>
      <c r="R40" s="28">
        <f t="shared" ca="1" si="19"/>
        <v>-4.4770136668617511E-2</v>
      </c>
    </row>
    <row r="41" spans="1:18">
      <c r="A41" s="89">
        <v>17035.5</v>
      </c>
      <c r="B41" s="89">
        <v>0.21454150000499794</v>
      </c>
      <c r="C41" s="89">
        <v>0.05</v>
      </c>
      <c r="D41" s="90">
        <f t="shared" si="5"/>
        <v>1.7035499999999999</v>
      </c>
      <c r="E41" s="90">
        <f t="shared" si="6"/>
        <v>0.21454150000499794</v>
      </c>
      <c r="F41" s="38">
        <f t="shared" si="7"/>
        <v>8.5177500000000003E-2</v>
      </c>
      <c r="G41" s="38">
        <f t="shared" si="8"/>
        <v>1.0727075000249898E-2</v>
      </c>
      <c r="H41" s="38">
        <f t="shared" si="9"/>
        <v>0.14510413012500001</v>
      </c>
      <c r="I41" s="38">
        <f t="shared" si="10"/>
        <v>0.24719214087444374</v>
      </c>
      <c r="J41" s="38">
        <f t="shared" si="11"/>
        <v>0.42110417158665864</v>
      </c>
      <c r="K41" s="38">
        <f t="shared" si="12"/>
        <v>1.8274108616675711E-2</v>
      </c>
      <c r="L41" s="38">
        <f t="shared" si="13"/>
        <v>3.1130857733937905E-2</v>
      </c>
      <c r="M41" s="38">
        <f t="shared" ca="1" si="14"/>
        <v>0.20557983173926711</v>
      </c>
      <c r="N41" s="38">
        <f t="shared" ca="1" si="15"/>
        <v>4.0155749052503534E-6</v>
      </c>
      <c r="O41" s="95">
        <f t="shared" ca="1" si="16"/>
        <v>0.33886872741600482</v>
      </c>
      <c r="P41" s="38">
        <f t="shared" ca="1" si="17"/>
        <v>10.662187394741947</v>
      </c>
      <c r="Q41" s="38">
        <f t="shared" ca="1" si="18"/>
        <v>0.76672249644724522</v>
      </c>
      <c r="R41" s="28">
        <f t="shared" ca="1" si="19"/>
        <v>8.9616682657308322E-3</v>
      </c>
    </row>
    <row r="42" spans="1:18">
      <c r="A42" s="89">
        <v>17082</v>
      </c>
      <c r="B42" s="89">
        <v>0.22378599999501603</v>
      </c>
      <c r="C42" s="89">
        <v>0.05</v>
      </c>
      <c r="D42" s="90">
        <f t="shared" si="5"/>
        <v>1.7081999999999999</v>
      </c>
      <c r="E42" s="90">
        <f t="shared" si="6"/>
        <v>0.22378599999501603</v>
      </c>
      <c r="F42" s="38">
        <f t="shared" si="7"/>
        <v>8.541E-2</v>
      </c>
      <c r="G42" s="38">
        <f t="shared" si="8"/>
        <v>1.1189299999750803E-2</v>
      </c>
      <c r="H42" s="38">
        <f t="shared" si="9"/>
        <v>0.145897362</v>
      </c>
      <c r="I42" s="38">
        <f t="shared" si="10"/>
        <v>0.24922187376839999</v>
      </c>
      <c r="J42" s="38">
        <f t="shared" si="11"/>
        <v>0.42572080477118085</v>
      </c>
      <c r="K42" s="38">
        <f t="shared" si="12"/>
        <v>1.9113562259574321E-2</v>
      </c>
      <c r="L42" s="38">
        <f t="shared" si="13"/>
        <v>3.2649787051804852E-2</v>
      </c>
      <c r="M42" s="38">
        <f t="shared" ca="1" si="14"/>
        <v>0.2044624909424311</v>
      </c>
      <c r="N42" s="38">
        <f t="shared" ca="1" si="15"/>
        <v>1.8669900105266577E-5</v>
      </c>
      <c r="O42" s="95">
        <f t="shared" ca="1" si="16"/>
        <v>0.35608155384225226</v>
      </c>
      <c r="P42" s="38">
        <f t="shared" ca="1" si="17"/>
        <v>10.752045242151366</v>
      </c>
      <c r="Q42" s="38">
        <f t="shared" ca="1" si="18"/>
        <v>0.771253403782167</v>
      </c>
      <c r="R42" s="28">
        <f t="shared" ca="1" si="19"/>
        <v>1.9323509052584925E-2</v>
      </c>
    </row>
    <row r="43" spans="1:18">
      <c r="A43" s="89">
        <v>25795</v>
      </c>
      <c r="B43" s="89">
        <v>7.8535000000556465E-2</v>
      </c>
      <c r="C43" s="89">
        <v>0.05</v>
      </c>
      <c r="D43" s="90">
        <f t="shared" si="5"/>
        <v>2.5794999999999999</v>
      </c>
      <c r="E43" s="90">
        <f t="shared" si="6"/>
        <v>7.8535000000556465E-2</v>
      </c>
      <c r="F43" s="38">
        <f t="shared" si="7"/>
        <v>0.12897500000000001</v>
      </c>
      <c r="G43" s="38">
        <f t="shared" si="8"/>
        <v>3.9267500000278238E-3</v>
      </c>
      <c r="H43" s="38">
        <f t="shared" si="9"/>
        <v>0.33269101249999999</v>
      </c>
      <c r="I43" s="38">
        <f t="shared" si="10"/>
        <v>0.85817646674374992</v>
      </c>
      <c r="J43" s="38">
        <f t="shared" si="11"/>
        <v>2.2136661959655028</v>
      </c>
      <c r="K43" s="38">
        <f t="shared" si="12"/>
        <v>1.012905162507177E-2</v>
      </c>
      <c r="L43" s="38">
        <f t="shared" si="13"/>
        <v>2.6127888666872632E-2</v>
      </c>
      <c r="M43" s="38">
        <f t="shared" ca="1" si="14"/>
        <v>4.2887853980943302E-2</v>
      </c>
      <c r="N43" s="38">
        <f t="shared" ca="1" si="15"/>
        <v>6.3535950967181135E-5</v>
      </c>
      <c r="O43" s="95">
        <f t="shared" ca="1" si="16"/>
        <v>3.5225041763546114</v>
      </c>
      <c r="P43" s="38">
        <f t="shared" ca="1" si="17"/>
        <v>14.321048043103849</v>
      </c>
      <c r="Q43" s="38">
        <f t="shared" ca="1" si="18"/>
        <v>0.77540168665609077</v>
      </c>
      <c r="R43" s="28">
        <f t="shared" ca="1" si="19"/>
        <v>3.5647146019613163E-2</v>
      </c>
    </row>
    <row r="44" spans="1:18">
      <c r="A44" s="89">
        <v>27071.5</v>
      </c>
      <c r="B44" s="89">
        <v>-4.9430500002927147E-2</v>
      </c>
      <c r="C44" s="89">
        <v>0.05</v>
      </c>
      <c r="D44" s="90">
        <f t="shared" si="5"/>
        <v>2.7071499999999999</v>
      </c>
      <c r="E44" s="90">
        <f t="shared" si="6"/>
        <v>-4.9430500002927147E-2</v>
      </c>
      <c r="F44" s="38">
        <f t="shared" si="7"/>
        <v>0.13535749999999999</v>
      </c>
      <c r="G44" s="38">
        <f t="shared" si="8"/>
        <v>-2.4715250001463573E-3</v>
      </c>
      <c r="H44" s="38">
        <f t="shared" si="9"/>
        <v>0.36643305612499999</v>
      </c>
      <c r="I44" s="38">
        <f t="shared" si="10"/>
        <v>0.99198924788879372</v>
      </c>
      <c r="J44" s="38">
        <f t="shared" si="11"/>
        <v>2.685463692422148</v>
      </c>
      <c r="K44" s="38">
        <f t="shared" si="12"/>
        <v>-6.6907889041462115E-3</v>
      </c>
      <c r="L44" s="38">
        <f t="shared" si="13"/>
        <v>-1.8112969181859416E-2</v>
      </c>
      <c r="M44" s="38">
        <f t="shared" ca="1" si="14"/>
        <v>2.7200717281696818E-2</v>
      </c>
      <c r="N44" s="38">
        <f t="shared" ca="1" si="15"/>
        <v>2.9361717312616258E-4</v>
      </c>
      <c r="O44" s="95">
        <f t="shared" ca="1" si="16"/>
        <v>3.3165420054405801</v>
      </c>
      <c r="P44" s="38">
        <f t="shared" ca="1" si="17"/>
        <v>12.3405266810651</v>
      </c>
      <c r="Q44" s="38">
        <f t="shared" ca="1" si="18"/>
        <v>0.64068976822249069</v>
      </c>
      <c r="R44" s="28">
        <f t="shared" ca="1" si="19"/>
        <v>-7.6631217284623965E-2</v>
      </c>
    </row>
    <row r="45" spans="1:18">
      <c r="A45" s="89">
        <v>27691.5</v>
      </c>
      <c r="B45" s="89">
        <v>2.1829500001331326E-2</v>
      </c>
      <c r="C45" s="89">
        <v>0.05</v>
      </c>
      <c r="D45" s="90">
        <f t="shared" si="5"/>
        <v>2.7691499999999998</v>
      </c>
      <c r="E45" s="90">
        <f t="shared" si="6"/>
        <v>2.1829500001331326E-2</v>
      </c>
      <c r="F45" s="38">
        <f t="shared" si="7"/>
        <v>0.13845749999999998</v>
      </c>
      <c r="G45" s="38">
        <f t="shared" si="8"/>
        <v>1.0914750000665663E-3</v>
      </c>
      <c r="H45" s="38">
        <f t="shared" si="9"/>
        <v>0.38340958612499992</v>
      </c>
      <c r="I45" s="38">
        <f t="shared" si="10"/>
        <v>1.0617186554180436</v>
      </c>
      <c r="J45" s="38">
        <f t="shared" si="11"/>
        <v>2.9400582146508749</v>
      </c>
      <c r="K45" s="38">
        <f t="shared" si="12"/>
        <v>3.0224579964343318E-3</v>
      </c>
      <c r="L45" s="38">
        <f t="shared" si="13"/>
        <v>8.3696395608261285E-3</v>
      </c>
      <c r="M45" s="38">
        <f t="shared" ca="1" si="14"/>
        <v>2.0317670468838589E-2</v>
      </c>
      <c r="N45" s="38">
        <f t="shared" ca="1" si="15"/>
        <v>1.1428142676586034E-7</v>
      </c>
      <c r="O45" s="95">
        <f t="shared" ca="1" si="16"/>
        <v>3.1387675396073851</v>
      </c>
      <c r="P45" s="38">
        <f t="shared" ca="1" si="17"/>
        <v>11.217358204298256</v>
      </c>
      <c r="Q45" s="38">
        <f t="shared" ca="1" si="18"/>
        <v>0.5686461661336033</v>
      </c>
      <c r="R45" s="28">
        <f t="shared" ca="1" si="19"/>
        <v>1.5118295324927367E-3</v>
      </c>
    </row>
    <row r="46" spans="1:18">
      <c r="A46" s="89">
        <v>28599.5</v>
      </c>
      <c r="B46" s="89">
        <v>2.5313500002084766E-2</v>
      </c>
      <c r="C46" s="89">
        <v>0.05</v>
      </c>
      <c r="D46" s="90">
        <f t="shared" si="5"/>
        <v>2.85995</v>
      </c>
      <c r="E46" s="90">
        <f t="shared" si="6"/>
        <v>2.5313500002084766E-2</v>
      </c>
      <c r="F46" s="38">
        <f t="shared" si="7"/>
        <v>0.1429975</v>
      </c>
      <c r="G46" s="38">
        <f t="shared" si="8"/>
        <v>1.2656750001042384E-3</v>
      </c>
      <c r="H46" s="38">
        <f t="shared" si="9"/>
        <v>0.408965700125</v>
      </c>
      <c r="I46" s="38">
        <f t="shared" si="10"/>
        <v>1.1696214540724938</v>
      </c>
      <c r="J46" s="38">
        <f t="shared" si="11"/>
        <v>3.3450588775746288</v>
      </c>
      <c r="K46" s="38">
        <f t="shared" si="12"/>
        <v>3.6197672165481165E-3</v>
      </c>
      <c r="L46" s="38">
        <f t="shared" si="13"/>
        <v>1.0352353250966785E-2</v>
      </c>
      <c r="M46" s="38">
        <f t="shared" ca="1" si="14"/>
        <v>1.1106070654486655E-2</v>
      </c>
      <c r="N46" s="38">
        <f t="shared" ca="1" si="15"/>
        <v>1.0092552433349606E-5</v>
      </c>
      <c r="O46" s="95">
        <f t="shared" ca="1" si="16"/>
        <v>2.7980120482041873</v>
      </c>
      <c r="P46" s="38">
        <f t="shared" ca="1" si="17"/>
        <v>9.4368250290015041</v>
      </c>
      <c r="Q46" s="38">
        <f t="shared" ca="1" si="18"/>
        <v>0.45894779901750626</v>
      </c>
      <c r="R46" s="28">
        <f t="shared" ca="1" si="19"/>
        <v>1.4207429347598111E-2</v>
      </c>
    </row>
    <row r="47" spans="1:18">
      <c r="A47" s="89">
        <v>28622</v>
      </c>
      <c r="B47" s="89">
        <v>1.0205999999016058E-2</v>
      </c>
      <c r="C47" s="89">
        <v>0.05</v>
      </c>
      <c r="D47" s="90">
        <f t="shared" si="5"/>
        <v>2.8622000000000001</v>
      </c>
      <c r="E47" s="90">
        <f t="shared" si="6"/>
        <v>1.0205999999016058E-2</v>
      </c>
      <c r="F47" s="38">
        <f t="shared" si="7"/>
        <v>0.14311000000000001</v>
      </c>
      <c r="G47" s="38">
        <f t="shared" si="8"/>
        <v>5.1029999995080291E-4</v>
      </c>
      <c r="H47" s="38">
        <f t="shared" si="9"/>
        <v>0.40960944200000005</v>
      </c>
      <c r="I47" s="38">
        <f t="shared" si="10"/>
        <v>1.1723841448924002</v>
      </c>
      <c r="J47" s="38">
        <f t="shared" si="11"/>
        <v>3.3555978995110278</v>
      </c>
      <c r="K47" s="38">
        <f t="shared" si="12"/>
        <v>1.4605806598591881E-3</v>
      </c>
      <c r="L47" s="38">
        <f t="shared" si="13"/>
        <v>4.180473964648968E-3</v>
      </c>
      <c r="M47" s="38">
        <f t="shared" ca="1" si="14"/>
        <v>1.0890918844438824E-2</v>
      </c>
      <c r="N47" s="38">
        <f t="shared" ca="1" si="15"/>
        <v>2.3455691240762752E-8</v>
      </c>
      <c r="O47" s="95">
        <f t="shared" ca="1" si="16"/>
        <v>2.7884828252850737</v>
      </c>
      <c r="P47" s="38">
        <f t="shared" ca="1" si="17"/>
        <v>9.3911800177977245</v>
      </c>
      <c r="Q47" s="38">
        <f t="shared" ca="1" si="18"/>
        <v>0.4562000946738396</v>
      </c>
      <c r="R47" s="28">
        <f t="shared" ca="1" si="19"/>
        <v>-6.8491884542276615E-4</v>
      </c>
    </row>
    <row r="48" spans="1:18">
      <c r="A48" s="89">
        <v>28859</v>
      </c>
      <c r="B48" s="89">
        <v>3.480699999636272E-2</v>
      </c>
      <c r="C48" s="89">
        <v>0.05</v>
      </c>
      <c r="D48" s="90">
        <f t="shared" si="5"/>
        <v>2.8858999999999999</v>
      </c>
      <c r="E48" s="90">
        <f t="shared" si="6"/>
        <v>3.480699999636272E-2</v>
      </c>
      <c r="F48" s="38">
        <f t="shared" si="7"/>
        <v>0.14429500000000001</v>
      </c>
      <c r="G48" s="38">
        <f t="shared" si="8"/>
        <v>1.740349999818136E-3</v>
      </c>
      <c r="H48" s="38">
        <f t="shared" si="9"/>
        <v>0.4164209405</v>
      </c>
      <c r="I48" s="38">
        <f t="shared" si="10"/>
        <v>1.20174919218895</v>
      </c>
      <c r="J48" s="38">
        <f t="shared" si="11"/>
        <v>3.4681279937380909</v>
      </c>
      <c r="K48" s="38">
        <f t="shared" si="12"/>
        <v>5.0224760644751584E-3</v>
      </c>
      <c r="L48" s="38">
        <f t="shared" si="13"/>
        <v>1.4494363674468859E-2</v>
      </c>
      <c r="M48" s="38">
        <f t="shared" ca="1" si="14"/>
        <v>8.6631621751993571E-3</v>
      </c>
      <c r="N48" s="38">
        <f t="shared" ca="1" si="15"/>
        <v>3.4175012800964597E-5</v>
      </c>
      <c r="O48" s="95">
        <f t="shared" ca="1" si="16"/>
        <v>2.6852494896803383</v>
      </c>
      <c r="P48" s="38">
        <f t="shared" ca="1" si="17"/>
        <v>8.9071601626093528</v>
      </c>
      <c r="Q48" s="38">
        <f t="shared" ca="1" si="18"/>
        <v>0.42725111915831537</v>
      </c>
      <c r="R48" s="28">
        <f t="shared" ca="1" si="19"/>
        <v>2.6143837821163363E-2</v>
      </c>
    </row>
    <row r="49" spans="1:18">
      <c r="A49" s="89">
        <v>29486</v>
      </c>
      <c r="B49" s="89">
        <v>-1.112200000352459E-2</v>
      </c>
      <c r="C49" s="89">
        <v>0.05</v>
      </c>
      <c r="D49" s="90">
        <f t="shared" si="5"/>
        <v>2.9485999999999999</v>
      </c>
      <c r="E49" s="90">
        <f t="shared" si="6"/>
        <v>-1.112200000352459E-2</v>
      </c>
      <c r="F49" s="38">
        <f t="shared" si="7"/>
        <v>0.14743000000000001</v>
      </c>
      <c r="G49" s="38">
        <f t="shared" si="8"/>
        <v>-5.5610000017622949E-4</v>
      </c>
      <c r="H49" s="38">
        <f t="shared" si="9"/>
        <v>0.43471209799999999</v>
      </c>
      <c r="I49" s="38">
        <f t="shared" si="10"/>
        <v>1.2817920921627999</v>
      </c>
      <c r="J49" s="38">
        <f t="shared" si="11"/>
        <v>3.7794921629512315</v>
      </c>
      <c r="K49" s="38">
        <f t="shared" si="12"/>
        <v>-1.6397164605196303E-3</v>
      </c>
      <c r="L49" s="38">
        <f t="shared" si="13"/>
        <v>-4.8348679554881813E-3</v>
      </c>
      <c r="M49" s="38">
        <f t="shared" ca="1" si="14"/>
        <v>3.1086789076261168E-3</v>
      </c>
      <c r="N49" s="38">
        <f t="shared" ca="1" si="15"/>
        <v>1.0125611113613475E-5</v>
      </c>
      <c r="O49" s="95">
        <f t="shared" ca="1" si="16"/>
        <v>2.3894743782427241</v>
      </c>
      <c r="P49" s="38">
        <f t="shared" ca="1" si="17"/>
        <v>7.6072361080798121</v>
      </c>
      <c r="Q49" s="38">
        <f t="shared" ca="1" si="18"/>
        <v>0.35117613597646652</v>
      </c>
      <c r="R49" s="28">
        <f t="shared" ca="1" si="19"/>
        <v>-1.4230678911150707E-2</v>
      </c>
    </row>
    <row r="50" spans="1:18">
      <c r="A50" s="89">
        <v>29627.5</v>
      </c>
      <c r="B50" s="89">
        <v>-4.1442499998083804E-2</v>
      </c>
      <c r="C50" s="89">
        <v>0.05</v>
      </c>
      <c r="D50" s="90">
        <f t="shared" si="5"/>
        <v>2.9627500000000002</v>
      </c>
      <c r="E50" s="90">
        <f t="shared" si="6"/>
        <v>-4.1442499998083804E-2</v>
      </c>
      <c r="F50" s="38">
        <f t="shared" si="7"/>
        <v>0.14813750000000001</v>
      </c>
      <c r="G50" s="38">
        <f t="shared" si="8"/>
        <v>-2.0721249999041901E-3</v>
      </c>
      <c r="H50" s="38">
        <f t="shared" si="9"/>
        <v>0.43889437812500004</v>
      </c>
      <c r="I50" s="38">
        <f t="shared" si="10"/>
        <v>1.300334318789844</v>
      </c>
      <c r="J50" s="38">
        <f t="shared" si="11"/>
        <v>3.8525655029946106</v>
      </c>
      <c r="K50" s="38">
        <f t="shared" si="12"/>
        <v>-6.1391883434661395E-3</v>
      </c>
      <c r="L50" s="38">
        <f t="shared" si="13"/>
        <v>-1.8188880264604305E-2</v>
      </c>
      <c r="M50" s="38">
        <f t="shared" ca="1" si="14"/>
        <v>1.9232442661993865E-3</v>
      </c>
      <c r="N50" s="38">
        <f t="shared" ca="1" si="15"/>
        <v>9.4029388779760532E-5</v>
      </c>
      <c r="O50" s="95">
        <f t="shared" ca="1" si="16"/>
        <v>2.3187891783736432</v>
      </c>
      <c r="P50" s="38">
        <f t="shared" ca="1" si="17"/>
        <v>7.3121057273872099</v>
      </c>
      <c r="Q50" s="38">
        <f t="shared" ca="1" si="18"/>
        <v>0.33424434437409495</v>
      </c>
      <c r="R50" s="28">
        <f t="shared" ca="1" si="19"/>
        <v>-4.336574426428319E-2</v>
      </c>
    </row>
    <row r="51" spans="1:18">
      <c r="A51" s="89">
        <v>30183.5</v>
      </c>
      <c r="B51" s="89">
        <v>2.5454999995417893E-3</v>
      </c>
      <c r="C51" s="89">
        <v>0.05</v>
      </c>
      <c r="D51" s="90">
        <f t="shared" si="5"/>
        <v>3.0183499999999999</v>
      </c>
      <c r="E51" s="90">
        <f t="shared" si="6"/>
        <v>2.5454999995417893E-3</v>
      </c>
      <c r="F51" s="38">
        <f t="shared" si="7"/>
        <v>0.15091750000000001</v>
      </c>
      <c r="G51" s="38">
        <f t="shared" si="8"/>
        <v>1.2727499997708947E-4</v>
      </c>
      <c r="H51" s="38">
        <f t="shared" si="9"/>
        <v>0.45552183612500002</v>
      </c>
      <c r="I51" s="38">
        <f t="shared" si="10"/>
        <v>1.3749243340678938</v>
      </c>
      <c r="J51" s="38">
        <f t="shared" si="11"/>
        <v>4.1500028637338273</v>
      </c>
      <c r="K51" s="38">
        <f t="shared" si="12"/>
        <v>3.8416049618084796E-4</v>
      </c>
      <c r="L51" s="38">
        <f t="shared" si="13"/>
        <v>1.1595308336474625E-3</v>
      </c>
      <c r="M51" s="38">
        <f t="shared" ca="1" si="14"/>
        <v>-2.4918914049011365E-3</v>
      </c>
      <c r="N51" s="38">
        <f t="shared" ca="1" si="15"/>
        <v>1.2687656080777737E-6</v>
      </c>
      <c r="O51" s="95">
        <f t="shared" ca="1" si="16"/>
        <v>2.0301861159197609</v>
      </c>
      <c r="P51" s="38">
        <f t="shared" ca="1" si="17"/>
        <v>6.1567419175419147</v>
      </c>
      <c r="Q51" s="38">
        <f t="shared" ca="1" si="18"/>
        <v>0.2692189879237698</v>
      </c>
      <c r="R51" s="28">
        <f t="shared" ca="1" si="19"/>
        <v>5.0373914044429258E-3</v>
      </c>
    </row>
    <row r="52" spans="1:18">
      <c r="A52" s="89">
        <v>30199</v>
      </c>
      <c r="B52" s="89">
        <v>6.9627000004402362E-2</v>
      </c>
      <c r="C52" s="89">
        <v>0.05</v>
      </c>
      <c r="D52" s="90">
        <f t="shared" si="5"/>
        <v>3.0198999999999998</v>
      </c>
      <c r="E52" s="90">
        <f t="shared" si="6"/>
        <v>6.9627000004402362E-2</v>
      </c>
      <c r="F52" s="38">
        <f t="shared" si="7"/>
        <v>0.15099499999999999</v>
      </c>
      <c r="G52" s="38">
        <f t="shared" si="8"/>
        <v>3.4813500002201184E-3</v>
      </c>
      <c r="H52" s="38">
        <f t="shared" si="9"/>
        <v>0.45598980049999993</v>
      </c>
      <c r="I52" s="38">
        <f t="shared" si="10"/>
        <v>1.3770435985299496</v>
      </c>
      <c r="J52" s="38">
        <f t="shared" si="11"/>
        <v>4.1585339632005942</v>
      </c>
      <c r="K52" s="38">
        <f t="shared" si="12"/>
        <v>1.0513328865664735E-2</v>
      </c>
      <c r="L52" s="38">
        <f t="shared" si="13"/>
        <v>3.1749201841420931E-2</v>
      </c>
      <c r="M52" s="38">
        <f t="shared" ca="1" si="14"/>
        <v>-2.609428644374634E-3</v>
      </c>
      <c r="N52" s="38">
        <f t="shared" ca="1" si="15"/>
        <v>2.6090508119649248E-4</v>
      </c>
      <c r="O52" s="95">
        <f t="shared" ca="1" si="16"/>
        <v>2.0219346610309228</v>
      </c>
      <c r="P52" s="38">
        <f t="shared" ca="1" si="17"/>
        <v>6.1247678099655039</v>
      </c>
      <c r="Q52" s="38">
        <f t="shared" ca="1" si="18"/>
        <v>0.26744908056888189</v>
      </c>
      <c r="R52" s="28">
        <f t="shared" ca="1" si="19"/>
        <v>7.2236428648776996E-2</v>
      </c>
    </row>
    <row r="53" spans="1:18">
      <c r="A53" s="89">
        <v>31556.5</v>
      </c>
      <c r="B53" s="89">
        <v>-2.1525500000279862E-2</v>
      </c>
      <c r="C53" s="89">
        <v>0.05</v>
      </c>
      <c r="D53" s="90">
        <f t="shared" si="5"/>
        <v>3.1556500000000001</v>
      </c>
      <c r="E53" s="90">
        <f t="shared" si="6"/>
        <v>-2.1525500000279862E-2</v>
      </c>
      <c r="F53" s="38">
        <f t="shared" si="7"/>
        <v>0.15778250000000002</v>
      </c>
      <c r="G53" s="38">
        <f t="shared" si="8"/>
        <v>-1.0762750000139932E-3</v>
      </c>
      <c r="H53" s="38">
        <f t="shared" si="9"/>
        <v>0.49790634612500007</v>
      </c>
      <c r="I53" s="38">
        <f t="shared" si="10"/>
        <v>1.5712181611493565</v>
      </c>
      <c r="J53" s="38">
        <f t="shared" si="11"/>
        <v>4.9582145902309671</v>
      </c>
      <c r="K53" s="38">
        <f t="shared" si="12"/>
        <v>-3.3963472037941574E-3</v>
      </c>
      <c r="L53" s="38">
        <f t="shared" si="13"/>
        <v>-1.0717683053653034E-2</v>
      </c>
      <c r="M53" s="38">
        <f t="shared" ca="1" si="14"/>
        <v>-1.173637085557655E-2</v>
      </c>
      <c r="N53" s="38">
        <f t="shared" ca="1" si="15"/>
        <v>4.7913524705839904E-6</v>
      </c>
      <c r="O53" s="95">
        <f t="shared" ca="1" si="16"/>
        <v>1.2826493468660209</v>
      </c>
      <c r="P53" s="38">
        <f t="shared" ca="1" si="17"/>
        <v>3.4570456209727425</v>
      </c>
      <c r="Q53" s="38">
        <f t="shared" ca="1" si="18"/>
        <v>0.12657247514123274</v>
      </c>
      <c r="R53" s="28">
        <f t="shared" ca="1" si="19"/>
        <v>-9.7891291447033124E-3</v>
      </c>
    </row>
    <row r="54" spans="1:18">
      <c r="A54" s="89">
        <v>32123</v>
      </c>
      <c r="B54" s="89">
        <v>2.6790000047185458E-3</v>
      </c>
      <c r="C54" s="89">
        <v>0.05</v>
      </c>
      <c r="D54" s="90">
        <f t="shared" si="5"/>
        <v>3.2122999999999999</v>
      </c>
      <c r="E54" s="90">
        <f t="shared" si="6"/>
        <v>2.6790000047185458E-3</v>
      </c>
      <c r="F54" s="38">
        <f t="shared" si="7"/>
        <v>0.16061500000000001</v>
      </c>
      <c r="G54" s="38">
        <f t="shared" si="8"/>
        <v>1.339500002359273E-4</v>
      </c>
      <c r="H54" s="38">
        <f t="shared" si="9"/>
        <v>0.51594356450000001</v>
      </c>
      <c r="I54" s="38">
        <f t="shared" si="10"/>
        <v>1.6573655122433499</v>
      </c>
      <c r="J54" s="38">
        <f t="shared" si="11"/>
        <v>5.3239552349793131</v>
      </c>
      <c r="K54" s="38">
        <f t="shared" si="12"/>
        <v>4.3028758575786925E-4</v>
      </c>
      <c r="L54" s="38">
        <f t="shared" si="13"/>
        <v>1.3822128117300034E-3</v>
      </c>
      <c r="M54" s="38">
        <f t="shared" ca="1" si="14"/>
        <v>-1.4862678472725932E-2</v>
      </c>
      <c r="N54" s="38">
        <f t="shared" ca="1" si="15"/>
        <v>1.5385524190301939E-5</v>
      </c>
      <c r="O54" s="95">
        <f t="shared" ca="1" si="16"/>
        <v>0.98203678963917251</v>
      </c>
      <c r="P54" s="38">
        <f t="shared" ca="1" si="17"/>
        <v>2.4740973867264247</v>
      </c>
      <c r="Q54" s="38">
        <f t="shared" ca="1" si="18"/>
        <v>7.9266644665115196E-2</v>
      </c>
      <c r="R54" s="28">
        <f t="shared" ca="1" si="19"/>
        <v>1.7541678477444478E-2</v>
      </c>
    </row>
    <row r="55" spans="1:18">
      <c r="A55" s="89">
        <v>32636</v>
      </c>
      <c r="B55" s="89">
        <v>4.8827999999048188E-2</v>
      </c>
      <c r="C55" s="89">
        <v>0.05</v>
      </c>
      <c r="D55" s="90">
        <f t="shared" si="5"/>
        <v>3.2635999999999998</v>
      </c>
      <c r="E55" s="90">
        <f t="shared" si="6"/>
        <v>4.8827999999048188E-2</v>
      </c>
      <c r="F55" s="38">
        <f t="shared" si="7"/>
        <v>0.16317999999999999</v>
      </c>
      <c r="G55" s="38">
        <f t="shared" si="8"/>
        <v>2.4413999999524094E-3</v>
      </c>
      <c r="H55" s="38">
        <f t="shared" si="9"/>
        <v>0.53255424799999995</v>
      </c>
      <c r="I55" s="38">
        <f t="shared" si="10"/>
        <v>1.7380440437727998</v>
      </c>
      <c r="J55" s="38">
        <f t="shared" si="11"/>
        <v>5.6722805412569093</v>
      </c>
      <c r="K55" s="38">
        <f t="shared" si="12"/>
        <v>7.9677530398446824E-3</v>
      </c>
      <c r="L55" s="38">
        <f t="shared" si="13"/>
        <v>2.6003558820837103E-2</v>
      </c>
      <c r="M55" s="38">
        <f t="shared" ca="1" si="14"/>
        <v>-1.7346988403939889E-2</v>
      </c>
      <c r="N55" s="38">
        <f t="shared" ca="1" si="15"/>
        <v>2.1895645450678032E-4</v>
      </c>
      <c r="O55" s="95">
        <f t="shared" ca="1" si="16"/>
        <v>0.72627888089189496</v>
      </c>
      <c r="P55" s="38">
        <f t="shared" ca="1" si="17"/>
        <v>1.6863205748657639</v>
      </c>
      <c r="Q55" s="38">
        <f t="shared" ca="1" si="18"/>
        <v>4.4449740335422545E-2</v>
      </c>
      <c r="R55" s="28">
        <f t="shared" ca="1" si="19"/>
        <v>6.6174988402988077E-2</v>
      </c>
    </row>
    <row r="56" spans="1:18">
      <c r="A56" s="89">
        <v>32650</v>
      </c>
      <c r="B56" s="89">
        <v>-4.454999999870779E-2</v>
      </c>
      <c r="C56" s="89">
        <v>0.05</v>
      </c>
      <c r="D56" s="90">
        <f t="shared" si="5"/>
        <v>3.2650000000000001</v>
      </c>
      <c r="E56" s="90">
        <f t="shared" si="6"/>
        <v>-4.454999999870779E-2</v>
      </c>
      <c r="F56" s="38">
        <f t="shared" si="7"/>
        <v>0.16325000000000001</v>
      </c>
      <c r="G56" s="38">
        <f t="shared" si="8"/>
        <v>-2.2274999999353897E-3</v>
      </c>
      <c r="H56" s="38">
        <f t="shared" si="9"/>
        <v>0.53301125000000005</v>
      </c>
      <c r="I56" s="38">
        <f t="shared" si="10"/>
        <v>1.7402817312500003</v>
      </c>
      <c r="J56" s="38">
        <f t="shared" si="11"/>
        <v>5.6820198525312513</v>
      </c>
      <c r="K56" s="38">
        <f t="shared" si="12"/>
        <v>-7.2727874997890471E-3</v>
      </c>
      <c r="L56" s="38">
        <f t="shared" si="13"/>
        <v>-2.374565118681124E-2</v>
      </c>
      <c r="M56" s="38">
        <f t="shared" ca="1" si="14"/>
        <v>-1.7410166613198053E-2</v>
      </c>
      <c r="N56" s="38">
        <f t="shared" ca="1" si="15"/>
        <v>3.6828527809661449E-5</v>
      </c>
      <c r="O56" s="95">
        <f t="shared" ca="1" si="16"/>
        <v>0.71960012367886261</v>
      </c>
      <c r="P56" s="38">
        <f t="shared" ca="1" si="17"/>
        <v>1.6664157730169593</v>
      </c>
      <c r="Q56" s="38">
        <f t="shared" ca="1" si="18"/>
        <v>4.3620299977145428E-2</v>
      </c>
      <c r="R56" s="28">
        <f t="shared" ca="1" si="19"/>
        <v>-2.7139833385509737E-2</v>
      </c>
    </row>
    <row r="57" spans="1:18">
      <c r="A57" s="89">
        <v>33909</v>
      </c>
      <c r="B57" s="89">
        <v>-8.5430000035557896E-3</v>
      </c>
      <c r="C57" s="89">
        <v>0.05</v>
      </c>
      <c r="D57" s="90">
        <f t="shared" si="5"/>
        <v>3.3908999999999998</v>
      </c>
      <c r="E57" s="90">
        <f t="shared" si="6"/>
        <v>-8.5430000035557896E-3</v>
      </c>
      <c r="F57" s="38">
        <f t="shared" si="7"/>
        <v>0.169545</v>
      </c>
      <c r="G57" s="38">
        <f t="shared" si="8"/>
        <v>-4.2715000017778948E-4</v>
      </c>
      <c r="H57" s="38">
        <f t="shared" si="9"/>
        <v>0.5749101405</v>
      </c>
      <c r="I57" s="38">
        <f t="shared" si="10"/>
        <v>1.9494627954214498</v>
      </c>
      <c r="J57" s="38">
        <f t="shared" si="11"/>
        <v>6.6104333929945938</v>
      </c>
      <c r="K57" s="38">
        <f t="shared" si="12"/>
        <v>-1.4484229356028662E-3</v>
      </c>
      <c r="L57" s="38">
        <f t="shared" si="13"/>
        <v>-4.9114573323357589E-3</v>
      </c>
      <c r="M57" s="38">
        <f t="shared" ca="1" si="14"/>
        <v>-2.2088160360182463E-2</v>
      </c>
      <c r="N57" s="38">
        <f t="shared" ca="1" si="15"/>
        <v>9.1735684543365421E-6</v>
      </c>
      <c r="O57" s="95">
        <f t="shared" ca="1" si="16"/>
        <v>0.21578481286815024</v>
      </c>
      <c r="P57" s="38">
        <f t="shared" ca="1" si="17"/>
        <v>0.309379144747776</v>
      </c>
      <c r="Q57" s="38">
        <f t="shared" ca="1" si="18"/>
        <v>4.4141616405336148E-4</v>
      </c>
      <c r="R57" s="28">
        <f t="shared" ca="1" si="19"/>
        <v>1.3545160356626673E-2</v>
      </c>
    </row>
    <row r="58" spans="1:18">
      <c r="A58" s="89">
        <v>35406</v>
      </c>
      <c r="B58" s="89">
        <v>-1.1961999996856321E-2</v>
      </c>
      <c r="C58" s="89">
        <v>0.05</v>
      </c>
      <c r="D58" s="90">
        <f t="shared" si="5"/>
        <v>3.5406</v>
      </c>
      <c r="E58" s="90">
        <f t="shared" si="6"/>
        <v>-1.1961999996856321E-2</v>
      </c>
      <c r="F58" s="38">
        <f t="shared" si="7"/>
        <v>0.17703000000000002</v>
      </c>
      <c r="G58" s="38">
        <f t="shared" si="8"/>
        <v>-5.9809999984281612E-4</v>
      </c>
      <c r="H58" s="38">
        <f t="shared" si="9"/>
        <v>0.62679241800000007</v>
      </c>
      <c r="I58" s="38">
        <f t="shared" si="10"/>
        <v>2.2192212351708003</v>
      </c>
      <c r="J58" s="38">
        <f t="shared" si="11"/>
        <v>7.8573747052457357</v>
      </c>
      <c r="K58" s="38">
        <f t="shared" si="12"/>
        <v>-2.1176328594434747E-3</v>
      </c>
      <c r="L58" s="38">
        <f t="shared" si="13"/>
        <v>-7.4976909021455661E-3</v>
      </c>
      <c r="M58" s="38">
        <f t="shared" ca="1" si="14"/>
        <v>-2.5067156672949675E-2</v>
      </c>
      <c r="N58" s="38">
        <f t="shared" ca="1" si="15"/>
        <v>8.587256575247711E-6</v>
      </c>
      <c r="O58" s="95">
        <f t="shared" ca="1" si="16"/>
        <v>4.9681668206387457E-3</v>
      </c>
      <c r="P58" s="38">
        <f t="shared" ca="1" si="17"/>
        <v>0.18413274960781595</v>
      </c>
      <c r="Q58" s="38">
        <f t="shared" ca="1" si="18"/>
        <v>5.2159730674922508E-2</v>
      </c>
      <c r="R58" s="28">
        <f t="shared" ca="1" si="19"/>
        <v>1.3105156676093355E-2</v>
      </c>
    </row>
    <row r="59" spans="1:18">
      <c r="A59" s="89">
        <v>35800</v>
      </c>
      <c r="B59" s="89">
        <v>-1.9599999999627471E-2</v>
      </c>
      <c r="C59" s="89">
        <v>0.05</v>
      </c>
      <c r="D59" s="90">
        <f t="shared" si="5"/>
        <v>3.58</v>
      </c>
      <c r="E59" s="90">
        <f t="shared" si="6"/>
        <v>-1.9599999999627471E-2</v>
      </c>
      <c r="F59" s="38">
        <f t="shared" si="7"/>
        <v>0.17900000000000002</v>
      </c>
      <c r="G59" s="38">
        <f t="shared" si="8"/>
        <v>-9.7999999998137359E-4</v>
      </c>
      <c r="H59" s="38">
        <f t="shared" si="9"/>
        <v>0.64082000000000006</v>
      </c>
      <c r="I59" s="38">
        <f t="shared" si="10"/>
        <v>2.2941356000000002</v>
      </c>
      <c r="J59" s="38">
        <f t="shared" si="11"/>
        <v>8.2130054480000005</v>
      </c>
      <c r="K59" s="38">
        <f t="shared" si="12"/>
        <v>-3.5083999999333177E-3</v>
      </c>
      <c r="L59" s="38">
        <f t="shared" si="13"/>
        <v>-1.2560071999761278E-2</v>
      </c>
      <c r="M59" s="38">
        <f t="shared" ca="1" si="14"/>
        <v>-2.538469346770722E-2</v>
      </c>
      <c r="N59" s="38">
        <f t="shared" ca="1" si="15"/>
        <v>1.6731339259822258E-6</v>
      </c>
      <c r="O59" s="95">
        <f t="shared" ca="1" si="16"/>
        <v>5.0854122177567622E-2</v>
      </c>
      <c r="P59" s="38">
        <f t="shared" ca="1" si="17"/>
        <v>0.502143573149193</v>
      </c>
      <c r="Q59" s="38">
        <f t="shared" ca="1" si="18"/>
        <v>8.9237571461917548E-2</v>
      </c>
      <c r="R59" s="28">
        <f t="shared" ca="1" si="19"/>
        <v>5.784693468079749E-3</v>
      </c>
    </row>
    <row r="60" spans="1:18">
      <c r="A60" s="89">
        <v>36010.5</v>
      </c>
      <c r="B60" s="89">
        <v>-4.4783499994082376E-2</v>
      </c>
      <c r="C60" s="89">
        <v>0.05</v>
      </c>
      <c r="D60" s="90">
        <f t="shared" si="5"/>
        <v>3.6010499999999999</v>
      </c>
      <c r="E60" s="90">
        <f t="shared" si="6"/>
        <v>-4.4783499994082376E-2</v>
      </c>
      <c r="F60" s="38">
        <f t="shared" si="7"/>
        <v>0.1800525</v>
      </c>
      <c r="G60" s="38">
        <f t="shared" si="8"/>
        <v>-2.239174999704119E-3</v>
      </c>
      <c r="H60" s="38">
        <f t="shared" si="9"/>
        <v>0.64837805512500002</v>
      </c>
      <c r="I60" s="38">
        <f t="shared" si="10"/>
        <v>2.3348417954078813</v>
      </c>
      <c r="J60" s="38">
        <f t="shared" si="11"/>
        <v>8.4078820473535512</v>
      </c>
      <c r="K60" s="38">
        <f t="shared" si="12"/>
        <v>-8.0633811326845176E-3</v>
      </c>
      <c r="L60" s="38">
        <f t="shared" si="13"/>
        <v>-2.9036638627853582E-2</v>
      </c>
      <c r="M60" s="38">
        <f t="shared" ca="1" si="14"/>
        <v>-2.5474666276231961E-2</v>
      </c>
      <c r="N60" s="38">
        <f t="shared" ca="1" si="15"/>
        <v>1.8641552977179858E-5</v>
      </c>
      <c r="O60" s="95">
        <f t="shared" ca="1" si="16"/>
        <v>9.6571304903604438E-2</v>
      </c>
      <c r="P60" s="38">
        <f t="shared" ca="1" si="17"/>
        <v>0.74201375362476008</v>
      </c>
      <c r="Q60" s="38">
        <f t="shared" ca="1" si="18"/>
        <v>0.11364360294061597</v>
      </c>
      <c r="R60" s="28">
        <f t="shared" ca="1" si="19"/>
        <v>-1.9308833717850415E-2</v>
      </c>
    </row>
    <row r="61" spans="1:18">
      <c r="A61" s="89">
        <v>36758</v>
      </c>
      <c r="B61" s="89">
        <v>-2.8465999996114988E-2</v>
      </c>
      <c r="C61" s="89">
        <v>1</v>
      </c>
      <c r="D61" s="90">
        <f t="shared" si="5"/>
        <v>3.6758000000000002</v>
      </c>
      <c r="E61" s="90">
        <f t="shared" si="6"/>
        <v>-2.8465999996114988E-2</v>
      </c>
      <c r="F61" s="38">
        <f t="shared" si="7"/>
        <v>3.6758000000000002</v>
      </c>
      <c r="G61" s="38">
        <f t="shared" si="8"/>
        <v>-2.8465999996114988E-2</v>
      </c>
      <c r="H61" s="38">
        <f t="shared" si="9"/>
        <v>13.511505640000001</v>
      </c>
      <c r="I61" s="38">
        <f t="shared" si="10"/>
        <v>49.665592431512003</v>
      </c>
      <c r="J61" s="38">
        <f t="shared" si="11"/>
        <v>182.56078465975182</v>
      </c>
      <c r="K61" s="38">
        <f t="shared" si="12"/>
        <v>-0.10463532278571948</v>
      </c>
      <c r="L61" s="38">
        <f t="shared" si="13"/>
        <v>-0.38461851949574766</v>
      </c>
      <c r="M61" s="38">
        <f t="shared" ca="1" si="14"/>
        <v>-2.5345777946785386E-2</v>
      </c>
      <c r="N61" s="38">
        <f t="shared" ca="1" si="15"/>
        <v>9.7357856371226194E-6</v>
      </c>
      <c r="O61" s="95">
        <f t="shared" ca="1" si="16"/>
        <v>157.3268419493773</v>
      </c>
      <c r="P61" s="38">
        <f t="shared" ca="1" si="17"/>
        <v>810.35650667513141</v>
      </c>
      <c r="Q61" s="38">
        <f t="shared" ca="1" si="18"/>
        <v>91.368745353523721</v>
      </c>
      <c r="R61" s="28">
        <f t="shared" ca="1" si="19"/>
        <v>-3.1202220493296018E-3</v>
      </c>
    </row>
    <row r="62" spans="1:18">
      <c r="A62" s="89"/>
      <c r="B62" s="89"/>
      <c r="C62" s="89"/>
      <c r="D62" s="90">
        <f t="shared" si="5"/>
        <v>0</v>
      </c>
      <c r="E62" s="90">
        <f t="shared" si="6"/>
        <v>0</v>
      </c>
      <c r="F62" s="38">
        <f t="shared" si="7"/>
        <v>0</v>
      </c>
      <c r="G62" s="38">
        <f t="shared" si="8"/>
        <v>0</v>
      </c>
      <c r="H62" s="38">
        <f t="shared" si="9"/>
        <v>0</v>
      </c>
      <c r="I62" s="38">
        <f t="shared" si="10"/>
        <v>0</v>
      </c>
      <c r="J62" s="38">
        <f t="shared" si="11"/>
        <v>0</v>
      </c>
      <c r="K62" s="38">
        <f t="shared" si="12"/>
        <v>0</v>
      </c>
      <c r="L62" s="38">
        <f t="shared" si="13"/>
        <v>0</v>
      </c>
      <c r="M62" s="38">
        <f t="shared" ca="1" si="14"/>
        <v>0.79713246878045552</v>
      </c>
      <c r="N62" s="38">
        <f t="shared" ca="1" si="15"/>
        <v>0</v>
      </c>
      <c r="O62" s="95">
        <f t="shared" ca="1" si="16"/>
        <v>0</v>
      </c>
      <c r="P62" s="38">
        <f t="shared" ca="1" si="17"/>
        <v>0</v>
      </c>
      <c r="Q62" s="38">
        <f t="shared" ca="1" si="18"/>
        <v>0</v>
      </c>
      <c r="R62" s="28">
        <f t="shared" ca="1" si="19"/>
        <v>-0.79713246878045552</v>
      </c>
    </row>
    <row r="63" spans="1:18">
      <c r="A63" s="89"/>
      <c r="B63" s="89"/>
      <c r="C63" s="89"/>
      <c r="D63" s="90">
        <f t="shared" si="5"/>
        <v>0</v>
      </c>
      <c r="E63" s="90">
        <f t="shared" si="6"/>
        <v>0</v>
      </c>
      <c r="F63" s="38">
        <f t="shared" si="7"/>
        <v>0</v>
      </c>
      <c r="G63" s="38">
        <f t="shared" si="8"/>
        <v>0</v>
      </c>
      <c r="H63" s="38">
        <f t="shared" si="9"/>
        <v>0</v>
      </c>
      <c r="I63" s="38">
        <f t="shared" si="10"/>
        <v>0</v>
      </c>
      <c r="J63" s="38">
        <f t="shared" si="11"/>
        <v>0</v>
      </c>
      <c r="K63" s="38">
        <f t="shared" si="12"/>
        <v>0</v>
      </c>
      <c r="L63" s="38">
        <f t="shared" si="13"/>
        <v>0</v>
      </c>
      <c r="M63" s="38">
        <f t="shared" ca="1" si="14"/>
        <v>0.79713246878045552</v>
      </c>
      <c r="N63" s="38">
        <f t="shared" ca="1" si="15"/>
        <v>0</v>
      </c>
      <c r="O63" s="95">
        <f t="shared" ca="1" si="16"/>
        <v>0</v>
      </c>
      <c r="P63" s="38">
        <f t="shared" ca="1" si="17"/>
        <v>0</v>
      </c>
      <c r="Q63" s="38">
        <f t="shared" ca="1" si="18"/>
        <v>0</v>
      </c>
      <c r="R63" s="28">
        <f t="shared" ca="1" si="19"/>
        <v>-0.79713246878045552</v>
      </c>
    </row>
    <row r="64" spans="1:18">
      <c r="A64" s="89"/>
      <c r="B64" s="89"/>
      <c r="C64" s="89"/>
      <c r="D64" s="90">
        <f t="shared" si="5"/>
        <v>0</v>
      </c>
      <c r="E64" s="90">
        <f t="shared" si="6"/>
        <v>0</v>
      </c>
      <c r="F64" s="38">
        <f t="shared" si="7"/>
        <v>0</v>
      </c>
      <c r="G64" s="38">
        <f t="shared" si="8"/>
        <v>0</v>
      </c>
      <c r="H64" s="38">
        <f t="shared" si="9"/>
        <v>0</v>
      </c>
      <c r="I64" s="38">
        <f t="shared" si="10"/>
        <v>0</v>
      </c>
      <c r="J64" s="38">
        <f t="shared" si="11"/>
        <v>0</v>
      </c>
      <c r="K64" s="38">
        <f t="shared" si="12"/>
        <v>0</v>
      </c>
      <c r="L64" s="38">
        <f t="shared" si="13"/>
        <v>0</v>
      </c>
      <c r="M64" s="38">
        <f t="shared" ca="1" si="14"/>
        <v>0.79713246878045552</v>
      </c>
      <c r="N64" s="38">
        <f t="shared" ca="1" si="15"/>
        <v>0</v>
      </c>
      <c r="O64" s="95">
        <f t="shared" ca="1" si="16"/>
        <v>0</v>
      </c>
      <c r="P64" s="38">
        <f t="shared" ca="1" si="17"/>
        <v>0</v>
      </c>
      <c r="Q64" s="38">
        <f t="shared" ca="1" si="18"/>
        <v>0</v>
      </c>
      <c r="R64" s="28">
        <f t="shared" ca="1" si="19"/>
        <v>-0.79713246878045552</v>
      </c>
    </row>
    <row r="65" spans="1:18">
      <c r="A65" s="89"/>
      <c r="B65" s="89"/>
      <c r="C65" s="89"/>
      <c r="D65" s="90">
        <f t="shared" si="5"/>
        <v>0</v>
      </c>
      <c r="E65" s="90">
        <f t="shared" si="6"/>
        <v>0</v>
      </c>
      <c r="F65" s="38">
        <f t="shared" si="7"/>
        <v>0</v>
      </c>
      <c r="G65" s="38">
        <f t="shared" si="8"/>
        <v>0</v>
      </c>
      <c r="H65" s="38">
        <f t="shared" si="9"/>
        <v>0</v>
      </c>
      <c r="I65" s="38">
        <f t="shared" si="10"/>
        <v>0</v>
      </c>
      <c r="J65" s="38">
        <f t="shared" si="11"/>
        <v>0</v>
      </c>
      <c r="K65" s="38">
        <f t="shared" si="12"/>
        <v>0</v>
      </c>
      <c r="L65" s="38">
        <f t="shared" si="13"/>
        <v>0</v>
      </c>
      <c r="M65" s="38">
        <f t="shared" ca="1" si="14"/>
        <v>0.79713246878045552</v>
      </c>
      <c r="N65" s="38">
        <f t="shared" ca="1" si="15"/>
        <v>0</v>
      </c>
      <c r="O65" s="95">
        <f t="shared" ca="1" si="16"/>
        <v>0</v>
      </c>
      <c r="P65" s="38">
        <f t="shared" ca="1" si="17"/>
        <v>0</v>
      </c>
      <c r="Q65" s="38">
        <f t="shared" ca="1" si="18"/>
        <v>0</v>
      </c>
      <c r="R65" s="28">
        <f t="shared" ca="1" si="19"/>
        <v>-0.79713246878045552</v>
      </c>
    </row>
    <row r="66" spans="1:18">
      <c r="A66" s="89"/>
      <c r="B66" s="89"/>
      <c r="C66" s="89"/>
      <c r="D66" s="90">
        <f t="shared" si="5"/>
        <v>0</v>
      </c>
      <c r="E66" s="90">
        <f t="shared" si="6"/>
        <v>0</v>
      </c>
      <c r="F66" s="38">
        <f t="shared" si="7"/>
        <v>0</v>
      </c>
      <c r="G66" s="38">
        <f t="shared" si="8"/>
        <v>0</v>
      </c>
      <c r="H66" s="38">
        <f t="shared" si="9"/>
        <v>0</v>
      </c>
      <c r="I66" s="38">
        <f t="shared" si="10"/>
        <v>0</v>
      </c>
      <c r="J66" s="38">
        <f t="shared" si="11"/>
        <v>0</v>
      </c>
      <c r="K66" s="38">
        <f t="shared" si="12"/>
        <v>0</v>
      </c>
      <c r="L66" s="38">
        <f t="shared" si="13"/>
        <v>0</v>
      </c>
      <c r="M66" s="38">
        <f t="shared" ca="1" si="14"/>
        <v>0.79713246878045552</v>
      </c>
      <c r="N66" s="38">
        <f t="shared" ca="1" si="15"/>
        <v>0</v>
      </c>
      <c r="O66" s="95">
        <f t="shared" ca="1" si="16"/>
        <v>0</v>
      </c>
      <c r="P66" s="38">
        <f t="shared" ca="1" si="17"/>
        <v>0</v>
      </c>
      <c r="Q66" s="38">
        <f t="shared" ca="1" si="18"/>
        <v>0</v>
      </c>
      <c r="R66" s="28">
        <f t="shared" ca="1" si="19"/>
        <v>-0.79713246878045552</v>
      </c>
    </row>
    <row r="67" spans="1:18">
      <c r="A67" s="89"/>
      <c r="B67" s="89"/>
      <c r="C67" s="89"/>
      <c r="D67" s="90">
        <f t="shared" si="5"/>
        <v>0</v>
      </c>
      <c r="E67" s="90">
        <f t="shared" si="6"/>
        <v>0</v>
      </c>
      <c r="F67" s="38">
        <f t="shared" si="7"/>
        <v>0</v>
      </c>
      <c r="G67" s="38">
        <f t="shared" si="8"/>
        <v>0</v>
      </c>
      <c r="H67" s="38">
        <f t="shared" si="9"/>
        <v>0</v>
      </c>
      <c r="I67" s="38">
        <f t="shared" si="10"/>
        <v>0</v>
      </c>
      <c r="J67" s="38">
        <f t="shared" si="11"/>
        <v>0</v>
      </c>
      <c r="K67" s="38">
        <f t="shared" si="12"/>
        <v>0</v>
      </c>
      <c r="L67" s="38">
        <f t="shared" si="13"/>
        <v>0</v>
      </c>
      <c r="M67" s="38">
        <f t="shared" ca="1" si="14"/>
        <v>0.79713246878045552</v>
      </c>
      <c r="N67" s="38">
        <f t="shared" ca="1" si="15"/>
        <v>0</v>
      </c>
      <c r="O67" s="95">
        <f t="shared" ca="1" si="16"/>
        <v>0</v>
      </c>
      <c r="P67" s="38">
        <f t="shared" ca="1" si="17"/>
        <v>0</v>
      </c>
      <c r="Q67" s="38">
        <f t="shared" ca="1" si="18"/>
        <v>0</v>
      </c>
      <c r="R67" s="28">
        <f t="shared" ca="1" si="19"/>
        <v>-0.79713246878045552</v>
      </c>
    </row>
    <row r="68" spans="1:18">
      <c r="A68" s="89"/>
      <c r="B68" s="89"/>
      <c r="C68" s="89"/>
      <c r="D68" s="90">
        <f t="shared" si="5"/>
        <v>0</v>
      </c>
      <c r="E68" s="90">
        <f t="shared" si="6"/>
        <v>0</v>
      </c>
      <c r="F68" s="38">
        <f t="shared" si="7"/>
        <v>0</v>
      </c>
      <c r="G68" s="38">
        <f t="shared" si="8"/>
        <v>0</v>
      </c>
      <c r="H68" s="38">
        <f t="shared" si="9"/>
        <v>0</v>
      </c>
      <c r="I68" s="38">
        <f t="shared" si="10"/>
        <v>0</v>
      </c>
      <c r="J68" s="38">
        <f t="shared" si="11"/>
        <v>0</v>
      </c>
      <c r="K68" s="38">
        <f t="shared" si="12"/>
        <v>0</v>
      </c>
      <c r="L68" s="38">
        <f t="shared" si="13"/>
        <v>0</v>
      </c>
      <c r="M68" s="38">
        <f t="shared" ca="1" si="14"/>
        <v>0.79713246878045552</v>
      </c>
      <c r="N68" s="38">
        <f t="shared" ca="1" si="15"/>
        <v>0</v>
      </c>
      <c r="O68" s="95">
        <f t="shared" ca="1" si="16"/>
        <v>0</v>
      </c>
      <c r="P68" s="38">
        <f t="shared" ca="1" si="17"/>
        <v>0</v>
      </c>
      <c r="Q68" s="38">
        <f t="shared" ca="1" si="18"/>
        <v>0</v>
      </c>
      <c r="R68" s="28">
        <f t="shared" ca="1" si="19"/>
        <v>-0.79713246878045552</v>
      </c>
    </row>
    <row r="69" spans="1:18">
      <c r="A69" s="89"/>
      <c r="B69" s="89"/>
      <c r="C69" s="89"/>
      <c r="D69" s="90">
        <f t="shared" si="5"/>
        <v>0</v>
      </c>
      <c r="E69" s="90">
        <f t="shared" si="6"/>
        <v>0</v>
      </c>
      <c r="F69" s="38">
        <f t="shared" si="7"/>
        <v>0</v>
      </c>
      <c r="G69" s="38">
        <f t="shared" si="8"/>
        <v>0</v>
      </c>
      <c r="H69" s="38">
        <f t="shared" si="9"/>
        <v>0</v>
      </c>
      <c r="I69" s="38">
        <f t="shared" si="10"/>
        <v>0</v>
      </c>
      <c r="J69" s="38">
        <f t="shared" si="11"/>
        <v>0</v>
      </c>
      <c r="K69" s="38">
        <f t="shared" si="12"/>
        <v>0</v>
      </c>
      <c r="L69" s="38">
        <f t="shared" si="13"/>
        <v>0</v>
      </c>
      <c r="M69" s="38">
        <f t="shared" ca="1" si="14"/>
        <v>0.79713246878045552</v>
      </c>
      <c r="N69" s="38">
        <f t="shared" ca="1" si="15"/>
        <v>0</v>
      </c>
      <c r="O69" s="95">
        <f t="shared" ca="1" si="16"/>
        <v>0</v>
      </c>
      <c r="P69" s="38">
        <f t="shared" ca="1" si="17"/>
        <v>0</v>
      </c>
      <c r="Q69" s="38">
        <f t="shared" ca="1" si="18"/>
        <v>0</v>
      </c>
      <c r="R69" s="28">
        <f t="shared" ca="1" si="19"/>
        <v>-0.79713246878045552</v>
      </c>
    </row>
    <row r="70" spans="1:18">
      <c r="A70" s="89"/>
      <c r="B70" s="89"/>
      <c r="C70" s="89"/>
      <c r="D70" s="90">
        <f t="shared" si="5"/>
        <v>0</v>
      </c>
      <c r="E70" s="90">
        <f t="shared" si="6"/>
        <v>0</v>
      </c>
      <c r="F70" s="38">
        <f t="shared" si="7"/>
        <v>0</v>
      </c>
      <c r="G70" s="38">
        <f t="shared" si="8"/>
        <v>0</v>
      </c>
      <c r="H70" s="38">
        <f t="shared" si="9"/>
        <v>0</v>
      </c>
      <c r="I70" s="38">
        <f t="shared" si="10"/>
        <v>0</v>
      </c>
      <c r="J70" s="38">
        <f t="shared" si="11"/>
        <v>0</v>
      </c>
      <c r="K70" s="38">
        <f t="shared" si="12"/>
        <v>0</v>
      </c>
      <c r="L70" s="38">
        <f t="shared" si="13"/>
        <v>0</v>
      </c>
      <c r="M70" s="38">
        <f t="shared" ca="1" si="14"/>
        <v>0.79713246878045552</v>
      </c>
      <c r="N70" s="38">
        <f t="shared" ca="1" si="15"/>
        <v>0</v>
      </c>
      <c r="O70" s="95">
        <f t="shared" ca="1" si="16"/>
        <v>0</v>
      </c>
      <c r="P70" s="38">
        <f t="shared" ca="1" si="17"/>
        <v>0</v>
      </c>
      <c r="Q70" s="38">
        <f t="shared" ca="1" si="18"/>
        <v>0</v>
      </c>
      <c r="R70" s="28">
        <f t="shared" ca="1" si="19"/>
        <v>-0.79713246878045552</v>
      </c>
    </row>
    <row r="71" spans="1:18">
      <c r="A71" s="89"/>
      <c r="B71" s="89"/>
      <c r="C71" s="89"/>
      <c r="D71" s="90">
        <f t="shared" si="5"/>
        <v>0</v>
      </c>
      <c r="E71" s="90">
        <f t="shared" si="6"/>
        <v>0</v>
      </c>
      <c r="F71" s="38">
        <f t="shared" si="7"/>
        <v>0</v>
      </c>
      <c r="G71" s="38">
        <f t="shared" si="8"/>
        <v>0</v>
      </c>
      <c r="H71" s="38">
        <f t="shared" si="9"/>
        <v>0</v>
      </c>
      <c r="I71" s="38">
        <f t="shared" si="10"/>
        <v>0</v>
      </c>
      <c r="J71" s="38">
        <f t="shared" si="11"/>
        <v>0</v>
      </c>
      <c r="K71" s="38">
        <f t="shared" si="12"/>
        <v>0</v>
      </c>
      <c r="L71" s="38">
        <f t="shared" si="13"/>
        <v>0</v>
      </c>
      <c r="M71" s="38">
        <f t="shared" ca="1" si="14"/>
        <v>0.79713246878045552</v>
      </c>
      <c r="N71" s="38">
        <f t="shared" ca="1" si="15"/>
        <v>0</v>
      </c>
      <c r="O71" s="95">
        <f t="shared" ca="1" si="16"/>
        <v>0</v>
      </c>
      <c r="P71" s="38">
        <f t="shared" ca="1" si="17"/>
        <v>0</v>
      </c>
      <c r="Q71" s="38">
        <f t="shared" ca="1" si="18"/>
        <v>0</v>
      </c>
      <c r="R71" s="28">
        <f t="shared" ca="1" si="19"/>
        <v>-0.79713246878045552</v>
      </c>
    </row>
    <row r="72" spans="1:18">
      <c r="A72" s="89"/>
      <c r="B72" s="89"/>
      <c r="C72" s="89"/>
      <c r="D72" s="90">
        <f t="shared" si="5"/>
        <v>0</v>
      </c>
      <c r="E72" s="90">
        <f t="shared" si="6"/>
        <v>0</v>
      </c>
      <c r="F72" s="38">
        <f t="shared" si="7"/>
        <v>0</v>
      </c>
      <c r="G72" s="38">
        <f t="shared" si="8"/>
        <v>0</v>
      </c>
      <c r="H72" s="38">
        <f t="shared" si="9"/>
        <v>0</v>
      </c>
      <c r="I72" s="38">
        <f t="shared" si="10"/>
        <v>0</v>
      </c>
      <c r="J72" s="38">
        <f t="shared" si="11"/>
        <v>0</v>
      </c>
      <c r="K72" s="38">
        <f t="shared" si="12"/>
        <v>0</v>
      </c>
      <c r="L72" s="38">
        <f t="shared" si="13"/>
        <v>0</v>
      </c>
      <c r="M72" s="38">
        <f t="shared" ca="1" si="14"/>
        <v>0.79713246878045552</v>
      </c>
      <c r="N72" s="38">
        <f t="shared" ca="1" si="15"/>
        <v>0</v>
      </c>
      <c r="O72" s="95">
        <f t="shared" ca="1" si="16"/>
        <v>0</v>
      </c>
      <c r="P72" s="38">
        <f t="shared" ca="1" si="17"/>
        <v>0</v>
      </c>
      <c r="Q72" s="38">
        <f t="shared" ca="1" si="18"/>
        <v>0</v>
      </c>
      <c r="R72" s="28">
        <f t="shared" ca="1" si="19"/>
        <v>-0.79713246878045552</v>
      </c>
    </row>
    <row r="73" spans="1:18">
      <c r="A73" s="89"/>
      <c r="B73" s="89"/>
      <c r="C73" s="89"/>
      <c r="D73" s="90">
        <f t="shared" si="5"/>
        <v>0</v>
      </c>
      <c r="E73" s="90">
        <f t="shared" si="6"/>
        <v>0</v>
      </c>
      <c r="F73" s="38">
        <f t="shared" si="7"/>
        <v>0</v>
      </c>
      <c r="G73" s="38">
        <f t="shared" si="8"/>
        <v>0</v>
      </c>
      <c r="H73" s="38">
        <f t="shared" si="9"/>
        <v>0</v>
      </c>
      <c r="I73" s="38">
        <f t="shared" si="10"/>
        <v>0</v>
      </c>
      <c r="J73" s="38">
        <f t="shared" si="11"/>
        <v>0</v>
      </c>
      <c r="K73" s="38">
        <f t="shared" si="12"/>
        <v>0</v>
      </c>
      <c r="L73" s="38">
        <f t="shared" si="13"/>
        <v>0</v>
      </c>
      <c r="M73" s="38">
        <f t="shared" ca="1" si="14"/>
        <v>0.79713246878045552</v>
      </c>
      <c r="N73" s="38">
        <f t="shared" ca="1" si="15"/>
        <v>0</v>
      </c>
      <c r="O73" s="95">
        <f t="shared" ca="1" si="16"/>
        <v>0</v>
      </c>
      <c r="P73" s="38">
        <f t="shared" ca="1" si="17"/>
        <v>0</v>
      </c>
      <c r="Q73" s="38">
        <f t="shared" ca="1" si="18"/>
        <v>0</v>
      </c>
      <c r="R73" s="28">
        <f t="shared" ca="1" si="19"/>
        <v>-0.79713246878045552</v>
      </c>
    </row>
    <row r="74" spans="1:18">
      <c r="A74" s="89"/>
      <c r="B74" s="89"/>
      <c r="C74" s="89"/>
      <c r="D74" s="90">
        <f t="shared" si="5"/>
        <v>0</v>
      </c>
      <c r="E74" s="90">
        <f t="shared" si="6"/>
        <v>0</v>
      </c>
      <c r="F74" s="38">
        <f t="shared" si="7"/>
        <v>0</v>
      </c>
      <c r="G74" s="38">
        <f t="shared" si="8"/>
        <v>0</v>
      </c>
      <c r="H74" s="38">
        <f t="shared" si="9"/>
        <v>0</v>
      </c>
      <c r="I74" s="38">
        <f t="shared" si="10"/>
        <v>0</v>
      </c>
      <c r="J74" s="38">
        <f t="shared" si="11"/>
        <v>0</v>
      </c>
      <c r="K74" s="38">
        <f t="shared" si="12"/>
        <v>0</v>
      </c>
      <c r="L74" s="38">
        <f t="shared" si="13"/>
        <v>0</v>
      </c>
      <c r="M74" s="38">
        <f t="shared" ca="1" si="14"/>
        <v>0.79713246878045552</v>
      </c>
      <c r="N74" s="38">
        <f t="shared" ca="1" si="15"/>
        <v>0</v>
      </c>
      <c r="O74" s="95">
        <f t="shared" ca="1" si="16"/>
        <v>0</v>
      </c>
      <c r="P74" s="38">
        <f t="shared" ca="1" si="17"/>
        <v>0</v>
      </c>
      <c r="Q74" s="38">
        <f t="shared" ca="1" si="18"/>
        <v>0</v>
      </c>
      <c r="R74" s="28">
        <f t="shared" ca="1" si="19"/>
        <v>-0.79713246878045552</v>
      </c>
    </row>
    <row r="75" spans="1:18">
      <c r="A75" s="89"/>
      <c r="B75" s="89"/>
      <c r="C75" s="89"/>
      <c r="D75" s="90">
        <f t="shared" si="5"/>
        <v>0</v>
      </c>
      <c r="E75" s="90">
        <f t="shared" si="6"/>
        <v>0</v>
      </c>
      <c r="F75" s="38">
        <f t="shared" si="7"/>
        <v>0</v>
      </c>
      <c r="G75" s="38">
        <f t="shared" si="8"/>
        <v>0</v>
      </c>
      <c r="H75" s="38">
        <f t="shared" si="9"/>
        <v>0</v>
      </c>
      <c r="I75" s="38">
        <f t="shared" si="10"/>
        <v>0</v>
      </c>
      <c r="J75" s="38">
        <f t="shared" si="11"/>
        <v>0</v>
      </c>
      <c r="K75" s="38">
        <f t="shared" si="12"/>
        <v>0</v>
      </c>
      <c r="L75" s="38">
        <f t="shared" si="13"/>
        <v>0</v>
      </c>
      <c r="M75" s="38">
        <f t="shared" ca="1" si="14"/>
        <v>0.79713246878045552</v>
      </c>
      <c r="N75" s="38">
        <f t="shared" ca="1" si="15"/>
        <v>0</v>
      </c>
      <c r="O75" s="95">
        <f t="shared" ca="1" si="16"/>
        <v>0</v>
      </c>
      <c r="P75" s="38">
        <f t="shared" ca="1" si="17"/>
        <v>0</v>
      </c>
      <c r="Q75" s="38">
        <f t="shared" ca="1" si="18"/>
        <v>0</v>
      </c>
      <c r="R75" s="28">
        <f t="shared" ca="1" si="19"/>
        <v>-0.79713246878045552</v>
      </c>
    </row>
    <row r="76" spans="1:18">
      <c r="A76" s="89"/>
      <c r="B76" s="89"/>
      <c r="C76" s="89"/>
      <c r="D76" s="90">
        <f t="shared" si="5"/>
        <v>0</v>
      </c>
      <c r="E76" s="90">
        <f t="shared" si="6"/>
        <v>0</v>
      </c>
      <c r="F76" s="38">
        <f t="shared" si="7"/>
        <v>0</v>
      </c>
      <c r="G76" s="38">
        <f t="shared" si="8"/>
        <v>0</v>
      </c>
      <c r="H76" s="38">
        <f t="shared" si="9"/>
        <v>0</v>
      </c>
      <c r="I76" s="38">
        <f t="shared" si="10"/>
        <v>0</v>
      </c>
      <c r="J76" s="38">
        <f t="shared" si="11"/>
        <v>0</v>
      </c>
      <c r="K76" s="38">
        <f t="shared" si="12"/>
        <v>0</v>
      </c>
      <c r="L76" s="38">
        <f t="shared" si="13"/>
        <v>0</v>
      </c>
      <c r="M76" s="38">
        <f t="shared" ca="1" si="14"/>
        <v>0.79713246878045552</v>
      </c>
      <c r="N76" s="38">
        <f t="shared" ca="1" si="15"/>
        <v>0</v>
      </c>
      <c r="O76" s="95">
        <f t="shared" ca="1" si="16"/>
        <v>0</v>
      </c>
      <c r="P76" s="38">
        <f t="shared" ca="1" si="17"/>
        <v>0</v>
      </c>
      <c r="Q76" s="38">
        <f t="shared" ca="1" si="18"/>
        <v>0</v>
      </c>
      <c r="R76" s="28">
        <f t="shared" ca="1" si="19"/>
        <v>-0.79713246878045552</v>
      </c>
    </row>
    <row r="77" spans="1:18">
      <c r="A77" s="89"/>
      <c r="B77" s="89"/>
      <c r="C77" s="89"/>
      <c r="D77" s="90">
        <f t="shared" si="5"/>
        <v>0</v>
      </c>
      <c r="E77" s="90">
        <f t="shared" si="6"/>
        <v>0</v>
      </c>
      <c r="F77" s="38">
        <f t="shared" si="7"/>
        <v>0</v>
      </c>
      <c r="G77" s="38">
        <f t="shared" si="8"/>
        <v>0</v>
      </c>
      <c r="H77" s="38">
        <f t="shared" si="9"/>
        <v>0</v>
      </c>
      <c r="I77" s="38">
        <f t="shared" si="10"/>
        <v>0</v>
      </c>
      <c r="J77" s="38">
        <f t="shared" si="11"/>
        <v>0</v>
      </c>
      <c r="K77" s="38">
        <f t="shared" si="12"/>
        <v>0</v>
      </c>
      <c r="L77" s="38">
        <f t="shared" si="13"/>
        <v>0</v>
      </c>
      <c r="M77" s="38">
        <f t="shared" ca="1" si="14"/>
        <v>0.79713246878045552</v>
      </c>
      <c r="N77" s="38">
        <f t="shared" ca="1" si="15"/>
        <v>0</v>
      </c>
      <c r="O77" s="95">
        <f t="shared" ca="1" si="16"/>
        <v>0</v>
      </c>
      <c r="P77" s="38">
        <f t="shared" ca="1" si="17"/>
        <v>0</v>
      </c>
      <c r="Q77" s="38">
        <f t="shared" ca="1" si="18"/>
        <v>0</v>
      </c>
      <c r="R77" s="28">
        <f t="shared" ca="1" si="19"/>
        <v>-0.79713246878045552</v>
      </c>
    </row>
    <row r="78" spans="1:18">
      <c r="A78" s="89"/>
      <c r="B78" s="89"/>
      <c r="C78" s="89"/>
      <c r="D78" s="90">
        <f t="shared" si="5"/>
        <v>0</v>
      </c>
      <c r="E78" s="90">
        <f t="shared" si="6"/>
        <v>0</v>
      </c>
      <c r="F78" s="38">
        <f t="shared" si="7"/>
        <v>0</v>
      </c>
      <c r="G78" s="38">
        <f t="shared" si="8"/>
        <v>0</v>
      </c>
      <c r="H78" s="38">
        <f t="shared" si="9"/>
        <v>0</v>
      </c>
      <c r="I78" s="38">
        <f t="shared" si="10"/>
        <v>0</v>
      </c>
      <c r="J78" s="38">
        <f t="shared" si="11"/>
        <v>0</v>
      </c>
      <c r="K78" s="38">
        <f t="shared" si="12"/>
        <v>0</v>
      </c>
      <c r="L78" s="38">
        <f t="shared" si="13"/>
        <v>0</v>
      </c>
      <c r="M78" s="38">
        <f t="shared" ca="1" si="14"/>
        <v>0.79713246878045552</v>
      </c>
      <c r="N78" s="38">
        <f t="shared" ca="1" si="15"/>
        <v>0</v>
      </c>
      <c r="O78" s="95">
        <f t="shared" ca="1" si="16"/>
        <v>0</v>
      </c>
      <c r="P78" s="38">
        <f t="shared" ca="1" si="17"/>
        <v>0</v>
      </c>
      <c r="Q78" s="38">
        <f t="shared" ca="1" si="18"/>
        <v>0</v>
      </c>
      <c r="R78" s="28">
        <f t="shared" ca="1" si="19"/>
        <v>-0.79713246878045552</v>
      </c>
    </row>
    <row r="79" spans="1:18">
      <c r="A79" s="89"/>
      <c r="B79" s="89"/>
      <c r="C79" s="89"/>
      <c r="D79" s="90">
        <f t="shared" si="5"/>
        <v>0</v>
      </c>
      <c r="E79" s="90">
        <f t="shared" si="6"/>
        <v>0</v>
      </c>
      <c r="F79" s="38">
        <f t="shared" si="7"/>
        <v>0</v>
      </c>
      <c r="G79" s="38">
        <f t="shared" si="8"/>
        <v>0</v>
      </c>
      <c r="H79" s="38">
        <f t="shared" si="9"/>
        <v>0</v>
      </c>
      <c r="I79" s="38">
        <f t="shared" si="10"/>
        <v>0</v>
      </c>
      <c r="J79" s="38">
        <f t="shared" si="11"/>
        <v>0</v>
      </c>
      <c r="K79" s="38">
        <f t="shared" si="12"/>
        <v>0</v>
      </c>
      <c r="L79" s="38">
        <f t="shared" si="13"/>
        <v>0</v>
      </c>
      <c r="M79" s="38">
        <f t="shared" ca="1" si="14"/>
        <v>0.79713246878045552</v>
      </c>
      <c r="N79" s="38">
        <f t="shared" ca="1" si="15"/>
        <v>0</v>
      </c>
      <c r="O79" s="95">
        <f t="shared" ca="1" si="16"/>
        <v>0</v>
      </c>
      <c r="P79" s="38">
        <f t="shared" ca="1" si="17"/>
        <v>0</v>
      </c>
      <c r="Q79" s="38">
        <f t="shared" ca="1" si="18"/>
        <v>0</v>
      </c>
      <c r="R79" s="28">
        <f t="shared" ca="1" si="19"/>
        <v>-0.79713246878045552</v>
      </c>
    </row>
    <row r="80" spans="1:18">
      <c r="A80" s="89"/>
      <c r="B80" s="89"/>
      <c r="C80" s="89"/>
      <c r="D80" s="90">
        <f t="shared" si="5"/>
        <v>0</v>
      </c>
      <c r="E80" s="90">
        <f t="shared" si="6"/>
        <v>0</v>
      </c>
      <c r="F80" s="38">
        <f t="shared" si="7"/>
        <v>0</v>
      </c>
      <c r="G80" s="38">
        <f t="shared" si="8"/>
        <v>0</v>
      </c>
      <c r="H80" s="38">
        <f t="shared" si="9"/>
        <v>0</v>
      </c>
      <c r="I80" s="38">
        <f t="shared" si="10"/>
        <v>0</v>
      </c>
      <c r="J80" s="38">
        <f t="shared" si="11"/>
        <v>0</v>
      </c>
      <c r="K80" s="38">
        <f t="shared" si="12"/>
        <v>0</v>
      </c>
      <c r="L80" s="38">
        <f t="shared" si="13"/>
        <v>0</v>
      </c>
      <c r="M80" s="38">
        <f t="shared" ca="1" si="14"/>
        <v>0.79713246878045552</v>
      </c>
      <c r="N80" s="38">
        <f t="shared" ca="1" si="15"/>
        <v>0</v>
      </c>
      <c r="O80" s="95">
        <f t="shared" ca="1" si="16"/>
        <v>0</v>
      </c>
      <c r="P80" s="38">
        <f t="shared" ca="1" si="17"/>
        <v>0</v>
      </c>
      <c r="Q80" s="38">
        <f t="shared" ca="1" si="18"/>
        <v>0</v>
      </c>
      <c r="R80" s="28">
        <f t="shared" ca="1" si="19"/>
        <v>-0.79713246878045552</v>
      </c>
    </row>
    <row r="81" spans="1:18">
      <c r="A81" s="89"/>
      <c r="B81" s="89"/>
      <c r="C81" s="89"/>
      <c r="D81" s="90">
        <f t="shared" si="5"/>
        <v>0</v>
      </c>
      <c r="E81" s="90">
        <f t="shared" si="6"/>
        <v>0</v>
      </c>
      <c r="F81" s="38">
        <f t="shared" si="7"/>
        <v>0</v>
      </c>
      <c r="G81" s="38">
        <f t="shared" si="8"/>
        <v>0</v>
      </c>
      <c r="H81" s="38">
        <f t="shared" si="9"/>
        <v>0</v>
      </c>
      <c r="I81" s="38">
        <f t="shared" si="10"/>
        <v>0</v>
      </c>
      <c r="J81" s="38">
        <f t="shared" si="11"/>
        <v>0</v>
      </c>
      <c r="K81" s="38">
        <f t="shared" si="12"/>
        <v>0</v>
      </c>
      <c r="L81" s="38">
        <f t="shared" si="13"/>
        <v>0</v>
      </c>
      <c r="M81" s="38">
        <f t="shared" ca="1" si="14"/>
        <v>0.79713246878045552</v>
      </c>
      <c r="N81" s="38">
        <f t="shared" ca="1" si="15"/>
        <v>0</v>
      </c>
      <c r="O81" s="95">
        <f t="shared" ca="1" si="16"/>
        <v>0</v>
      </c>
      <c r="P81" s="38">
        <f t="shared" ca="1" si="17"/>
        <v>0</v>
      </c>
      <c r="Q81" s="38">
        <f t="shared" ca="1" si="18"/>
        <v>0</v>
      </c>
      <c r="R81" s="28">
        <f t="shared" ca="1" si="19"/>
        <v>-0.79713246878045552</v>
      </c>
    </row>
    <row r="82" spans="1:18">
      <c r="A82" s="89"/>
      <c r="B82" s="89"/>
      <c r="C82" s="89"/>
      <c r="D82" s="90">
        <f t="shared" si="5"/>
        <v>0</v>
      </c>
      <c r="E82" s="90">
        <f t="shared" si="6"/>
        <v>0</v>
      </c>
      <c r="F82" s="38">
        <f t="shared" si="7"/>
        <v>0</v>
      </c>
      <c r="G82" s="38">
        <f t="shared" si="8"/>
        <v>0</v>
      </c>
      <c r="H82" s="38">
        <f t="shared" si="9"/>
        <v>0</v>
      </c>
      <c r="I82" s="38">
        <f t="shared" si="10"/>
        <v>0</v>
      </c>
      <c r="J82" s="38">
        <f t="shared" si="11"/>
        <v>0</v>
      </c>
      <c r="K82" s="38">
        <f t="shared" si="12"/>
        <v>0</v>
      </c>
      <c r="L82" s="38">
        <f t="shared" si="13"/>
        <v>0</v>
      </c>
      <c r="M82" s="38">
        <f t="shared" ca="1" si="14"/>
        <v>0.79713246878045552</v>
      </c>
      <c r="N82" s="38">
        <f t="shared" ca="1" si="15"/>
        <v>0</v>
      </c>
      <c r="O82" s="95">
        <f t="shared" ca="1" si="16"/>
        <v>0</v>
      </c>
      <c r="P82" s="38">
        <f t="shared" ca="1" si="17"/>
        <v>0</v>
      </c>
      <c r="Q82" s="38">
        <f t="shared" ca="1" si="18"/>
        <v>0</v>
      </c>
      <c r="R82" s="28">
        <f t="shared" ca="1" si="19"/>
        <v>-0.79713246878045552</v>
      </c>
    </row>
    <row r="83" spans="1:18">
      <c r="A83" s="89"/>
      <c r="B83" s="89"/>
      <c r="C83" s="89"/>
      <c r="D83" s="90">
        <f t="shared" si="5"/>
        <v>0</v>
      </c>
      <c r="E83" s="90">
        <f t="shared" si="6"/>
        <v>0</v>
      </c>
      <c r="F83" s="38">
        <f t="shared" si="7"/>
        <v>0</v>
      </c>
      <c r="G83" s="38">
        <f t="shared" si="8"/>
        <v>0</v>
      </c>
      <c r="H83" s="38">
        <f t="shared" si="9"/>
        <v>0</v>
      </c>
      <c r="I83" s="38">
        <f t="shared" si="10"/>
        <v>0</v>
      </c>
      <c r="J83" s="38">
        <f t="shared" si="11"/>
        <v>0</v>
      </c>
      <c r="K83" s="38">
        <f t="shared" si="12"/>
        <v>0</v>
      </c>
      <c r="L83" s="38">
        <f t="shared" si="13"/>
        <v>0</v>
      </c>
      <c r="M83" s="38">
        <f t="shared" ca="1" si="14"/>
        <v>0.79713246878045552</v>
      </c>
      <c r="N83" s="38">
        <f t="shared" ca="1" si="15"/>
        <v>0</v>
      </c>
      <c r="O83" s="95">
        <f t="shared" ca="1" si="16"/>
        <v>0</v>
      </c>
      <c r="P83" s="38">
        <f t="shared" ca="1" si="17"/>
        <v>0</v>
      </c>
      <c r="Q83" s="38">
        <f t="shared" ca="1" si="18"/>
        <v>0</v>
      </c>
      <c r="R83" s="28">
        <f t="shared" ca="1" si="19"/>
        <v>-0.79713246878045552</v>
      </c>
    </row>
    <row r="84" spans="1:18">
      <c r="A84" s="89"/>
      <c r="B84" s="89"/>
      <c r="C84" s="89"/>
      <c r="D84" s="90">
        <f t="shared" si="5"/>
        <v>0</v>
      </c>
      <c r="E84" s="90">
        <f t="shared" si="6"/>
        <v>0</v>
      </c>
      <c r="F84" s="38">
        <f t="shared" si="7"/>
        <v>0</v>
      </c>
      <c r="G84" s="38">
        <f t="shared" si="8"/>
        <v>0</v>
      </c>
      <c r="H84" s="38">
        <f t="shared" si="9"/>
        <v>0</v>
      </c>
      <c r="I84" s="38">
        <f t="shared" si="10"/>
        <v>0</v>
      </c>
      <c r="J84" s="38">
        <f t="shared" si="11"/>
        <v>0</v>
      </c>
      <c r="K84" s="38">
        <f t="shared" si="12"/>
        <v>0</v>
      </c>
      <c r="L84" s="38">
        <f t="shared" si="13"/>
        <v>0</v>
      </c>
      <c r="M84" s="38">
        <f t="shared" ca="1" si="14"/>
        <v>0.79713246878045552</v>
      </c>
      <c r="N84" s="38">
        <f t="shared" ca="1" si="15"/>
        <v>0</v>
      </c>
      <c r="O84" s="95">
        <f t="shared" ca="1" si="16"/>
        <v>0</v>
      </c>
      <c r="P84" s="38">
        <f t="shared" ca="1" si="17"/>
        <v>0</v>
      </c>
      <c r="Q84" s="38">
        <f t="shared" ca="1" si="18"/>
        <v>0</v>
      </c>
      <c r="R84" s="28">
        <f t="shared" ca="1" si="19"/>
        <v>-0.79713246878045552</v>
      </c>
    </row>
    <row r="85" spans="1:18">
      <c r="A85" s="89"/>
      <c r="B85" s="89"/>
      <c r="C85" s="89"/>
      <c r="D85" s="90">
        <f t="shared" ref="D85:D148" si="20">A85/A$18</f>
        <v>0</v>
      </c>
      <c r="E85" s="90">
        <f t="shared" ref="E85:E148" si="21">B85/B$18</f>
        <v>0</v>
      </c>
      <c r="F85" s="38">
        <f t="shared" ref="F85:F148" si="22">$C85*D85</f>
        <v>0</v>
      </c>
      <c r="G85" s="38">
        <f t="shared" ref="G85:G148" si="23">$C85*E85</f>
        <v>0</v>
      </c>
      <c r="H85" s="38">
        <f t="shared" ref="H85:H148" si="24">C85*D85*D85</f>
        <v>0</v>
      </c>
      <c r="I85" s="38">
        <f t="shared" ref="I85:I148" si="25">C85*D85*D85*D85</f>
        <v>0</v>
      </c>
      <c r="J85" s="38">
        <f t="shared" ref="J85:J148" si="26">C85*D85*D85*D85*D85</f>
        <v>0</v>
      </c>
      <c r="K85" s="38">
        <f t="shared" ref="K85:K148" si="27">C85*E85*D85</f>
        <v>0</v>
      </c>
      <c r="L85" s="38">
        <f t="shared" ref="L85:L148" si="28">C85*E85*D85*D85</f>
        <v>0</v>
      </c>
      <c r="M85" s="38">
        <f t="shared" ref="M85:M148" ca="1" si="29">+E$4+E$5*D85+E$6*D85^2</f>
        <v>0.79713246878045552</v>
      </c>
      <c r="N85" s="38">
        <f t="shared" ref="N85:N148" ca="1" si="30">C85*(M85-E85)^2</f>
        <v>0</v>
      </c>
      <c r="O85" s="95">
        <f t="shared" ref="O85:O148" ca="1" si="31">(C85*O$1-O$2*F85+O$3*H85)^2</f>
        <v>0</v>
      </c>
      <c r="P85" s="38">
        <f t="shared" ref="P85:P148" ca="1" si="32">(-C85*O$2+O$4*F85-O$5*H85)^2</f>
        <v>0</v>
      </c>
      <c r="Q85" s="38">
        <f t="shared" ref="Q85:Q148" ca="1" si="33">+(C85*O$3-F85*O$5+H85*O$6)^2</f>
        <v>0</v>
      </c>
      <c r="R85" s="28">
        <f t="shared" ref="R85:R148" ca="1" si="34">+E85-M85</f>
        <v>-0.79713246878045552</v>
      </c>
    </row>
    <row r="86" spans="1:18">
      <c r="A86" s="89"/>
      <c r="B86" s="89"/>
      <c r="C86" s="89"/>
      <c r="D86" s="90">
        <f t="shared" si="20"/>
        <v>0</v>
      </c>
      <c r="E86" s="90">
        <f t="shared" si="21"/>
        <v>0</v>
      </c>
      <c r="F86" s="38">
        <f t="shared" si="22"/>
        <v>0</v>
      </c>
      <c r="G86" s="38">
        <f t="shared" si="23"/>
        <v>0</v>
      </c>
      <c r="H86" s="38">
        <f t="shared" si="24"/>
        <v>0</v>
      </c>
      <c r="I86" s="38">
        <f t="shared" si="25"/>
        <v>0</v>
      </c>
      <c r="J86" s="38">
        <f t="shared" si="26"/>
        <v>0</v>
      </c>
      <c r="K86" s="38">
        <f t="shared" si="27"/>
        <v>0</v>
      </c>
      <c r="L86" s="38">
        <f t="shared" si="28"/>
        <v>0</v>
      </c>
      <c r="M86" s="38">
        <f t="shared" ca="1" si="29"/>
        <v>0.79713246878045552</v>
      </c>
      <c r="N86" s="38">
        <f t="shared" ca="1" si="30"/>
        <v>0</v>
      </c>
      <c r="O86" s="95">
        <f t="shared" ca="1" si="31"/>
        <v>0</v>
      </c>
      <c r="P86" s="38">
        <f t="shared" ca="1" si="32"/>
        <v>0</v>
      </c>
      <c r="Q86" s="38">
        <f t="shared" ca="1" si="33"/>
        <v>0</v>
      </c>
      <c r="R86" s="28">
        <f t="shared" ca="1" si="34"/>
        <v>-0.79713246878045552</v>
      </c>
    </row>
    <row r="87" spans="1:18">
      <c r="A87" s="89"/>
      <c r="B87" s="89"/>
      <c r="C87" s="89"/>
      <c r="D87" s="90">
        <f t="shared" si="20"/>
        <v>0</v>
      </c>
      <c r="E87" s="90">
        <f t="shared" si="21"/>
        <v>0</v>
      </c>
      <c r="F87" s="38">
        <f t="shared" si="22"/>
        <v>0</v>
      </c>
      <c r="G87" s="38">
        <f t="shared" si="23"/>
        <v>0</v>
      </c>
      <c r="H87" s="38">
        <f t="shared" si="24"/>
        <v>0</v>
      </c>
      <c r="I87" s="38">
        <f t="shared" si="25"/>
        <v>0</v>
      </c>
      <c r="J87" s="38">
        <f t="shared" si="26"/>
        <v>0</v>
      </c>
      <c r="K87" s="38">
        <f t="shared" si="27"/>
        <v>0</v>
      </c>
      <c r="L87" s="38">
        <f t="shared" si="28"/>
        <v>0</v>
      </c>
      <c r="M87" s="38">
        <f t="shared" ca="1" si="29"/>
        <v>0.79713246878045552</v>
      </c>
      <c r="N87" s="38">
        <f t="shared" ca="1" si="30"/>
        <v>0</v>
      </c>
      <c r="O87" s="95">
        <f t="shared" ca="1" si="31"/>
        <v>0</v>
      </c>
      <c r="P87" s="38">
        <f t="shared" ca="1" si="32"/>
        <v>0</v>
      </c>
      <c r="Q87" s="38">
        <f t="shared" ca="1" si="33"/>
        <v>0</v>
      </c>
      <c r="R87" s="28">
        <f t="shared" ca="1" si="34"/>
        <v>-0.79713246878045552</v>
      </c>
    </row>
    <row r="88" spans="1:18">
      <c r="A88" s="89"/>
      <c r="B88" s="89"/>
      <c r="C88" s="89"/>
      <c r="D88" s="90">
        <f t="shared" si="20"/>
        <v>0</v>
      </c>
      <c r="E88" s="90">
        <f t="shared" si="21"/>
        <v>0</v>
      </c>
      <c r="F88" s="38">
        <f t="shared" si="22"/>
        <v>0</v>
      </c>
      <c r="G88" s="38">
        <f t="shared" si="23"/>
        <v>0</v>
      </c>
      <c r="H88" s="38">
        <f t="shared" si="24"/>
        <v>0</v>
      </c>
      <c r="I88" s="38">
        <f t="shared" si="25"/>
        <v>0</v>
      </c>
      <c r="J88" s="38">
        <f t="shared" si="26"/>
        <v>0</v>
      </c>
      <c r="K88" s="38">
        <f t="shared" si="27"/>
        <v>0</v>
      </c>
      <c r="L88" s="38">
        <f t="shared" si="28"/>
        <v>0</v>
      </c>
      <c r="M88" s="38">
        <f t="shared" ca="1" si="29"/>
        <v>0.79713246878045552</v>
      </c>
      <c r="N88" s="38">
        <f t="shared" ca="1" si="30"/>
        <v>0</v>
      </c>
      <c r="O88" s="95">
        <f t="shared" ca="1" si="31"/>
        <v>0</v>
      </c>
      <c r="P88" s="38">
        <f t="shared" ca="1" si="32"/>
        <v>0</v>
      </c>
      <c r="Q88" s="38">
        <f t="shared" ca="1" si="33"/>
        <v>0</v>
      </c>
      <c r="R88" s="28">
        <f t="shared" ca="1" si="34"/>
        <v>-0.79713246878045552</v>
      </c>
    </row>
    <row r="89" spans="1:18">
      <c r="A89" s="89"/>
      <c r="B89" s="89"/>
      <c r="C89" s="89"/>
      <c r="D89" s="90">
        <f t="shared" si="20"/>
        <v>0</v>
      </c>
      <c r="E89" s="90">
        <f t="shared" si="21"/>
        <v>0</v>
      </c>
      <c r="F89" s="38">
        <f t="shared" si="22"/>
        <v>0</v>
      </c>
      <c r="G89" s="38">
        <f t="shared" si="23"/>
        <v>0</v>
      </c>
      <c r="H89" s="38">
        <f t="shared" si="24"/>
        <v>0</v>
      </c>
      <c r="I89" s="38">
        <f t="shared" si="25"/>
        <v>0</v>
      </c>
      <c r="J89" s="38">
        <f t="shared" si="26"/>
        <v>0</v>
      </c>
      <c r="K89" s="38">
        <f t="shared" si="27"/>
        <v>0</v>
      </c>
      <c r="L89" s="38">
        <f t="shared" si="28"/>
        <v>0</v>
      </c>
      <c r="M89" s="38">
        <f t="shared" ca="1" si="29"/>
        <v>0.79713246878045552</v>
      </c>
      <c r="N89" s="38">
        <f t="shared" ca="1" si="30"/>
        <v>0</v>
      </c>
      <c r="O89" s="95">
        <f t="shared" ca="1" si="31"/>
        <v>0</v>
      </c>
      <c r="P89" s="38">
        <f t="shared" ca="1" si="32"/>
        <v>0</v>
      </c>
      <c r="Q89" s="38">
        <f t="shared" ca="1" si="33"/>
        <v>0</v>
      </c>
      <c r="R89" s="28">
        <f t="shared" ca="1" si="34"/>
        <v>-0.79713246878045552</v>
      </c>
    </row>
    <row r="90" spans="1:18">
      <c r="A90" s="89"/>
      <c r="B90" s="89"/>
      <c r="C90" s="89"/>
      <c r="D90" s="90">
        <f t="shared" si="20"/>
        <v>0</v>
      </c>
      <c r="E90" s="90">
        <f t="shared" si="21"/>
        <v>0</v>
      </c>
      <c r="F90" s="38">
        <f t="shared" si="22"/>
        <v>0</v>
      </c>
      <c r="G90" s="38">
        <f t="shared" si="23"/>
        <v>0</v>
      </c>
      <c r="H90" s="38">
        <f t="shared" si="24"/>
        <v>0</v>
      </c>
      <c r="I90" s="38">
        <f t="shared" si="25"/>
        <v>0</v>
      </c>
      <c r="J90" s="38">
        <f t="shared" si="26"/>
        <v>0</v>
      </c>
      <c r="K90" s="38">
        <f t="shared" si="27"/>
        <v>0</v>
      </c>
      <c r="L90" s="38">
        <f t="shared" si="28"/>
        <v>0</v>
      </c>
      <c r="M90" s="38">
        <f t="shared" ca="1" si="29"/>
        <v>0.79713246878045552</v>
      </c>
      <c r="N90" s="38">
        <f t="shared" ca="1" si="30"/>
        <v>0</v>
      </c>
      <c r="O90" s="95">
        <f t="shared" ca="1" si="31"/>
        <v>0</v>
      </c>
      <c r="P90" s="38">
        <f t="shared" ca="1" si="32"/>
        <v>0</v>
      </c>
      <c r="Q90" s="38">
        <f t="shared" ca="1" si="33"/>
        <v>0</v>
      </c>
      <c r="R90" s="28">
        <f t="shared" ca="1" si="34"/>
        <v>-0.79713246878045552</v>
      </c>
    </row>
    <row r="91" spans="1:18">
      <c r="A91" s="89"/>
      <c r="B91" s="89"/>
      <c r="C91" s="89"/>
      <c r="D91" s="90">
        <f t="shared" si="20"/>
        <v>0</v>
      </c>
      <c r="E91" s="90">
        <f t="shared" si="21"/>
        <v>0</v>
      </c>
      <c r="F91" s="38">
        <f t="shared" si="22"/>
        <v>0</v>
      </c>
      <c r="G91" s="38">
        <f t="shared" si="23"/>
        <v>0</v>
      </c>
      <c r="H91" s="38">
        <f t="shared" si="24"/>
        <v>0</v>
      </c>
      <c r="I91" s="38">
        <f t="shared" si="25"/>
        <v>0</v>
      </c>
      <c r="J91" s="38">
        <f t="shared" si="26"/>
        <v>0</v>
      </c>
      <c r="K91" s="38">
        <f t="shared" si="27"/>
        <v>0</v>
      </c>
      <c r="L91" s="38">
        <f t="shared" si="28"/>
        <v>0</v>
      </c>
      <c r="M91" s="38">
        <f t="shared" ca="1" si="29"/>
        <v>0.79713246878045552</v>
      </c>
      <c r="N91" s="38">
        <f t="shared" ca="1" si="30"/>
        <v>0</v>
      </c>
      <c r="O91" s="95">
        <f t="shared" ca="1" si="31"/>
        <v>0</v>
      </c>
      <c r="P91" s="38">
        <f t="shared" ca="1" si="32"/>
        <v>0</v>
      </c>
      <c r="Q91" s="38">
        <f t="shared" ca="1" si="33"/>
        <v>0</v>
      </c>
      <c r="R91" s="28">
        <f t="shared" ca="1" si="34"/>
        <v>-0.79713246878045552</v>
      </c>
    </row>
    <row r="92" spans="1:18">
      <c r="A92" s="89"/>
      <c r="B92" s="89"/>
      <c r="C92" s="89"/>
      <c r="D92" s="90">
        <f t="shared" si="20"/>
        <v>0</v>
      </c>
      <c r="E92" s="90">
        <f t="shared" si="21"/>
        <v>0</v>
      </c>
      <c r="F92" s="38">
        <f t="shared" si="22"/>
        <v>0</v>
      </c>
      <c r="G92" s="38">
        <f t="shared" si="23"/>
        <v>0</v>
      </c>
      <c r="H92" s="38">
        <f t="shared" si="24"/>
        <v>0</v>
      </c>
      <c r="I92" s="38">
        <f t="shared" si="25"/>
        <v>0</v>
      </c>
      <c r="J92" s="38">
        <f t="shared" si="26"/>
        <v>0</v>
      </c>
      <c r="K92" s="38">
        <f t="shared" si="27"/>
        <v>0</v>
      </c>
      <c r="L92" s="38">
        <f t="shared" si="28"/>
        <v>0</v>
      </c>
      <c r="M92" s="38">
        <f t="shared" ca="1" si="29"/>
        <v>0.79713246878045552</v>
      </c>
      <c r="N92" s="38">
        <f t="shared" ca="1" si="30"/>
        <v>0</v>
      </c>
      <c r="O92" s="95">
        <f t="shared" ca="1" si="31"/>
        <v>0</v>
      </c>
      <c r="P92" s="38">
        <f t="shared" ca="1" si="32"/>
        <v>0</v>
      </c>
      <c r="Q92" s="38">
        <f t="shared" ca="1" si="33"/>
        <v>0</v>
      </c>
      <c r="R92" s="28">
        <f t="shared" ca="1" si="34"/>
        <v>-0.79713246878045552</v>
      </c>
    </row>
    <row r="93" spans="1:18">
      <c r="A93" s="89"/>
      <c r="B93" s="89"/>
      <c r="C93" s="89"/>
      <c r="D93" s="90">
        <f t="shared" si="20"/>
        <v>0</v>
      </c>
      <c r="E93" s="90">
        <f t="shared" si="21"/>
        <v>0</v>
      </c>
      <c r="F93" s="38">
        <f t="shared" si="22"/>
        <v>0</v>
      </c>
      <c r="G93" s="38">
        <f t="shared" si="23"/>
        <v>0</v>
      </c>
      <c r="H93" s="38">
        <f t="shared" si="24"/>
        <v>0</v>
      </c>
      <c r="I93" s="38">
        <f t="shared" si="25"/>
        <v>0</v>
      </c>
      <c r="J93" s="38">
        <f t="shared" si="26"/>
        <v>0</v>
      </c>
      <c r="K93" s="38">
        <f t="shared" si="27"/>
        <v>0</v>
      </c>
      <c r="L93" s="38">
        <f t="shared" si="28"/>
        <v>0</v>
      </c>
      <c r="M93" s="38">
        <f t="shared" ca="1" si="29"/>
        <v>0.79713246878045552</v>
      </c>
      <c r="N93" s="38">
        <f t="shared" ca="1" si="30"/>
        <v>0</v>
      </c>
      <c r="O93" s="95">
        <f t="shared" ca="1" si="31"/>
        <v>0</v>
      </c>
      <c r="P93" s="38">
        <f t="shared" ca="1" si="32"/>
        <v>0</v>
      </c>
      <c r="Q93" s="38">
        <f t="shared" ca="1" si="33"/>
        <v>0</v>
      </c>
      <c r="R93" s="28">
        <f t="shared" ca="1" si="34"/>
        <v>-0.79713246878045552</v>
      </c>
    </row>
    <row r="94" spans="1:18">
      <c r="A94" s="89"/>
      <c r="B94" s="89"/>
      <c r="C94" s="89"/>
      <c r="D94" s="90">
        <f t="shared" si="20"/>
        <v>0</v>
      </c>
      <c r="E94" s="90">
        <f t="shared" si="21"/>
        <v>0</v>
      </c>
      <c r="F94" s="38">
        <f t="shared" si="22"/>
        <v>0</v>
      </c>
      <c r="G94" s="38">
        <f t="shared" si="23"/>
        <v>0</v>
      </c>
      <c r="H94" s="38">
        <f t="shared" si="24"/>
        <v>0</v>
      </c>
      <c r="I94" s="38">
        <f t="shared" si="25"/>
        <v>0</v>
      </c>
      <c r="J94" s="38">
        <f t="shared" si="26"/>
        <v>0</v>
      </c>
      <c r="K94" s="38">
        <f t="shared" si="27"/>
        <v>0</v>
      </c>
      <c r="L94" s="38">
        <f t="shared" si="28"/>
        <v>0</v>
      </c>
      <c r="M94" s="38">
        <f t="shared" ca="1" si="29"/>
        <v>0.79713246878045552</v>
      </c>
      <c r="N94" s="38">
        <f t="shared" ca="1" si="30"/>
        <v>0</v>
      </c>
      <c r="O94" s="95">
        <f t="shared" ca="1" si="31"/>
        <v>0</v>
      </c>
      <c r="P94" s="38">
        <f t="shared" ca="1" si="32"/>
        <v>0</v>
      </c>
      <c r="Q94" s="38">
        <f t="shared" ca="1" si="33"/>
        <v>0</v>
      </c>
      <c r="R94" s="28">
        <f t="shared" ca="1" si="34"/>
        <v>-0.79713246878045552</v>
      </c>
    </row>
    <row r="95" spans="1:18">
      <c r="A95" s="89"/>
      <c r="B95" s="89"/>
      <c r="C95" s="89"/>
      <c r="D95" s="90">
        <f t="shared" si="20"/>
        <v>0</v>
      </c>
      <c r="E95" s="90">
        <f t="shared" si="21"/>
        <v>0</v>
      </c>
      <c r="F95" s="38">
        <f t="shared" si="22"/>
        <v>0</v>
      </c>
      <c r="G95" s="38">
        <f t="shared" si="23"/>
        <v>0</v>
      </c>
      <c r="H95" s="38">
        <f t="shared" si="24"/>
        <v>0</v>
      </c>
      <c r="I95" s="38">
        <f t="shared" si="25"/>
        <v>0</v>
      </c>
      <c r="J95" s="38">
        <f t="shared" si="26"/>
        <v>0</v>
      </c>
      <c r="K95" s="38">
        <f t="shared" si="27"/>
        <v>0</v>
      </c>
      <c r="L95" s="38">
        <f t="shared" si="28"/>
        <v>0</v>
      </c>
      <c r="M95" s="38">
        <f t="shared" ca="1" si="29"/>
        <v>0.79713246878045552</v>
      </c>
      <c r="N95" s="38">
        <f t="shared" ca="1" si="30"/>
        <v>0</v>
      </c>
      <c r="O95" s="95">
        <f t="shared" ca="1" si="31"/>
        <v>0</v>
      </c>
      <c r="P95" s="38">
        <f t="shared" ca="1" si="32"/>
        <v>0</v>
      </c>
      <c r="Q95" s="38">
        <f t="shared" ca="1" si="33"/>
        <v>0</v>
      </c>
      <c r="R95" s="28">
        <f t="shared" ca="1" si="34"/>
        <v>-0.79713246878045552</v>
      </c>
    </row>
    <row r="96" spans="1:18">
      <c r="A96" s="89"/>
      <c r="B96" s="89"/>
      <c r="C96" s="89"/>
      <c r="D96" s="90">
        <f t="shared" si="20"/>
        <v>0</v>
      </c>
      <c r="E96" s="90">
        <f t="shared" si="21"/>
        <v>0</v>
      </c>
      <c r="F96" s="38">
        <f t="shared" si="22"/>
        <v>0</v>
      </c>
      <c r="G96" s="38">
        <f t="shared" si="23"/>
        <v>0</v>
      </c>
      <c r="H96" s="38">
        <f t="shared" si="24"/>
        <v>0</v>
      </c>
      <c r="I96" s="38">
        <f t="shared" si="25"/>
        <v>0</v>
      </c>
      <c r="J96" s="38">
        <f t="shared" si="26"/>
        <v>0</v>
      </c>
      <c r="K96" s="38">
        <f t="shared" si="27"/>
        <v>0</v>
      </c>
      <c r="L96" s="38">
        <f t="shared" si="28"/>
        <v>0</v>
      </c>
      <c r="M96" s="38">
        <f t="shared" ca="1" si="29"/>
        <v>0.79713246878045552</v>
      </c>
      <c r="N96" s="38">
        <f t="shared" ca="1" si="30"/>
        <v>0</v>
      </c>
      <c r="O96" s="95">
        <f t="shared" ca="1" si="31"/>
        <v>0</v>
      </c>
      <c r="P96" s="38">
        <f t="shared" ca="1" si="32"/>
        <v>0</v>
      </c>
      <c r="Q96" s="38">
        <f t="shared" ca="1" si="33"/>
        <v>0</v>
      </c>
      <c r="R96" s="28">
        <f t="shared" ca="1" si="34"/>
        <v>-0.79713246878045552</v>
      </c>
    </row>
    <row r="97" spans="1:18">
      <c r="A97" s="89"/>
      <c r="B97" s="89"/>
      <c r="C97" s="89"/>
      <c r="D97" s="90">
        <f t="shared" si="20"/>
        <v>0</v>
      </c>
      <c r="E97" s="90">
        <f t="shared" si="21"/>
        <v>0</v>
      </c>
      <c r="F97" s="38">
        <f t="shared" si="22"/>
        <v>0</v>
      </c>
      <c r="G97" s="38">
        <f t="shared" si="23"/>
        <v>0</v>
      </c>
      <c r="H97" s="38">
        <f t="shared" si="24"/>
        <v>0</v>
      </c>
      <c r="I97" s="38">
        <f t="shared" si="25"/>
        <v>0</v>
      </c>
      <c r="J97" s="38">
        <f t="shared" si="26"/>
        <v>0</v>
      </c>
      <c r="K97" s="38">
        <f t="shared" si="27"/>
        <v>0</v>
      </c>
      <c r="L97" s="38">
        <f t="shared" si="28"/>
        <v>0</v>
      </c>
      <c r="M97" s="38">
        <f t="shared" ca="1" si="29"/>
        <v>0.79713246878045552</v>
      </c>
      <c r="N97" s="38">
        <f t="shared" ca="1" si="30"/>
        <v>0</v>
      </c>
      <c r="O97" s="95">
        <f t="shared" ca="1" si="31"/>
        <v>0</v>
      </c>
      <c r="P97" s="38">
        <f t="shared" ca="1" si="32"/>
        <v>0</v>
      </c>
      <c r="Q97" s="38">
        <f t="shared" ca="1" si="33"/>
        <v>0</v>
      </c>
      <c r="R97" s="28">
        <f t="shared" ca="1" si="34"/>
        <v>-0.79713246878045552</v>
      </c>
    </row>
    <row r="98" spans="1:18">
      <c r="A98" s="89"/>
      <c r="B98" s="89"/>
      <c r="C98" s="89"/>
      <c r="D98" s="90">
        <f t="shared" si="20"/>
        <v>0</v>
      </c>
      <c r="E98" s="90">
        <f t="shared" si="21"/>
        <v>0</v>
      </c>
      <c r="F98" s="38">
        <f t="shared" si="22"/>
        <v>0</v>
      </c>
      <c r="G98" s="38">
        <f t="shared" si="23"/>
        <v>0</v>
      </c>
      <c r="H98" s="38">
        <f t="shared" si="24"/>
        <v>0</v>
      </c>
      <c r="I98" s="38">
        <f t="shared" si="25"/>
        <v>0</v>
      </c>
      <c r="J98" s="38">
        <f t="shared" si="26"/>
        <v>0</v>
      </c>
      <c r="K98" s="38">
        <f t="shared" si="27"/>
        <v>0</v>
      </c>
      <c r="L98" s="38">
        <f t="shared" si="28"/>
        <v>0</v>
      </c>
      <c r="M98" s="38">
        <f t="shared" ca="1" si="29"/>
        <v>0.79713246878045552</v>
      </c>
      <c r="N98" s="38">
        <f t="shared" ca="1" si="30"/>
        <v>0</v>
      </c>
      <c r="O98" s="95">
        <f t="shared" ca="1" si="31"/>
        <v>0</v>
      </c>
      <c r="P98" s="38">
        <f t="shared" ca="1" si="32"/>
        <v>0</v>
      </c>
      <c r="Q98" s="38">
        <f t="shared" ca="1" si="33"/>
        <v>0</v>
      </c>
      <c r="R98" s="28">
        <f t="shared" ca="1" si="34"/>
        <v>-0.79713246878045552</v>
      </c>
    </row>
    <row r="99" spans="1:18">
      <c r="A99" s="89"/>
      <c r="B99" s="89"/>
      <c r="C99" s="89"/>
      <c r="D99" s="90">
        <f t="shared" si="20"/>
        <v>0</v>
      </c>
      <c r="E99" s="90">
        <f t="shared" si="21"/>
        <v>0</v>
      </c>
      <c r="F99" s="38">
        <f t="shared" si="22"/>
        <v>0</v>
      </c>
      <c r="G99" s="38">
        <f t="shared" si="23"/>
        <v>0</v>
      </c>
      <c r="H99" s="38">
        <f t="shared" si="24"/>
        <v>0</v>
      </c>
      <c r="I99" s="38">
        <f t="shared" si="25"/>
        <v>0</v>
      </c>
      <c r="J99" s="38">
        <f t="shared" si="26"/>
        <v>0</v>
      </c>
      <c r="K99" s="38">
        <f t="shared" si="27"/>
        <v>0</v>
      </c>
      <c r="L99" s="38">
        <f t="shared" si="28"/>
        <v>0</v>
      </c>
      <c r="M99" s="38">
        <f t="shared" ca="1" si="29"/>
        <v>0.79713246878045552</v>
      </c>
      <c r="N99" s="38">
        <f t="shared" ca="1" si="30"/>
        <v>0</v>
      </c>
      <c r="O99" s="95">
        <f t="shared" ca="1" si="31"/>
        <v>0</v>
      </c>
      <c r="P99" s="38">
        <f t="shared" ca="1" si="32"/>
        <v>0</v>
      </c>
      <c r="Q99" s="38">
        <f t="shared" ca="1" si="33"/>
        <v>0</v>
      </c>
      <c r="R99" s="28">
        <f t="shared" ca="1" si="34"/>
        <v>-0.79713246878045552</v>
      </c>
    </row>
    <row r="100" spans="1:18">
      <c r="A100" s="89"/>
      <c r="B100" s="89"/>
      <c r="C100" s="89"/>
      <c r="D100" s="90">
        <f t="shared" si="20"/>
        <v>0</v>
      </c>
      <c r="E100" s="90">
        <f t="shared" si="21"/>
        <v>0</v>
      </c>
      <c r="F100" s="38">
        <f t="shared" si="22"/>
        <v>0</v>
      </c>
      <c r="G100" s="38">
        <f t="shared" si="23"/>
        <v>0</v>
      </c>
      <c r="H100" s="38">
        <f t="shared" si="24"/>
        <v>0</v>
      </c>
      <c r="I100" s="38">
        <f t="shared" si="25"/>
        <v>0</v>
      </c>
      <c r="J100" s="38">
        <f t="shared" si="26"/>
        <v>0</v>
      </c>
      <c r="K100" s="38">
        <f t="shared" si="27"/>
        <v>0</v>
      </c>
      <c r="L100" s="38">
        <f t="shared" si="28"/>
        <v>0</v>
      </c>
      <c r="M100" s="38">
        <f t="shared" ca="1" si="29"/>
        <v>0.79713246878045552</v>
      </c>
      <c r="N100" s="38">
        <f t="shared" ca="1" si="30"/>
        <v>0</v>
      </c>
      <c r="O100" s="95">
        <f t="shared" ca="1" si="31"/>
        <v>0</v>
      </c>
      <c r="P100" s="38">
        <f t="shared" ca="1" si="32"/>
        <v>0</v>
      </c>
      <c r="Q100" s="38">
        <f t="shared" ca="1" si="33"/>
        <v>0</v>
      </c>
      <c r="R100" s="28">
        <f t="shared" ca="1" si="34"/>
        <v>-0.79713246878045552</v>
      </c>
    </row>
    <row r="101" spans="1:18">
      <c r="A101" s="89"/>
      <c r="B101" s="89"/>
      <c r="C101" s="89"/>
      <c r="D101" s="90">
        <f t="shared" si="20"/>
        <v>0</v>
      </c>
      <c r="E101" s="90">
        <f t="shared" si="21"/>
        <v>0</v>
      </c>
      <c r="F101" s="38">
        <f t="shared" si="22"/>
        <v>0</v>
      </c>
      <c r="G101" s="38">
        <f t="shared" si="23"/>
        <v>0</v>
      </c>
      <c r="H101" s="38">
        <f t="shared" si="24"/>
        <v>0</v>
      </c>
      <c r="I101" s="38">
        <f t="shared" si="25"/>
        <v>0</v>
      </c>
      <c r="J101" s="38">
        <f t="shared" si="26"/>
        <v>0</v>
      </c>
      <c r="K101" s="38">
        <f t="shared" si="27"/>
        <v>0</v>
      </c>
      <c r="L101" s="38">
        <f t="shared" si="28"/>
        <v>0</v>
      </c>
      <c r="M101" s="38">
        <f t="shared" ca="1" si="29"/>
        <v>0.79713246878045552</v>
      </c>
      <c r="N101" s="38">
        <f t="shared" ca="1" si="30"/>
        <v>0</v>
      </c>
      <c r="O101" s="95">
        <f t="shared" ca="1" si="31"/>
        <v>0</v>
      </c>
      <c r="P101" s="38">
        <f t="shared" ca="1" si="32"/>
        <v>0</v>
      </c>
      <c r="Q101" s="38">
        <f t="shared" ca="1" si="33"/>
        <v>0</v>
      </c>
      <c r="R101" s="28">
        <f t="shared" ca="1" si="34"/>
        <v>-0.79713246878045552</v>
      </c>
    </row>
    <row r="102" spans="1:18">
      <c r="A102" s="89"/>
      <c r="B102" s="89"/>
      <c r="C102" s="89"/>
      <c r="D102" s="90">
        <f t="shared" si="20"/>
        <v>0</v>
      </c>
      <c r="E102" s="90">
        <f t="shared" si="21"/>
        <v>0</v>
      </c>
      <c r="F102" s="38">
        <f t="shared" si="22"/>
        <v>0</v>
      </c>
      <c r="G102" s="38">
        <f t="shared" si="23"/>
        <v>0</v>
      </c>
      <c r="H102" s="38">
        <f t="shared" si="24"/>
        <v>0</v>
      </c>
      <c r="I102" s="38">
        <f t="shared" si="25"/>
        <v>0</v>
      </c>
      <c r="J102" s="38">
        <f t="shared" si="26"/>
        <v>0</v>
      </c>
      <c r="K102" s="38">
        <f t="shared" si="27"/>
        <v>0</v>
      </c>
      <c r="L102" s="38">
        <f t="shared" si="28"/>
        <v>0</v>
      </c>
      <c r="M102" s="38">
        <f t="shared" ca="1" si="29"/>
        <v>0.79713246878045552</v>
      </c>
      <c r="N102" s="38">
        <f t="shared" ca="1" si="30"/>
        <v>0</v>
      </c>
      <c r="O102" s="95">
        <f t="shared" ca="1" si="31"/>
        <v>0</v>
      </c>
      <c r="P102" s="38">
        <f t="shared" ca="1" si="32"/>
        <v>0</v>
      </c>
      <c r="Q102" s="38">
        <f t="shared" ca="1" si="33"/>
        <v>0</v>
      </c>
      <c r="R102" s="28">
        <f t="shared" ca="1" si="34"/>
        <v>-0.79713246878045552</v>
      </c>
    </row>
    <row r="103" spans="1:18">
      <c r="A103" s="89"/>
      <c r="B103" s="89"/>
      <c r="C103" s="89"/>
      <c r="D103" s="90">
        <f t="shared" si="20"/>
        <v>0</v>
      </c>
      <c r="E103" s="90">
        <f t="shared" si="21"/>
        <v>0</v>
      </c>
      <c r="F103" s="38">
        <f t="shared" si="22"/>
        <v>0</v>
      </c>
      <c r="G103" s="38">
        <f t="shared" si="23"/>
        <v>0</v>
      </c>
      <c r="H103" s="38">
        <f t="shared" si="24"/>
        <v>0</v>
      </c>
      <c r="I103" s="38">
        <f t="shared" si="25"/>
        <v>0</v>
      </c>
      <c r="J103" s="38">
        <f t="shared" si="26"/>
        <v>0</v>
      </c>
      <c r="K103" s="38">
        <f t="shared" si="27"/>
        <v>0</v>
      </c>
      <c r="L103" s="38">
        <f t="shared" si="28"/>
        <v>0</v>
      </c>
      <c r="M103" s="38">
        <f t="shared" ca="1" si="29"/>
        <v>0.79713246878045552</v>
      </c>
      <c r="N103" s="38">
        <f t="shared" ca="1" si="30"/>
        <v>0</v>
      </c>
      <c r="O103" s="95">
        <f t="shared" ca="1" si="31"/>
        <v>0</v>
      </c>
      <c r="P103" s="38">
        <f t="shared" ca="1" si="32"/>
        <v>0</v>
      </c>
      <c r="Q103" s="38">
        <f t="shared" ca="1" si="33"/>
        <v>0</v>
      </c>
      <c r="R103" s="28">
        <f t="shared" ca="1" si="34"/>
        <v>-0.79713246878045552</v>
      </c>
    </row>
    <row r="104" spans="1:18">
      <c r="A104" s="89"/>
      <c r="B104" s="89"/>
      <c r="C104" s="89"/>
      <c r="D104" s="90">
        <f t="shared" si="20"/>
        <v>0</v>
      </c>
      <c r="E104" s="90">
        <f t="shared" si="21"/>
        <v>0</v>
      </c>
      <c r="F104" s="38">
        <f t="shared" si="22"/>
        <v>0</v>
      </c>
      <c r="G104" s="38">
        <f t="shared" si="23"/>
        <v>0</v>
      </c>
      <c r="H104" s="38">
        <f t="shared" si="24"/>
        <v>0</v>
      </c>
      <c r="I104" s="38">
        <f t="shared" si="25"/>
        <v>0</v>
      </c>
      <c r="J104" s="38">
        <f t="shared" si="26"/>
        <v>0</v>
      </c>
      <c r="K104" s="38">
        <f t="shared" si="27"/>
        <v>0</v>
      </c>
      <c r="L104" s="38">
        <f t="shared" si="28"/>
        <v>0</v>
      </c>
      <c r="M104" s="38">
        <f t="shared" ca="1" si="29"/>
        <v>0.79713246878045552</v>
      </c>
      <c r="N104" s="38">
        <f t="shared" ca="1" si="30"/>
        <v>0</v>
      </c>
      <c r="O104" s="95">
        <f t="shared" ca="1" si="31"/>
        <v>0</v>
      </c>
      <c r="P104" s="38">
        <f t="shared" ca="1" si="32"/>
        <v>0</v>
      </c>
      <c r="Q104" s="38">
        <f t="shared" ca="1" si="33"/>
        <v>0</v>
      </c>
      <c r="R104" s="28">
        <f t="shared" ca="1" si="34"/>
        <v>-0.79713246878045552</v>
      </c>
    </row>
    <row r="105" spans="1:18">
      <c r="A105" s="89"/>
      <c r="B105" s="89"/>
      <c r="C105" s="89"/>
      <c r="D105" s="90">
        <f t="shared" si="20"/>
        <v>0</v>
      </c>
      <c r="E105" s="90">
        <f t="shared" si="21"/>
        <v>0</v>
      </c>
      <c r="F105" s="38">
        <f t="shared" si="22"/>
        <v>0</v>
      </c>
      <c r="G105" s="38">
        <f t="shared" si="23"/>
        <v>0</v>
      </c>
      <c r="H105" s="38">
        <f t="shared" si="24"/>
        <v>0</v>
      </c>
      <c r="I105" s="38">
        <f t="shared" si="25"/>
        <v>0</v>
      </c>
      <c r="J105" s="38">
        <f t="shared" si="26"/>
        <v>0</v>
      </c>
      <c r="K105" s="38">
        <f t="shared" si="27"/>
        <v>0</v>
      </c>
      <c r="L105" s="38">
        <f t="shared" si="28"/>
        <v>0</v>
      </c>
      <c r="M105" s="38">
        <f t="shared" ca="1" si="29"/>
        <v>0.79713246878045552</v>
      </c>
      <c r="N105" s="38">
        <f t="shared" ca="1" si="30"/>
        <v>0</v>
      </c>
      <c r="O105" s="95">
        <f t="shared" ca="1" si="31"/>
        <v>0</v>
      </c>
      <c r="P105" s="38">
        <f t="shared" ca="1" si="32"/>
        <v>0</v>
      </c>
      <c r="Q105" s="38">
        <f t="shared" ca="1" si="33"/>
        <v>0</v>
      </c>
      <c r="R105" s="28">
        <f t="shared" ca="1" si="34"/>
        <v>-0.79713246878045552</v>
      </c>
    </row>
    <row r="106" spans="1:18">
      <c r="A106" s="89"/>
      <c r="B106" s="89"/>
      <c r="C106" s="89"/>
      <c r="D106" s="90">
        <f t="shared" si="20"/>
        <v>0</v>
      </c>
      <c r="E106" s="90">
        <f t="shared" si="21"/>
        <v>0</v>
      </c>
      <c r="F106" s="38">
        <f t="shared" si="22"/>
        <v>0</v>
      </c>
      <c r="G106" s="38">
        <f t="shared" si="23"/>
        <v>0</v>
      </c>
      <c r="H106" s="38">
        <f t="shared" si="24"/>
        <v>0</v>
      </c>
      <c r="I106" s="38">
        <f t="shared" si="25"/>
        <v>0</v>
      </c>
      <c r="J106" s="38">
        <f t="shared" si="26"/>
        <v>0</v>
      </c>
      <c r="K106" s="38">
        <f t="shared" si="27"/>
        <v>0</v>
      </c>
      <c r="L106" s="38">
        <f t="shared" si="28"/>
        <v>0</v>
      </c>
      <c r="M106" s="38">
        <f t="shared" ca="1" si="29"/>
        <v>0.79713246878045552</v>
      </c>
      <c r="N106" s="38">
        <f t="shared" ca="1" si="30"/>
        <v>0</v>
      </c>
      <c r="O106" s="95">
        <f t="shared" ca="1" si="31"/>
        <v>0</v>
      </c>
      <c r="P106" s="38">
        <f t="shared" ca="1" si="32"/>
        <v>0</v>
      </c>
      <c r="Q106" s="38">
        <f t="shared" ca="1" si="33"/>
        <v>0</v>
      </c>
      <c r="R106" s="28">
        <f t="shared" ca="1" si="34"/>
        <v>-0.79713246878045552</v>
      </c>
    </row>
    <row r="107" spans="1:18">
      <c r="A107" s="89"/>
      <c r="B107" s="89"/>
      <c r="C107" s="89"/>
      <c r="D107" s="90">
        <f t="shared" si="20"/>
        <v>0</v>
      </c>
      <c r="E107" s="90">
        <f t="shared" si="21"/>
        <v>0</v>
      </c>
      <c r="F107" s="38">
        <f t="shared" si="22"/>
        <v>0</v>
      </c>
      <c r="G107" s="38">
        <f t="shared" si="23"/>
        <v>0</v>
      </c>
      <c r="H107" s="38">
        <f t="shared" si="24"/>
        <v>0</v>
      </c>
      <c r="I107" s="38">
        <f t="shared" si="25"/>
        <v>0</v>
      </c>
      <c r="J107" s="38">
        <f t="shared" si="26"/>
        <v>0</v>
      </c>
      <c r="K107" s="38">
        <f t="shared" si="27"/>
        <v>0</v>
      </c>
      <c r="L107" s="38">
        <f t="shared" si="28"/>
        <v>0</v>
      </c>
      <c r="M107" s="38">
        <f t="shared" ca="1" si="29"/>
        <v>0.79713246878045552</v>
      </c>
      <c r="N107" s="38">
        <f t="shared" ca="1" si="30"/>
        <v>0</v>
      </c>
      <c r="O107" s="95">
        <f t="shared" ca="1" si="31"/>
        <v>0</v>
      </c>
      <c r="P107" s="38">
        <f t="shared" ca="1" si="32"/>
        <v>0</v>
      </c>
      <c r="Q107" s="38">
        <f t="shared" ca="1" si="33"/>
        <v>0</v>
      </c>
      <c r="R107" s="28">
        <f t="shared" ca="1" si="34"/>
        <v>-0.79713246878045552</v>
      </c>
    </row>
    <row r="108" spans="1:18">
      <c r="A108" s="89"/>
      <c r="B108" s="89"/>
      <c r="C108" s="89"/>
      <c r="D108" s="90">
        <f t="shared" si="20"/>
        <v>0</v>
      </c>
      <c r="E108" s="90">
        <f t="shared" si="21"/>
        <v>0</v>
      </c>
      <c r="F108" s="38">
        <f t="shared" si="22"/>
        <v>0</v>
      </c>
      <c r="G108" s="38">
        <f t="shared" si="23"/>
        <v>0</v>
      </c>
      <c r="H108" s="38">
        <f t="shared" si="24"/>
        <v>0</v>
      </c>
      <c r="I108" s="38">
        <f t="shared" si="25"/>
        <v>0</v>
      </c>
      <c r="J108" s="38">
        <f t="shared" si="26"/>
        <v>0</v>
      </c>
      <c r="K108" s="38">
        <f t="shared" si="27"/>
        <v>0</v>
      </c>
      <c r="L108" s="38">
        <f t="shared" si="28"/>
        <v>0</v>
      </c>
      <c r="M108" s="38">
        <f t="shared" ca="1" si="29"/>
        <v>0.79713246878045552</v>
      </c>
      <c r="N108" s="38">
        <f t="shared" ca="1" si="30"/>
        <v>0</v>
      </c>
      <c r="O108" s="95">
        <f t="shared" ca="1" si="31"/>
        <v>0</v>
      </c>
      <c r="P108" s="38">
        <f t="shared" ca="1" si="32"/>
        <v>0</v>
      </c>
      <c r="Q108" s="38">
        <f t="shared" ca="1" si="33"/>
        <v>0</v>
      </c>
      <c r="R108" s="28">
        <f t="shared" ca="1" si="34"/>
        <v>-0.79713246878045552</v>
      </c>
    </row>
    <row r="109" spans="1:18">
      <c r="A109" s="89"/>
      <c r="B109" s="89"/>
      <c r="C109" s="89"/>
      <c r="D109" s="90">
        <f t="shared" si="20"/>
        <v>0</v>
      </c>
      <c r="E109" s="90">
        <f t="shared" si="21"/>
        <v>0</v>
      </c>
      <c r="F109" s="38">
        <f t="shared" si="22"/>
        <v>0</v>
      </c>
      <c r="G109" s="38">
        <f t="shared" si="23"/>
        <v>0</v>
      </c>
      <c r="H109" s="38">
        <f t="shared" si="24"/>
        <v>0</v>
      </c>
      <c r="I109" s="38">
        <f t="shared" si="25"/>
        <v>0</v>
      </c>
      <c r="J109" s="38">
        <f t="shared" si="26"/>
        <v>0</v>
      </c>
      <c r="K109" s="38">
        <f t="shared" si="27"/>
        <v>0</v>
      </c>
      <c r="L109" s="38">
        <f t="shared" si="28"/>
        <v>0</v>
      </c>
      <c r="M109" s="38">
        <f t="shared" ca="1" si="29"/>
        <v>0.79713246878045552</v>
      </c>
      <c r="N109" s="38">
        <f t="shared" ca="1" si="30"/>
        <v>0</v>
      </c>
      <c r="O109" s="95">
        <f t="shared" ca="1" si="31"/>
        <v>0</v>
      </c>
      <c r="P109" s="38">
        <f t="shared" ca="1" si="32"/>
        <v>0</v>
      </c>
      <c r="Q109" s="38">
        <f t="shared" ca="1" si="33"/>
        <v>0</v>
      </c>
      <c r="R109" s="28">
        <f t="shared" ca="1" si="34"/>
        <v>-0.79713246878045552</v>
      </c>
    </row>
    <row r="110" spans="1:18">
      <c r="A110" s="89"/>
      <c r="B110" s="89"/>
      <c r="C110" s="89"/>
      <c r="D110" s="90">
        <f t="shared" si="20"/>
        <v>0</v>
      </c>
      <c r="E110" s="90">
        <f t="shared" si="21"/>
        <v>0</v>
      </c>
      <c r="F110" s="38">
        <f t="shared" si="22"/>
        <v>0</v>
      </c>
      <c r="G110" s="38">
        <f t="shared" si="23"/>
        <v>0</v>
      </c>
      <c r="H110" s="38">
        <f t="shared" si="24"/>
        <v>0</v>
      </c>
      <c r="I110" s="38">
        <f t="shared" si="25"/>
        <v>0</v>
      </c>
      <c r="J110" s="38">
        <f t="shared" si="26"/>
        <v>0</v>
      </c>
      <c r="K110" s="38">
        <f t="shared" si="27"/>
        <v>0</v>
      </c>
      <c r="L110" s="38">
        <f t="shared" si="28"/>
        <v>0</v>
      </c>
      <c r="M110" s="38">
        <f t="shared" ca="1" si="29"/>
        <v>0.79713246878045552</v>
      </c>
      <c r="N110" s="38">
        <f t="shared" ca="1" si="30"/>
        <v>0</v>
      </c>
      <c r="O110" s="95">
        <f t="shared" ca="1" si="31"/>
        <v>0</v>
      </c>
      <c r="P110" s="38">
        <f t="shared" ca="1" si="32"/>
        <v>0</v>
      </c>
      <c r="Q110" s="38">
        <f t="shared" ca="1" si="33"/>
        <v>0</v>
      </c>
      <c r="R110" s="28">
        <f t="shared" ca="1" si="34"/>
        <v>-0.79713246878045552</v>
      </c>
    </row>
    <row r="111" spans="1:18">
      <c r="A111" s="89"/>
      <c r="B111" s="89"/>
      <c r="C111" s="89"/>
      <c r="D111" s="90">
        <f t="shared" si="20"/>
        <v>0</v>
      </c>
      <c r="E111" s="90">
        <f t="shared" si="21"/>
        <v>0</v>
      </c>
      <c r="F111" s="38">
        <f t="shared" si="22"/>
        <v>0</v>
      </c>
      <c r="G111" s="38">
        <f t="shared" si="23"/>
        <v>0</v>
      </c>
      <c r="H111" s="38">
        <f t="shared" si="24"/>
        <v>0</v>
      </c>
      <c r="I111" s="38">
        <f t="shared" si="25"/>
        <v>0</v>
      </c>
      <c r="J111" s="38">
        <f t="shared" si="26"/>
        <v>0</v>
      </c>
      <c r="K111" s="38">
        <f t="shared" si="27"/>
        <v>0</v>
      </c>
      <c r="L111" s="38">
        <f t="shared" si="28"/>
        <v>0</v>
      </c>
      <c r="M111" s="38">
        <f t="shared" ca="1" si="29"/>
        <v>0.79713246878045552</v>
      </c>
      <c r="N111" s="38">
        <f t="shared" ca="1" si="30"/>
        <v>0</v>
      </c>
      <c r="O111" s="95">
        <f t="shared" ca="1" si="31"/>
        <v>0</v>
      </c>
      <c r="P111" s="38">
        <f t="shared" ca="1" si="32"/>
        <v>0</v>
      </c>
      <c r="Q111" s="38">
        <f t="shared" ca="1" si="33"/>
        <v>0</v>
      </c>
      <c r="R111" s="28">
        <f t="shared" ca="1" si="34"/>
        <v>-0.79713246878045552</v>
      </c>
    </row>
    <row r="112" spans="1:18">
      <c r="A112" s="89"/>
      <c r="B112" s="89"/>
      <c r="C112" s="89"/>
      <c r="D112" s="90">
        <f t="shared" si="20"/>
        <v>0</v>
      </c>
      <c r="E112" s="90">
        <f t="shared" si="21"/>
        <v>0</v>
      </c>
      <c r="F112" s="38">
        <f t="shared" si="22"/>
        <v>0</v>
      </c>
      <c r="G112" s="38">
        <f t="shared" si="23"/>
        <v>0</v>
      </c>
      <c r="H112" s="38">
        <f t="shared" si="24"/>
        <v>0</v>
      </c>
      <c r="I112" s="38">
        <f t="shared" si="25"/>
        <v>0</v>
      </c>
      <c r="J112" s="38">
        <f t="shared" si="26"/>
        <v>0</v>
      </c>
      <c r="K112" s="38">
        <f t="shared" si="27"/>
        <v>0</v>
      </c>
      <c r="L112" s="38">
        <f t="shared" si="28"/>
        <v>0</v>
      </c>
      <c r="M112" s="38">
        <f t="shared" ca="1" si="29"/>
        <v>0.79713246878045552</v>
      </c>
      <c r="N112" s="38">
        <f t="shared" ca="1" si="30"/>
        <v>0</v>
      </c>
      <c r="O112" s="95">
        <f t="shared" ca="1" si="31"/>
        <v>0</v>
      </c>
      <c r="P112" s="38">
        <f t="shared" ca="1" si="32"/>
        <v>0</v>
      </c>
      <c r="Q112" s="38">
        <f t="shared" ca="1" si="33"/>
        <v>0</v>
      </c>
      <c r="R112" s="28">
        <f t="shared" ca="1" si="34"/>
        <v>-0.79713246878045552</v>
      </c>
    </row>
    <row r="113" spans="1:18">
      <c r="A113" s="89"/>
      <c r="B113" s="89"/>
      <c r="C113" s="89"/>
      <c r="D113" s="90">
        <f t="shared" si="20"/>
        <v>0</v>
      </c>
      <c r="E113" s="90">
        <f t="shared" si="21"/>
        <v>0</v>
      </c>
      <c r="F113" s="38">
        <f t="shared" si="22"/>
        <v>0</v>
      </c>
      <c r="G113" s="38">
        <f t="shared" si="23"/>
        <v>0</v>
      </c>
      <c r="H113" s="38">
        <f t="shared" si="24"/>
        <v>0</v>
      </c>
      <c r="I113" s="38">
        <f t="shared" si="25"/>
        <v>0</v>
      </c>
      <c r="J113" s="38">
        <f t="shared" si="26"/>
        <v>0</v>
      </c>
      <c r="K113" s="38">
        <f t="shared" si="27"/>
        <v>0</v>
      </c>
      <c r="L113" s="38">
        <f t="shared" si="28"/>
        <v>0</v>
      </c>
      <c r="M113" s="38">
        <f t="shared" ca="1" si="29"/>
        <v>0.79713246878045552</v>
      </c>
      <c r="N113" s="38">
        <f t="shared" ca="1" si="30"/>
        <v>0</v>
      </c>
      <c r="O113" s="95">
        <f t="shared" ca="1" si="31"/>
        <v>0</v>
      </c>
      <c r="P113" s="38">
        <f t="shared" ca="1" si="32"/>
        <v>0</v>
      </c>
      <c r="Q113" s="38">
        <f t="shared" ca="1" si="33"/>
        <v>0</v>
      </c>
      <c r="R113" s="28">
        <f t="shared" ca="1" si="34"/>
        <v>-0.79713246878045552</v>
      </c>
    </row>
    <row r="114" spans="1:18">
      <c r="A114" s="89"/>
      <c r="B114" s="89"/>
      <c r="C114" s="89"/>
      <c r="D114" s="90">
        <f t="shared" si="20"/>
        <v>0</v>
      </c>
      <c r="E114" s="90">
        <f t="shared" si="21"/>
        <v>0</v>
      </c>
      <c r="F114" s="38">
        <f t="shared" si="22"/>
        <v>0</v>
      </c>
      <c r="G114" s="38">
        <f t="shared" si="23"/>
        <v>0</v>
      </c>
      <c r="H114" s="38">
        <f t="shared" si="24"/>
        <v>0</v>
      </c>
      <c r="I114" s="38">
        <f t="shared" si="25"/>
        <v>0</v>
      </c>
      <c r="J114" s="38">
        <f t="shared" si="26"/>
        <v>0</v>
      </c>
      <c r="K114" s="38">
        <f t="shared" si="27"/>
        <v>0</v>
      </c>
      <c r="L114" s="38">
        <f t="shared" si="28"/>
        <v>0</v>
      </c>
      <c r="M114" s="38">
        <f t="shared" ca="1" si="29"/>
        <v>0.79713246878045552</v>
      </c>
      <c r="N114" s="38">
        <f t="shared" ca="1" si="30"/>
        <v>0</v>
      </c>
      <c r="O114" s="95">
        <f t="shared" ca="1" si="31"/>
        <v>0</v>
      </c>
      <c r="P114" s="38">
        <f t="shared" ca="1" si="32"/>
        <v>0</v>
      </c>
      <c r="Q114" s="38">
        <f t="shared" ca="1" si="33"/>
        <v>0</v>
      </c>
      <c r="R114" s="28">
        <f t="shared" ca="1" si="34"/>
        <v>-0.79713246878045552</v>
      </c>
    </row>
    <row r="115" spans="1:18">
      <c r="A115" s="89"/>
      <c r="B115" s="89"/>
      <c r="C115" s="89"/>
      <c r="D115" s="90">
        <f t="shared" si="20"/>
        <v>0</v>
      </c>
      <c r="E115" s="90">
        <f t="shared" si="21"/>
        <v>0</v>
      </c>
      <c r="F115" s="38">
        <f t="shared" si="22"/>
        <v>0</v>
      </c>
      <c r="G115" s="38">
        <f t="shared" si="23"/>
        <v>0</v>
      </c>
      <c r="H115" s="38">
        <f t="shared" si="24"/>
        <v>0</v>
      </c>
      <c r="I115" s="38">
        <f t="shared" si="25"/>
        <v>0</v>
      </c>
      <c r="J115" s="38">
        <f t="shared" si="26"/>
        <v>0</v>
      </c>
      <c r="K115" s="38">
        <f t="shared" si="27"/>
        <v>0</v>
      </c>
      <c r="L115" s="38">
        <f t="shared" si="28"/>
        <v>0</v>
      </c>
      <c r="M115" s="38">
        <f t="shared" ca="1" si="29"/>
        <v>0.79713246878045552</v>
      </c>
      <c r="N115" s="38">
        <f t="shared" ca="1" si="30"/>
        <v>0</v>
      </c>
      <c r="O115" s="95">
        <f t="shared" ca="1" si="31"/>
        <v>0</v>
      </c>
      <c r="P115" s="38">
        <f t="shared" ca="1" si="32"/>
        <v>0</v>
      </c>
      <c r="Q115" s="38">
        <f t="shared" ca="1" si="33"/>
        <v>0</v>
      </c>
      <c r="R115" s="28">
        <f t="shared" ca="1" si="34"/>
        <v>-0.79713246878045552</v>
      </c>
    </row>
    <row r="116" spans="1:18">
      <c r="A116" s="89"/>
      <c r="B116" s="89"/>
      <c r="C116" s="89"/>
      <c r="D116" s="90">
        <f t="shared" si="20"/>
        <v>0</v>
      </c>
      <c r="E116" s="90">
        <f t="shared" si="21"/>
        <v>0</v>
      </c>
      <c r="F116" s="38">
        <f t="shared" si="22"/>
        <v>0</v>
      </c>
      <c r="G116" s="38">
        <f t="shared" si="23"/>
        <v>0</v>
      </c>
      <c r="H116" s="38">
        <f t="shared" si="24"/>
        <v>0</v>
      </c>
      <c r="I116" s="38">
        <f t="shared" si="25"/>
        <v>0</v>
      </c>
      <c r="J116" s="38">
        <f t="shared" si="26"/>
        <v>0</v>
      </c>
      <c r="K116" s="38">
        <f t="shared" si="27"/>
        <v>0</v>
      </c>
      <c r="L116" s="38">
        <f t="shared" si="28"/>
        <v>0</v>
      </c>
      <c r="M116" s="38">
        <f t="shared" ca="1" si="29"/>
        <v>0.79713246878045552</v>
      </c>
      <c r="N116" s="38">
        <f t="shared" ca="1" si="30"/>
        <v>0</v>
      </c>
      <c r="O116" s="95">
        <f t="shared" ca="1" si="31"/>
        <v>0</v>
      </c>
      <c r="P116" s="38">
        <f t="shared" ca="1" si="32"/>
        <v>0</v>
      </c>
      <c r="Q116" s="38">
        <f t="shared" ca="1" si="33"/>
        <v>0</v>
      </c>
      <c r="R116" s="28">
        <f t="shared" ca="1" si="34"/>
        <v>-0.79713246878045552</v>
      </c>
    </row>
    <row r="117" spans="1:18">
      <c r="A117" s="89"/>
      <c r="B117" s="89"/>
      <c r="C117" s="89"/>
      <c r="D117" s="90">
        <f t="shared" si="20"/>
        <v>0</v>
      </c>
      <c r="E117" s="90">
        <f t="shared" si="21"/>
        <v>0</v>
      </c>
      <c r="F117" s="38">
        <f t="shared" si="22"/>
        <v>0</v>
      </c>
      <c r="G117" s="38">
        <f t="shared" si="23"/>
        <v>0</v>
      </c>
      <c r="H117" s="38">
        <f t="shared" si="24"/>
        <v>0</v>
      </c>
      <c r="I117" s="38">
        <f t="shared" si="25"/>
        <v>0</v>
      </c>
      <c r="J117" s="38">
        <f t="shared" si="26"/>
        <v>0</v>
      </c>
      <c r="K117" s="38">
        <f t="shared" si="27"/>
        <v>0</v>
      </c>
      <c r="L117" s="38">
        <f t="shared" si="28"/>
        <v>0</v>
      </c>
      <c r="M117" s="38">
        <f t="shared" ca="1" si="29"/>
        <v>0.79713246878045552</v>
      </c>
      <c r="N117" s="38">
        <f t="shared" ca="1" si="30"/>
        <v>0</v>
      </c>
      <c r="O117" s="95">
        <f t="shared" ca="1" si="31"/>
        <v>0</v>
      </c>
      <c r="P117" s="38">
        <f t="shared" ca="1" si="32"/>
        <v>0</v>
      </c>
      <c r="Q117" s="38">
        <f t="shared" ca="1" si="33"/>
        <v>0</v>
      </c>
      <c r="R117" s="28">
        <f t="shared" ca="1" si="34"/>
        <v>-0.79713246878045552</v>
      </c>
    </row>
    <row r="118" spans="1:18">
      <c r="A118" s="89"/>
      <c r="B118" s="89"/>
      <c r="C118" s="89"/>
      <c r="D118" s="90">
        <f t="shared" si="20"/>
        <v>0</v>
      </c>
      <c r="E118" s="90">
        <f t="shared" si="21"/>
        <v>0</v>
      </c>
      <c r="F118" s="38">
        <f t="shared" si="22"/>
        <v>0</v>
      </c>
      <c r="G118" s="38">
        <f t="shared" si="23"/>
        <v>0</v>
      </c>
      <c r="H118" s="38">
        <f t="shared" si="24"/>
        <v>0</v>
      </c>
      <c r="I118" s="38">
        <f t="shared" si="25"/>
        <v>0</v>
      </c>
      <c r="J118" s="38">
        <f t="shared" si="26"/>
        <v>0</v>
      </c>
      <c r="K118" s="38">
        <f t="shared" si="27"/>
        <v>0</v>
      </c>
      <c r="L118" s="38">
        <f t="shared" si="28"/>
        <v>0</v>
      </c>
      <c r="M118" s="38">
        <f t="shared" ca="1" si="29"/>
        <v>0.79713246878045552</v>
      </c>
      <c r="N118" s="38">
        <f t="shared" ca="1" si="30"/>
        <v>0</v>
      </c>
      <c r="O118" s="95">
        <f t="shared" ca="1" si="31"/>
        <v>0</v>
      </c>
      <c r="P118" s="38">
        <f t="shared" ca="1" si="32"/>
        <v>0</v>
      </c>
      <c r="Q118" s="38">
        <f t="shared" ca="1" si="33"/>
        <v>0</v>
      </c>
      <c r="R118" s="28">
        <f t="shared" ca="1" si="34"/>
        <v>-0.79713246878045552</v>
      </c>
    </row>
    <row r="119" spans="1:18">
      <c r="A119" s="89"/>
      <c r="B119" s="89"/>
      <c r="C119" s="89"/>
      <c r="D119" s="90">
        <f t="shared" si="20"/>
        <v>0</v>
      </c>
      <c r="E119" s="90">
        <f t="shared" si="21"/>
        <v>0</v>
      </c>
      <c r="F119" s="38">
        <f t="shared" si="22"/>
        <v>0</v>
      </c>
      <c r="G119" s="38">
        <f t="shared" si="23"/>
        <v>0</v>
      </c>
      <c r="H119" s="38">
        <f t="shared" si="24"/>
        <v>0</v>
      </c>
      <c r="I119" s="38">
        <f t="shared" si="25"/>
        <v>0</v>
      </c>
      <c r="J119" s="38">
        <f t="shared" si="26"/>
        <v>0</v>
      </c>
      <c r="K119" s="38">
        <f t="shared" si="27"/>
        <v>0</v>
      </c>
      <c r="L119" s="38">
        <f t="shared" si="28"/>
        <v>0</v>
      </c>
      <c r="M119" s="38">
        <f t="shared" ca="1" si="29"/>
        <v>0.79713246878045552</v>
      </c>
      <c r="N119" s="38">
        <f t="shared" ca="1" si="30"/>
        <v>0</v>
      </c>
      <c r="O119" s="95">
        <f t="shared" ca="1" si="31"/>
        <v>0</v>
      </c>
      <c r="P119" s="38">
        <f t="shared" ca="1" si="32"/>
        <v>0</v>
      </c>
      <c r="Q119" s="38">
        <f t="shared" ca="1" si="33"/>
        <v>0</v>
      </c>
      <c r="R119" s="28">
        <f t="shared" ca="1" si="34"/>
        <v>-0.79713246878045552</v>
      </c>
    </row>
    <row r="120" spans="1:18">
      <c r="A120" s="89"/>
      <c r="B120" s="89"/>
      <c r="C120" s="89"/>
      <c r="D120" s="90">
        <f t="shared" si="20"/>
        <v>0</v>
      </c>
      <c r="E120" s="90">
        <f t="shared" si="21"/>
        <v>0</v>
      </c>
      <c r="F120" s="38">
        <f t="shared" si="22"/>
        <v>0</v>
      </c>
      <c r="G120" s="38">
        <f t="shared" si="23"/>
        <v>0</v>
      </c>
      <c r="H120" s="38">
        <f t="shared" si="24"/>
        <v>0</v>
      </c>
      <c r="I120" s="38">
        <f t="shared" si="25"/>
        <v>0</v>
      </c>
      <c r="J120" s="38">
        <f t="shared" si="26"/>
        <v>0</v>
      </c>
      <c r="K120" s="38">
        <f t="shared" si="27"/>
        <v>0</v>
      </c>
      <c r="L120" s="38">
        <f t="shared" si="28"/>
        <v>0</v>
      </c>
      <c r="M120" s="38">
        <f t="shared" ca="1" si="29"/>
        <v>0.79713246878045552</v>
      </c>
      <c r="N120" s="38">
        <f t="shared" ca="1" si="30"/>
        <v>0</v>
      </c>
      <c r="O120" s="95">
        <f t="shared" ca="1" si="31"/>
        <v>0</v>
      </c>
      <c r="P120" s="38">
        <f t="shared" ca="1" si="32"/>
        <v>0</v>
      </c>
      <c r="Q120" s="38">
        <f t="shared" ca="1" si="33"/>
        <v>0</v>
      </c>
      <c r="R120" s="28">
        <f t="shared" ca="1" si="34"/>
        <v>-0.79713246878045552</v>
      </c>
    </row>
    <row r="121" spans="1:18">
      <c r="A121" s="89"/>
      <c r="B121" s="89"/>
      <c r="C121" s="89"/>
      <c r="D121" s="90">
        <f t="shared" si="20"/>
        <v>0</v>
      </c>
      <c r="E121" s="90">
        <f t="shared" si="21"/>
        <v>0</v>
      </c>
      <c r="F121" s="38">
        <f t="shared" si="22"/>
        <v>0</v>
      </c>
      <c r="G121" s="38">
        <f t="shared" si="23"/>
        <v>0</v>
      </c>
      <c r="H121" s="38">
        <f t="shared" si="24"/>
        <v>0</v>
      </c>
      <c r="I121" s="38">
        <f t="shared" si="25"/>
        <v>0</v>
      </c>
      <c r="J121" s="38">
        <f t="shared" si="26"/>
        <v>0</v>
      </c>
      <c r="K121" s="38">
        <f t="shared" si="27"/>
        <v>0</v>
      </c>
      <c r="L121" s="38">
        <f t="shared" si="28"/>
        <v>0</v>
      </c>
      <c r="M121" s="38">
        <f t="shared" ca="1" si="29"/>
        <v>0.79713246878045552</v>
      </c>
      <c r="N121" s="38">
        <f t="shared" ca="1" si="30"/>
        <v>0</v>
      </c>
      <c r="O121" s="95">
        <f t="shared" ca="1" si="31"/>
        <v>0</v>
      </c>
      <c r="P121" s="38">
        <f t="shared" ca="1" si="32"/>
        <v>0</v>
      </c>
      <c r="Q121" s="38">
        <f t="shared" ca="1" si="33"/>
        <v>0</v>
      </c>
      <c r="R121" s="28">
        <f t="shared" ca="1" si="34"/>
        <v>-0.79713246878045552</v>
      </c>
    </row>
    <row r="122" spans="1:18">
      <c r="A122" s="89"/>
      <c r="B122" s="89"/>
      <c r="C122" s="89"/>
      <c r="D122" s="90">
        <f t="shared" si="20"/>
        <v>0</v>
      </c>
      <c r="E122" s="90">
        <f t="shared" si="21"/>
        <v>0</v>
      </c>
      <c r="F122" s="38">
        <f t="shared" si="22"/>
        <v>0</v>
      </c>
      <c r="G122" s="38">
        <f t="shared" si="23"/>
        <v>0</v>
      </c>
      <c r="H122" s="38">
        <f t="shared" si="24"/>
        <v>0</v>
      </c>
      <c r="I122" s="38">
        <f t="shared" si="25"/>
        <v>0</v>
      </c>
      <c r="J122" s="38">
        <f t="shared" si="26"/>
        <v>0</v>
      </c>
      <c r="K122" s="38">
        <f t="shared" si="27"/>
        <v>0</v>
      </c>
      <c r="L122" s="38">
        <f t="shared" si="28"/>
        <v>0</v>
      </c>
      <c r="M122" s="38">
        <f t="shared" ca="1" si="29"/>
        <v>0.79713246878045552</v>
      </c>
      <c r="N122" s="38">
        <f t="shared" ca="1" si="30"/>
        <v>0</v>
      </c>
      <c r="O122" s="95">
        <f t="shared" ca="1" si="31"/>
        <v>0</v>
      </c>
      <c r="P122" s="38">
        <f t="shared" ca="1" si="32"/>
        <v>0</v>
      </c>
      <c r="Q122" s="38">
        <f t="shared" ca="1" si="33"/>
        <v>0</v>
      </c>
      <c r="R122" s="28">
        <f t="shared" ca="1" si="34"/>
        <v>-0.79713246878045552</v>
      </c>
    </row>
    <row r="123" spans="1:18">
      <c r="A123" s="89"/>
      <c r="B123" s="89"/>
      <c r="C123" s="89"/>
      <c r="D123" s="90">
        <f t="shared" si="20"/>
        <v>0</v>
      </c>
      <c r="E123" s="90">
        <f t="shared" si="21"/>
        <v>0</v>
      </c>
      <c r="F123" s="38">
        <f t="shared" si="22"/>
        <v>0</v>
      </c>
      <c r="G123" s="38">
        <f t="shared" si="23"/>
        <v>0</v>
      </c>
      <c r="H123" s="38">
        <f t="shared" si="24"/>
        <v>0</v>
      </c>
      <c r="I123" s="38">
        <f t="shared" si="25"/>
        <v>0</v>
      </c>
      <c r="J123" s="38">
        <f t="shared" si="26"/>
        <v>0</v>
      </c>
      <c r="K123" s="38">
        <f t="shared" si="27"/>
        <v>0</v>
      </c>
      <c r="L123" s="38">
        <f t="shared" si="28"/>
        <v>0</v>
      </c>
      <c r="M123" s="38">
        <f t="shared" ca="1" si="29"/>
        <v>0.79713246878045552</v>
      </c>
      <c r="N123" s="38">
        <f t="shared" ca="1" si="30"/>
        <v>0</v>
      </c>
      <c r="O123" s="95">
        <f t="shared" ca="1" si="31"/>
        <v>0</v>
      </c>
      <c r="P123" s="38">
        <f t="shared" ca="1" si="32"/>
        <v>0</v>
      </c>
      <c r="Q123" s="38">
        <f t="shared" ca="1" si="33"/>
        <v>0</v>
      </c>
      <c r="R123" s="28">
        <f t="shared" ca="1" si="34"/>
        <v>-0.79713246878045552</v>
      </c>
    </row>
    <row r="124" spans="1:18">
      <c r="A124" s="89"/>
      <c r="B124" s="89"/>
      <c r="C124" s="89"/>
      <c r="D124" s="90">
        <f t="shared" si="20"/>
        <v>0</v>
      </c>
      <c r="E124" s="90">
        <f t="shared" si="21"/>
        <v>0</v>
      </c>
      <c r="F124" s="38">
        <f t="shared" si="22"/>
        <v>0</v>
      </c>
      <c r="G124" s="38">
        <f t="shared" si="23"/>
        <v>0</v>
      </c>
      <c r="H124" s="38">
        <f t="shared" si="24"/>
        <v>0</v>
      </c>
      <c r="I124" s="38">
        <f t="shared" si="25"/>
        <v>0</v>
      </c>
      <c r="J124" s="38">
        <f t="shared" si="26"/>
        <v>0</v>
      </c>
      <c r="K124" s="38">
        <f t="shared" si="27"/>
        <v>0</v>
      </c>
      <c r="L124" s="38">
        <f t="shared" si="28"/>
        <v>0</v>
      </c>
      <c r="M124" s="38">
        <f t="shared" ca="1" si="29"/>
        <v>0.79713246878045552</v>
      </c>
      <c r="N124" s="38">
        <f t="shared" ca="1" si="30"/>
        <v>0</v>
      </c>
      <c r="O124" s="95">
        <f t="shared" ca="1" si="31"/>
        <v>0</v>
      </c>
      <c r="P124" s="38">
        <f t="shared" ca="1" si="32"/>
        <v>0</v>
      </c>
      <c r="Q124" s="38">
        <f t="shared" ca="1" si="33"/>
        <v>0</v>
      </c>
      <c r="R124" s="28">
        <f t="shared" ca="1" si="34"/>
        <v>-0.79713246878045552</v>
      </c>
    </row>
    <row r="125" spans="1:18">
      <c r="A125" s="89"/>
      <c r="B125" s="89"/>
      <c r="C125" s="89"/>
      <c r="D125" s="90">
        <f t="shared" si="20"/>
        <v>0</v>
      </c>
      <c r="E125" s="90">
        <f t="shared" si="21"/>
        <v>0</v>
      </c>
      <c r="F125" s="38">
        <f t="shared" si="22"/>
        <v>0</v>
      </c>
      <c r="G125" s="38">
        <f t="shared" si="23"/>
        <v>0</v>
      </c>
      <c r="H125" s="38">
        <f t="shared" si="24"/>
        <v>0</v>
      </c>
      <c r="I125" s="38">
        <f t="shared" si="25"/>
        <v>0</v>
      </c>
      <c r="J125" s="38">
        <f t="shared" si="26"/>
        <v>0</v>
      </c>
      <c r="K125" s="38">
        <f t="shared" si="27"/>
        <v>0</v>
      </c>
      <c r="L125" s="38">
        <f t="shared" si="28"/>
        <v>0</v>
      </c>
      <c r="M125" s="38">
        <f t="shared" ca="1" si="29"/>
        <v>0.79713246878045552</v>
      </c>
      <c r="N125" s="38">
        <f t="shared" ca="1" si="30"/>
        <v>0</v>
      </c>
      <c r="O125" s="95">
        <f t="shared" ca="1" si="31"/>
        <v>0</v>
      </c>
      <c r="P125" s="38">
        <f t="shared" ca="1" si="32"/>
        <v>0</v>
      </c>
      <c r="Q125" s="38">
        <f t="shared" ca="1" si="33"/>
        <v>0</v>
      </c>
      <c r="R125" s="28">
        <f t="shared" ca="1" si="34"/>
        <v>-0.79713246878045552</v>
      </c>
    </row>
    <row r="126" spans="1:18">
      <c r="A126" s="89"/>
      <c r="B126" s="89"/>
      <c r="C126" s="89"/>
      <c r="D126" s="90">
        <f t="shared" si="20"/>
        <v>0</v>
      </c>
      <c r="E126" s="90">
        <f t="shared" si="21"/>
        <v>0</v>
      </c>
      <c r="F126" s="38">
        <f t="shared" si="22"/>
        <v>0</v>
      </c>
      <c r="G126" s="38">
        <f t="shared" si="23"/>
        <v>0</v>
      </c>
      <c r="H126" s="38">
        <f t="shared" si="24"/>
        <v>0</v>
      </c>
      <c r="I126" s="38">
        <f t="shared" si="25"/>
        <v>0</v>
      </c>
      <c r="J126" s="38">
        <f t="shared" si="26"/>
        <v>0</v>
      </c>
      <c r="K126" s="38">
        <f t="shared" si="27"/>
        <v>0</v>
      </c>
      <c r="L126" s="38">
        <f t="shared" si="28"/>
        <v>0</v>
      </c>
      <c r="M126" s="38">
        <f t="shared" ca="1" si="29"/>
        <v>0.79713246878045552</v>
      </c>
      <c r="N126" s="38">
        <f t="shared" ca="1" si="30"/>
        <v>0</v>
      </c>
      <c r="O126" s="95">
        <f t="shared" ca="1" si="31"/>
        <v>0</v>
      </c>
      <c r="P126" s="38">
        <f t="shared" ca="1" si="32"/>
        <v>0</v>
      </c>
      <c r="Q126" s="38">
        <f t="shared" ca="1" si="33"/>
        <v>0</v>
      </c>
      <c r="R126" s="28">
        <f t="shared" ca="1" si="34"/>
        <v>-0.79713246878045552</v>
      </c>
    </row>
    <row r="127" spans="1:18">
      <c r="A127" s="89"/>
      <c r="B127" s="89"/>
      <c r="C127" s="89"/>
      <c r="D127" s="90">
        <f t="shared" si="20"/>
        <v>0</v>
      </c>
      <c r="E127" s="90">
        <f t="shared" si="21"/>
        <v>0</v>
      </c>
      <c r="F127" s="38">
        <f t="shared" si="22"/>
        <v>0</v>
      </c>
      <c r="G127" s="38">
        <f t="shared" si="23"/>
        <v>0</v>
      </c>
      <c r="H127" s="38">
        <f t="shared" si="24"/>
        <v>0</v>
      </c>
      <c r="I127" s="38">
        <f t="shared" si="25"/>
        <v>0</v>
      </c>
      <c r="J127" s="38">
        <f t="shared" si="26"/>
        <v>0</v>
      </c>
      <c r="K127" s="38">
        <f t="shared" si="27"/>
        <v>0</v>
      </c>
      <c r="L127" s="38">
        <f t="shared" si="28"/>
        <v>0</v>
      </c>
      <c r="M127" s="38">
        <f t="shared" ca="1" si="29"/>
        <v>0.79713246878045552</v>
      </c>
      <c r="N127" s="38">
        <f t="shared" ca="1" si="30"/>
        <v>0</v>
      </c>
      <c r="O127" s="95">
        <f t="shared" ca="1" si="31"/>
        <v>0</v>
      </c>
      <c r="P127" s="38">
        <f t="shared" ca="1" si="32"/>
        <v>0</v>
      </c>
      <c r="Q127" s="38">
        <f t="shared" ca="1" si="33"/>
        <v>0</v>
      </c>
      <c r="R127" s="28">
        <f t="shared" ca="1" si="34"/>
        <v>-0.79713246878045552</v>
      </c>
    </row>
    <row r="128" spans="1:18">
      <c r="A128" s="89"/>
      <c r="B128" s="89"/>
      <c r="C128" s="89"/>
      <c r="D128" s="90">
        <f t="shared" si="20"/>
        <v>0</v>
      </c>
      <c r="E128" s="90">
        <f t="shared" si="21"/>
        <v>0</v>
      </c>
      <c r="F128" s="38">
        <f t="shared" si="22"/>
        <v>0</v>
      </c>
      <c r="G128" s="38">
        <f t="shared" si="23"/>
        <v>0</v>
      </c>
      <c r="H128" s="38">
        <f t="shared" si="24"/>
        <v>0</v>
      </c>
      <c r="I128" s="38">
        <f t="shared" si="25"/>
        <v>0</v>
      </c>
      <c r="J128" s="38">
        <f t="shared" si="26"/>
        <v>0</v>
      </c>
      <c r="K128" s="38">
        <f t="shared" si="27"/>
        <v>0</v>
      </c>
      <c r="L128" s="38">
        <f t="shared" si="28"/>
        <v>0</v>
      </c>
      <c r="M128" s="38">
        <f t="shared" ca="1" si="29"/>
        <v>0.79713246878045552</v>
      </c>
      <c r="N128" s="38">
        <f t="shared" ca="1" si="30"/>
        <v>0</v>
      </c>
      <c r="O128" s="95">
        <f t="shared" ca="1" si="31"/>
        <v>0</v>
      </c>
      <c r="P128" s="38">
        <f t="shared" ca="1" si="32"/>
        <v>0</v>
      </c>
      <c r="Q128" s="38">
        <f t="shared" ca="1" si="33"/>
        <v>0</v>
      </c>
      <c r="R128" s="28">
        <f t="shared" ca="1" si="34"/>
        <v>-0.79713246878045552</v>
      </c>
    </row>
    <row r="129" spans="1:18">
      <c r="A129" s="89"/>
      <c r="B129" s="89"/>
      <c r="C129" s="89"/>
      <c r="D129" s="90">
        <f t="shared" si="20"/>
        <v>0</v>
      </c>
      <c r="E129" s="90">
        <f t="shared" si="21"/>
        <v>0</v>
      </c>
      <c r="F129" s="38">
        <f t="shared" si="22"/>
        <v>0</v>
      </c>
      <c r="G129" s="38">
        <f t="shared" si="23"/>
        <v>0</v>
      </c>
      <c r="H129" s="38">
        <f t="shared" si="24"/>
        <v>0</v>
      </c>
      <c r="I129" s="38">
        <f t="shared" si="25"/>
        <v>0</v>
      </c>
      <c r="J129" s="38">
        <f t="shared" si="26"/>
        <v>0</v>
      </c>
      <c r="K129" s="38">
        <f t="shared" si="27"/>
        <v>0</v>
      </c>
      <c r="L129" s="38">
        <f t="shared" si="28"/>
        <v>0</v>
      </c>
      <c r="M129" s="38">
        <f t="shared" ca="1" si="29"/>
        <v>0.79713246878045552</v>
      </c>
      <c r="N129" s="38">
        <f t="shared" ca="1" si="30"/>
        <v>0</v>
      </c>
      <c r="O129" s="95">
        <f t="shared" ca="1" si="31"/>
        <v>0</v>
      </c>
      <c r="P129" s="38">
        <f t="shared" ca="1" si="32"/>
        <v>0</v>
      </c>
      <c r="Q129" s="38">
        <f t="shared" ca="1" si="33"/>
        <v>0</v>
      </c>
      <c r="R129" s="28">
        <f t="shared" ca="1" si="34"/>
        <v>-0.79713246878045552</v>
      </c>
    </row>
    <row r="130" spans="1:18">
      <c r="A130" s="89"/>
      <c r="B130" s="89"/>
      <c r="C130" s="89"/>
      <c r="D130" s="90">
        <f t="shared" si="20"/>
        <v>0</v>
      </c>
      <c r="E130" s="90">
        <f t="shared" si="21"/>
        <v>0</v>
      </c>
      <c r="F130" s="38">
        <f t="shared" si="22"/>
        <v>0</v>
      </c>
      <c r="G130" s="38">
        <f t="shared" si="23"/>
        <v>0</v>
      </c>
      <c r="H130" s="38">
        <f t="shared" si="24"/>
        <v>0</v>
      </c>
      <c r="I130" s="38">
        <f t="shared" si="25"/>
        <v>0</v>
      </c>
      <c r="J130" s="38">
        <f t="shared" si="26"/>
        <v>0</v>
      </c>
      <c r="K130" s="38">
        <f t="shared" si="27"/>
        <v>0</v>
      </c>
      <c r="L130" s="38">
        <f t="shared" si="28"/>
        <v>0</v>
      </c>
      <c r="M130" s="38">
        <f t="shared" ca="1" si="29"/>
        <v>0.79713246878045552</v>
      </c>
      <c r="N130" s="38">
        <f t="shared" ca="1" si="30"/>
        <v>0</v>
      </c>
      <c r="O130" s="95">
        <f t="shared" ca="1" si="31"/>
        <v>0</v>
      </c>
      <c r="P130" s="38">
        <f t="shared" ca="1" si="32"/>
        <v>0</v>
      </c>
      <c r="Q130" s="38">
        <f t="shared" ca="1" si="33"/>
        <v>0</v>
      </c>
      <c r="R130" s="28">
        <f t="shared" ca="1" si="34"/>
        <v>-0.79713246878045552</v>
      </c>
    </row>
    <row r="131" spans="1:18">
      <c r="A131" s="89"/>
      <c r="B131" s="89"/>
      <c r="C131" s="89"/>
      <c r="D131" s="90">
        <f t="shared" si="20"/>
        <v>0</v>
      </c>
      <c r="E131" s="90">
        <f t="shared" si="21"/>
        <v>0</v>
      </c>
      <c r="F131" s="38">
        <f t="shared" si="22"/>
        <v>0</v>
      </c>
      <c r="G131" s="38">
        <f t="shared" si="23"/>
        <v>0</v>
      </c>
      <c r="H131" s="38">
        <f t="shared" si="24"/>
        <v>0</v>
      </c>
      <c r="I131" s="38">
        <f t="shared" si="25"/>
        <v>0</v>
      </c>
      <c r="J131" s="38">
        <f t="shared" si="26"/>
        <v>0</v>
      </c>
      <c r="K131" s="38">
        <f t="shared" si="27"/>
        <v>0</v>
      </c>
      <c r="L131" s="38">
        <f t="shared" si="28"/>
        <v>0</v>
      </c>
      <c r="M131" s="38">
        <f t="shared" ca="1" si="29"/>
        <v>0.79713246878045552</v>
      </c>
      <c r="N131" s="38">
        <f t="shared" ca="1" si="30"/>
        <v>0</v>
      </c>
      <c r="O131" s="95">
        <f t="shared" ca="1" si="31"/>
        <v>0</v>
      </c>
      <c r="P131" s="38">
        <f t="shared" ca="1" si="32"/>
        <v>0</v>
      </c>
      <c r="Q131" s="38">
        <f t="shared" ca="1" si="33"/>
        <v>0</v>
      </c>
      <c r="R131" s="28">
        <f t="shared" ca="1" si="34"/>
        <v>-0.79713246878045552</v>
      </c>
    </row>
    <row r="132" spans="1:18">
      <c r="A132" s="89"/>
      <c r="B132" s="89"/>
      <c r="C132" s="89"/>
      <c r="D132" s="90">
        <f t="shared" si="20"/>
        <v>0</v>
      </c>
      <c r="E132" s="90">
        <f t="shared" si="21"/>
        <v>0</v>
      </c>
      <c r="F132" s="38">
        <f t="shared" si="22"/>
        <v>0</v>
      </c>
      <c r="G132" s="38">
        <f t="shared" si="23"/>
        <v>0</v>
      </c>
      <c r="H132" s="38">
        <f t="shared" si="24"/>
        <v>0</v>
      </c>
      <c r="I132" s="38">
        <f t="shared" si="25"/>
        <v>0</v>
      </c>
      <c r="J132" s="38">
        <f t="shared" si="26"/>
        <v>0</v>
      </c>
      <c r="K132" s="38">
        <f t="shared" si="27"/>
        <v>0</v>
      </c>
      <c r="L132" s="38">
        <f t="shared" si="28"/>
        <v>0</v>
      </c>
      <c r="M132" s="38">
        <f t="shared" ca="1" si="29"/>
        <v>0.79713246878045552</v>
      </c>
      <c r="N132" s="38">
        <f t="shared" ca="1" si="30"/>
        <v>0</v>
      </c>
      <c r="O132" s="95">
        <f t="shared" ca="1" si="31"/>
        <v>0</v>
      </c>
      <c r="P132" s="38">
        <f t="shared" ca="1" si="32"/>
        <v>0</v>
      </c>
      <c r="Q132" s="38">
        <f t="shared" ca="1" si="33"/>
        <v>0</v>
      </c>
      <c r="R132" s="28">
        <f t="shared" ca="1" si="34"/>
        <v>-0.79713246878045552</v>
      </c>
    </row>
    <row r="133" spans="1:18">
      <c r="A133" s="89"/>
      <c r="B133" s="89"/>
      <c r="C133" s="89"/>
      <c r="D133" s="90">
        <f t="shared" si="20"/>
        <v>0</v>
      </c>
      <c r="E133" s="90">
        <f t="shared" si="21"/>
        <v>0</v>
      </c>
      <c r="F133" s="38">
        <f t="shared" si="22"/>
        <v>0</v>
      </c>
      <c r="G133" s="38">
        <f t="shared" si="23"/>
        <v>0</v>
      </c>
      <c r="H133" s="38">
        <f t="shared" si="24"/>
        <v>0</v>
      </c>
      <c r="I133" s="38">
        <f t="shared" si="25"/>
        <v>0</v>
      </c>
      <c r="J133" s="38">
        <f t="shared" si="26"/>
        <v>0</v>
      </c>
      <c r="K133" s="38">
        <f t="shared" si="27"/>
        <v>0</v>
      </c>
      <c r="L133" s="38">
        <f t="shared" si="28"/>
        <v>0</v>
      </c>
      <c r="M133" s="38">
        <f t="shared" ca="1" si="29"/>
        <v>0.79713246878045552</v>
      </c>
      <c r="N133" s="38">
        <f t="shared" ca="1" si="30"/>
        <v>0</v>
      </c>
      <c r="O133" s="95">
        <f t="shared" ca="1" si="31"/>
        <v>0</v>
      </c>
      <c r="P133" s="38">
        <f t="shared" ca="1" si="32"/>
        <v>0</v>
      </c>
      <c r="Q133" s="38">
        <f t="shared" ca="1" si="33"/>
        <v>0</v>
      </c>
      <c r="R133" s="28">
        <f t="shared" ca="1" si="34"/>
        <v>-0.79713246878045552</v>
      </c>
    </row>
    <row r="134" spans="1:18">
      <c r="A134" s="89"/>
      <c r="B134" s="89"/>
      <c r="C134" s="89"/>
      <c r="D134" s="90">
        <f t="shared" si="20"/>
        <v>0</v>
      </c>
      <c r="E134" s="90">
        <f t="shared" si="21"/>
        <v>0</v>
      </c>
      <c r="F134" s="38">
        <f t="shared" si="22"/>
        <v>0</v>
      </c>
      <c r="G134" s="38">
        <f t="shared" si="23"/>
        <v>0</v>
      </c>
      <c r="H134" s="38">
        <f t="shared" si="24"/>
        <v>0</v>
      </c>
      <c r="I134" s="38">
        <f t="shared" si="25"/>
        <v>0</v>
      </c>
      <c r="J134" s="38">
        <f t="shared" si="26"/>
        <v>0</v>
      </c>
      <c r="K134" s="38">
        <f t="shared" si="27"/>
        <v>0</v>
      </c>
      <c r="L134" s="38">
        <f t="shared" si="28"/>
        <v>0</v>
      </c>
      <c r="M134" s="38">
        <f t="shared" ca="1" si="29"/>
        <v>0.79713246878045552</v>
      </c>
      <c r="N134" s="38">
        <f t="shared" ca="1" si="30"/>
        <v>0</v>
      </c>
      <c r="O134" s="95">
        <f t="shared" ca="1" si="31"/>
        <v>0</v>
      </c>
      <c r="P134" s="38">
        <f t="shared" ca="1" si="32"/>
        <v>0</v>
      </c>
      <c r="Q134" s="38">
        <f t="shared" ca="1" si="33"/>
        <v>0</v>
      </c>
      <c r="R134" s="28">
        <f t="shared" ca="1" si="34"/>
        <v>-0.79713246878045552</v>
      </c>
    </row>
    <row r="135" spans="1:18">
      <c r="A135" s="89"/>
      <c r="B135" s="89"/>
      <c r="C135" s="89"/>
      <c r="D135" s="90">
        <f t="shared" si="20"/>
        <v>0</v>
      </c>
      <c r="E135" s="90">
        <f t="shared" si="21"/>
        <v>0</v>
      </c>
      <c r="F135" s="38">
        <f t="shared" si="22"/>
        <v>0</v>
      </c>
      <c r="G135" s="38">
        <f t="shared" si="23"/>
        <v>0</v>
      </c>
      <c r="H135" s="38">
        <f t="shared" si="24"/>
        <v>0</v>
      </c>
      <c r="I135" s="38">
        <f t="shared" si="25"/>
        <v>0</v>
      </c>
      <c r="J135" s="38">
        <f t="shared" si="26"/>
        <v>0</v>
      </c>
      <c r="K135" s="38">
        <f t="shared" si="27"/>
        <v>0</v>
      </c>
      <c r="L135" s="38">
        <f t="shared" si="28"/>
        <v>0</v>
      </c>
      <c r="M135" s="38">
        <f t="shared" ca="1" si="29"/>
        <v>0.79713246878045552</v>
      </c>
      <c r="N135" s="38">
        <f t="shared" ca="1" si="30"/>
        <v>0</v>
      </c>
      <c r="O135" s="95">
        <f t="shared" ca="1" si="31"/>
        <v>0</v>
      </c>
      <c r="P135" s="38">
        <f t="shared" ca="1" si="32"/>
        <v>0</v>
      </c>
      <c r="Q135" s="38">
        <f t="shared" ca="1" si="33"/>
        <v>0</v>
      </c>
      <c r="R135" s="28">
        <f t="shared" ca="1" si="34"/>
        <v>-0.79713246878045552</v>
      </c>
    </row>
    <row r="136" spans="1:18">
      <c r="A136" s="89"/>
      <c r="B136" s="89"/>
      <c r="C136" s="89"/>
      <c r="D136" s="90">
        <f t="shared" si="20"/>
        <v>0</v>
      </c>
      <c r="E136" s="90">
        <f t="shared" si="21"/>
        <v>0</v>
      </c>
      <c r="F136" s="38">
        <f t="shared" si="22"/>
        <v>0</v>
      </c>
      <c r="G136" s="38">
        <f t="shared" si="23"/>
        <v>0</v>
      </c>
      <c r="H136" s="38">
        <f t="shared" si="24"/>
        <v>0</v>
      </c>
      <c r="I136" s="38">
        <f t="shared" si="25"/>
        <v>0</v>
      </c>
      <c r="J136" s="38">
        <f t="shared" si="26"/>
        <v>0</v>
      </c>
      <c r="K136" s="38">
        <f t="shared" si="27"/>
        <v>0</v>
      </c>
      <c r="L136" s="38">
        <f t="shared" si="28"/>
        <v>0</v>
      </c>
      <c r="M136" s="38">
        <f t="shared" ca="1" si="29"/>
        <v>0.79713246878045552</v>
      </c>
      <c r="N136" s="38">
        <f t="shared" ca="1" si="30"/>
        <v>0</v>
      </c>
      <c r="O136" s="95">
        <f t="shared" ca="1" si="31"/>
        <v>0</v>
      </c>
      <c r="P136" s="38">
        <f t="shared" ca="1" si="32"/>
        <v>0</v>
      </c>
      <c r="Q136" s="38">
        <f t="shared" ca="1" si="33"/>
        <v>0</v>
      </c>
      <c r="R136" s="28">
        <f t="shared" ca="1" si="34"/>
        <v>-0.79713246878045552</v>
      </c>
    </row>
    <row r="137" spans="1:18">
      <c r="A137" s="89"/>
      <c r="B137" s="89"/>
      <c r="C137" s="89"/>
      <c r="D137" s="90">
        <f t="shared" si="20"/>
        <v>0</v>
      </c>
      <c r="E137" s="90">
        <f t="shared" si="21"/>
        <v>0</v>
      </c>
      <c r="F137" s="38">
        <f t="shared" si="22"/>
        <v>0</v>
      </c>
      <c r="G137" s="38">
        <f t="shared" si="23"/>
        <v>0</v>
      </c>
      <c r="H137" s="38">
        <f t="shared" si="24"/>
        <v>0</v>
      </c>
      <c r="I137" s="38">
        <f t="shared" si="25"/>
        <v>0</v>
      </c>
      <c r="J137" s="38">
        <f t="shared" si="26"/>
        <v>0</v>
      </c>
      <c r="K137" s="38">
        <f t="shared" si="27"/>
        <v>0</v>
      </c>
      <c r="L137" s="38">
        <f t="shared" si="28"/>
        <v>0</v>
      </c>
      <c r="M137" s="38">
        <f t="shared" ca="1" si="29"/>
        <v>0.79713246878045552</v>
      </c>
      <c r="N137" s="38">
        <f t="shared" ca="1" si="30"/>
        <v>0</v>
      </c>
      <c r="O137" s="95">
        <f t="shared" ca="1" si="31"/>
        <v>0</v>
      </c>
      <c r="P137" s="38">
        <f t="shared" ca="1" si="32"/>
        <v>0</v>
      </c>
      <c r="Q137" s="38">
        <f t="shared" ca="1" si="33"/>
        <v>0</v>
      </c>
      <c r="R137" s="28">
        <f t="shared" ca="1" si="34"/>
        <v>-0.79713246878045552</v>
      </c>
    </row>
    <row r="138" spans="1:18">
      <c r="A138" s="89"/>
      <c r="B138" s="89"/>
      <c r="C138" s="89"/>
      <c r="D138" s="90">
        <f t="shared" si="20"/>
        <v>0</v>
      </c>
      <c r="E138" s="90">
        <f t="shared" si="21"/>
        <v>0</v>
      </c>
      <c r="F138" s="38">
        <f t="shared" si="22"/>
        <v>0</v>
      </c>
      <c r="G138" s="38">
        <f t="shared" si="23"/>
        <v>0</v>
      </c>
      <c r="H138" s="38">
        <f t="shared" si="24"/>
        <v>0</v>
      </c>
      <c r="I138" s="38">
        <f t="shared" si="25"/>
        <v>0</v>
      </c>
      <c r="J138" s="38">
        <f t="shared" si="26"/>
        <v>0</v>
      </c>
      <c r="K138" s="38">
        <f t="shared" si="27"/>
        <v>0</v>
      </c>
      <c r="L138" s="38">
        <f t="shared" si="28"/>
        <v>0</v>
      </c>
      <c r="M138" s="38">
        <f t="shared" ca="1" si="29"/>
        <v>0.79713246878045552</v>
      </c>
      <c r="N138" s="38">
        <f t="shared" ca="1" si="30"/>
        <v>0</v>
      </c>
      <c r="O138" s="95">
        <f t="shared" ca="1" si="31"/>
        <v>0</v>
      </c>
      <c r="P138" s="38">
        <f t="shared" ca="1" si="32"/>
        <v>0</v>
      </c>
      <c r="Q138" s="38">
        <f t="shared" ca="1" si="33"/>
        <v>0</v>
      </c>
      <c r="R138" s="28">
        <f t="shared" ca="1" si="34"/>
        <v>-0.79713246878045552</v>
      </c>
    </row>
    <row r="139" spans="1:18">
      <c r="A139" s="89"/>
      <c r="B139" s="89"/>
      <c r="C139" s="89"/>
      <c r="D139" s="90">
        <f t="shared" si="20"/>
        <v>0</v>
      </c>
      <c r="E139" s="90">
        <f t="shared" si="21"/>
        <v>0</v>
      </c>
      <c r="F139" s="38">
        <f t="shared" si="22"/>
        <v>0</v>
      </c>
      <c r="G139" s="38">
        <f t="shared" si="23"/>
        <v>0</v>
      </c>
      <c r="H139" s="38">
        <f t="shared" si="24"/>
        <v>0</v>
      </c>
      <c r="I139" s="38">
        <f t="shared" si="25"/>
        <v>0</v>
      </c>
      <c r="J139" s="38">
        <f t="shared" si="26"/>
        <v>0</v>
      </c>
      <c r="K139" s="38">
        <f t="shared" si="27"/>
        <v>0</v>
      </c>
      <c r="L139" s="38">
        <f t="shared" si="28"/>
        <v>0</v>
      </c>
      <c r="M139" s="38">
        <f t="shared" ca="1" si="29"/>
        <v>0.79713246878045552</v>
      </c>
      <c r="N139" s="38">
        <f t="shared" ca="1" si="30"/>
        <v>0</v>
      </c>
      <c r="O139" s="95">
        <f t="shared" ca="1" si="31"/>
        <v>0</v>
      </c>
      <c r="P139" s="38">
        <f t="shared" ca="1" si="32"/>
        <v>0</v>
      </c>
      <c r="Q139" s="38">
        <f t="shared" ca="1" si="33"/>
        <v>0</v>
      </c>
      <c r="R139" s="28">
        <f t="shared" ca="1" si="34"/>
        <v>-0.79713246878045552</v>
      </c>
    </row>
    <row r="140" spans="1:18">
      <c r="A140" s="89"/>
      <c r="B140" s="89"/>
      <c r="C140" s="89"/>
      <c r="D140" s="90">
        <f t="shared" si="20"/>
        <v>0</v>
      </c>
      <c r="E140" s="90">
        <f t="shared" si="21"/>
        <v>0</v>
      </c>
      <c r="F140" s="38">
        <f t="shared" si="22"/>
        <v>0</v>
      </c>
      <c r="G140" s="38">
        <f t="shared" si="23"/>
        <v>0</v>
      </c>
      <c r="H140" s="38">
        <f t="shared" si="24"/>
        <v>0</v>
      </c>
      <c r="I140" s="38">
        <f t="shared" si="25"/>
        <v>0</v>
      </c>
      <c r="J140" s="38">
        <f t="shared" si="26"/>
        <v>0</v>
      </c>
      <c r="K140" s="38">
        <f t="shared" si="27"/>
        <v>0</v>
      </c>
      <c r="L140" s="38">
        <f t="shared" si="28"/>
        <v>0</v>
      </c>
      <c r="M140" s="38">
        <f t="shared" ca="1" si="29"/>
        <v>0.79713246878045552</v>
      </c>
      <c r="N140" s="38">
        <f t="shared" ca="1" si="30"/>
        <v>0</v>
      </c>
      <c r="O140" s="95">
        <f t="shared" ca="1" si="31"/>
        <v>0</v>
      </c>
      <c r="P140" s="38">
        <f t="shared" ca="1" si="32"/>
        <v>0</v>
      </c>
      <c r="Q140" s="38">
        <f t="shared" ca="1" si="33"/>
        <v>0</v>
      </c>
      <c r="R140" s="28">
        <f t="shared" ca="1" si="34"/>
        <v>-0.79713246878045552</v>
      </c>
    </row>
    <row r="141" spans="1:18">
      <c r="A141" s="89"/>
      <c r="B141" s="89"/>
      <c r="C141" s="89"/>
      <c r="D141" s="90">
        <f t="shared" si="20"/>
        <v>0</v>
      </c>
      <c r="E141" s="90">
        <f t="shared" si="21"/>
        <v>0</v>
      </c>
      <c r="F141" s="38">
        <f t="shared" si="22"/>
        <v>0</v>
      </c>
      <c r="G141" s="38">
        <f t="shared" si="23"/>
        <v>0</v>
      </c>
      <c r="H141" s="38">
        <f t="shared" si="24"/>
        <v>0</v>
      </c>
      <c r="I141" s="38">
        <f t="shared" si="25"/>
        <v>0</v>
      </c>
      <c r="J141" s="38">
        <f t="shared" si="26"/>
        <v>0</v>
      </c>
      <c r="K141" s="38">
        <f t="shared" si="27"/>
        <v>0</v>
      </c>
      <c r="L141" s="38">
        <f t="shared" si="28"/>
        <v>0</v>
      </c>
      <c r="M141" s="38">
        <f t="shared" ca="1" si="29"/>
        <v>0.79713246878045552</v>
      </c>
      <c r="N141" s="38">
        <f t="shared" ca="1" si="30"/>
        <v>0</v>
      </c>
      <c r="O141" s="95">
        <f t="shared" ca="1" si="31"/>
        <v>0</v>
      </c>
      <c r="P141" s="38">
        <f t="shared" ca="1" si="32"/>
        <v>0</v>
      </c>
      <c r="Q141" s="38">
        <f t="shared" ca="1" si="33"/>
        <v>0</v>
      </c>
      <c r="R141" s="28">
        <f t="shared" ca="1" si="34"/>
        <v>-0.79713246878045552</v>
      </c>
    </row>
    <row r="142" spans="1:18">
      <c r="A142" s="89"/>
      <c r="B142" s="89"/>
      <c r="C142" s="89"/>
      <c r="D142" s="90">
        <f t="shared" si="20"/>
        <v>0</v>
      </c>
      <c r="E142" s="90">
        <f t="shared" si="21"/>
        <v>0</v>
      </c>
      <c r="F142" s="38">
        <f t="shared" si="22"/>
        <v>0</v>
      </c>
      <c r="G142" s="38">
        <f t="shared" si="23"/>
        <v>0</v>
      </c>
      <c r="H142" s="38">
        <f t="shared" si="24"/>
        <v>0</v>
      </c>
      <c r="I142" s="38">
        <f t="shared" si="25"/>
        <v>0</v>
      </c>
      <c r="J142" s="38">
        <f t="shared" si="26"/>
        <v>0</v>
      </c>
      <c r="K142" s="38">
        <f t="shared" si="27"/>
        <v>0</v>
      </c>
      <c r="L142" s="38">
        <f t="shared" si="28"/>
        <v>0</v>
      </c>
      <c r="M142" s="38">
        <f t="shared" ca="1" si="29"/>
        <v>0.79713246878045552</v>
      </c>
      <c r="N142" s="38">
        <f t="shared" ca="1" si="30"/>
        <v>0</v>
      </c>
      <c r="O142" s="95">
        <f t="shared" ca="1" si="31"/>
        <v>0</v>
      </c>
      <c r="P142" s="38">
        <f t="shared" ca="1" si="32"/>
        <v>0</v>
      </c>
      <c r="Q142" s="38">
        <f t="shared" ca="1" si="33"/>
        <v>0</v>
      </c>
      <c r="R142" s="28">
        <f t="shared" ca="1" si="34"/>
        <v>-0.79713246878045552</v>
      </c>
    </row>
    <row r="143" spans="1:18">
      <c r="A143" s="89"/>
      <c r="B143" s="89"/>
      <c r="C143" s="89"/>
      <c r="D143" s="90">
        <f t="shared" si="20"/>
        <v>0</v>
      </c>
      <c r="E143" s="90">
        <f t="shared" si="21"/>
        <v>0</v>
      </c>
      <c r="F143" s="38">
        <f t="shared" si="22"/>
        <v>0</v>
      </c>
      <c r="G143" s="38">
        <f t="shared" si="23"/>
        <v>0</v>
      </c>
      <c r="H143" s="38">
        <f t="shared" si="24"/>
        <v>0</v>
      </c>
      <c r="I143" s="38">
        <f t="shared" si="25"/>
        <v>0</v>
      </c>
      <c r="J143" s="38">
        <f t="shared" si="26"/>
        <v>0</v>
      </c>
      <c r="K143" s="38">
        <f t="shared" si="27"/>
        <v>0</v>
      </c>
      <c r="L143" s="38">
        <f t="shared" si="28"/>
        <v>0</v>
      </c>
      <c r="M143" s="38">
        <f t="shared" ca="1" si="29"/>
        <v>0.79713246878045552</v>
      </c>
      <c r="N143" s="38">
        <f t="shared" ca="1" si="30"/>
        <v>0</v>
      </c>
      <c r="O143" s="95">
        <f t="shared" ca="1" si="31"/>
        <v>0</v>
      </c>
      <c r="P143" s="38">
        <f t="shared" ca="1" si="32"/>
        <v>0</v>
      </c>
      <c r="Q143" s="38">
        <f t="shared" ca="1" si="33"/>
        <v>0</v>
      </c>
      <c r="R143" s="28">
        <f t="shared" ca="1" si="34"/>
        <v>-0.79713246878045552</v>
      </c>
    </row>
    <row r="144" spans="1:18">
      <c r="A144" s="89"/>
      <c r="B144" s="89"/>
      <c r="C144" s="89"/>
      <c r="D144" s="90">
        <f t="shared" si="20"/>
        <v>0</v>
      </c>
      <c r="E144" s="90">
        <f t="shared" si="21"/>
        <v>0</v>
      </c>
      <c r="F144" s="38">
        <f t="shared" si="22"/>
        <v>0</v>
      </c>
      <c r="G144" s="38">
        <f t="shared" si="23"/>
        <v>0</v>
      </c>
      <c r="H144" s="38">
        <f t="shared" si="24"/>
        <v>0</v>
      </c>
      <c r="I144" s="38">
        <f t="shared" si="25"/>
        <v>0</v>
      </c>
      <c r="J144" s="38">
        <f t="shared" si="26"/>
        <v>0</v>
      </c>
      <c r="K144" s="38">
        <f t="shared" si="27"/>
        <v>0</v>
      </c>
      <c r="L144" s="38">
        <f t="shared" si="28"/>
        <v>0</v>
      </c>
      <c r="M144" s="38">
        <f t="shared" ca="1" si="29"/>
        <v>0.79713246878045552</v>
      </c>
      <c r="N144" s="38">
        <f t="shared" ca="1" si="30"/>
        <v>0</v>
      </c>
      <c r="O144" s="95">
        <f t="shared" ca="1" si="31"/>
        <v>0</v>
      </c>
      <c r="P144" s="38">
        <f t="shared" ca="1" si="32"/>
        <v>0</v>
      </c>
      <c r="Q144" s="38">
        <f t="shared" ca="1" si="33"/>
        <v>0</v>
      </c>
      <c r="R144" s="28">
        <f t="shared" ca="1" si="34"/>
        <v>-0.79713246878045552</v>
      </c>
    </row>
    <row r="145" spans="1:18">
      <c r="A145" s="89"/>
      <c r="B145" s="89"/>
      <c r="C145" s="89"/>
      <c r="D145" s="90">
        <f t="shared" si="20"/>
        <v>0</v>
      </c>
      <c r="E145" s="90">
        <f t="shared" si="21"/>
        <v>0</v>
      </c>
      <c r="F145" s="38">
        <f t="shared" si="22"/>
        <v>0</v>
      </c>
      <c r="G145" s="38">
        <f t="shared" si="23"/>
        <v>0</v>
      </c>
      <c r="H145" s="38">
        <f t="shared" si="24"/>
        <v>0</v>
      </c>
      <c r="I145" s="38">
        <f t="shared" si="25"/>
        <v>0</v>
      </c>
      <c r="J145" s="38">
        <f t="shared" si="26"/>
        <v>0</v>
      </c>
      <c r="K145" s="38">
        <f t="shared" si="27"/>
        <v>0</v>
      </c>
      <c r="L145" s="38">
        <f t="shared" si="28"/>
        <v>0</v>
      </c>
      <c r="M145" s="38">
        <f t="shared" ca="1" si="29"/>
        <v>0.79713246878045552</v>
      </c>
      <c r="N145" s="38">
        <f t="shared" ca="1" si="30"/>
        <v>0</v>
      </c>
      <c r="O145" s="95">
        <f t="shared" ca="1" si="31"/>
        <v>0</v>
      </c>
      <c r="P145" s="38">
        <f t="shared" ca="1" si="32"/>
        <v>0</v>
      </c>
      <c r="Q145" s="38">
        <f t="shared" ca="1" si="33"/>
        <v>0</v>
      </c>
      <c r="R145" s="28">
        <f t="shared" ca="1" si="34"/>
        <v>-0.79713246878045552</v>
      </c>
    </row>
    <row r="146" spans="1:18">
      <c r="A146" s="89"/>
      <c r="B146" s="89"/>
      <c r="C146" s="89"/>
      <c r="D146" s="90">
        <f t="shared" si="20"/>
        <v>0</v>
      </c>
      <c r="E146" s="90">
        <f t="shared" si="21"/>
        <v>0</v>
      </c>
      <c r="F146" s="38">
        <f t="shared" si="22"/>
        <v>0</v>
      </c>
      <c r="G146" s="38">
        <f t="shared" si="23"/>
        <v>0</v>
      </c>
      <c r="H146" s="38">
        <f t="shared" si="24"/>
        <v>0</v>
      </c>
      <c r="I146" s="38">
        <f t="shared" si="25"/>
        <v>0</v>
      </c>
      <c r="J146" s="38">
        <f t="shared" si="26"/>
        <v>0</v>
      </c>
      <c r="K146" s="38">
        <f t="shared" si="27"/>
        <v>0</v>
      </c>
      <c r="L146" s="38">
        <f t="shared" si="28"/>
        <v>0</v>
      </c>
      <c r="M146" s="38">
        <f t="shared" ca="1" si="29"/>
        <v>0.79713246878045552</v>
      </c>
      <c r="N146" s="38">
        <f t="shared" ca="1" si="30"/>
        <v>0</v>
      </c>
      <c r="O146" s="95">
        <f t="shared" ca="1" si="31"/>
        <v>0</v>
      </c>
      <c r="P146" s="38">
        <f t="shared" ca="1" si="32"/>
        <v>0</v>
      </c>
      <c r="Q146" s="38">
        <f t="shared" ca="1" si="33"/>
        <v>0</v>
      </c>
      <c r="R146" s="28">
        <f t="shared" ca="1" si="34"/>
        <v>-0.79713246878045552</v>
      </c>
    </row>
    <row r="147" spans="1:18">
      <c r="A147" s="89"/>
      <c r="B147" s="89"/>
      <c r="C147" s="89"/>
      <c r="D147" s="90">
        <f t="shared" si="20"/>
        <v>0</v>
      </c>
      <c r="E147" s="90">
        <f t="shared" si="21"/>
        <v>0</v>
      </c>
      <c r="F147" s="38">
        <f t="shared" si="22"/>
        <v>0</v>
      </c>
      <c r="G147" s="38">
        <f t="shared" si="23"/>
        <v>0</v>
      </c>
      <c r="H147" s="38">
        <f t="shared" si="24"/>
        <v>0</v>
      </c>
      <c r="I147" s="38">
        <f t="shared" si="25"/>
        <v>0</v>
      </c>
      <c r="J147" s="38">
        <f t="shared" si="26"/>
        <v>0</v>
      </c>
      <c r="K147" s="38">
        <f t="shared" si="27"/>
        <v>0</v>
      </c>
      <c r="L147" s="38">
        <f t="shared" si="28"/>
        <v>0</v>
      </c>
      <c r="M147" s="38">
        <f t="shared" ca="1" si="29"/>
        <v>0.79713246878045552</v>
      </c>
      <c r="N147" s="38">
        <f t="shared" ca="1" si="30"/>
        <v>0</v>
      </c>
      <c r="O147" s="95">
        <f t="shared" ca="1" si="31"/>
        <v>0</v>
      </c>
      <c r="P147" s="38">
        <f t="shared" ca="1" si="32"/>
        <v>0</v>
      </c>
      <c r="Q147" s="38">
        <f t="shared" ca="1" si="33"/>
        <v>0</v>
      </c>
      <c r="R147" s="28">
        <f t="shared" ca="1" si="34"/>
        <v>-0.79713246878045552</v>
      </c>
    </row>
    <row r="148" spans="1:18">
      <c r="A148" s="89"/>
      <c r="B148" s="89"/>
      <c r="C148" s="89"/>
      <c r="D148" s="90">
        <f t="shared" si="20"/>
        <v>0</v>
      </c>
      <c r="E148" s="90">
        <f t="shared" si="21"/>
        <v>0</v>
      </c>
      <c r="F148" s="38">
        <f t="shared" si="22"/>
        <v>0</v>
      </c>
      <c r="G148" s="38">
        <f t="shared" si="23"/>
        <v>0</v>
      </c>
      <c r="H148" s="38">
        <f t="shared" si="24"/>
        <v>0</v>
      </c>
      <c r="I148" s="38">
        <f t="shared" si="25"/>
        <v>0</v>
      </c>
      <c r="J148" s="38">
        <f t="shared" si="26"/>
        <v>0</v>
      </c>
      <c r="K148" s="38">
        <f t="shared" si="27"/>
        <v>0</v>
      </c>
      <c r="L148" s="38">
        <f t="shared" si="28"/>
        <v>0</v>
      </c>
      <c r="M148" s="38">
        <f t="shared" ca="1" si="29"/>
        <v>0.79713246878045552</v>
      </c>
      <c r="N148" s="38">
        <f t="shared" ca="1" si="30"/>
        <v>0</v>
      </c>
      <c r="O148" s="95">
        <f t="shared" ca="1" si="31"/>
        <v>0</v>
      </c>
      <c r="P148" s="38">
        <f t="shared" ca="1" si="32"/>
        <v>0</v>
      </c>
      <c r="Q148" s="38">
        <f t="shared" ca="1" si="33"/>
        <v>0</v>
      </c>
      <c r="R148" s="28">
        <f t="shared" ca="1" si="34"/>
        <v>-0.79713246878045552</v>
      </c>
    </row>
    <row r="149" spans="1:18">
      <c r="A149" s="89"/>
      <c r="B149" s="89"/>
      <c r="C149" s="89"/>
      <c r="D149" s="90">
        <f t="shared" ref="D149:D212" si="35">A149/A$18</f>
        <v>0</v>
      </c>
      <c r="E149" s="90">
        <f t="shared" ref="E149:E212" si="36">B149/B$18</f>
        <v>0</v>
      </c>
      <c r="F149" s="38">
        <f t="shared" ref="F149:F212" si="37">$C149*D149</f>
        <v>0</v>
      </c>
      <c r="G149" s="38">
        <f t="shared" ref="G149:G212" si="38">$C149*E149</f>
        <v>0</v>
      </c>
      <c r="H149" s="38">
        <f t="shared" ref="H149:H212" si="39">C149*D149*D149</f>
        <v>0</v>
      </c>
      <c r="I149" s="38">
        <f t="shared" ref="I149:I212" si="40">C149*D149*D149*D149</f>
        <v>0</v>
      </c>
      <c r="J149" s="38">
        <f t="shared" ref="J149:J212" si="41">C149*D149*D149*D149*D149</f>
        <v>0</v>
      </c>
      <c r="K149" s="38">
        <f t="shared" ref="K149:K212" si="42">C149*E149*D149</f>
        <v>0</v>
      </c>
      <c r="L149" s="38">
        <f t="shared" ref="L149:L212" si="43">C149*E149*D149*D149</f>
        <v>0</v>
      </c>
      <c r="M149" s="38">
        <f t="shared" ref="M149:M212" ca="1" si="44">+E$4+E$5*D149+E$6*D149^2</f>
        <v>0.79713246878045552</v>
      </c>
      <c r="N149" s="38">
        <f t="shared" ref="N149:N212" ca="1" si="45">C149*(M149-E149)^2</f>
        <v>0</v>
      </c>
      <c r="O149" s="95">
        <f t="shared" ref="O149:O212" ca="1" si="46">(C149*O$1-O$2*F149+O$3*H149)^2</f>
        <v>0</v>
      </c>
      <c r="P149" s="38">
        <f t="shared" ref="P149:P212" ca="1" si="47">(-C149*O$2+O$4*F149-O$5*H149)^2</f>
        <v>0</v>
      </c>
      <c r="Q149" s="38">
        <f t="shared" ref="Q149:Q212" ca="1" si="48">+(C149*O$3-F149*O$5+H149*O$6)^2</f>
        <v>0</v>
      </c>
      <c r="R149" s="28">
        <f t="shared" ref="R149:R212" ca="1" si="49">+E149-M149</f>
        <v>-0.79713246878045552</v>
      </c>
    </row>
    <row r="150" spans="1:18">
      <c r="A150" s="89"/>
      <c r="B150" s="89"/>
      <c r="C150" s="89"/>
      <c r="D150" s="90">
        <f t="shared" si="35"/>
        <v>0</v>
      </c>
      <c r="E150" s="90">
        <f t="shared" si="36"/>
        <v>0</v>
      </c>
      <c r="F150" s="38">
        <f t="shared" si="37"/>
        <v>0</v>
      </c>
      <c r="G150" s="38">
        <f t="shared" si="38"/>
        <v>0</v>
      </c>
      <c r="H150" s="38">
        <f t="shared" si="39"/>
        <v>0</v>
      </c>
      <c r="I150" s="38">
        <f t="shared" si="40"/>
        <v>0</v>
      </c>
      <c r="J150" s="38">
        <f t="shared" si="41"/>
        <v>0</v>
      </c>
      <c r="K150" s="38">
        <f t="shared" si="42"/>
        <v>0</v>
      </c>
      <c r="L150" s="38">
        <f t="shared" si="43"/>
        <v>0</v>
      </c>
      <c r="M150" s="38">
        <f t="shared" ca="1" si="44"/>
        <v>0.79713246878045552</v>
      </c>
      <c r="N150" s="38">
        <f t="shared" ca="1" si="45"/>
        <v>0</v>
      </c>
      <c r="O150" s="95">
        <f t="shared" ca="1" si="46"/>
        <v>0</v>
      </c>
      <c r="P150" s="38">
        <f t="shared" ca="1" si="47"/>
        <v>0</v>
      </c>
      <c r="Q150" s="38">
        <f t="shared" ca="1" si="48"/>
        <v>0</v>
      </c>
      <c r="R150" s="28">
        <f t="shared" ca="1" si="49"/>
        <v>-0.79713246878045552</v>
      </c>
    </row>
    <row r="151" spans="1:18">
      <c r="A151" s="89"/>
      <c r="B151" s="89"/>
      <c r="C151" s="89"/>
      <c r="D151" s="90">
        <f t="shared" si="35"/>
        <v>0</v>
      </c>
      <c r="E151" s="90">
        <f t="shared" si="36"/>
        <v>0</v>
      </c>
      <c r="F151" s="38">
        <f t="shared" si="37"/>
        <v>0</v>
      </c>
      <c r="G151" s="38">
        <f t="shared" si="38"/>
        <v>0</v>
      </c>
      <c r="H151" s="38">
        <f t="shared" si="39"/>
        <v>0</v>
      </c>
      <c r="I151" s="38">
        <f t="shared" si="40"/>
        <v>0</v>
      </c>
      <c r="J151" s="38">
        <f t="shared" si="41"/>
        <v>0</v>
      </c>
      <c r="K151" s="38">
        <f t="shared" si="42"/>
        <v>0</v>
      </c>
      <c r="L151" s="38">
        <f t="shared" si="43"/>
        <v>0</v>
      </c>
      <c r="M151" s="38">
        <f t="shared" ca="1" si="44"/>
        <v>0.79713246878045552</v>
      </c>
      <c r="N151" s="38">
        <f t="shared" ca="1" si="45"/>
        <v>0</v>
      </c>
      <c r="O151" s="95">
        <f t="shared" ca="1" si="46"/>
        <v>0</v>
      </c>
      <c r="P151" s="38">
        <f t="shared" ca="1" si="47"/>
        <v>0</v>
      </c>
      <c r="Q151" s="38">
        <f t="shared" ca="1" si="48"/>
        <v>0</v>
      </c>
      <c r="R151" s="28">
        <f t="shared" ca="1" si="49"/>
        <v>-0.79713246878045552</v>
      </c>
    </row>
    <row r="152" spans="1:18">
      <c r="A152" s="89"/>
      <c r="B152" s="89"/>
      <c r="C152" s="89"/>
      <c r="D152" s="90">
        <f t="shared" si="35"/>
        <v>0</v>
      </c>
      <c r="E152" s="90">
        <f t="shared" si="36"/>
        <v>0</v>
      </c>
      <c r="F152" s="38">
        <f t="shared" si="37"/>
        <v>0</v>
      </c>
      <c r="G152" s="38">
        <f t="shared" si="38"/>
        <v>0</v>
      </c>
      <c r="H152" s="38">
        <f t="shared" si="39"/>
        <v>0</v>
      </c>
      <c r="I152" s="38">
        <f t="shared" si="40"/>
        <v>0</v>
      </c>
      <c r="J152" s="38">
        <f t="shared" si="41"/>
        <v>0</v>
      </c>
      <c r="K152" s="38">
        <f t="shared" si="42"/>
        <v>0</v>
      </c>
      <c r="L152" s="38">
        <f t="shared" si="43"/>
        <v>0</v>
      </c>
      <c r="M152" s="38">
        <f t="shared" ca="1" si="44"/>
        <v>0.79713246878045552</v>
      </c>
      <c r="N152" s="38">
        <f t="shared" ca="1" si="45"/>
        <v>0</v>
      </c>
      <c r="O152" s="95">
        <f t="shared" ca="1" si="46"/>
        <v>0</v>
      </c>
      <c r="P152" s="38">
        <f t="shared" ca="1" si="47"/>
        <v>0</v>
      </c>
      <c r="Q152" s="38">
        <f t="shared" ca="1" si="48"/>
        <v>0</v>
      </c>
      <c r="R152" s="28">
        <f t="shared" ca="1" si="49"/>
        <v>-0.79713246878045552</v>
      </c>
    </row>
    <row r="153" spans="1:18">
      <c r="A153" s="89"/>
      <c r="B153" s="89"/>
      <c r="C153" s="89"/>
      <c r="D153" s="90">
        <f t="shared" si="35"/>
        <v>0</v>
      </c>
      <c r="E153" s="90">
        <f t="shared" si="36"/>
        <v>0</v>
      </c>
      <c r="F153" s="38">
        <f t="shared" si="37"/>
        <v>0</v>
      </c>
      <c r="G153" s="38">
        <f t="shared" si="38"/>
        <v>0</v>
      </c>
      <c r="H153" s="38">
        <f t="shared" si="39"/>
        <v>0</v>
      </c>
      <c r="I153" s="38">
        <f t="shared" si="40"/>
        <v>0</v>
      </c>
      <c r="J153" s="38">
        <f t="shared" si="41"/>
        <v>0</v>
      </c>
      <c r="K153" s="38">
        <f t="shared" si="42"/>
        <v>0</v>
      </c>
      <c r="L153" s="38">
        <f t="shared" si="43"/>
        <v>0</v>
      </c>
      <c r="M153" s="38">
        <f t="shared" ca="1" si="44"/>
        <v>0.79713246878045552</v>
      </c>
      <c r="N153" s="38">
        <f t="shared" ca="1" si="45"/>
        <v>0</v>
      </c>
      <c r="O153" s="95">
        <f t="shared" ca="1" si="46"/>
        <v>0</v>
      </c>
      <c r="P153" s="38">
        <f t="shared" ca="1" si="47"/>
        <v>0</v>
      </c>
      <c r="Q153" s="38">
        <f t="shared" ca="1" si="48"/>
        <v>0</v>
      </c>
      <c r="R153" s="28">
        <f t="shared" ca="1" si="49"/>
        <v>-0.79713246878045552</v>
      </c>
    </row>
    <row r="154" spans="1:18">
      <c r="A154" s="89"/>
      <c r="B154" s="89"/>
      <c r="C154" s="89"/>
      <c r="D154" s="90">
        <f t="shared" si="35"/>
        <v>0</v>
      </c>
      <c r="E154" s="90">
        <f t="shared" si="36"/>
        <v>0</v>
      </c>
      <c r="F154" s="38">
        <f t="shared" si="37"/>
        <v>0</v>
      </c>
      <c r="G154" s="38">
        <f t="shared" si="38"/>
        <v>0</v>
      </c>
      <c r="H154" s="38">
        <f t="shared" si="39"/>
        <v>0</v>
      </c>
      <c r="I154" s="38">
        <f t="shared" si="40"/>
        <v>0</v>
      </c>
      <c r="J154" s="38">
        <f t="shared" si="41"/>
        <v>0</v>
      </c>
      <c r="K154" s="38">
        <f t="shared" si="42"/>
        <v>0</v>
      </c>
      <c r="L154" s="38">
        <f t="shared" si="43"/>
        <v>0</v>
      </c>
      <c r="M154" s="38">
        <f t="shared" ca="1" si="44"/>
        <v>0.79713246878045552</v>
      </c>
      <c r="N154" s="38">
        <f t="shared" ca="1" si="45"/>
        <v>0</v>
      </c>
      <c r="O154" s="95">
        <f t="shared" ca="1" si="46"/>
        <v>0</v>
      </c>
      <c r="P154" s="38">
        <f t="shared" ca="1" si="47"/>
        <v>0</v>
      </c>
      <c r="Q154" s="38">
        <f t="shared" ca="1" si="48"/>
        <v>0</v>
      </c>
      <c r="R154" s="28">
        <f t="shared" ca="1" si="49"/>
        <v>-0.79713246878045552</v>
      </c>
    </row>
    <row r="155" spans="1:18">
      <c r="A155" s="89"/>
      <c r="B155" s="89"/>
      <c r="C155" s="89"/>
      <c r="D155" s="90">
        <f t="shared" si="35"/>
        <v>0</v>
      </c>
      <c r="E155" s="90">
        <f t="shared" si="36"/>
        <v>0</v>
      </c>
      <c r="F155" s="38">
        <f t="shared" si="37"/>
        <v>0</v>
      </c>
      <c r="G155" s="38">
        <f t="shared" si="38"/>
        <v>0</v>
      </c>
      <c r="H155" s="38">
        <f t="shared" si="39"/>
        <v>0</v>
      </c>
      <c r="I155" s="38">
        <f t="shared" si="40"/>
        <v>0</v>
      </c>
      <c r="J155" s="38">
        <f t="shared" si="41"/>
        <v>0</v>
      </c>
      <c r="K155" s="38">
        <f t="shared" si="42"/>
        <v>0</v>
      </c>
      <c r="L155" s="38">
        <f t="shared" si="43"/>
        <v>0</v>
      </c>
      <c r="M155" s="38">
        <f t="shared" ca="1" si="44"/>
        <v>0.79713246878045552</v>
      </c>
      <c r="N155" s="38">
        <f t="shared" ca="1" si="45"/>
        <v>0</v>
      </c>
      <c r="O155" s="95">
        <f t="shared" ca="1" si="46"/>
        <v>0</v>
      </c>
      <c r="P155" s="38">
        <f t="shared" ca="1" si="47"/>
        <v>0</v>
      </c>
      <c r="Q155" s="38">
        <f t="shared" ca="1" si="48"/>
        <v>0</v>
      </c>
      <c r="R155" s="28">
        <f t="shared" ca="1" si="49"/>
        <v>-0.79713246878045552</v>
      </c>
    </row>
    <row r="156" spans="1:18">
      <c r="A156" s="89"/>
      <c r="B156" s="89"/>
      <c r="C156" s="89"/>
      <c r="D156" s="90">
        <f t="shared" si="35"/>
        <v>0</v>
      </c>
      <c r="E156" s="90">
        <f t="shared" si="36"/>
        <v>0</v>
      </c>
      <c r="F156" s="38">
        <f t="shared" si="37"/>
        <v>0</v>
      </c>
      <c r="G156" s="38">
        <f t="shared" si="38"/>
        <v>0</v>
      </c>
      <c r="H156" s="38">
        <f t="shared" si="39"/>
        <v>0</v>
      </c>
      <c r="I156" s="38">
        <f t="shared" si="40"/>
        <v>0</v>
      </c>
      <c r="J156" s="38">
        <f t="shared" si="41"/>
        <v>0</v>
      </c>
      <c r="K156" s="38">
        <f t="shared" si="42"/>
        <v>0</v>
      </c>
      <c r="L156" s="38">
        <f t="shared" si="43"/>
        <v>0</v>
      </c>
      <c r="M156" s="38">
        <f t="shared" ca="1" si="44"/>
        <v>0.79713246878045552</v>
      </c>
      <c r="N156" s="38">
        <f t="shared" ca="1" si="45"/>
        <v>0</v>
      </c>
      <c r="O156" s="95">
        <f t="shared" ca="1" si="46"/>
        <v>0</v>
      </c>
      <c r="P156" s="38">
        <f t="shared" ca="1" si="47"/>
        <v>0</v>
      </c>
      <c r="Q156" s="38">
        <f t="shared" ca="1" si="48"/>
        <v>0</v>
      </c>
      <c r="R156" s="28">
        <f t="shared" ca="1" si="49"/>
        <v>-0.79713246878045552</v>
      </c>
    </row>
    <row r="157" spans="1:18">
      <c r="A157" s="89"/>
      <c r="B157" s="89"/>
      <c r="C157" s="89"/>
      <c r="D157" s="90">
        <f t="shared" si="35"/>
        <v>0</v>
      </c>
      <c r="E157" s="90">
        <f t="shared" si="36"/>
        <v>0</v>
      </c>
      <c r="F157" s="38">
        <f t="shared" si="37"/>
        <v>0</v>
      </c>
      <c r="G157" s="38">
        <f t="shared" si="38"/>
        <v>0</v>
      </c>
      <c r="H157" s="38">
        <f t="shared" si="39"/>
        <v>0</v>
      </c>
      <c r="I157" s="38">
        <f t="shared" si="40"/>
        <v>0</v>
      </c>
      <c r="J157" s="38">
        <f t="shared" si="41"/>
        <v>0</v>
      </c>
      <c r="K157" s="38">
        <f t="shared" si="42"/>
        <v>0</v>
      </c>
      <c r="L157" s="38">
        <f t="shared" si="43"/>
        <v>0</v>
      </c>
      <c r="M157" s="38">
        <f t="shared" ca="1" si="44"/>
        <v>0.79713246878045552</v>
      </c>
      <c r="N157" s="38">
        <f t="shared" ca="1" si="45"/>
        <v>0</v>
      </c>
      <c r="O157" s="95">
        <f t="shared" ca="1" si="46"/>
        <v>0</v>
      </c>
      <c r="P157" s="38">
        <f t="shared" ca="1" si="47"/>
        <v>0</v>
      </c>
      <c r="Q157" s="38">
        <f t="shared" ca="1" si="48"/>
        <v>0</v>
      </c>
      <c r="R157" s="28">
        <f t="shared" ca="1" si="49"/>
        <v>-0.79713246878045552</v>
      </c>
    </row>
    <row r="158" spans="1:18">
      <c r="A158" s="89"/>
      <c r="B158" s="89"/>
      <c r="C158" s="89"/>
      <c r="D158" s="90">
        <f t="shared" si="35"/>
        <v>0</v>
      </c>
      <c r="E158" s="90">
        <f t="shared" si="36"/>
        <v>0</v>
      </c>
      <c r="F158" s="38">
        <f t="shared" si="37"/>
        <v>0</v>
      </c>
      <c r="G158" s="38">
        <f t="shared" si="38"/>
        <v>0</v>
      </c>
      <c r="H158" s="38">
        <f t="shared" si="39"/>
        <v>0</v>
      </c>
      <c r="I158" s="38">
        <f t="shared" si="40"/>
        <v>0</v>
      </c>
      <c r="J158" s="38">
        <f t="shared" si="41"/>
        <v>0</v>
      </c>
      <c r="K158" s="38">
        <f t="shared" si="42"/>
        <v>0</v>
      </c>
      <c r="L158" s="38">
        <f t="shared" si="43"/>
        <v>0</v>
      </c>
      <c r="M158" s="38">
        <f t="shared" ca="1" si="44"/>
        <v>0.79713246878045552</v>
      </c>
      <c r="N158" s="38">
        <f t="shared" ca="1" si="45"/>
        <v>0</v>
      </c>
      <c r="O158" s="95">
        <f t="shared" ca="1" si="46"/>
        <v>0</v>
      </c>
      <c r="P158" s="38">
        <f t="shared" ca="1" si="47"/>
        <v>0</v>
      </c>
      <c r="Q158" s="38">
        <f t="shared" ca="1" si="48"/>
        <v>0</v>
      </c>
      <c r="R158" s="28">
        <f t="shared" ca="1" si="49"/>
        <v>-0.79713246878045552</v>
      </c>
    </row>
    <row r="159" spans="1:18">
      <c r="A159" s="89"/>
      <c r="B159" s="89"/>
      <c r="C159" s="89"/>
      <c r="D159" s="90">
        <f t="shared" si="35"/>
        <v>0</v>
      </c>
      <c r="E159" s="90">
        <f t="shared" si="36"/>
        <v>0</v>
      </c>
      <c r="F159" s="38">
        <f t="shared" si="37"/>
        <v>0</v>
      </c>
      <c r="G159" s="38">
        <f t="shared" si="38"/>
        <v>0</v>
      </c>
      <c r="H159" s="38">
        <f t="shared" si="39"/>
        <v>0</v>
      </c>
      <c r="I159" s="38">
        <f t="shared" si="40"/>
        <v>0</v>
      </c>
      <c r="J159" s="38">
        <f t="shared" si="41"/>
        <v>0</v>
      </c>
      <c r="K159" s="38">
        <f t="shared" si="42"/>
        <v>0</v>
      </c>
      <c r="L159" s="38">
        <f t="shared" si="43"/>
        <v>0</v>
      </c>
      <c r="M159" s="38">
        <f t="shared" ca="1" si="44"/>
        <v>0.79713246878045552</v>
      </c>
      <c r="N159" s="38">
        <f t="shared" ca="1" si="45"/>
        <v>0</v>
      </c>
      <c r="O159" s="95">
        <f t="shared" ca="1" si="46"/>
        <v>0</v>
      </c>
      <c r="P159" s="38">
        <f t="shared" ca="1" si="47"/>
        <v>0</v>
      </c>
      <c r="Q159" s="38">
        <f t="shared" ca="1" si="48"/>
        <v>0</v>
      </c>
      <c r="R159" s="28">
        <f t="shared" ca="1" si="49"/>
        <v>-0.79713246878045552</v>
      </c>
    </row>
    <row r="160" spans="1:18">
      <c r="A160" s="89"/>
      <c r="B160" s="89"/>
      <c r="C160" s="89"/>
      <c r="D160" s="90">
        <f t="shared" si="35"/>
        <v>0</v>
      </c>
      <c r="E160" s="90">
        <f t="shared" si="36"/>
        <v>0</v>
      </c>
      <c r="F160" s="38">
        <f t="shared" si="37"/>
        <v>0</v>
      </c>
      <c r="G160" s="38">
        <f t="shared" si="38"/>
        <v>0</v>
      </c>
      <c r="H160" s="38">
        <f t="shared" si="39"/>
        <v>0</v>
      </c>
      <c r="I160" s="38">
        <f t="shared" si="40"/>
        <v>0</v>
      </c>
      <c r="J160" s="38">
        <f t="shared" si="41"/>
        <v>0</v>
      </c>
      <c r="K160" s="38">
        <f t="shared" si="42"/>
        <v>0</v>
      </c>
      <c r="L160" s="38">
        <f t="shared" si="43"/>
        <v>0</v>
      </c>
      <c r="M160" s="38">
        <f t="shared" ca="1" si="44"/>
        <v>0.79713246878045552</v>
      </c>
      <c r="N160" s="38">
        <f t="shared" ca="1" si="45"/>
        <v>0</v>
      </c>
      <c r="O160" s="95">
        <f t="shared" ca="1" si="46"/>
        <v>0</v>
      </c>
      <c r="P160" s="38">
        <f t="shared" ca="1" si="47"/>
        <v>0</v>
      </c>
      <c r="Q160" s="38">
        <f t="shared" ca="1" si="48"/>
        <v>0</v>
      </c>
      <c r="R160" s="28">
        <f t="shared" ca="1" si="49"/>
        <v>-0.79713246878045552</v>
      </c>
    </row>
    <row r="161" spans="1:18">
      <c r="A161" s="89"/>
      <c r="B161" s="89"/>
      <c r="C161" s="89"/>
      <c r="D161" s="90">
        <f t="shared" si="35"/>
        <v>0</v>
      </c>
      <c r="E161" s="90">
        <f t="shared" si="36"/>
        <v>0</v>
      </c>
      <c r="F161" s="38">
        <f t="shared" si="37"/>
        <v>0</v>
      </c>
      <c r="G161" s="38">
        <f t="shared" si="38"/>
        <v>0</v>
      </c>
      <c r="H161" s="38">
        <f t="shared" si="39"/>
        <v>0</v>
      </c>
      <c r="I161" s="38">
        <f t="shared" si="40"/>
        <v>0</v>
      </c>
      <c r="J161" s="38">
        <f t="shared" si="41"/>
        <v>0</v>
      </c>
      <c r="K161" s="38">
        <f t="shared" si="42"/>
        <v>0</v>
      </c>
      <c r="L161" s="38">
        <f t="shared" si="43"/>
        <v>0</v>
      </c>
      <c r="M161" s="38">
        <f t="shared" ca="1" si="44"/>
        <v>0.79713246878045552</v>
      </c>
      <c r="N161" s="38">
        <f t="shared" ca="1" si="45"/>
        <v>0</v>
      </c>
      <c r="O161" s="95">
        <f t="shared" ca="1" si="46"/>
        <v>0</v>
      </c>
      <c r="P161" s="38">
        <f t="shared" ca="1" si="47"/>
        <v>0</v>
      </c>
      <c r="Q161" s="38">
        <f t="shared" ca="1" si="48"/>
        <v>0</v>
      </c>
      <c r="R161" s="28">
        <f t="shared" ca="1" si="49"/>
        <v>-0.79713246878045552</v>
      </c>
    </row>
    <row r="162" spans="1:18">
      <c r="A162" s="89"/>
      <c r="B162" s="89"/>
      <c r="C162" s="89"/>
      <c r="D162" s="90">
        <f t="shared" si="35"/>
        <v>0</v>
      </c>
      <c r="E162" s="90">
        <f t="shared" si="36"/>
        <v>0</v>
      </c>
      <c r="F162" s="38">
        <f t="shared" si="37"/>
        <v>0</v>
      </c>
      <c r="G162" s="38">
        <f t="shared" si="38"/>
        <v>0</v>
      </c>
      <c r="H162" s="38">
        <f t="shared" si="39"/>
        <v>0</v>
      </c>
      <c r="I162" s="38">
        <f t="shared" si="40"/>
        <v>0</v>
      </c>
      <c r="J162" s="38">
        <f t="shared" si="41"/>
        <v>0</v>
      </c>
      <c r="K162" s="38">
        <f t="shared" si="42"/>
        <v>0</v>
      </c>
      <c r="L162" s="38">
        <f t="shared" si="43"/>
        <v>0</v>
      </c>
      <c r="M162" s="38">
        <f t="shared" ca="1" si="44"/>
        <v>0.79713246878045552</v>
      </c>
      <c r="N162" s="38">
        <f t="shared" ca="1" si="45"/>
        <v>0</v>
      </c>
      <c r="O162" s="95">
        <f t="shared" ca="1" si="46"/>
        <v>0</v>
      </c>
      <c r="P162" s="38">
        <f t="shared" ca="1" si="47"/>
        <v>0</v>
      </c>
      <c r="Q162" s="38">
        <f t="shared" ca="1" si="48"/>
        <v>0</v>
      </c>
      <c r="R162" s="28">
        <f t="shared" ca="1" si="49"/>
        <v>-0.79713246878045552</v>
      </c>
    </row>
    <row r="163" spans="1:18">
      <c r="A163" s="89"/>
      <c r="B163" s="89"/>
      <c r="C163" s="89"/>
      <c r="D163" s="90">
        <f t="shared" si="35"/>
        <v>0</v>
      </c>
      <c r="E163" s="90">
        <f t="shared" si="36"/>
        <v>0</v>
      </c>
      <c r="F163" s="38">
        <f t="shared" si="37"/>
        <v>0</v>
      </c>
      <c r="G163" s="38">
        <f t="shared" si="38"/>
        <v>0</v>
      </c>
      <c r="H163" s="38">
        <f t="shared" si="39"/>
        <v>0</v>
      </c>
      <c r="I163" s="38">
        <f t="shared" si="40"/>
        <v>0</v>
      </c>
      <c r="J163" s="38">
        <f t="shared" si="41"/>
        <v>0</v>
      </c>
      <c r="K163" s="38">
        <f t="shared" si="42"/>
        <v>0</v>
      </c>
      <c r="L163" s="38">
        <f t="shared" si="43"/>
        <v>0</v>
      </c>
      <c r="M163" s="38">
        <f t="shared" ca="1" si="44"/>
        <v>0.79713246878045552</v>
      </c>
      <c r="N163" s="38">
        <f t="shared" ca="1" si="45"/>
        <v>0</v>
      </c>
      <c r="O163" s="95">
        <f t="shared" ca="1" si="46"/>
        <v>0</v>
      </c>
      <c r="P163" s="38">
        <f t="shared" ca="1" si="47"/>
        <v>0</v>
      </c>
      <c r="Q163" s="38">
        <f t="shared" ca="1" si="48"/>
        <v>0</v>
      </c>
      <c r="R163" s="28">
        <f t="shared" ca="1" si="49"/>
        <v>-0.79713246878045552</v>
      </c>
    </row>
    <row r="164" spans="1:18">
      <c r="A164" s="89"/>
      <c r="B164" s="89"/>
      <c r="C164" s="89"/>
      <c r="D164" s="90">
        <f t="shared" si="35"/>
        <v>0</v>
      </c>
      <c r="E164" s="90">
        <f t="shared" si="36"/>
        <v>0</v>
      </c>
      <c r="F164" s="38">
        <f t="shared" si="37"/>
        <v>0</v>
      </c>
      <c r="G164" s="38">
        <f t="shared" si="38"/>
        <v>0</v>
      </c>
      <c r="H164" s="38">
        <f t="shared" si="39"/>
        <v>0</v>
      </c>
      <c r="I164" s="38">
        <f t="shared" si="40"/>
        <v>0</v>
      </c>
      <c r="J164" s="38">
        <f t="shared" si="41"/>
        <v>0</v>
      </c>
      <c r="K164" s="38">
        <f t="shared" si="42"/>
        <v>0</v>
      </c>
      <c r="L164" s="38">
        <f t="shared" si="43"/>
        <v>0</v>
      </c>
      <c r="M164" s="38">
        <f t="shared" ca="1" si="44"/>
        <v>0.79713246878045552</v>
      </c>
      <c r="N164" s="38">
        <f t="shared" ca="1" si="45"/>
        <v>0</v>
      </c>
      <c r="O164" s="95">
        <f t="shared" ca="1" si="46"/>
        <v>0</v>
      </c>
      <c r="P164" s="38">
        <f t="shared" ca="1" si="47"/>
        <v>0</v>
      </c>
      <c r="Q164" s="38">
        <f t="shared" ca="1" si="48"/>
        <v>0</v>
      </c>
      <c r="R164" s="28">
        <f t="shared" ca="1" si="49"/>
        <v>-0.79713246878045552</v>
      </c>
    </row>
    <row r="165" spans="1:18">
      <c r="A165" s="89"/>
      <c r="B165" s="89"/>
      <c r="C165" s="89"/>
      <c r="D165" s="90">
        <f t="shared" si="35"/>
        <v>0</v>
      </c>
      <c r="E165" s="90">
        <f t="shared" si="36"/>
        <v>0</v>
      </c>
      <c r="F165" s="38">
        <f t="shared" si="37"/>
        <v>0</v>
      </c>
      <c r="G165" s="38">
        <f t="shared" si="38"/>
        <v>0</v>
      </c>
      <c r="H165" s="38">
        <f t="shared" si="39"/>
        <v>0</v>
      </c>
      <c r="I165" s="38">
        <f t="shared" si="40"/>
        <v>0</v>
      </c>
      <c r="J165" s="38">
        <f t="shared" si="41"/>
        <v>0</v>
      </c>
      <c r="K165" s="38">
        <f t="shared" si="42"/>
        <v>0</v>
      </c>
      <c r="L165" s="38">
        <f t="shared" si="43"/>
        <v>0</v>
      </c>
      <c r="M165" s="38">
        <f t="shared" ca="1" si="44"/>
        <v>0.79713246878045552</v>
      </c>
      <c r="N165" s="38">
        <f t="shared" ca="1" si="45"/>
        <v>0</v>
      </c>
      <c r="O165" s="95">
        <f t="shared" ca="1" si="46"/>
        <v>0</v>
      </c>
      <c r="P165" s="38">
        <f t="shared" ca="1" si="47"/>
        <v>0</v>
      </c>
      <c r="Q165" s="38">
        <f t="shared" ca="1" si="48"/>
        <v>0</v>
      </c>
      <c r="R165" s="28">
        <f t="shared" ca="1" si="49"/>
        <v>-0.79713246878045552</v>
      </c>
    </row>
    <row r="166" spans="1:18">
      <c r="A166" s="89"/>
      <c r="B166" s="89"/>
      <c r="C166" s="89"/>
      <c r="D166" s="90">
        <f t="shared" si="35"/>
        <v>0</v>
      </c>
      <c r="E166" s="90">
        <f t="shared" si="36"/>
        <v>0</v>
      </c>
      <c r="F166" s="38">
        <f t="shared" si="37"/>
        <v>0</v>
      </c>
      <c r="G166" s="38">
        <f t="shared" si="38"/>
        <v>0</v>
      </c>
      <c r="H166" s="38">
        <f t="shared" si="39"/>
        <v>0</v>
      </c>
      <c r="I166" s="38">
        <f t="shared" si="40"/>
        <v>0</v>
      </c>
      <c r="J166" s="38">
        <f t="shared" si="41"/>
        <v>0</v>
      </c>
      <c r="K166" s="38">
        <f t="shared" si="42"/>
        <v>0</v>
      </c>
      <c r="L166" s="38">
        <f t="shared" si="43"/>
        <v>0</v>
      </c>
      <c r="M166" s="38">
        <f t="shared" ca="1" si="44"/>
        <v>0.79713246878045552</v>
      </c>
      <c r="N166" s="38">
        <f t="shared" ca="1" si="45"/>
        <v>0</v>
      </c>
      <c r="O166" s="95">
        <f t="shared" ca="1" si="46"/>
        <v>0</v>
      </c>
      <c r="P166" s="38">
        <f t="shared" ca="1" si="47"/>
        <v>0</v>
      </c>
      <c r="Q166" s="38">
        <f t="shared" ca="1" si="48"/>
        <v>0</v>
      </c>
      <c r="R166" s="28">
        <f t="shared" ca="1" si="49"/>
        <v>-0.79713246878045552</v>
      </c>
    </row>
    <row r="167" spans="1:18">
      <c r="A167" s="89"/>
      <c r="B167" s="89"/>
      <c r="C167" s="89"/>
      <c r="D167" s="90">
        <f t="shared" si="35"/>
        <v>0</v>
      </c>
      <c r="E167" s="90">
        <f t="shared" si="36"/>
        <v>0</v>
      </c>
      <c r="F167" s="38">
        <f t="shared" si="37"/>
        <v>0</v>
      </c>
      <c r="G167" s="38">
        <f t="shared" si="38"/>
        <v>0</v>
      </c>
      <c r="H167" s="38">
        <f t="shared" si="39"/>
        <v>0</v>
      </c>
      <c r="I167" s="38">
        <f t="shared" si="40"/>
        <v>0</v>
      </c>
      <c r="J167" s="38">
        <f t="shared" si="41"/>
        <v>0</v>
      </c>
      <c r="K167" s="38">
        <f t="shared" si="42"/>
        <v>0</v>
      </c>
      <c r="L167" s="38">
        <f t="shared" si="43"/>
        <v>0</v>
      </c>
      <c r="M167" s="38">
        <f t="shared" ca="1" si="44"/>
        <v>0.79713246878045552</v>
      </c>
      <c r="N167" s="38">
        <f t="shared" ca="1" si="45"/>
        <v>0</v>
      </c>
      <c r="O167" s="95">
        <f t="shared" ca="1" si="46"/>
        <v>0</v>
      </c>
      <c r="P167" s="38">
        <f t="shared" ca="1" si="47"/>
        <v>0</v>
      </c>
      <c r="Q167" s="38">
        <f t="shared" ca="1" si="48"/>
        <v>0</v>
      </c>
      <c r="R167" s="28">
        <f t="shared" ca="1" si="49"/>
        <v>-0.79713246878045552</v>
      </c>
    </row>
    <row r="168" spans="1:18">
      <c r="A168" s="89"/>
      <c r="B168" s="89"/>
      <c r="C168" s="89"/>
      <c r="D168" s="90">
        <f t="shared" si="35"/>
        <v>0</v>
      </c>
      <c r="E168" s="90">
        <f t="shared" si="36"/>
        <v>0</v>
      </c>
      <c r="F168" s="38">
        <f t="shared" si="37"/>
        <v>0</v>
      </c>
      <c r="G168" s="38">
        <f t="shared" si="38"/>
        <v>0</v>
      </c>
      <c r="H168" s="38">
        <f t="shared" si="39"/>
        <v>0</v>
      </c>
      <c r="I168" s="38">
        <f t="shared" si="40"/>
        <v>0</v>
      </c>
      <c r="J168" s="38">
        <f t="shared" si="41"/>
        <v>0</v>
      </c>
      <c r="K168" s="38">
        <f t="shared" si="42"/>
        <v>0</v>
      </c>
      <c r="L168" s="38">
        <f t="shared" si="43"/>
        <v>0</v>
      </c>
      <c r="M168" s="38">
        <f t="shared" ca="1" si="44"/>
        <v>0.79713246878045552</v>
      </c>
      <c r="N168" s="38">
        <f t="shared" ca="1" si="45"/>
        <v>0</v>
      </c>
      <c r="O168" s="95">
        <f t="shared" ca="1" si="46"/>
        <v>0</v>
      </c>
      <c r="P168" s="38">
        <f t="shared" ca="1" si="47"/>
        <v>0</v>
      </c>
      <c r="Q168" s="38">
        <f t="shared" ca="1" si="48"/>
        <v>0</v>
      </c>
      <c r="R168" s="28">
        <f t="shared" ca="1" si="49"/>
        <v>-0.79713246878045552</v>
      </c>
    </row>
    <row r="169" spans="1:18">
      <c r="A169" s="89"/>
      <c r="B169" s="89"/>
      <c r="C169" s="89"/>
      <c r="D169" s="90">
        <f t="shared" si="35"/>
        <v>0</v>
      </c>
      <c r="E169" s="90">
        <f t="shared" si="36"/>
        <v>0</v>
      </c>
      <c r="F169" s="38">
        <f t="shared" si="37"/>
        <v>0</v>
      </c>
      <c r="G169" s="38">
        <f t="shared" si="38"/>
        <v>0</v>
      </c>
      <c r="H169" s="38">
        <f t="shared" si="39"/>
        <v>0</v>
      </c>
      <c r="I169" s="38">
        <f t="shared" si="40"/>
        <v>0</v>
      </c>
      <c r="J169" s="38">
        <f t="shared" si="41"/>
        <v>0</v>
      </c>
      <c r="K169" s="38">
        <f t="shared" si="42"/>
        <v>0</v>
      </c>
      <c r="L169" s="38">
        <f t="shared" si="43"/>
        <v>0</v>
      </c>
      <c r="M169" s="38">
        <f t="shared" ca="1" si="44"/>
        <v>0.79713246878045552</v>
      </c>
      <c r="N169" s="38">
        <f t="shared" ca="1" si="45"/>
        <v>0</v>
      </c>
      <c r="O169" s="95">
        <f t="shared" ca="1" si="46"/>
        <v>0</v>
      </c>
      <c r="P169" s="38">
        <f t="shared" ca="1" si="47"/>
        <v>0</v>
      </c>
      <c r="Q169" s="38">
        <f t="shared" ca="1" si="48"/>
        <v>0</v>
      </c>
      <c r="R169" s="28">
        <f t="shared" ca="1" si="49"/>
        <v>-0.79713246878045552</v>
      </c>
    </row>
    <row r="170" spans="1:18">
      <c r="A170" s="89"/>
      <c r="B170" s="89"/>
      <c r="C170" s="89"/>
      <c r="D170" s="90">
        <f t="shared" si="35"/>
        <v>0</v>
      </c>
      <c r="E170" s="90">
        <f t="shared" si="36"/>
        <v>0</v>
      </c>
      <c r="F170" s="38">
        <f t="shared" si="37"/>
        <v>0</v>
      </c>
      <c r="G170" s="38">
        <f t="shared" si="38"/>
        <v>0</v>
      </c>
      <c r="H170" s="38">
        <f t="shared" si="39"/>
        <v>0</v>
      </c>
      <c r="I170" s="38">
        <f t="shared" si="40"/>
        <v>0</v>
      </c>
      <c r="J170" s="38">
        <f t="shared" si="41"/>
        <v>0</v>
      </c>
      <c r="K170" s="38">
        <f t="shared" si="42"/>
        <v>0</v>
      </c>
      <c r="L170" s="38">
        <f t="shared" si="43"/>
        <v>0</v>
      </c>
      <c r="M170" s="38">
        <f t="shared" ca="1" si="44"/>
        <v>0.79713246878045552</v>
      </c>
      <c r="N170" s="38">
        <f t="shared" ca="1" si="45"/>
        <v>0</v>
      </c>
      <c r="O170" s="95">
        <f t="shared" ca="1" si="46"/>
        <v>0</v>
      </c>
      <c r="P170" s="38">
        <f t="shared" ca="1" si="47"/>
        <v>0</v>
      </c>
      <c r="Q170" s="38">
        <f t="shared" ca="1" si="48"/>
        <v>0</v>
      </c>
      <c r="R170" s="28">
        <f t="shared" ca="1" si="49"/>
        <v>-0.79713246878045552</v>
      </c>
    </row>
    <row r="171" spans="1:18">
      <c r="A171" s="89"/>
      <c r="B171" s="89"/>
      <c r="C171" s="89"/>
      <c r="D171" s="90">
        <f t="shared" si="35"/>
        <v>0</v>
      </c>
      <c r="E171" s="90">
        <f t="shared" si="36"/>
        <v>0</v>
      </c>
      <c r="F171" s="38">
        <f t="shared" si="37"/>
        <v>0</v>
      </c>
      <c r="G171" s="38">
        <f t="shared" si="38"/>
        <v>0</v>
      </c>
      <c r="H171" s="38">
        <f t="shared" si="39"/>
        <v>0</v>
      </c>
      <c r="I171" s="38">
        <f t="shared" si="40"/>
        <v>0</v>
      </c>
      <c r="J171" s="38">
        <f t="shared" si="41"/>
        <v>0</v>
      </c>
      <c r="K171" s="38">
        <f t="shared" si="42"/>
        <v>0</v>
      </c>
      <c r="L171" s="38">
        <f t="shared" si="43"/>
        <v>0</v>
      </c>
      <c r="M171" s="38">
        <f t="shared" ca="1" si="44"/>
        <v>0.79713246878045552</v>
      </c>
      <c r="N171" s="38">
        <f t="shared" ca="1" si="45"/>
        <v>0</v>
      </c>
      <c r="O171" s="95">
        <f t="shared" ca="1" si="46"/>
        <v>0</v>
      </c>
      <c r="P171" s="38">
        <f t="shared" ca="1" si="47"/>
        <v>0</v>
      </c>
      <c r="Q171" s="38">
        <f t="shared" ca="1" si="48"/>
        <v>0</v>
      </c>
      <c r="R171" s="28">
        <f t="shared" ca="1" si="49"/>
        <v>-0.79713246878045552</v>
      </c>
    </row>
    <row r="172" spans="1:18">
      <c r="A172" s="89"/>
      <c r="B172" s="89"/>
      <c r="C172" s="89"/>
      <c r="D172" s="90">
        <f t="shared" si="35"/>
        <v>0</v>
      </c>
      <c r="E172" s="90">
        <f t="shared" si="36"/>
        <v>0</v>
      </c>
      <c r="F172" s="38">
        <f t="shared" si="37"/>
        <v>0</v>
      </c>
      <c r="G172" s="38">
        <f t="shared" si="38"/>
        <v>0</v>
      </c>
      <c r="H172" s="38">
        <f t="shared" si="39"/>
        <v>0</v>
      </c>
      <c r="I172" s="38">
        <f t="shared" si="40"/>
        <v>0</v>
      </c>
      <c r="J172" s="38">
        <f t="shared" si="41"/>
        <v>0</v>
      </c>
      <c r="K172" s="38">
        <f t="shared" si="42"/>
        <v>0</v>
      </c>
      <c r="L172" s="38">
        <f t="shared" si="43"/>
        <v>0</v>
      </c>
      <c r="M172" s="38">
        <f t="shared" ca="1" si="44"/>
        <v>0.79713246878045552</v>
      </c>
      <c r="N172" s="38">
        <f t="shared" ca="1" si="45"/>
        <v>0</v>
      </c>
      <c r="O172" s="95">
        <f t="shared" ca="1" si="46"/>
        <v>0</v>
      </c>
      <c r="P172" s="38">
        <f t="shared" ca="1" si="47"/>
        <v>0</v>
      </c>
      <c r="Q172" s="38">
        <f t="shared" ca="1" si="48"/>
        <v>0</v>
      </c>
      <c r="R172" s="28">
        <f t="shared" ca="1" si="49"/>
        <v>-0.79713246878045552</v>
      </c>
    </row>
    <row r="173" spans="1:18">
      <c r="A173" s="89"/>
      <c r="B173" s="89"/>
      <c r="C173" s="89"/>
      <c r="D173" s="90">
        <f t="shared" si="35"/>
        <v>0</v>
      </c>
      <c r="E173" s="90">
        <f t="shared" si="36"/>
        <v>0</v>
      </c>
      <c r="F173" s="38">
        <f t="shared" si="37"/>
        <v>0</v>
      </c>
      <c r="G173" s="38">
        <f t="shared" si="38"/>
        <v>0</v>
      </c>
      <c r="H173" s="38">
        <f t="shared" si="39"/>
        <v>0</v>
      </c>
      <c r="I173" s="38">
        <f t="shared" si="40"/>
        <v>0</v>
      </c>
      <c r="J173" s="38">
        <f t="shared" si="41"/>
        <v>0</v>
      </c>
      <c r="K173" s="38">
        <f t="shared" si="42"/>
        <v>0</v>
      </c>
      <c r="L173" s="38">
        <f t="shared" si="43"/>
        <v>0</v>
      </c>
      <c r="M173" s="38">
        <f t="shared" ca="1" si="44"/>
        <v>0.79713246878045552</v>
      </c>
      <c r="N173" s="38">
        <f t="shared" ca="1" si="45"/>
        <v>0</v>
      </c>
      <c r="O173" s="95">
        <f t="shared" ca="1" si="46"/>
        <v>0</v>
      </c>
      <c r="P173" s="38">
        <f t="shared" ca="1" si="47"/>
        <v>0</v>
      </c>
      <c r="Q173" s="38">
        <f t="shared" ca="1" si="48"/>
        <v>0</v>
      </c>
      <c r="R173" s="28">
        <f t="shared" ca="1" si="49"/>
        <v>-0.79713246878045552</v>
      </c>
    </row>
    <row r="174" spans="1:18">
      <c r="A174" s="89"/>
      <c r="B174" s="89"/>
      <c r="C174" s="89"/>
      <c r="D174" s="90">
        <f t="shared" si="35"/>
        <v>0</v>
      </c>
      <c r="E174" s="90">
        <f t="shared" si="36"/>
        <v>0</v>
      </c>
      <c r="F174" s="38">
        <f t="shared" si="37"/>
        <v>0</v>
      </c>
      <c r="G174" s="38">
        <f t="shared" si="38"/>
        <v>0</v>
      </c>
      <c r="H174" s="38">
        <f t="shared" si="39"/>
        <v>0</v>
      </c>
      <c r="I174" s="38">
        <f t="shared" si="40"/>
        <v>0</v>
      </c>
      <c r="J174" s="38">
        <f t="shared" si="41"/>
        <v>0</v>
      </c>
      <c r="K174" s="38">
        <f t="shared" si="42"/>
        <v>0</v>
      </c>
      <c r="L174" s="38">
        <f t="shared" si="43"/>
        <v>0</v>
      </c>
      <c r="M174" s="38">
        <f t="shared" ca="1" si="44"/>
        <v>0.79713246878045552</v>
      </c>
      <c r="N174" s="38">
        <f t="shared" ca="1" si="45"/>
        <v>0</v>
      </c>
      <c r="O174" s="95">
        <f t="shared" ca="1" si="46"/>
        <v>0</v>
      </c>
      <c r="P174" s="38">
        <f t="shared" ca="1" si="47"/>
        <v>0</v>
      </c>
      <c r="Q174" s="38">
        <f t="shared" ca="1" si="48"/>
        <v>0</v>
      </c>
      <c r="R174" s="28">
        <f t="shared" ca="1" si="49"/>
        <v>-0.79713246878045552</v>
      </c>
    </row>
    <row r="175" spans="1:18">
      <c r="A175" s="89"/>
      <c r="B175" s="89"/>
      <c r="C175" s="89"/>
      <c r="D175" s="90">
        <f t="shared" si="35"/>
        <v>0</v>
      </c>
      <c r="E175" s="90">
        <f t="shared" si="36"/>
        <v>0</v>
      </c>
      <c r="F175" s="38">
        <f t="shared" si="37"/>
        <v>0</v>
      </c>
      <c r="G175" s="38">
        <f t="shared" si="38"/>
        <v>0</v>
      </c>
      <c r="H175" s="38">
        <f t="shared" si="39"/>
        <v>0</v>
      </c>
      <c r="I175" s="38">
        <f t="shared" si="40"/>
        <v>0</v>
      </c>
      <c r="J175" s="38">
        <f t="shared" si="41"/>
        <v>0</v>
      </c>
      <c r="K175" s="38">
        <f t="shared" si="42"/>
        <v>0</v>
      </c>
      <c r="L175" s="38">
        <f t="shared" si="43"/>
        <v>0</v>
      </c>
      <c r="M175" s="38">
        <f t="shared" ca="1" si="44"/>
        <v>0.79713246878045552</v>
      </c>
      <c r="N175" s="38">
        <f t="shared" ca="1" si="45"/>
        <v>0</v>
      </c>
      <c r="O175" s="95">
        <f t="shared" ca="1" si="46"/>
        <v>0</v>
      </c>
      <c r="P175" s="38">
        <f t="shared" ca="1" si="47"/>
        <v>0</v>
      </c>
      <c r="Q175" s="38">
        <f t="shared" ca="1" si="48"/>
        <v>0</v>
      </c>
      <c r="R175" s="28">
        <f t="shared" ca="1" si="49"/>
        <v>-0.79713246878045552</v>
      </c>
    </row>
    <row r="176" spans="1:18">
      <c r="A176" s="89"/>
      <c r="B176" s="89"/>
      <c r="C176" s="89"/>
      <c r="D176" s="90">
        <f t="shared" si="35"/>
        <v>0</v>
      </c>
      <c r="E176" s="90">
        <f t="shared" si="36"/>
        <v>0</v>
      </c>
      <c r="F176" s="38">
        <f t="shared" si="37"/>
        <v>0</v>
      </c>
      <c r="G176" s="38">
        <f t="shared" si="38"/>
        <v>0</v>
      </c>
      <c r="H176" s="38">
        <f t="shared" si="39"/>
        <v>0</v>
      </c>
      <c r="I176" s="38">
        <f t="shared" si="40"/>
        <v>0</v>
      </c>
      <c r="J176" s="38">
        <f t="shared" si="41"/>
        <v>0</v>
      </c>
      <c r="K176" s="38">
        <f t="shared" si="42"/>
        <v>0</v>
      </c>
      <c r="L176" s="38">
        <f t="shared" si="43"/>
        <v>0</v>
      </c>
      <c r="M176" s="38">
        <f t="shared" ca="1" si="44"/>
        <v>0.79713246878045552</v>
      </c>
      <c r="N176" s="38">
        <f t="shared" ca="1" si="45"/>
        <v>0</v>
      </c>
      <c r="O176" s="95">
        <f t="shared" ca="1" si="46"/>
        <v>0</v>
      </c>
      <c r="P176" s="38">
        <f t="shared" ca="1" si="47"/>
        <v>0</v>
      </c>
      <c r="Q176" s="38">
        <f t="shared" ca="1" si="48"/>
        <v>0</v>
      </c>
      <c r="R176" s="28">
        <f t="shared" ca="1" si="49"/>
        <v>-0.79713246878045552</v>
      </c>
    </row>
    <row r="177" spans="1:18">
      <c r="A177" s="89"/>
      <c r="B177" s="89"/>
      <c r="C177" s="89"/>
      <c r="D177" s="90">
        <f t="shared" si="35"/>
        <v>0</v>
      </c>
      <c r="E177" s="90">
        <f t="shared" si="36"/>
        <v>0</v>
      </c>
      <c r="F177" s="38">
        <f t="shared" si="37"/>
        <v>0</v>
      </c>
      <c r="G177" s="38">
        <f t="shared" si="38"/>
        <v>0</v>
      </c>
      <c r="H177" s="38">
        <f t="shared" si="39"/>
        <v>0</v>
      </c>
      <c r="I177" s="38">
        <f t="shared" si="40"/>
        <v>0</v>
      </c>
      <c r="J177" s="38">
        <f t="shared" si="41"/>
        <v>0</v>
      </c>
      <c r="K177" s="38">
        <f t="shared" si="42"/>
        <v>0</v>
      </c>
      <c r="L177" s="38">
        <f t="shared" si="43"/>
        <v>0</v>
      </c>
      <c r="M177" s="38">
        <f t="shared" ca="1" si="44"/>
        <v>0.79713246878045552</v>
      </c>
      <c r="N177" s="38">
        <f t="shared" ca="1" si="45"/>
        <v>0</v>
      </c>
      <c r="O177" s="95">
        <f t="shared" ca="1" si="46"/>
        <v>0</v>
      </c>
      <c r="P177" s="38">
        <f t="shared" ca="1" si="47"/>
        <v>0</v>
      </c>
      <c r="Q177" s="38">
        <f t="shared" ca="1" si="48"/>
        <v>0</v>
      </c>
      <c r="R177" s="28">
        <f t="shared" ca="1" si="49"/>
        <v>-0.79713246878045552</v>
      </c>
    </row>
    <row r="178" spans="1:18">
      <c r="A178" s="89"/>
      <c r="B178" s="89"/>
      <c r="C178" s="89"/>
      <c r="D178" s="90">
        <f t="shared" si="35"/>
        <v>0</v>
      </c>
      <c r="E178" s="90">
        <f t="shared" si="36"/>
        <v>0</v>
      </c>
      <c r="F178" s="38">
        <f t="shared" si="37"/>
        <v>0</v>
      </c>
      <c r="G178" s="38">
        <f t="shared" si="38"/>
        <v>0</v>
      </c>
      <c r="H178" s="38">
        <f t="shared" si="39"/>
        <v>0</v>
      </c>
      <c r="I178" s="38">
        <f t="shared" si="40"/>
        <v>0</v>
      </c>
      <c r="J178" s="38">
        <f t="shared" si="41"/>
        <v>0</v>
      </c>
      <c r="K178" s="38">
        <f t="shared" si="42"/>
        <v>0</v>
      </c>
      <c r="L178" s="38">
        <f t="shared" si="43"/>
        <v>0</v>
      </c>
      <c r="M178" s="38">
        <f t="shared" ca="1" si="44"/>
        <v>0.79713246878045552</v>
      </c>
      <c r="N178" s="38">
        <f t="shared" ca="1" si="45"/>
        <v>0</v>
      </c>
      <c r="O178" s="95">
        <f t="shared" ca="1" si="46"/>
        <v>0</v>
      </c>
      <c r="P178" s="38">
        <f t="shared" ca="1" si="47"/>
        <v>0</v>
      </c>
      <c r="Q178" s="38">
        <f t="shared" ca="1" si="48"/>
        <v>0</v>
      </c>
      <c r="R178" s="28">
        <f t="shared" ca="1" si="49"/>
        <v>-0.79713246878045552</v>
      </c>
    </row>
    <row r="179" spans="1:18">
      <c r="A179" s="89"/>
      <c r="B179" s="89"/>
      <c r="C179" s="89"/>
      <c r="D179" s="90">
        <f t="shared" si="35"/>
        <v>0</v>
      </c>
      <c r="E179" s="90">
        <f t="shared" si="36"/>
        <v>0</v>
      </c>
      <c r="F179" s="38">
        <f t="shared" si="37"/>
        <v>0</v>
      </c>
      <c r="G179" s="38">
        <f t="shared" si="38"/>
        <v>0</v>
      </c>
      <c r="H179" s="38">
        <f t="shared" si="39"/>
        <v>0</v>
      </c>
      <c r="I179" s="38">
        <f t="shared" si="40"/>
        <v>0</v>
      </c>
      <c r="J179" s="38">
        <f t="shared" si="41"/>
        <v>0</v>
      </c>
      <c r="K179" s="38">
        <f t="shared" si="42"/>
        <v>0</v>
      </c>
      <c r="L179" s="38">
        <f t="shared" si="43"/>
        <v>0</v>
      </c>
      <c r="M179" s="38">
        <f t="shared" ca="1" si="44"/>
        <v>0.79713246878045552</v>
      </c>
      <c r="N179" s="38">
        <f t="shared" ca="1" si="45"/>
        <v>0</v>
      </c>
      <c r="O179" s="95">
        <f t="shared" ca="1" si="46"/>
        <v>0</v>
      </c>
      <c r="P179" s="38">
        <f t="shared" ca="1" si="47"/>
        <v>0</v>
      </c>
      <c r="Q179" s="38">
        <f t="shared" ca="1" si="48"/>
        <v>0</v>
      </c>
      <c r="R179" s="28">
        <f t="shared" ca="1" si="49"/>
        <v>-0.79713246878045552</v>
      </c>
    </row>
    <row r="180" spans="1:18">
      <c r="A180" s="89"/>
      <c r="B180" s="89"/>
      <c r="C180" s="89"/>
      <c r="D180" s="90">
        <f t="shared" si="35"/>
        <v>0</v>
      </c>
      <c r="E180" s="90">
        <f t="shared" si="36"/>
        <v>0</v>
      </c>
      <c r="F180" s="38">
        <f t="shared" si="37"/>
        <v>0</v>
      </c>
      <c r="G180" s="38">
        <f t="shared" si="38"/>
        <v>0</v>
      </c>
      <c r="H180" s="38">
        <f t="shared" si="39"/>
        <v>0</v>
      </c>
      <c r="I180" s="38">
        <f t="shared" si="40"/>
        <v>0</v>
      </c>
      <c r="J180" s="38">
        <f t="shared" si="41"/>
        <v>0</v>
      </c>
      <c r="K180" s="38">
        <f t="shared" si="42"/>
        <v>0</v>
      </c>
      <c r="L180" s="38">
        <f t="shared" si="43"/>
        <v>0</v>
      </c>
      <c r="M180" s="38">
        <f t="shared" ca="1" si="44"/>
        <v>0.79713246878045552</v>
      </c>
      <c r="N180" s="38">
        <f t="shared" ca="1" si="45"/>
        <v>0</v>
      </c>
      <c r="O180" s="95">
        <f t="shared" ca="1" si="46"/>
        <v>0</v>
      </c>
      <c r="P180" s="38">
        <f t="shared" ca="1" si="47"/>
        <v>0</v>
      </c>
      <c r="Q180" s="38">
        <f t="shared" ca="1" si="48"/>
        <v>0</v>
      </c>
      <c r="R180" s="28">
        <f t="shared" ca="1" si="49"/>
        <v>-0.79713246878045552</v>
      </c>
    </row>
    <row r="181" spans="1:18">
      <c r="A181" s="89"/>
      <c r="B181" s="89"/>
      <c r="C181" s="89"/>
      <c r="D181" s="90">
        <f t="shared" si="35"/>
        <v>0</v>
      </c>
      <c r="E181" s="90">
        <f t="shared" si="36"/>
        <v>0</v>
      </c>
      <c r="F181" s="38">
        <f t="shared" si="37"/>
        <v>0</v>
      </c>
      <c r="G181" s="38">
        <f t="shared" si="38"/>
        <v>0</v>
      </c>
      <c r="H181" s="38">
        <f t="shared" si="39"/>
        <v>0</v>
      </c>
      <c r="I181" s="38">
        <f t="shared" si="40"/>
        <v>0</v>
      </c>
      <c r="J181" s="38">
        <f t="shared" si="41"/>
        <v>0</v>
      </c>
      <c r="K181" s="38">
        <f t="shared" si="42"/>
        <v>0</v>
      </c>
      <c r="L181" s="38">
        <f t="shared" si="43"/>
        <v>0</v>
      </c>
      <c r="M181" s="38">
        <f t="shared" ca="1" si="44"/>
        <v>0.79713246878045552</v>
      </c>
      <c r="N181" s="38">
        <f t="shared" ca="1" si="45"/>
        <v>0</v>
      </c>
      <c r="O181" s="95">
        <f t="shared" ca="1" si="46"/>
        <v>0</v>
      </c>
      <c r="P181" s="38">
        <f t="shared" ca="1" si="47"/>
        <v>0</v>
      </c>
      <c r="Q181" s="38">
        <f t="shared" ca="1" si="48"/>
        <v>0</v>
      </c>
      <c r="R181" s="28">
        <f t="shared" ca="1" si="49"/>
        <v>-0.79713246878045552</v>
      </c>
    </row>
    <row r="182" spans="1:18">
      <c r="A182" s="89"/>
      <c r="B182" s="89"/>
      <c r="C182" s="89"/>
      <c r="D182" s="90">
        <f t="shared" si="35"/>
        <v>0</v>
      </c>
      <c r="E182" s="90">
        <f t="shared" si="36"/>
        <v>0</v>
      </c>
      <c r="F182" s="38">
        <f t="shared" si="37"/>
        <v>0</v>
      </c>
      <c r="G182" s="38">
        <f t="shared" si="38"/>
        <v>0</v>
      </c>
      <c r="H182" s="38">
        <f t="shared" si="39"/>
        <v>0</v>
      </c>
      <c r="I182" s="38">
        <f t="shared" si="40"/>
        <v>0</v>
      </c>
      <c r="J182" s="38">
        <f t="shared" si="41"/>
        <v>0</v>
      </c>
      <c r="K182" s="38">
        <f t="shared" si="42"/>
        <v>0</v>
      </c>
      <c r="L182" s="38">
        <f t="shared" si="43"/>
        <v>0</v>
      </c>
      <c r="M182" s="38">
        <f t="shared" ca="1" si="44"/>
        <v>0.79713246878045552</v>
      </c>
      <c r="N182" s="38">
        <f t="shared" ca="1" si="45"/>
        <v>0</v>
      </c>
      <c r="O182" s="95">
        <f t="shared" ca="1" si="46"/>
        <v>0</v>
      </c>
      <c r="P182" s="38">
        <f t="shared" ca="1" si="47"/>
        <v>0</v>
      </c>
      <c r="Q182" s="38">
        <f t="shared" ca="1" si="48"/>
        <v>0</v>
      </c>
      <c r="R182" s="28">
        <f t="shared" ca="1" si="49"/>
        <v>-0.79713246878045552</v>
      </c>
    </row>
    <row r="183" spans="1:18">
      <c r="A183" s="89"/>
      <c r="B183" s="89"/>
      <c r="C183" s="89"/>
      <c r="D183" s="90">
        <f t="shared" si="35"/>
        <v>0</v>
      </c>
      <c r="E183" s="90">
        <f t="shared" si="36"/>
        <v>0</v>
      </c>
      <c r="F183" s="38">
        <f t="shared" si="37"/>
        <v>0</v>
      </c>
      <c r="G183" s="38">
        <f t="shared" si="38"/>
        <v>0</v>
      </c>
      <c r="H183" s="38">
        <f t="shared" si="39"/>
        <v>0</v>
      </c>
      <c r="I183" s="38">
        <f t="shared" si="40"/>
        <v>0</v>
      </c>
      <c r="J183" s="38">
        <f t="shared" si="41"/>
        <v>0</v>
      </c>
      <c r="K183" s="38">
        <f t="shared" si="42"/>
        <v>0</v>
      </c>
      <c r="L183" s="38">
        <f t="shared" si="43"/>
        <v>0</v>
      </c>
      <c r="M183" s="38">
        <f t="shared" ca="1" si="44"/>
        <v>0.79713246878045552</v>
      </c>
      <c r="N183" s="38">
        <f t="shared" ca="1" si="45"/>
        <v>0</v>
      </c>
      <c r="O183" s="95">
        <f t="shared" ca="1" si="46"/>
        <v>0</v>
      </c>
      <c r="P183" s="38">
        <f t="shared" ca="1" si="47"/>
        <v>0</v>
      </c>
      <c r="Q183" s="38">
        <f t="shared" ca="1" si="48"/>
        <v>0</v>
      </c>
      <c r="R183" s="28">
        <f t="shared" ca="1" si="49"/>
        <v>-0.79713246878045552</v>
      </c>
    </row>
    <row r="184" spans="1:18">
      <c r="A184" s="89"/>
      <c r="B184" s="89"/>
      <c r="C184" s="89"/>
      <c r="D184" s="90">
        <f t="shared" si="35"/>
        <v>0</v>
      </c>
      <c r="E184" s="90">
        <f t="shared" si="36"/>
        <v>0</v>
      </c>
      <c r="F184" s="38">
        <f t="shared" si="37"/>
        <v>0</v>
      </c>
      <c r="G184" s="38">
        <f t="shared" si="38"/>
        <v>0</v>
      </c>
      <c r="H184" s="38">
        <f t="shared" si="39"/>
        <v>0</v>
      </c>
      <c r="I184" s="38">
        <f t="shared" si="40"/>
        <v>0</v>
      </c>
      <c r="J184" s="38">
        <f t="shared" si="41"/>
        <v>0</v>
      </c>
      <c r="K184" s="38">
        <f t="shared" si="42"/>
        <v>0</v>
      </c>
      <c r="L184" s="38">
        <f t="shared" si="43"/>
        <v>0</v>
      </c>
      <c r="M184" s="38">
        <f t="shared" ca="1" si="44"/>
        <v>0.79713246878045552</v>
      </c>
      <c r="N184" s="38">
        <f t="shared" ca="1" si="45"/>
        <v>0</v>
      </c>
      <c r="O184" s="95">
        <f t="shared" ca="1" si="46"/>
        <v>0</v>
      </c>
      <c r="P184" s="38">
        <f t="shared" ca="1" si="47"/>
        <v>0</v>
      </c>
      <c r="Q184" s="38">
        <f t="shared" ca="1" si="48"/>
        <v>0</v>
      </c>
      <c r="R184" s="28">
        <f t="shared" ca="1" si="49"/>
        <v>-0.79713246878045552</v>
      </c>
    </row>
    <row r="185" spans="1:18">
      <c r="A185" s="89"/>
      <c r="B185" s="89"/>
      <c r="C185" s="89"/>
      <c r="D185" s="90">
        <f t="shared" si="35"/>
        <v>0</v>
      </c>
      <c r="E185" s="90">
        <f t="shared" si="36"/>
        <v>0</v>
      </c>
      <c r="F185" s="38">
        <f t="shared" si="37"/>
        <v>0</v>
      </c>
      <c r="G185" s="38">
        <f t="shared" si="38"/>
        <v>0</v>
      </c>
      <c r="H185" s="38">
        <f t="shared" si="39"/>
        <v>0</v>
      </c>
      <c r="I185" s="38">
        <f t="shared" si="40"/>
        <v>0</v>
      </c>
      <c r="J185" s="38">
        <f t="shared" si="41"/>
        <v>0</v>
      </c>
      <c r="K185" s="38">
        <f t="shared" si="42"/>
        <v>0</v>
      </c>
      <c r="L185" s="38">
        <f t="shared" si="43"/>
        <v>0</v>
      </c>
      <c r="M185" s="38">
        <f t="shared" ca="1" si="44"/>
        <v>0.79713246878045552</v>
      </c>
      <c r="N185" s="38">
        <f t="shared" ca="1" si="45"/>
        <v>0</v>
      </c>
      <c r="O185" s="95">
        <f t="shared" ca="1" si="46"/>
        <v>0</v>
      </c>
      <c r="P185" s="38">
        <f t="shared" ca="1" si="47"/>
        <v>0</v>
      </c>
      <c r="Q185" s="38">
        <f t="shared" ca="1" si="48"/>
        <v>0</v>
      </c>
      <c r="R185" s="28">
        <f t="shared" ca="1" si="49"/>
        <v>-0.79713246878045552</v>
      </c>
    </row>
    <row r="186" spans="1:18">
      <c r="A186" s="89"/>
      <c r="B186" s="89"/>
      <c r="C186" s="89"/>
      <c r="D186" s="90">
        <f t="shared" si="35"/>
        <v>0</v>
      </c>
      <c r="E186" s="90">
        <f t="shared" si="36"/>
        <v>0</v>
      </c>
      <c r="F186" s="38">
        <f t="shared" si="37"/>
        <v>0</v>
      </c>
      <c r="G186" s="38">
        <f t="shared" si="38"/>
        <v>0</v>
      </c>
      <c r="H186" s="38">
        <f t="shared" si="39"/>
        <v>0</v>
      </c>
      <c r="I186" s="38">
        <f t="shared" si="40"/>
        <v>0</v>
      </c>
      <c r="J186" s="38">
        <f t="shared" si="41"/>
        <v>0</v>
      </c>
      <c r="K186" s="38">
        <f t="shared" si="42"/>
        <v>0</v>
      </c>
      <c r="L186" s="38">
        <f t="shared" si="43"/>
        <v>0</v>
      </c>
      <c r="M186" s="38">
        <f t="shared" ca="1" si="44"/>
        <v>0.79713246878045552</v>
      </c>
      <c r="N186" s="38">
        <f t="shared" ca="1" si="45"/>
        <v>0</v>
      </c>
      <c r="O186" s="95">
        <f t="shared" ca="1" si="46"/>
        <v>0</v>
      </c>
      <c r="P186" s="38">
        <f t="shared" ca="1" si="47"/>
        <v>0</v>
      </c>
      <c r="Q186" s="38">
        <f t="shared" ca="1" si="48"/>
        <v>0</v>
      </c>
      <c r="R186" s="28">
        <f t="shared" ca="1" si="49"/>
        <v>-0.79713246878045552</v>
      </c>
    </row>
    <row r="187" spans="1:18">
      <c r="A187" s="89"/>
      <c r="B187" s="89"/>
      <c r="C187" s="89"/>
      <c r="D187" s="90">
        <f t="shared" si="35"/>
        <v>0</v>
      </c>
      <c r="E187" s="90">
        <f t="shared" si="36"/>
        <v>0</v>
      </c>
      <c r="F187" s="38">
        <f t="shared" si="37"/>
        <v>0</v>
      </c>
      <c r="G187" s="38">
        <f t="shared" si="38"/>
        <v>0</v>
      </c>
      <c r="H187" s="38">
        <f t="shared" si="39"/>
        <v>0</v>
      </c>
      <c r="I187" s="38">
        <f t="shared" si="40"/>
        <v>0</v>
      </c>
      <c r="J187" s="38">
        <f t="shared" si="41"/>
        <v>0</v>
      </c>
      <c r="K187" s="38">
        <f t="shared" si="42"/>
        <v>0</v>
      </c>
      <c r="L187" s="38">
        <f t="shared" si="43"/>
        <v>0</v>
      </c>
      <c r="M187" s="38">
        <f t="shared" ca="1" si="44"/>
        <v>0.79713246878045552</v>
      </c>
      <c r="N187" s="38">
        <f t="shared" ca="1" si="45"/>
        <v>0</v>
      </c>
      <c r="O187" s="95">
        <f t="shared" ca="1" si="46"/>
        <v>0</v>
      </c>
      <c r="P187" s="38">
        <f t="shared" ca="1" si="47"/>
        <v>0</v>
      </c>
      <c r="Q187" s="38">
        <f t="shared" ca="1" si="48"/>
        <v>0</v>
      </c>
      <c r="R187" s="28">
        <f t="shared" ca="1" si="49"/>
        <v>-0.79713246878045552</v>
      </c>
    </row>
    <row r="188" spans="1:18">
      <c r="A188" s="89"/>
      <c r="B188" s="89"/>
      <c r="C188" s="89"/>
      <c r="D188" s="90">
        <f t="shared" si="35"/>
        <v>0</v>
      </c>
      <c r="E188" s="90">
        <f t="shared" si="36"/>
        <v>0</v>
      </c>
      <c r="F188" s="38">
        <f t="shared" si="37"/>
        <v>0</v>
      </c>
      <c r="G188" s="38">
        <f t="shared" si="38"/>
        <v>0</v>
      </c>
      <c r="H188" s="38">
        <f t="shared" si="39"/>
        <v>0</v>
      </c>
      <c r="I188" s="38">
        <f t="shared" si="40"/>
        <v>0</v>
      </c>
      <c r="J188" s="38">
        <f t="shared" si="41"/>
        <v>0</v>
      </c>
      <c r="K188" s="38">
        <f t="shared" si="42"/>
        <v>0</v>
      </c>
      <c r="L188" s="38">
        <f t="shared" si="43"/>
        <v>0</v>
      </c>
      <c r="M188" s="38">
        <f t="shared" ca="1" si="44"/>
        <v>0.79713246878045552</v>
      </c>
      <c r="N188" s="38">
        <f t="shared" ca="1" si="45"/>
        <v>0</v>
      </c>
      <c r="O188" s="95">
        <f t="shared" ca="1" si="46"/>
        <v>0</v>
      </c>
      <c r="P188" s="38">
        <f t="shared" ca="1" si="47"/>
        <v>0</v>
      </c>
      <c r="Q188" s="38">
        <f t="shared" ca="1" si="48"/>
        <v>0</v>
      </c>
      <c r="R188" s="28">
        <f t="shared" ca="1" si="49"/>
        <v>-0.79713246878045552</v>
      </c>
    </row>
    <row r="189" spans="1:18">
      <c r="A189" s="89"/>
      <c r="B189" s="89"/>
      <c r="C189" s="89"/>
      <c r="D189" s="90">
        <f t="shared" si="35"/>
        <v>0</v>
      </c>
      <c r="E189" s="90">
        <f t="shared" si="36"/>
        <v>0</v>
      </c>
      <c r="F189" s="38">
        <f t="shared" si="37"/>
        <v>0</v>
      </c>
      <c r="G189" s="38">
        <f t="shared" si="38"/>
        <v>0</v>
      </c>
      <c r="H189" s="38">
        <f t="shared" si="39"/>
        <v>0</v>
      </c>
      <c r="I189" s="38">
        <f t="shared" si="40"/>
        <v>0</v>
      </c>
      <c r="J189" s="38">
        <f t="shared" si="41"/>
        <v>0</v>
      </c>
      <c r="K189" s="38">
        <f t="shared" si="42"/>
        <v>0</v>
      </c>
      <c r="L189" s="38">
        <f t="shared" si="43"/>
        <v>0</v>
      </c>
      <c r="M189" s="38">
        <f t="shared" ca="1" si="44"/>
        <v>0.79713246878045552</v>
      </c>
      <c r="N189" s="38">
        <f t="shared" ca="1" si="45"/>
        <v>0</v>
      </c>
      <c r="O189" s="95">
        <f t="shared" ca="1" si="46"/>
        <v>0</v>
      </c>
      <c r="P189" s="38">
        <f t="shared" ca="1" si="47"/>
        <v>0</v>
      </c>
      <c r="Q189" s="38">
        <f t="shared" ca="1" si="48"/>
        <v>0</v>
      </c>
      <c r="R189" s="28">
        <f t="shared" ca="1" si="49"/>
        <v>-0.79713246878045552</v>
      </c>
    </row>
    <row r="190" spans="1:18">
      <c r="A190" s="89"/>
      <c r="B190" s="89"/>
      <c r="C190" s="89"/>
      <c r="D190" s="90">
        <f t="shared" si="35"/>
        <v>0</v>
      </c>
      <c r="E190" s="90">
        <f t="shared" si="36"/>
        <v>0</v>
      </c>
      <c r="F190" s="38">
        <f t="shared" si="37"/>
        <v>0</v>
      </c>
      <c r="G190" s="38">
        <f t="shared" si="38"/>
        <v>0</v>
      </c>
      <c r="H190" s="38">
        <f t="shared" si="39"/>
        <v>0</v>
      </c>
      <c r="I190" s="38">
        <f t="shared" si="40"/>
        <v>0</v>
      </c>
      <c r="J190" s="38">
        <f t="shared" si="41"/>
        <v>0</v>
      </c>
      <c r="K190" s="38">
        <f t="shared" si="42"/>
        <v>0</v>
      </c>
      <c r="L190" s="38">
        <f t="shared" si="43"/>
        <v>0</v>
      </c>
      <c r="M190" s="38">
        <f t="shared" ca="1" si="44"/>
        <v>0.79713246878045552</v>
      </c>
      <c r="N190" s="38">
        <f t="shared" ca="1" si="45"/>
        <v>0</v>
      </c>
      <c r="O190" s="95">
        <f t="shared" ca="1" si="46"/>
        <v>0</v>
      </c>
      <c r="P190" s="38">
        <f t="shared" ca="1" si="47"/>
        <v>0</v>
      </c>
      <c r="Q190" s="38">
        <f t="shared" ca="1" si="48"/>
        <v>0</v>
      </c>
      <c r="R190" s="28">
        <f t="shared" ca="1" si="49"/>
        <v>-0.79713246878045552</v>
      </c>
    </row>
    <row r="191" spans="1:18">
      <c r="A191" s="89"/>
      <c r="B191" s="89"/>
      <c r="C191" s="89"/>
      <c r="D191" s="90">
        <f t="shared" si="35"/>
        <v>0</v>
      </c>
      <c r="E191" s="90">
        <f t="shared" si="36"/>
        <v>0</v>
      </c>
      <c r="F191" s="38">
        <f t="shared" si="37"/>
        <v>0</v>
      </c>
      <c r="G191" s="38">
        <f t="shared" si="38"/>
        <v>0</v>
      </c>
      <c r="H191" s="38">
        <f t="shared" si="39"/>
        <v>0</v>
      </c>
      <c r="I191" s="38">
        <f t="shared" si="40"/>
        <v>0</v>
      </c>
      <c r="J191" s="38">
        <f t="shared" si="41"/>
        <v>0</v>
      </c>
      <c r="K191" s="38">
        <f t="shared" si="42"/>
        <v>0</v>
      </c>
      <c r="L191" s="38">
        <f t="shared" si="43"/>
        <v>0</v>
      </c>
      <c r="M191" s="38">
        <f t="shared" ca="1" si="44"/>
        <v>0.79713246878045552</v>
      </c>
      <c r="N191" s="38">
        <f t="shared" ca="1" si="45"/>
        <v>0</v>
      </c>
      <c r="O191" s="95">
        <f t="shared" ca="1" si="46"/>
        <v>0</v>
      </c>
      <c r="P191" s="38">
        <f t="shared" ca="1" si="47"/>
        <v>0</v>
      </c>
      <c r="Q191" s="38">
        <f t="shared" ca="1" si="48"/>
        <v>0</v>
      </c>
      <c r="R191" s="28">
        <f t="shared" ca="1" si="49"/>
        <v>-0.79713246878045552</v>
      </c>
    </row>
    <row r="192" spans="1:18">
      <c r="A192" s="89"/>
      <c r="B192" s="89"/>
      <c r="C192" s="89"/>
      <c r="D192" s="90">
        <f t="shared" si="35"/>
        <v>0</v>
      </c>
      <c r="E192" s="90">
        <f t="shared" si="36"/>
        <v>0</v>
      </c>
      <c r="F192" s="38">
        <f t="shared" si="37"/>
        <v>0</v>
      </c>
      <c r="G192" s="38">
        <f t="shared" si="38"/>
        <v>0</v>
      </c>
      <c r="H192" s="38">
        <f t="shared" si="39"/>
        <v>0</v>
      </c>
      <c r="I192" s="38">
        <f t="shared" si="40"/>
        <v>0</v>
      </c>
      <c r="J192" s="38">
        <f t="shared" si="41"/>
        <v>0</v>
      </c>
      <c r="K192" s="38">
        <f t="shared" si="42"/>
        <v>0</v>
      </c>
      <c r="L192" s="38">
        <f t="shared" si="43"/>
        <v>0</v>
      </c>
      <c r="M192" s="38">
        <f t="shared" ca="1" si="44"/>
        <v>0.79713246878045552</v>
      </c>
      <c r="N192" s="38">
        <f t="shared" ca="1" si="45"/>
        <v>0</v>
      </c>
      <c r="O192" s="95">
        <f t="shared" ca="1" si="46"/>
        <v>0</v>
      </c>
      <c r="P192" s="38">
        <f t="shared" ca="1" si="47"/>
        <v>0</v>
      </c>
      <c r="Q192" s="38">
        <f t="shared" ca="1" si="48"/>
        <v>0</v>
      </c>
      <c r="R192" s="28">
        <f t="shared" ca="1" si="49"/>
        <v>-0.79713246878045552</v>
      </c>
    </row>
    <row r="193" spans="1:18">
      <c r="A193" s="89"/>
      <c r="B193" s="89"/>
      <c r="C193" s="89"/>
      <c r="D193" s="90">
        <f t="shared" si="35"/>
        <v>0</v>
      </c>
      <c r="E193" s="90">
        <f t="shared" si="36"/>
        <v>0</v>
      </c>
      <c r="F193" s="38">
        <f t="shared" si="37"/>
        <v>0</v>
      </c>
      <c r="G193" s="38">
        <f t="shared" si="38"/>
        <v>0</v>
      </c>
      <c r="H193" s="38">
        <f t="shared" si="39"/>
        <v>0</v>
      </c>
      <c r="I193" s="38">
        <f t="shared" si="40"/>
        <v>0</v>
      </c>
      <c r="J193" s="38">
        <f t="shared" si="41"/>
        <v>0</v>
      </c>
      <c r="K193" s="38">
        <f t="shared" si="42"/>
        <v>0</v>
      </c>
      <c r="L193" s="38">
        <f t="shared" si="43"/>
        <v>0</v>
      </c>
      <c r="M193" s="38">
        <f t="shared" ca="1" si="44"/>
        <v>0.79713246878045552</v>
      </c>
      <c r="N193" s="38">
        <f t="shared" ca="1" si="45"/>
        <v>0</v>
      </c>
      <c r="O193" s="95">
        <f t="shared" ca="1" si="46"/>
        <v>0</v>
      </c>
      <c r="P193" s="38">
        <f t="shared" ca="1" si="47"/>
        <v>0</v>
      </c>
      <c r="Q193" s="38">
        <f t="shared" ca="1" si="48"/>
        <v>0</v>
      </c>
      <c r="R193" s="28">
        <f t="shared" ca="1" si="49"/>
        <v>-0.79713246878045552</v>
      </c>
    </row>
    <row r="194" spans="1:18">
      <c r="A194" s="89"/>
      <c r="B194" s="89"/>
      <c r="C194" s="89"/>
      <c r="D194" s="90">
        <f t="shared" si="35"/>
        <v>0</v>
      </c>
      <c r="E194" s="90">
        <f t="shared" si="36"/>
        <v>0</v>
      </c>
      <c r="F194" s="38">
        <f t="shared" si="37"/>
        <v>0</v>
      </c>
      <c r="G194" s="38">
        <f t="shared" si="38"/>
        <v>0</v>
      </c>
      <c r="H194" s="38">
        <f t="shared" si="39"/>
        <v>0</v>
      </c>
      <c r="I194" s="38">
        <f t="shared" si="40"/>
        <v>0</v>
      </c>
      <c r="J194" s="38">
        <f t="shared" si="41"/>
        <v>0</v>
      </c>
      <c r="K194" s="38">
        <f t="shared" si="42"/>
        <v>0</v>
      </c>
      <c r="L194" s="38">
        <f t="shared" si="43"/>
        <v>0</v>
      </c>
      <c r="M194" s="38">
        <f t="shared" ca="1" si="44"/>
        <v>0.79713246878045552</v>
      </c>
      <c r="N194" s="38">
        <f t="shared" ca="1" si="45"/>
        <v>0</v>
      </c>
      <c r="O194" s="95">
        <f t="shared" ca="1" si="46"/>
        <v>0</v>
      </c>
      <c r="P194" s="38">
        <f t="shared" ca="1" si="47"/>
        <v>0</v>
      </c>
      <c r="Q194" s="38">
        <f t="shared" ca="1" si="48"/>
        <v>0</v>
      </c>
      <c r="R194" s="28">
        <f t="shared" ca="1" si="49"/>
        <v>-0.79713246878045552</v>
      </c>
    </row>
    <row r="195" spans="1:18">
      <c r="A195" s="89"/>
      <c r="B195" s="89"/>
      <c r="C195" s="89"/>
      <c r="D195" s="90">
        <f t="shared" si="35"/>
        <v>0</v>
      </c>
      <c r="E195" s="90">
        <f t="shared" si="36"/>
        <v>0</v>
      </c>
      <c r="F195" s="38">
        <f t="shared" si="37"/>
        <v>0</v>
      </c>
      <c r="G195" s="38">
        <f t="shared" si="38"/>
        <v>0</v>
      </c>
      <c r="H195" s="38">
        <f t="shared" si="39"/>
        <v>0</v>
      </c>
      <c r="I195" s="38">
        <f t="shared" si="40"/>
        <v>0</v>
      </c>
      <c r="J195" s="38">
        <f t="shared" si="41"/>
        <v>0</v>
      </c>
      <c r="K195" s="38">
        <f t="shared" si="42"/>
        <v>0</v>
      </c>
      <c r="L195" s="38">
        <f t="shared" si="43"/>
        <v>0</v>
      </c>
      <c r="M195" s="38">
        <f t="shared" ca="1" si="44"/>
        <v>0.79713246878045552</v>
      </c>
      <c r="N195" s="38">
        <f t="shared" ca="1" si="45"/>
        <v>0</v>
      </c>
      <c r="O195" s="95">
        <f t="shared" ca="1" si="46"/>
        <v>0</v>
      </c>
      <c r="P195" s="38">
        <f t="shared" ca="1" si="47"/>
        <v>0</v>
      </c>
      <c r="Q195" s="38">
        <f t="shared" ca="1" si="48"/>
        <v>0</v>
      </c>
      <c r="R195" s="28">
        <f t="shared" ca="1" si="49"/>
        <v>-0.79713246878045552</v>
      </c>
    </row>
    <row r="196" spans="1:18">
      <c r="A196" s="89"/>
      <c r="B196" s="89"/>
      <c r="C196" s="89"/>
      <c r="D196" s="90">
        <f t="shared" si="35"/>
        <v>0</v>
      </c>
      <c r="E196" s="90">
        <f t="shared" si="36"/>
        <v>0</v>
      </c>
      <c r="F196" s="38">
        <f t="shared" si="37"/>
        <v>0</v>
      </c>
      <c r="G196" s="38">
        <f t="shared" si="38"/>
        <v>0</v>
      </c>
      <c r="H196" s="38">
        <f t="shared" si="39"/>
        <v>0</v>
      </c>
      <c r="I196" s="38">
        <f t="shared" si="40"/>
        <v>0</v>
      </c>
      <c r="J196" s="38">
        <f t="shared" si="41"/>
        <v>0</v>
      </c>
      <c r="K196" s="38">
        <f t="shared" si="42"/>
        <v>0</v>
      </c>
      <c r="L196" s="38">
        <f t="shared" si="43"/>
        <v>0</v>
      </c>
      <c r="M196" s="38">
        <f t="shared" ca="1" si="44"/>
        <v>0.79713246878045552</v>
      </c>
      <c r="N196" s="38">
        <f t="shared" ca="1" si="45"/>
        <v>0</v>
      </c>
      <c r="O196" s="95">
        <f t="shared" ca="1" si="46"/>
        <v>0</v>
      </c>
      <c r="P196" s="38">
        <f t="shared" ca="1" si="47"/>
        <v>0</v>
      </c>
      <c r="Q196" s="38">
        <f t="shared" ca="1" si="48"/>
        <v>0</v>
      </c>
      <c r="R196" s="28">
        <f t="shared" ca="1" si="49"/>
        <v>-0.79713246878045552</v>
      </c>
    </row>
    <row r="197" spans="1:18">
      <c r="A197" s="89"/>
      <c r="B197" s="89"/>
      <c r="C197" s="89"/>
      <c r="D197" s="90">
        <f t="shared" si="35"/>
        <v>0</v>
      </c>
      <c r="E197" s="90">
        <f t="shared" si="36"/>
        <v>0</v>
      </c>
      <c r="F197" s="38">
        <f t="shared" si="37"/>
        <v>0</v>
      </c>
      <c r="G197" s="38">
        <f t="shared" si="38"/>
        <v>0</v>
      </c>
      <c r="H197" s="38">
        <f t="shared" si="39"/>
        <v>0</v>
      </c>
      <c r="I197" s="38">
        <f t="shared" si="40"/>
        <v>0</v>
      </c>
      <c r="J197" s="38">
        <f t="shared" si="41"/>
        <v>0</v>
      </c>
      <c r="K197" s="38">
        <f t="shared" si="42"/>
        <v>0</v>
      </c>
      <c r="L197" s="38">
        <f t="shared" si="43"/>
        <v>0</v>
      </c>
      <c r="M197" s="38">
        <f t="shared" ca="1" si="44"/>
        <v>0.79713246878045552</v>
      </c>
      <c r="N197" s="38">
        <f t="shared" ca="1" si="45"/>
        <v>0</v>
      </c>
      <c r="O197" s="95">
        <f t="shared" ca="1" si="46"/>
        <v>0</v>
      </c>
      <c r="P197" s="38">
        <f t="shared" ca="1" si="47"/>
        <v>0</v>
      </c>
      <c r="Q197" s="38">
        <f t="shared" ca="1" si="48"/>
        <v>0</v>
      </c>
      <c r="R197" s="28">
        <f t="shared" ca="1" si="49"/>
        <v>-0.79713246878045552</v>
      </c>
    </row>
    <row r="198" spans="1:18">
      <c r="A198" s="89"/>
      <c r="B198" s="89"/>
      <c r="C198" s="89"/>
      <c r="D198" s="90">
        <f t="shared" si="35"/>
        <v>0</v>
      </c>
      <c r="E198" s="90">
        <f t="shared" si="36"/>
        <v>0</v>
      </c>
      <c r="F198" s="38">
        <f t="shared" si="37"/>
        <v>0</v>
      </c>
      <c r="G198" s="38">
        <f t="shared" si="38"/>
        <v>0</v>
      </c>
      <c r="H198" s="38">
        <f t="shared" si="39"/>
        <v>0</v>
      </c>
      <c r="I198" s="38">
        <f t="shared" si="40"/>
        <v>0</v>
      </c>
      <c r="J198" s="38">
        <f t="shared" si="41"/>
        <v>0</v>
      </c>
      <c r="K198" s="38">
        <f t="shared" si="42"/>
        <v>0</v>
      </c>
      <c r="L198" s="38">
        <f t="shared" si="43"/>
        <v>0</v>
      </c>
      <c r="M198" s="38">
        <f t="shared" ca="1" si="44"/>
        <v>0.79713246878045552</v>
      </c>
      <c r="N198" s="38">
        <f t="shared" ca="1" si="45"/>
        <v>0</v>
      </c>
      <c r="O198" s="95">
        <f t="shared" ca="1" si="46"/>
        <v>0</v>
      </c>
      <c r="P198" s="38">
        <f t="shared" ca="1" si="47"/>
        <v>0</v>
      </c>
      <c r="Q198" s="38">
        <f t="shared" ca="1" si="48"/>
        <v>0</v>
      </c>
      <c r="R198" s="28">
        <f t="shared" ca="1" si="49"/>
        <v>-0.79713246878045552</v>
      </c>
    </row>
    <row r="199" spans="1:18">
      <c r="A199" s="89"/>
      <c r="B199" s="89"/>
      <c r="C199" s="89"/>
      <c r="D199" s="90">
        <f t="shared" si="35"/>
        <v>0</v>
      </c>
      <c r="E199" s="90">
        <f t="shared" si="36"/>
        <v>0</v>
      </c>
      <c r="F199" s="38">
        <f t="shared" si="37"/>
        <v>0</v>
      </c>
      <c r="G199" s="38">
        <f t="shared" si="38"/>
        <v>0</v>
      </c>
      <c r="H199" s="38">
        <f t="shared" si="39"/>
        <v>0</v>
      </c>
      <c r="I199" s="38">
        <f t="shared" si="40"/>
        <v>0</v>
      </c>
      <c r="J199" s="38">
        <f t="shared" si="41"/>
        <v>0</v>
      </c>
      <c r="K199" s="38">
        <f t="shared" si="42"/>
        <v>0</v>
      </c>
      <c r="L199" s="38">
        <f t="shared" si="43"/>
        <v>0</v>
      </c>
      <c r="M199" s="38">
        <f t="shared" ca="1" si="44"/>
        <v>0.79713246878045552</v>
      </c>
      <c r="N199" s="38">
        <f t="shared" ca="1" si="45"/>
        <v>0</v>
      </c>
      <c r="O199" s="95">
        <f t="shared" ca="1" si="46"/>
        <v>0</v>
      </c>
      <c r="P199" s="38">
        <f t="shared" ca="1" si="47"/>
        <v>0</v>
      </c>
      <c r="Q199" s="38">
        <f t="shared" ca="1" si="48"/>
        <v>0</v>
      </c>
      <c r="R199" s="28">
        <f t="shared" ca="1" si="49"/>
        <v>-0.79713246878045552</v>
      </c>
    </row>
    <row r="200" spans="1:18">
      <c r="A200" s="89"/>
      <c r="B200" s="89"/>
      <c r="C200" s="89"/>
      <c r="D200" s="90">
        <f t="shared" si="35"/>
        <v>0</v>
      </c>
      <c r="E200" s="90">
        <f t="shared" si="36"/>
        <v>0</v>
      </c>
      <c r="F200" s="38">
        <f t="shared" si="37"/>
        <v>0</v>
      </c>
      <c r="G200" s="38">
        <f t="shared" si="38"/>
        <v>0</v>
      </c>
      <c r="H200" s="38">
        <f t="shared" si="39"/>
        <v>0</v>
      </c>
      <c r="I200" s="38">
        <f t="shared" si="40"/>
        <v>0</v>
      </c>
      <c r="J200" s="38">
        <f t="shared" si="41"/>
        <v>0</v>
      </c>
      <c r="K200" s="38">
        <f t="shared" si="42"/>
        <v>0</v>
      </c>
      <c r="L200" s="38">
        <f t="shared" si="43"/>
        <v>0</v>
      </c>
      <c r="M200" s="38">
        <f t="shared" ca="1" si="44"/>
        <v>0.79713246878045552</v>
      </c>
      <c r="N200" s="38">
        <f t="shared" ca="1" si="45"/>
        <v>0</v>
      </c>
      <c r="O200" s="95">
        <f t="shared" ca="1" si="46"/>
        <v>0</v>
      </c>
      <c r="P200" s="38">
        <f t="shared" ca="1" si="47"/>
        <v>0</v>
      </c>
      <c r="Q200" s="38">
        <f t="shared" ca="1" si="48"/>
        <v>0</v>
      </c>
      <c r="R200" s="28">
        <f t="shared" ca="1" si="49"/>
        <v>-0.79713246878045552</v>
      </c>
    </row>
    <row r="201" spans="1:18">
      <c r="A201" s="89"/>
      <c r="B201" s="89"/>
      <c r="C201" s="89"/>
      <c r="D201" s="90">
        <f t="shared" si="35"/>
        <v>0</v>
      </c>
      <c r="E201" s="90">
        <f t="shared" si="36"/>
        <v>0</v>
      </c>
      <c r="F201" s="38">
        <f t="shared" si="37"/>
        <v>0</v>
      </c>
      <c r="G201" s="38">
        <f t="shared" si="38"/>
        <v>0</v>
      </c>
      <c r="H201" s="38">
        <f t="shared" si="39"/>
        <v>0</v>
      </c>
      <c r="I201" s="38">
        <f t="shared" si="40"/>
        <v>0</v>
      </c>
      <c r="J201" s="38">
        <f t="shared" si="41"/>
        <v>0</v>
      </c>
      <c r="K201" s="38">
        <f t="shared" si="42"/>
        <v>0</v>
      </c>
      <c r="L201" s="38">
        <f t="shared" si="43"/>
        <v>0</v>
      </c>
      <c r="M201" s="38">
        <f t="shared" ca="1" si="44"/>
        <v>0.79713246878045552</v>
      </c>
      <c r="N201" s="38">
        <f t="shared" ca="1" si="45"/>
        <v>0</v>
      </c>
      <c r="O201" s="95">
        <f t="shared" ca="1" si="46"/>
        <v>0</v>
      </c>
      <c r="P201" s="38">
        <f t="shared" ca="1" si="47"/>
        <v>0</v>
      </c>
      <c r="Q201" s="38">
        <f t="shared" ca="1" si="48"/>
        <v>0</v>
      </c>
      <c r="R201" s="28">
        <f t="shared" ca="1" si="49"/>
        <v>-0.79713246878045552</v>
      </c>
    </row>
    <row r="202" spans="1:18">
      <c r="A202" s="89"/>
      <c r="B202" s="89"/>
      <c r="C202" s="89"/>
      <c r="D202" s="90">
        <f t="shared" si="35"/>
        <v>0</v>
      </c>
      <c r="E202" s="90">
        <f t="shared" si="36"/>
        <v>0</v>
      </c>
      <c r="F202" s="38">
        <f t="shared" si="37"/>
        <v>0</v>
      </c>
      <c r="G202" s="38">
        <f t="shared" si="38"/>
        <v>0</v>
      </c>
      <c r="H202" s="38">
        <f t="shared" si="39"/>
        <v>0</v>
      </c>
      <c r="I202" s="38">
        <f t="shared" si="40"/>
        <v>0</v>
      </c>
      <c r="J202" s="38">
        <f t="shared" si="41"/>
        <v>0</v>
      </c>
      <c r="K202" s="38">
        <f t="shared" si="42"/>
        <v>0</v>
      </c>
      <c r="L202" s="38">
        <f t="shared" si="43"/>
        <v>0</v>
      </c>
      <c r="M202" s="38">
        <f t="shared" ca="1" si="44"/>
        <v>0.79713246878045552</v>
      </c>
      <c r="N202" s="38">
        <f t="shared" ca="1" si="45"/>
        <v>0</v>
      </c>
      <c r="O202" s="95">
        <f t="shared" ca="1" si="46"/>
        <v>0</v>
      </c>
      <c r="P202" s="38">
        <f t="shared" ca="1" si="47"/>
        <v>0</v>
      </c>
      <c r="Q202" s="38">
        <f t="shared" ca="1" si="48"/>
        <v>0</v>
      </c>
      <c r="R202" s="28">
        <f t="shared" ca="1" si="49"/>
        <v>-0.79713246878045552</v>
      </c>
    </row>
    <row r="203" spans="1:18">
      <c r="A203" s="89"/>
      <c r="B203" s="89"/>
      <c r="C203" s="89"/>
      <c r="D203" s="90">
        <f t="shared" si="35"/>
        <v>0</v>
      </c>
      <c r="E203" s="90">
        <f t="shared" si="36"/>
        <v>0</v>
      </c>
      <c r="F203" s="38">
        <f t="shared" si="37"/>
        <v>0</v>
      </c>
      <c r="G203" s="38">
        <f t="shared" si="38"/>
        <v>0</v>
      </c>
      <c r="H203" s="38">
        <f t="shared" si="39"/>
        <v>0</v>
      </c>
      <c r="I203" s="38">
        <f t="shared" si="40"/>
        <v>0</v>
      </c>
      <c r="J203" s="38">
        <f t="shared" si="41"/>
        <v>0</v>
      </c>
      <c r="K203" s="38">
        <f t="shared" si="42"/>
        <v>0</v>
      </c>
      <c r="L203" s="38">
        <f t="shared" si="43"/>
        <v>0</v>
      </c>
      <c r="M203" s="38">
        <f t="shared" ca="1" si="44"/>
        <v>0.79713246878045552</v>
      </c>
      <c r="N203" s="38">
        <f t="shared" ca="1" si="45"/>
        <v>0</v>
      </c>
      <c r="O203" s="95">
        <f t="shared" ca="1" si="46"/>
        <v>0</v>
      </c>
      <c r="P203" s="38">
        <f t="shared" ca="1" si="47"/>
        <v>0</v>
      </c>
      <c r="Q203" s="38">
        <f t="shared" ca="1" si="48"/>
        <v>0</v>
      </c>
      <c r="R203" s="28">
        <f t="shared" ca="1" si="49"/>
        <v>-0.79713246878045552</v>
      </c>
    </row>
    <row r="204" spans="1:18">
      <c r="A204" s="89"/>
      <c r="B204" s="89"/>
      <c r="C204" s="89"/>
      <c r="D204" s="90">
        <f t="shared" si="35"/>
        <v>0</v>
      </c>
      <c r="E204" s="90">
        <f t="shared" si="36"/>
        <v>0</v>
      </c>
      <c r="F204" s="38">
        <f t="shared" si="37"/>
        <v>0</v>
      </c>
      <c r="G204" s="38">
        <f t="shared" si="38"/>
        <v>0</v>
      </c>
      <c r="H204" s="38">
        <f t="shared" si="39"/>
        <v>0</v>
      </c>
      <c r="I204" s="38">
        <f t="shared" si="40"/>
        <v>0</v>
      </c>
      <c r="J204" s="38">
        <f t="shared" si="41"/>
        <v>0</v>
      </c>
      <c r="K204" s="38">
        <f t="shared" si="42"/>
        <v>0</v>
      </c>
      <c r="L204" s="38">
        <f t="shared" si="43"/>
        <v>0</v>
      </c>
      <c r="M204" s="38">
        <f t="shared" ca="1" si="44"/>
        <v>0.79713246878045552</v>
      </c>
      <c r="N204" s="38">
        <f t="shared" ca="1" si="45"/>
        <v>0</v>
      </c>
      <c r="O204" s="95">
        <f t="shared" ca="1" si="46"/>
        <v>0</v>
      </c>
      <c r="P204" s="38">
        <f t="shared" ca="1" si="47"/>
        <v>0</v>
      </c>
      <c r="Q204" s="38">
        <f t="shared" ca="1" si="48"/>
        <v>0</v>
      </c>
      <c r="R204" s="28">
        <f t="shared" ca="1" si="49"/>
        <v>-0.79713246878045552</v>
      </c>
    </row>
    <row r="205" spans="1:18">
      <c r="A205" s="89"/>
      <c r="B205" s="89"/>
      <c r="C205" s="89"/>
      <c r="D205" s="90">
        <f t="shared" si="35"/>
        <v>0</v>
      </c>
      <c r="E205" s="90">
        <f t="shared" si="36"/>
        <v>0</v>
      </c>
      <c r="F205" s="38">
        <f t="shared" si="37"/>
        <v>0</v>
      </c>
      <c r="G205" s="38">
        <f t="shared" si="38"/>
        <v>0</v>
      </c>
      <c r="H205" s="38">
        <f t="shared" si="39"/>
        <v>0</v>
      </c>
      <c r="I205" s="38">
        <f t="shared" si="40"/>
        <v>0</v>
      </c>
      <c r="J205" s="38">
        <f t="shared" si="41"/>
        <v>0</v>
      </c>
      <c r="K205" s="38">
        <f t="shared" si="42"/>
        <v>0</v>
      </c>
      <c r="L205" s="38">
        <f t="shared" si="43"/>
        <v>0</v>
      </c>
      <c r="M205" s="38">
        <f t="shared" ca="1" si="44"/>
        <v>0.79713246878045552</v>
      </c>
      <c r="N205" s="38">
        <f t="shared" ca="1" si="45"/>
        <v>0</v>
      </c>
      <c r="O205" s="95">
        <f t="shared" ca="1" si="46"/>
        <v>0</v>
      </c>
      <c r="P205" s="38">
        <f t="shared" ca="1" si="47"/>
        <v>0</v>
      </c>
      <c r="Q205" s="38">
        <f t="shared" ca="1" si="48"/>
        <v>0</v>
      </c>
      <c r="R205" s="28">
        <f t="shared" ca="1" si="49"/>
        <v>-0.79713246878045552</v>
      </c>
    </row>
    <row r="206" spans="1:18">
      <c r="A206" s="89"/>
      <c r="B206" s="89"/>
      <c r="C206" s="89"/>
      <c r="D206" s="90">
        <f t="shared" si="35"/>
        <v>0</v>
      </c>
      <c r="E206" s="90">
        <f t="shared" si="36"/>
        <v>0</v>
      </c>
      <c r="F206" s="38">
        <f t="shared" si="37"/>
        <v>0</v>
      </c>
      <c r="G206" s="38">
        <f t="shared" si="38"/>
        <v>0</v>
      </c>
      <c r="H206" s="38">
        <f t="shared" si="39"/>
        <v>0</v>
      </c>
      <c r="I206" s="38">
        <f t="shared" si="40"/>
        <v>0</v>
      </c>
      <c r="J206" s="38">
        <f t="shared" si="41"/>
        <v>0</v>
      </c>
      <c r="K206" s="38">
        <f t="shared" si="42"/>
        <v>0</v>
      </c>
      <c r="L206" s="38">
        <f t="shared" si="43"/>
        <v>0</v>
      </c>
      <c r="M206" s="38">
        <f t="shared" ca="1" si="44"/>
        <v>0.79713246878045552</v>
      </c>
      <c r="N206" s="38">
        <f t="shared" ca="1" si="45"/>
        <v>0</v>
      </c>
      <c r="O206" s="95">
        <f t="shared" ca="1" si="46"/>
        <v>0</v>
      </c>
      <c r="P206" s="38">
        <f t="shared" ca="1" si="47"/>
        <v>0</v>
      </c>
      <c r="Q206" s="38">
        <f t="shared" ca="1" si="48"/>
        <v>0</v>
      </c>
      <c r="R206" s="28">
        <f t="shared" ca="1" si="49"/>
        <v>-0.79713246878045552</v>
      </c>
    </row>
    <row r="207" spans="1:18">
      <c r="A207" s="89"/>
      <c r="B207" s="89"/>
      <c r="C207" s="89"/>
      <c r="D207" s="90">
        <f t="shared" si="35"/>
        <v>0</v>
      </c>
      <c r="E207" s="90">
        <f t="shared" si="36"/>
        <v>0</v>
      </c>
      <c r="F207" s="38">
        <f t="shared" si="37"/>
        <v>0</v>
      </c>
      <c r="G207" s="38">
        <f t="shared" si="38"/>
        <v>0</v>
      </c>
      <c r="H207" s="38">
        <f t="shared" si="39"/>
        <v>0</v>
      </c>
      <c r="I207" s="38">
        <f t="shared" si="40"/>
        <v>0</v>
      </c>
      <c r="J207" s="38">
        <f t="shared" si="41"/>
        <v>0</v>
      </c>
      <c r="K207" s="38">
        <f t="shared" si="42"/>
        <v>0</v>
      </c>
      <c r="L207" s="38">
        <f t="shared" si="43"/>
        <v>0</v>
      </c>
      <c r="M207" s="38">
        <f t="shared" ca="1" si="44"/>
        <v>0.79713246878045552</v>
      </c>
      <c r="N207" s="38">
        <f t="shared" ca="1" si="45"/>
        <v>0</v>
      </c>
      <c r="O207" s="95">
        <f t="shared" ca="1" si="46"/>
        <v>0</v>
      </c>
      <c r="P207" s="38">
        <f t="shared" ca="1" si="47"/>
        <v>0</v>
      </c>
      <c r="Q207" s="38">
        <f t="shared" ca="1" si="48"/>
        <v>0</v>
      </c>
      <c r="R207" s="28">
        <f t="shared" ca="1" si="49"/>
        <v>-0.79713246878045552</v>
      </c>
    </row>
    <row r="208" spans="1:18">
      <c r="A208" s="89"/>
      <c r="B208" s="89"/>
      <c r="C208" s="89"/>
      <c r="D208" s="90">
        <f t="shared" si="35"/>
        <v>0</v>
      </c>
      <c r="E208" s="90">
        <f t="shared" si="36"/>
        <v>0</v>
      </c>
      <c r="F208" s="38">
        <f t="shared" si="37"/>
        <v>0</v>
      </c>
      <c r="G208" s="38">
        <f t="shared" si="38"/>
        <v>0</v>
      </c>
      <c r="H208" s="38">
        <f t="shared" si="39"/>
        <v>0</v>
      </c>
      <c r="I208" s="38">
        <f t="shared" si="40"/>
        <v>0</v>
      </c>
      <c r="J208" s="38">
        <f t="shared" si="41"/>
        <v>0</v>
      </c>
      <c r="K208" s="38">
        <f t="shared" si="42"/>
        <v>0</v>
      </c>
      <c r="L208" s="38">
        <f t="shared" si="43"/>
        <v>0</v>
      </c>
      <c r="M208" s="38">
        <f t="shared" ca="1" si="44"/>
        <v>0.79713246878045552</v>
      </c>
      <c r="N208" s="38">
        <f t="shared" ca="1" si="45"/>
        <v>0</v>
      </c>
      <c r="O208" s="95">
        <f t="shared" ca="1" si="46"/>
        <v>0</v>
      </c>
      <c r="P208" s="38">
        <f t="shared" ca="1" si="47"/>
        <v>0</v>
      </c>
      <c r="Q208" s="38">
        <f t="shared" ca="1" si="48"/>
        <v>0</v>
      </c>
      <c r="R208" s="28">
        <f t="shared" ca="1" si="49"/>
        <v>-0.79713246878045552</v>
      </c>
    </row>
    <row r="209" spans="1:18">
      <c r="A209" s="89"/>
      <c r="B209" s="89"/>
      <c r="C209" s="89"/>
      <c r="D209" s="90">
        <f t="shared" si="35"/>
        <v>0</v>
      </c>
      <c r="E209" s="90">
        <f t="shared" si="36"/>
        <v>0</v>
      </c>
      <c r="F209" s="38">
        <f t="shared" si="37"/>
        <v>0</v>
      </c>
      <c r="G209" s="38">
        <f t="shared" si="38"/>
        <v>0</v>
      </c>
      <c r="H209" s="38">
        <f t="shared" si="39"/>
        <v>0</v>
      </c>
      <c r="I209" s="38">
        <f t="shared" si="40"/>
        <v>0</v>
      </c>
      <c r="J209" s="38">
        <f t="shared" si="41"/>
        <v>0</v>
      </c>
      <c r="K209" s="38">
        <f t="shared" si="42"/>
        <v>0</v>
      </c>
      <c r="L209" s="38">
        <f t="shared" si="43"/>
        <v>0</v>
      </c>
      <c r="M209" s="38">
        <f t="shared" ca="1" si="44"/>
        <v>0.79713246878045552</v>
      </c>
      <c r="N209" s="38">
        <f t="shared" ca="1" si="45"/>
        <v>0</v>
      </c>
      <c r="O209" s="95">
        <f t="shared" ca="1" si="46"/>
        <v>0</v>
      </c>
      <c r="P209" s="38">
        <f t="shared" ca="1" si="47"/>
        <v>0</v>
      </c>
      <c r="Q209" s="38">
        <f t="shared" ca="1" si="48"/>
        <v>0</v>
      </c>
      <c r="R209" s="28">
        <f t="shared" ca="1" si="49"/>
        <v>-0.79713246878045552</v>
      </c>
    </row>
    <row r="210" spans="1:18">
      <c r="A210" s="89"/>
      <c r="B210" s="89"/>
      <c r="C210" s="89"/>
      <c r="D210" s="90">
        <f t="shared" si="35"/>
        <v>0</v>
      </c>
      <c r="E210" s="90">
        <f t="shared" si="36"/>
        <v>0</v>
      </c>
      <c r="F210" s="38">
        <f t="shared" si="37"/>
        <v>0</v>
      </c>
      <c r="G210" s="38">
        <f t="shared" si="38"/>
        <v>0</v>
      </c>
      <c r="H210" s="38">
        <f t="shared" si="39"/>
        <v>0</v>
      </c>
      <c r="I210" s="38">
        <f t="shared" si="40"/>
        <v>0</v>
      </c>
      <c r="J210" s="38">
        <f t="shared" si="41"/>
        <v>0</v>
      </c>
      <c r="K210" s="38">
        <f t="shared" si="42"/>
        <v>0</v>
      </c>
      <c r="L210" s="38">
        <f t="shared" si="43"/>
        <v>0</v>
      </c>
      <c r="M210" s="38">
        <f t="shared" ca="1" si="44"/>
        <v>0.79713246878045552</v>
      </c>
      <c r="N210" s="38">
        <f t="shared" ca="1" si="45"/>
        <v>0</v>
      </c>
      <c r="O210" s="95">
        <f t="shared" ca="1" si="46"/>
        <v>0</v>
      </c>
      <c r="P210" s="38">
        <f t="shared" ca="1" si="47"/>
        <v>0</v>
      </c>
      <c r="Q210" s="38">
        <f t="shared" ca="1" si="48"/>
        <v>0</v>
      </c>
      <c r="R210" s="28">
        <f t="shared" ca="1" si="49"/>
        <v>-0.79713246878045552</v>
      </c>
    </row>
    <row r="211" spans="1:18">
      <c r="A211" s="89"/>
      <c r="B211" s="89"/>
      <c r="C211" s="89"/>
      <c r="D211" s="90">
        <f t="shared" si="35"/>
        <v>0</v>
      </c>
      <c r="E211" s="90">
        <f t="shared" si="36"/>
        <v>0</v>
      </c>
      <c r="F211" s="38">
        <f t="shared" si="37"/>
        <v>0</v>
      </c>
      <c r="G211" s="38">
        <f t="shared" si="38"/>
        <v>0</v>
      </c>
      <c r="H211" s="38">
        <f t="shared" si="39"/>
        <v>0</v>
      </c>
      <c r="I211" s="38">
        <f t="shared" si="40"/>
        <v>0</v>
      </c>
      <c r="J211" s="38">
        <f t="shared" si="41"/>
        <v>0</v>
      </c>
      <c r="K211" s="38">
        <f t="shared" si="42"/>
        <v>0</v>
      </c>
      <c r="L211" s="38">
        <f t="shared" si="43"/>
        <v>0</v>
      </c>
      <c r="M211" s="38">
        <f t="shared" ca="1" si="44"/>
        <v>0.79713246878045552</v>
      </c>
      <c r="N211" s="38">
        <f t="shared" ca="1" si="45"/>
        <v>0</v>
      </c>
      <c r="O211" s="95">
        <f t="shared" ca="1" si="46"/>
        <v>0</v>
      </c>
      <c r="P211" s="38">
        <f t="shared" ca="1" si="47"/>
        <v>0</v>
      </c>
      <c r="Q211" s="38">
        <f t="shared" ca="1" si="48"/>
        <v>0</v>
      </c>
      <c r="R211" s="28">
        <f t="shared" ca="1" si="49"/>
        <v>-0.79713246878045552</v>
      </c>
    </row>
    <row r="212" spans="1:18">
      <c r="A212" s="89"/>
      <c r="B212" s="89"/>
      <c r="C212" s="89"/>
      <c r="D212" s="90">
        <f t="shared" si="35"/>
        <v>0</v>
      </c>
      <c r="E212" s="90">
        <f t="shared" si="36"/>
        <v>0</v>
      </c>
      <c r="F212" s="38">
        <f t="shared" si="37"/>
        <v>0</v>
      </c>
      <c r="G212" s="38">
        <f t="shared" si="38"/>
        <v>0</v>
      </c>
      <c r="H212" s="38">
        <f t="shared" si="39"/>
        <v>0</v>
      </c>
      <c r="I212" s="38">
        <f t="shared" si="40"/>
        <v>0</v>
      </c>
      <c r="J212" s="38">
        <f t="shared" si="41"/>
        <v>0</v>
      </c>
      <c r="K212" s="38">
        <f t="shared" si="42"/>
        <v>0</v>
      </c>
      <c r="L212" s="38">
        <f t="shared" si="43"/>
        <v>0</v>
      </c>
      <c r="M212" s="38">
        <f t="shared" ca="1" si="44"/>
        <v>0.79713246878045552</v>
      </c>
      <c r="N212" s="38">
        <f t="shared" ca="1" si="45"/>
        <v>0</v>
      </c>
      <c r="O212" s="95">
        <f t="shared" ca="1" si="46"/>
        <v>0</v>
      </c>
      <c r="P212" s="38">
        <f t="shared" ca="1" si="47"/>
        <v>0</v>
      </c>
      <c r="Q212" s="38">
        <f t="shared" ca="1" si="48"/>
        <v>0</v>
      </c>
      <c r="R212" s="28">
        <f t="shared" ca="1" si="49"/>
        <v>-0.79713246878045552</v>
      </c>
    </row>
    <row r="213" spans="1:18">
      <c r="A213" s="89"/>
      <c r="B213" s="89"/>
      <c r="C213" s="89"/>
      <c r="D213" s="90">
        <f t="shared" ref="D213:D276" si="50">A213/A$18</f>
        <v>0</v>
      </c>
      <c r="E213" s="90">
        <f t="shared" ref="E213:E276" si="51">B213/B$18</f>
        <v>0</v>
      </c>
      <c r="F213" s="38">
        <f t="shared" ref="F213:F276" si="52">$C213*D213</f>
        <v>0</v>
      </c>
      <c r="G213" s="38">
        <f t="shared" ref="G213:G276" si="53">$C213*E213</f>
        <v>0</v>
      </c>
      <c r="H213" s="38">
        <f t="shared" ref="H213:H276" si="54">C213*D213*D213</f>
        <v>0</v>
      </c>
      <c r="I213" s="38">
        <f t="shared" ref="I213:I276" si="55">C213*D213*D213*D213</f>
        <v>0</v>
      </c>
      <c r="J213" s="38">
        <f t="shared" ref="J213:J276" si="56">C213*D213*D213*D213*D213</f>
        <v>0</v>
      </c>
      <c r="K213" s="38">
        <f t="shared" ref="K213:K276" si="57">C213*E213*D213</f>
        <v>0</v>
      </c>
      <c r="L213" s="38">
        <f t="shared" ref="L213:L276" si="58">C213*E213*D213*D213</f>
        <v>0</v>
      </c>
      <c r="M213" s="38">
        <f t="shared" ref="M213:M276" ca="1" si="59">+E$4+E$5*D213+E$6*D213^2</f>
        <v>0.79713246878045552</v>
      </c>
      <c r="N213" s="38">
        <f t="shared" ref="N213:N276" ca="1" si="60">C213*(M213-E213)^2</f>
        <v>0</v>
      </c>
      <c r="O213" s="95">
        <f t="shared" ref="O213:O276" ca="1" si="61">(C213*O$1-O$2*F213+O$3*H213)^2</f>
        <v>0</v>
      </c>
      <c r="P213" s="38">
        <f t="shared" ref="P213:P276" ca="1" si="62">(-C213*O$2+O$4*F213-O$5*H213)^2</f>
        <v>0</v>
      </c>
      <c r="Q213" s="38">
        <f t="shared" ref="Q213:Q276" ca="1" si="63">+(C213*O$3-F213*O$5+H213*O$6)^2</f>
        <v>0</v>
      </c>
      <c r="R213" s="28">
        <f t="shared" ref="R213:R276" ca="1" si="64">+E213-M213</f>
        <v>-0.79713246878045552</v>
      </c>
    </row>
    <row r="214" spans="1:18">
      <c r="A214" s="89"/>
      <c r="B214" s="89"/>
      <c r="C214" s="89"/>
      <c r="D214" s="90">
        <f t="shared" si="50"/>
        <v>0</v>
      </c>
      <c r="E214" s="90">
        <f t="shared" si="51"/>
        <v>0</v>
      </c>
      <c r="F214" s="38">
        <f t="shared" si="52"/>
        <v>0</v>
      </c>
      <c r="G214" s="38">
        <f t="shared" si="53"/>
        <v>0</v>
      </c>
      <c r="H214" s="38">
        <f t="shared" si="54"/>
        <v>0</v>
      </c>
      <c r="I214" s="38">
        <f t="shared" si="55"/>
        <v>0</v>
      </c>
      <c r="J214" s="38">
        <f t="shared" si="56"/>
        <v>0</v>
      </c>
      <c r="K214" s="38">
        <f t="shared" si="57"/>
        <v>0</v>
      </c>
      <c r="L214" s="38">
        <f t="shared" si="58"/>
        <v>0</v>
      </c>
      <c r="M214" s="38">
        <f t="shared" ca="1" si="59"/>
        <v>0.79713246878045552</v>
      </c>
      <c r="N214" s="38">
        <f t="shared" ca="1" si="60"/>
        <v>0</v>
      </c>
      <c r="O214" s="95">
        <f t="shared" ca="1" si="61"/>
        <v>0</v>
      </c>
      <c r="P214" s="38">
        <f t="shared" ca="1" si="62"/>
        <v>0</v>
      </c>
      <c r="Q214" s="38">
        <f t="shared" ca="1" si="63"/>
        <v>0</v>
      </c>
      <c r="R214" s="28">
        <f t="shared" ca="1" si="64"/>
        <v>-0.79713246878045552</v>
      </c>
    </row>
    <row r="215" spans="1:18">
      <c r="A215" s="89"/>
      <c r="B215" s="89"/>
      <c r="C215" s="89"/>
      <c r="D215" s="90">
        <f t="shared" si="50"/>
        <v>0</v>
      </c>
      <c r="E215" s="90">
        <f t="shared" si="51"/>
        <v>0</v>
      </c>
      <c r="F215" s="38">
        <f t="shared" si="52"/>
        <v>0</v>
      </c>
      <c r="G215" s="38">
        <f t="shared" si="53"/>
        <v>0</v>
      </c>
      <c r="H215" s="38">
        <f t="shared" si="54"/>
        <v>0</v>
      </c>
      <c r="I215" s="38">
        <f t="shared" si="55"/>
        <v>0</v>
      </c>
      <c r="J215" s="38">
        <f t="shared" si="56"/>
        <v>0</v>
      </c>
      <c r="K215" s="38">
        <f t="shared" si="57"/>
        <v>0</v>
      </c>
      <c r="L215" s="38">
        <f t="shared" si="58"/>
        <v>0</v>
      </c>
      <c r="M215" s="38">
        <f t="shared" ca="1" si="59"/>
        <v>0.79713246878045552</v>
      </c>
      <c r="N215" s="38">
        <f t="shared" ca="1" si="60"/>
        <v>0</v>
      </c>
      <c r="O215" s="95">
        <f t="shared" ca="1" si="61"/>
        <v>0</v>
      </c>
      <c r="P215" s="38">
        <f t="shared" ca="1" si="62"/>
        <v>0</v>
      </c>
      <c r="Q215" s="38">
        <f t="shared" ca="1" si="63"/>
        <v>0</v>
      </c>
      <c r="R215" s="28">
        <f t="shared" ca="1" si="64"/>
        <v>-0.79713246878045552</v>
      </c>
    </row>
    <row r="216" spans="1:18">
      <c r="A216" s="89"/>
      <c r="B216" s="89"/>
      <c r="C216" s="89"/>
      <c r="D216" s="90">
        <f t="shared" si="50"/>
        <v>0</v>
      </c>
      <c r="E216" s="90">
        <f t="shared" si="51"/>
        <v>0</v>
      </c>
      <c r="F216" s="38">
        <f t="shared" si="52"/>
        <v>0</v>
      </c>
      <c r="G216" s="38">
        <f t="shared" si="53"/>
        <v>0</v>
      </c>
      <c r="H216" s="38">
        <f t="shared" si="54"/>
        <v>0</v>
      </c>
      <c r="I216" s="38">
        <f t="shared" si="55"/>
        <v>0</v>
      </c>
      <c r="J216" s="38">
        <f t="shared" si="56"/>
        <v>0</v>
      </c>
      <c r="K216" s="38">
        <f t="shared" si="57"/>
        <v>0</v>
      </c>
      <c r="L216" s="38">
        <f t="shared" si="58"/>
        <v>0</v>
      </c>
      <c r="M216" s="38">
        <f t="shared" ca="1" si="59"/>
        <v>0.79713246878045552</v>
      </c>
      <c r="N216" s="38">
        <f t="shared" ca="1" si="60"/>
        <v>0</v>
      </c>
      <c r="O216" s="95">
        <f t="shared" ca="1" si="61"/>
        <v>0</v>
      </c>
      <c r="P216" s="38">
        <f t="shared" ca="1" si="62"/>
        <v>0</v>
      </c>
      <c r="Q216" s="38">
        <f t="shared" ca="1" si="63"/>
        <v>0</v>
      </c>
      <c r="R216" s="28">
        <f t="shared" ca="1" si="64"/>
        <v>-0.79713246878045552</v>
      </c>
    </row>
    <row r="217" spans="1:18">
      <c r="A217" s="89"/>
      <c r="B217" s="89"/>
      <c r="C217" s="89"/>
      <c r="D217" s="90">
        <f t="shared" si="50"/>
        <v>0</v>
      </c>
      <c r="E217" s="90">
        <f t="shared" si="51"/>
        <v>0</v>
      </c>
      <c r="F217" s="38">
        <f t="shared" si="52"/>
        <v>0</v>
      </c>
      <c r="G217" s="38">
        <f t="shared" si="53"/>
        <v>0</v>
      </c>
      <c r="H217" s="38">
        <f t="shared" si="54"/>
        <v>0</v>
      </c>
      <c r="I217" s="38">
        <f t="shared" si="55"/>
        <v>0</v>
      </c>
      <c r="J217" s="38">
        <f t="shared" si="56"/>
        <v>0</v>
      </c>
      <c r="K217" s="38">
        <f t="shared" si="57"/>
        <v>0</v>
      </c>
      <c r="L217" s="38">
        <f t="shared" si="58"/>
        <v>0</v>
      </c>
      <c r="M217" s="38">
        <f t="shared" ca="1" si="59"/>
        <v>0.79713246878045552</v>
      </c>
      <c r="N217" s="38">
        <f t="shared" ca="1" si="60"/>
        <v>0</v>
      </c>
      <c r="O217" s="95">
        <f t="shared" ca="1" si="61"/>
        <v>0</v>
      </c>
      <c r="P217" s="38">
        <f t="shared" ca="1" si="62"/>
        <v>0</v>
      </c>
      <c r="Q217" s="38">
        <f t="shared" ca="1" si="63"/>
        <v>0</v>
      </c>
      <c r="R217" s="28">
        <f t="shared" ca="1" si="64"/>
        <v>-0.79713246878045552</v>
      </c>
    </row>
    <row r="218" spans="1:18">
      <c r="A218" s="89"/>
      <c r="B218" s="89"/>
      <c r="C218" s="89"/>
      <c r="D218" s="90">
        <f t="shared" si="50"/>
        <v>0</v>
      </c>
      <c r="E218" s="90">
        <f t="shared" si="51"/>
        <v>0</v>
      </c>
      <c r="F218" s="38">
        <f t="shared" si="52"/>
        <v>0</v>
      </c>
      <c r="G218" s="38">
        <f t="shared" si="53"/>
        <v>0</v>
      </c>
      <c r="H218" s="38">
        <f t="shared" si="54"/>
        <v>0</v>
      </c>
      <c r="I218" s="38">
        <f t="shared" si="55"/>
        <v>0</v>
      </c>
      <c r="J218" s="38">
        <f t="shared" si="56"/>
        <v>0</v>
      </c>
      <c r="K218" s="38">
        <f t="shared" si="57"/>
        <v>0</v>
      </c>
      <c r="L218" s="38">
        <f t="shared" si="58"/>
        <v>0</v>
      </c>
      <c r="M218" s="38">
        <f t="shared" ca="1" si="59"/>
        <v>0.79713246878045552</v>
      </c>
      <c r="N218" s="38">
        <f t="shared" ca="1" si="60"/>
        <v>0</v>
      </c>
      <c r="O218" s="95">
        <f t="shared" ca="1" si="61"/>
        <v>0</v>
      </c>
      <c r="P218" s="38">
        <f t="shared" ca="1" si="62"/>
        <v>0</v>
      </c>
      <c r="Q218" s="38">
        <f t="shared" ca="1" si="63"/>
        <v>0</v>
      </c>
      <c r="R218" s="28">
        <f t="shared" ca="1" si="64"/>
        <v>-0.79713246878045552</v>
      </c>
    </row>
    <row r="219" spans="1:18">
      <c r="A219" s="89"/>
      <c r="B219" s="89"/>
      <c r="C219" s="89"/>
      <c r="D219" s="90">
        <f t="shared" si="50"/>
        <v>0</v>
      </c>
      <c r="E219" s="90">
        <f t="shared" si="51"/>
        <v>0</v>
      </c>
      <c r="F219" s="38">
        <f t="shared" si="52"/>
        <v>0</v>
      </c>
      <c r="G219" s="38">
        <f t="shared" si="53"/>
        <v>0</v>
      </c>
      <c r="H219" s="38">
        <f t="shared" si="54"/>
        <v>0</v>
      </c>
      <c r="I219" s="38">
        <f t="shared" si="55"/>
        <v>0</v>
      </c>
      <c r="J219" s="38">
        <f t="shared" si="56"/>
        <v>0</v>
      </c>
      <c r="K219" s="38">
        <f t="shared" si="57"/>
        <v>0</v>
      </c>
      <c r="L219" s="38">
        <f t="shared" si="58"/>
        <v>0</v>
      </c>
      <c r="M219" s="38">
        <f t="shared" ca="1" si="59"/>
        <v>0.79713246878045552</v>
      </c>
      <c r="N219" s="38">
        <f t="shared" ca="1" si="60"/>
        <v>0</v>
      </c>
      <c r="O219" s="95">
        <f t="shared" ca="1" si="61"/>
        <v>0</v>
      </c>
      <c r="P219" s="38">
        <f t="shared" ca="1" si="62"/>
        <v>0</v>
      </c>
      <c r="Q219" s="38">
        <f t="shared" ca="1" si="63"/>
        <v>0</v>
      </c>
      <c r="R219" s="28">
        <f t="shared" ca="1" si="64"/>
        <v>-0.79713246878045552</v>
      </c>
    </row>
    <row r="220" spans="1:18">
      <c r="A220" s="89"/>
      <c r="B220" s="89"/>
      <c r="C220" s="89"/>
      <c r="D220" s="90">
        <f t="shared" si="50"/>
        <v>0</v>
      </c>
      <c r="E220" s="90">
        <f t="shared" si="51"/>
        <v>0</v>
      </c>
      <c r="F220" s="38">
        <f t="shared" si="52"/>
        <v>0</v>
      </c>
      <c r="G220" s="38">
        <f t="shared" si="53"/>
        <v>0</v>
      </c>
      <c r="H220" s="38">
        <f t="shared" si="54"/>
        <v>0</v>
      </c>
      <c r="I220" s="38">
        <f t="shared" si="55"/>
        <v>0</v>
      </c>
      <c r="J220" s="38">
        <f t="shared" si="56"/>
        <v>0</v>
      </c>
      <c r="K220" s="38">
        <f t="shared" si="57"/>
        <v>0</v>
      </c>
      <c r="L220" s="38">
        <f t="shared" si="58"/>
        <v>0</v>
      </c>
      <c r="M220" s="38">
        <f t="shared" ca="1" si="59"/>
        <v>0.79713246878045552</v>
      </c>
      <c r="N220" s="38">
        <f t="shared" ca="1" si="60"/>
        <v>0</v>
      </c>
      <c r="O220" s="95">
        <f t="shared" ca="1" si="61"/>
        <v>0</v>
      </c>
      <c r="P220" s="38">
        <f t="shared" ca="1" si="62"/>
        <v>0</v>
      </c>
      <c r="Q220" s="38">
        <f t="shared" ca="1" si="63"/>
        <v>0</v>
      </c>
      <c r="R220" s="28">
        <f t="shared" ca="1" si="64"/>
        <v>-0.79713246878045552</v>
      </c>
    </row>
    <row r="221" spans="1:18">
      <c r="A221" s="89"/>
      <c r="B221" s="89"/>
      <c r="C221" s="89"/>
      <c r="D221" s="90">
        <f t="shared" si="50"/>
        <v>0</v>
      </c>
      <c r="E221" s="90">
        <f t="shared" si="51"/>
        <v>0</v>
      </c>
      <c r="F221" s="38">
        <f t="shared" si="52"/>
        <v>0</v>
      </c>
      <c r="G221" s="38">
        <f t="shared" si="53"/>
        <v>0</v>
      </c>
      <c r="H221" s="38">
        <f t="shared" si="54"/>
        <v>0</v>
      </c>
      <c r="I221" s="38">
        <f t="shared" si="55"/>
        <v>0</v>
      </c>
      <c r="J221" s="38">
        <f t="shared" si="56"/>
        <v>0</v>
      </c>
      <c r="K221" s="38">
        <f t="shared" si="57"/>
        <v>0</v>
      </c>
      <c r="L221" s="38">
        <f t="shared" si="58"/>
        <v>0</v>
      </c>
      <c r="M221" s="38">
        <f t="shared" ca="1" si="59"/>
        <v>0.79713246878045552</v>
      </c>
      <c r="N221" s="38">
        <f t="shared" ca="1" si="60"/>
        <v>0</v>
      </c>
      <c r="O221" s="95">
        <f t="shared" ca="1" si="61"/>
        <v>0</v>
      </c>
      <c r="P221" s="38">
        <f t="shared" ca="1" si="62"/>
        <v>0</v>
      </c>
      <c r="Q221" s="38">
        <f t="shared" ca="1" si="63"/>
        <v>0</v>
      </c>
      <c r="R221" s="28">
        <f t="shared" ca="1" si="64"/>
        <v>-0.79713246878045552</v>
      </c>
    </row>
    <row r="222" spans="1:18">
      <c r="A222" s="89"/>
      <c r="B222" s="89"/>
      <c r="C222" s="89"/>
      <c r="D222" s="90">
        <f t="shared" si="50"/>
        <v>0</v>
      </c>
      <c r="E222" s="90">
        <f t="shared" si="51"/>
        <v>0</v>
      </c>
      <c r="F222" s="38">
        <f t="shared" si="52"/>
        <v>0</v>
      </c>
      <c r="G222" s="38">
        <f t="shared" si="53"/>
        <v>0</v>
      </c>
      <c r="H222" s="38">
        <f t="shared" si="54"/>
        <v>0</v>
      </c>
      <c r="I222" s="38">
        <f t="shared" si="55"/>
        <v>0</v>
      </c>
      <c r="J222" s="38">
        <f t="shared" si="56"/>
        <v>0</v>
      </c>
      <c r="K222" s="38">
        <f t="shared" si="57"/>
        <v>0</v>
      </c>
      <c r="L222" s="38">
        <f t="shared" si="58"/>
        <v>0</v>
      </c>
      <c r="M222" s="38">
        <f t="shared" ca="1" si="59"/>
        <v>0.79713246878045552</v>
      </c>
      <c r="N222" s="38">
        <f t="shared" ca="1" si="60"/>
        <v>0</v>
      </c>
      <c r="O222" s="95">
        <f t="shared" ca="1" si="61"/>
        <v>0</v>
      </c>
      <c r="P222" s="38">
        <f t="shared" ca="1" si="62"/>
        <v>0</v>
      </c>
      <c r="Q222" s="38">
        <f t="shared" ca="1" si="63"/>
        <v>0</v>
      </c>
      <c r="R222" s="28">
        <f t="shared" ca="1" si="64"/>
        <v>-0.79713246878045552</v>
      </c>
    </row>
    <row r="223" spans="1:18">
      <c r="A223" s="89"/>
      <c r="B223" s="89"/>
      <c r="C223" s="89"/>
      <c r="D223" s="90">
        <f t="shared" si="50"/>
        <v>0</v>
      </c>
      <c r="E223" s="90">
        <f t="shared" si="51"/>
        <v>0</v>
      </c>
      <c r="F223" s="38">
        <f t="shared" si="52"/>
        <v>0</v>
      </c>
      <c r="G223" s="38">
        <f t="shared" si="53"/>
        <v>0</v>
      </c>
      <c r="H223" s="38">
        <f t="shared" si="54"/>
        <v>0</v>
      </c>
      <c r="I223" s="38">
        <f t="shared" si="55"/>
        <v>0</v>
      </c>
      <c r="J223" s="38">
        <f t="shared" si="56"/>
        <v>0</v>
      </c>
      <c r="K223" s="38">
        <f t="shared" si="57"/>
        <v>0</v>
      </c>
      <c r="L223" s="38">
        <f t="shared" si="58"/>
        <v>0</v>
      </c>
      <c r="M223" s="38">
        <f t="shared" ca="1" si="59"/>
        <v>0.79713246878045552</v>
      </c>
      <c r="N223" s="38">
        <f t="shared" ca="1" si="60"/>
        <v>0</v>
      </c>
      <c r="O223" s="95">
        <f t="shared" ca="1" si="61"/>
        <v>0</v>
      </c>
      <c r="P223" s="38">
        <f t="shared" ca="1" si="62"/>
        <v>0</v>
      </c>
      <c r="Q223" s="38">
        <f t="shared" ca="1" si="63"/>
        <v>0</v>
      </c>
      <c r="R223" s="28">
        <f t="shared" ca="1" si="64"/>
        <v>-0.79713246878045552</v>
      </c>
    </row>
    <row r="224" spans="1:18">
      <c r="A224" s="89"/>
      <c r="B224" s="89"/>
      <c r="C224" s="89"/>
      <c r="D224" s="90">
        <f t="shared" si="50"/>
        <v>0</v>
      </c>
      <c r="E224" s="90">
        <f t="shared" si="51"/>
        <v>0</v>
      </c>
      <c r="F224" s="38">
        <f t="shared" si="52"/>
        <v>0</v>
      </c>
      <c r="G224" s="38">
        <f t="shared" si="53"/>
        <v>0</v>
      </c>
      <c r="H224" s="38">
        <f t="shared" si="54"/>
        <v>0</v>
      </c>
      <c r="I224" s="38">
        <f t="shared" si="55"/>
        <v>0</v>
      </c>
      <c r="J224" s="38">
        <f t="shared" si="56"/>
        <v>0</v>
      </c>
      <c r="K224" s="38">
        <f t="shared" si="57"/>
        <v>0</v>
      </c>
      <c r="L224" s="38">
        <f t="shared" si="58"/>
        <v>0</v>
      </c>
      <c r="M224" s="38">
        <f t="shared" ca="1" si="59"/>
        <v>0.79713246878045552</v>
      </c>
      <c r="N224" s="38">
        <f t="shared" ca="1" si="60"/>
        <v>0</v>
      </c>
      <c r="O224" s="95">
        <f t="shared" ca="1" si="61"/>
        <v>0</v>
      </c>
      <c r="P224" s="38">
        <f t="shared" ca="1" si="62"/>
        <v>0</v>
      </c>
      <c r="Q224" s="38">
        <f t="shared" ca="1" si="63"/>
        <v>0</v>
      </c>
      <c r="R224" s="28">
        <f t="shared" ca="1" si="64"/>
        <v>-0.79713246878045552</v>
      </c>
    </row>
    <row r="225" spans="1:18">
      <c r="A225" s="89"/>
      <c r="B225" s="89"/>
      <c r="C225" s="89"/>
      <c r="D225" s="90">
        <f t="shared" si="50"/>
        <v>0</v>
      </c>
      <c r="E225" s="90">
        <f t="shared" si="51"/>
        <v>0</v>
      </c>
      <c r="F225" s="38">
        <f t="shared" si="52"/>
        <v>0</v>
      </c>
      <c r="G225" s="38">
        <f t="shared" si="53"/>
        <v>0</v>
      </c>
      <c r="H225" s="38">
        <f t="shared" si="54"/>
        <v>0</v>
      </c>
      <c r="I225" s="38">
        <f t="shared" si="55"/>
        <v>0</v>
      </c>
      <c r="J225" s="38">
        <f t="shared" si="56"/>
        <v>0</v>
      </c>
      <c r="K225" s="38">
        <f t="shared" si="57"/>
        <v>0</v>
      </c>
      <c r="L225" s="38">
        <f t="shared" si="58"/>
        <v>0</v>
      </c>
      <c r="M225" s="38">
        <f t="shared" ca="1" si="59"/>
        <v>0.79713246878045552</v>
      </c>
      <c r="N225" s="38">
        <f t="shared" ca="1" si="60"/>
        <v>0</v>
      </c>
      <c r="O225" s="95">
        <f t="shared" ca="1" si="61"/>
        <v>0</v>
      </c>
      <c r="P225" s="38">
        <f t="shared" ca="1" si="62"/>
        <v>0</v>
      </c>
      <c r="Q225" s="38">
        <f t="shared" ca="1" si="63"/>
        <v>0</v>
      </c>
      <c r="R225" s="28">
        <f t="shared" ca="1" si="64"/>
        <v>-0.79713246878045552</v>
      </c>
    </row>
    <row r="226" spans="1:18">
      <c r="A226" s="89"/>
      <c r="B226" s="89"/>
      <c r="C226" s="89"/>
      <c r="D226" s="90">
        <f t="shared" si="50"/>
        <v>0</v>
      </c>
      <c r="E226" s="90">
        <f t="shared" si="51"/>
        <v>0</v>
      </c>
      <c r="F226" s="38">
        <f t="shared" si="52"/>
        <v>0</v>
      </c>
      <c r="G226" s="38">
        <f t="shared" si="53"/>
        <v>0</v>
      </c>
      <c r="H226" s="38">
        <f t="shared" si="54"/>
        <v>0</v>
      </c>
      <c r="I226" s="38">
        <f t="shared" si="55"/>
        <v>0</v>
      </c>
      <c r="J226" s="38">
        <f t="shared" si="56"/>
        <v>0</v>
      </c>
      <c r="K226" s="38">
        <f t="shared" si="57"/>
        <v>0</v>
      </c>
      <c r="L226" s="38">
        <f t="shared" si="58"/>
        <v>0</v>
      </c>
      <c r="M226" s="38">
        <f t="shared" ca="1" si="59"/>
        <v>0.79713246878045552</v>
      </c>
      <c r="N226" s="38">
        <f t="shared" ca="1" si="60"/>
        <v>0</v>
      </c>
      <c r="O226" s="95">
        <f t="shared" ca="1" si="61"/>
        <v>0</v>
      </c>
      <c r="P226" s="38">
        <f t="shared" ca="1" si="62"/>
        <v>0</v>
      </c>
      <c r="Q226" s="38">
        <f t="shared" ca="1" si="63"/>
        <v>0</v>
      </c>
      <c r="R226" s="28">
        <f t="shared" ca="1" si="64"/>
        <v>-0.79713246878045552</v>
      </c>
    </row>
    <row r="227" spans="1:18">
      <c r="A227" s="89"/>
      <c r="B227" s="89"/>
      <c r="C227" s="89"/>
      <c r="D227" s="90">
        <f t="shared" si="50"/>
        <v>0</v>
      </c>
      <c r="E227" s="90">
        <f t="shared" si="51"/>
        <v>0</v>
      </c>
      <c r="F227" s="38">
        <f t="shared" si="52"/>
        <v>0</v>
      </c>
      <c r="G227" s="38">
        <f t="shared" si="53"/>
        <v>0</v>
      </c>
      <c r="H227" s="38">
        <f t="shared" si="54"/>
        <v>0</v>
      </c>
      <c r="I227" s="38">
        <f t="shared" si="55"/>
        <v>0</v>
      </c>
      <c r="J227" s="38">
        <f t="shared" si="56"/>
        <v>0</v>
      </c>
      <c r="K227" s="38">
        <f t="shared" si="57"/>
        <v>0</v>
      </c>
      <c r="L227" s="38">
        <f t="shared" si="58"/>
        <v>0</v>
      </c>
      <c r="M227" s="38">
        <f t="shared" ca="1" si="59"/>
        <v>0.79713246878045552</v>
      </c>
      <c r="N227" s="38">
        <f t="shared" ca="1" si="60"/>
        <v>0</v>
      </c>
      <c r="O227" s="95">
        <f t="shared" ca="1" si="61"/>
        <v>0</v>
      </c>
      <c r="P227" s="38">
        <f t="shared" ca="1" si="62"/>
        <v>0</v>
      </c>
      <c r="Q227" s="38">
        <f t="shared" ca="1" si="63"/>
        <v>0</v>
      </c>
      <c r="R227" s="28">
        <f t="shared" ca="1" si="64"/>
        <v>-0.79713246878045552</v>
      </c>
    </row>
    <row r="228" spans="1:18">
      <c r="A228" s="89"/>
      <c r="B228" s="89"/>
      <c r="C228" s="89"/>
      <c r="D228" s="90">
        <f t="shared" si="50"/>
        <v>0</v>
      </c>
      <c r="E228" s="90">
        <f t="shared" si="51"/>
        <v>0</v>
      </c>
      <c r="F228" s="38">
        <f t="shared" si="52"/>
        <v>0</v>
      </c>
      <c r="G228" s="38">
        <f t="shared" si="53"/>
        <v>0</v>
      </c>
      <c r="H228" s="38">
        <f t="shared" si="54"/>
        <v>0</v>
      </c>
      <c r="I228" s="38">
        <f t="shared" si="55"/>
        <v>0</v>
      </c>
      <c r="J228" s="38">
        <f t="shared" si="56"/>
        <v>0</v>
      </c>
      <c r="K228" s="38">
        <f t="shared" si="57"/>
        <v>0</v>
      </c>
      <c r="L228" s="38">
        <f t="shared" si="58"/>
        <v>0</v>
      </c>
      <c r="M228" s="38">
        <f t="shared" ca="1" si="59"/>
        <v>0.79713246878045552</v>
      </c>
      <c r="N228" s="38">
        <f t="shared" ca="1" si="60"/>
        <v>0</v>
      </c>
      <c r="O228" s="95">
        <f t="shared" ca="1" si="61"/>
        <v>0</v>
      </c>
      <c r="P228" s="38">
        <f t="shared" ca="1" si="62"/>
        <v>0</v>
      </c>
      <c r="Q228" s="38">
        <f t="shared" ca="1" si="63"/>
        <v>0</v>
      </c>
      <c r="R228" s="28">
        <f t="shared" ca="1" si="64"/>
        <v>-0.79713246878045552</v>
      </c>
    </row>
    <row r="229" spans="1:18">
      <c r="A229" s="89"/>
      <c r="B229" s="89"/>
      <c r="C229" s="89"/>
      <c r="D229" s="90">
        <f t="shared" si="50"/>
        <v>0</v>
      </c>
      <c r="E229" s="90">
        <f t="shared" si="51"/>
        <v>0</v>
      </c>
      <c r="F229" s="38">
        <f t="shared" si="52"/>
        <v>0</v>
      </c>
      <c r="G229" s="38">
        <f t="shared" si="53"/>
        <v>0</v>
      </c>
      <c r="H229" s="38">
        <f t="shared" si="54"/>
        <v>0</v>
      </c>
      <c r="I229" s="38">
        <f t="shared" si="55"/>
        <v>0</v>
      </c>
      <c r="J229" s="38">
        <f t="shared" si="56"/>
        <v>0</v>
      </c>
      <c r="K229" s="38">
        <f t="shared" si="57"/>
        <v>0</v>
      </c>
      <c r="L229" s="38">
        <f t="shared" si="58"/>
        <v>0</v>
      </c>
      <c r="M229" s="38">
        <f t="shared" ca="1" si="59"/>
        <v>0.79713246878045552</v>
      </c>
      <c r="N229" s="38">
        <f t="shared" ca="1" si="60"/>
        <v>0</v>
      </c>
      <c r="O229" s="95">
        <f t="shared" ca="1" si="61"/>
        <v>0</v>
      </c>
      <c r="P229" s="38">
        <f t="shared" ca="1" si="62"/>
        <v>0</v>
      </c>
      <c r="Q229" s="38">
        <f t="shared" ca="1" si="63"/>
        <v>0</v>
      </c>
      <c r="R229" s="28">
        <f t="shared" ca="1" si="64"/>
        <v>-0.79713246878045552</v>
      </c>
    </row>
    <row r="230" spans="1:18">
      <c r="A230" s="89"/>
      <c r="B230" s="89"/>
      <c r="C230" s="89"/>
      <c r="D230" s="90">
        <f t="shared" si="50"/>
        <v>0</v>
      </c>
      <c r="E230" s="90">
        <f t="shared" si="51"/>
        <v>0</v>
      </c>
      <c r="F230" s="38">
        <f t="shared" si="52"/>
        <v>0</v>
      </c>
      <c r="G230" s="38">
        <f t="shared" si="53"/>
        <v>0</v>
      </c>
      <c r="H230" s="38">
        <f t="shared" si="54"/>
        <v>0</v>
      </c>
      <c r="I230" s="38">
        <f t="shared" si="55"/>
        <v>0</v>
      </c>
      <c r="J230" s="38">
        <f t="shared" si="56"/>
        <v>0</v>
      </c>
      <c r="K230" s="38">
        <f t="shared" si="57"/>
        <v>0</v>
      </c>
      <c r="L230" s="38">
        <f t="shared" si="58"/>
        <v>0</v>
      </c>
      <c r="M230" s="38">
        <f t="shared" ca="1" si="59"/>
        <v>0.79713246878045552</v>
      </c>
      <c r="N230" s="38">
        <f t="shared" ca="1" si="60"/>
        <v>0</v>
      </c>
      <c r="O230" s="95">
        <f t="shared" ca="1" si="61"/>
        <v>0</v>
      </c>
      <c r="P230" s="38">
        <f t="shared" ca="1" si="62"/>
        <v>0</v>
      </c>
      <c r="Q230" s="38">
        <f t="shared" ca="1" si="63"/>
        <v>0</v>
      </c>
      <c r="R230" s="28">
        <f t="shared" ca="1" si="64"/>
        <v>-0.79713246878045552</v>
      </c>
    </row>
    <row r="231" spans="1:18">
      <c r="A231" s="89"/>
      <c r="B231" s="89"/>
      <c r="C231" s="89"/>
      <c r="D231" s="90">
        <f t="shared" si="50"/>
        <v>0</v>
      </c>
      <c r="E231" s="90">
        <f t="shared" si="51"/>
        <v>0</v>
      </c>
      <c r="F231" s="38">
        <f t="shared" si="52"/>
        <v>0</v>
      </c>
      <c r="G231" s="38">
        <f t="shared" si="53"/>
        <v>0</v>
      </c>
      <c r="H231" s="38">
        <f t="shared" si="54"/>
        <v>0</v>
      </c>
      <c r="I231" s="38">
        <f t="shared" si="55"/>
        <v>0</v>
      </c>
      <c r="J231" s="38">
        <f t="shared" si="56"/>
        <v>0</v>
      </c>
      <c r="K231" s="38">
        <f t="shared" si="57"/>
        <v>0</v>
      </c>
      <c r="L231" s="38">
        <f t="shared" si="58"/>
        <v>0</v>
      </c>
      <c r="M231" s="38">
        <f t="shared" ca="1" si="59"/>
        <v>0.79713246878045552</v>
      </c>
      <c r="N231" s="38">
        <f t="shared" ca="1" si="60"/>
        <v>0</v>
      </c>
      <c r="O231" s="95">
        <f t="shared" ca="1" si="61"/>
        <v>0</v>
      </c>
      <c r="P231" s="38">
        <f t="shared" ca="1" si="62"/>
        <v>0</v>
      </c>
      <c r="Q231" s="38">
        <f t="shared" ca="1" si="63"/>
        <v>0</v>
      </c>
      <c r="R231" s="28">
        <f t="shared" ca="1" si="64"/>
        <v>-0.79713246878045552</v>
      </c>
    </row>
    <row r="232" spans="1:18">
      <c r="A232" s="89"/>
      <c r="B232" s="89"/>
      <c r="C232" s="89"/>
      <c r="D232" s="90">
        <f t="shared" si="50"/>
        <v>0</v>
      </c>
      <c r="E232" s="90">
        <f t="shared" si="51"/>
        <v>0</v>
      </c>
      <c r="F232" s="38">
        <f t="shared" si="52"/>
        <v>0</v>
      </c>
      <c r="G232" s="38">
        <f t="shared" si="53"/>
        <v>0</v>
      </c>
      <c r="H232" s="38">
        <f t="shared" si="54"/>
        <v>0</v>
      </c>
      <c r="I232" s="38">
        <f t="shared" si="55"/>
        <v>0</v>
      </c>
      <c r="J232" s="38">
        <f t="shared" si="56"/>
        <v>0</v>
      </c>
      <c r="K232" s="38">
        <f t="shared" si="57"/>
        <v>0</v>
      </c>
      <c r="L232" s="38">
        <f t="shared" si="58"/>
        <v>0</v>
      </c>
      <c r="M232" s="38">
        <f t="shared" ca="1" si="59"/>
        <v>0.79713246878045552</v>
      </c>
      <c r="N232" s="38">
        <f t="shared" ca="1" si="60"/>
        <v>0</v>
      </c>
      <c r="O232" s="95">
        <f t="shared" ca="1" si="61"/>
        <v>0</v>
      </c>
      <c r="P232" s="38">
        <f t="shared" ca="1" si="62"/>
        <v>0</v>
      </c>
      <c r="Q232" s="38">
        <f t="shared" ca="1" si="63"/>
        <v>0</v>
      </c>
      <c r="R232" s="28">
        <f t="shared" ca="1" si="64"/>
        <v>-0.79713246878045552</v>
      </c>
    </row>
    <row r="233" spans="1:18">
      <c r="A233" s="89"/>
      <c r="B233" s="89"/>
      <c r="C233" s="89"/>
      <c r="D233" s="90">
        <f t="shared" si="50"/>
        <v>0</v>
      </c>
      <c r="E233" s="90">
        <f t="shared" si="51"/>
        <v>0</v>
      </c>
      <c r="F233" s="38">
        <f t="shared" si="52"/>
        <v>0</v>
      </c>
      <c r="G233" s="38">
        <f t="shared" si="53"/>
        <v>0</v>
      </c>
      <c r="H233" s="38">
        <f t="shared" si="54"/>
        <v>0</v>
      </c>
      <c r="I233" s="38">
        <f t="shared" si="55"/>
        <v>0</v>
      </c>
      <c r="J233" s="38">
        <f t="shared" si="56"/>
        <v>0</v>
      </c>
      <c r="K233" s="38">
        <f t="shared" si="57"/>
        <v>0</v>
      </c>
      <c r="L233" s="38">
        <f t="shared" si="58"/>
        <v>0</v>
      </c>
      <c r="M233" s="38">
        <f t="shared" ca="1" si="59"/>
        <v>0.79713246878045552</v>
      </c>
      <c r="N233" s="38">
        <f t="shared" ca="1" si="60"/>
        <v>0</v>
      </c>
      <c r="O233" s="95">
        <f t="shared" ca="1" si="61"/>
        <v>0</v>
      </c>
      <c r="P233" s="38">
        <f t="shared" ca="1" si="62"/>
        <v>0</v>
      </c>
      <c r="Q233" s="38">
        <f t="shared" ca="1" si="63"/>
        <v>0</v>
      </c>
      <c r="R233" s="28">
        <f t="shared" ca="1" si="64"/>
        <v>-0.79713246878045552</v>
      </c>
    </row>
    <row r="234" spans="1:18">
      <c r="A234" s="89"/>
      <c r="B234" s="89"/>
      <c r="C234" s="89"/>
      <c r="D234" s="90">
        <f t="shared" si="50"/>
        <v>0</v>
      </c>
      <c r="E234" s="90">
        <f t="shared" si="51"/>
        <v>0</v>
      </c>
      <c r="F234" s="38">
        <f t="shared" si="52"/>
        <v>0</v>
      </c>
      <c r="G234" s="38">
        <f t="shared" si="53"/>
        <v>0</v>
      </c>
      <c r="H234" s="38">
        <f t="shared" si="54"/>
        <v>0</v>
      </c>
      <c r="I234" s="38">
        <f t="shared" si="55"/>
        <v>0</v>
      </c>
      <c r="J234" s="38">
        <f t="shared" si="56"/>
        <v>0</v>
      </c>
      <c r="K234" s="38">
        <f t="shared" si="57"/>
        <v>0</v>
      </c>
      <c r="L234" s="38">
        <f t="shared" si="58"/>
        <v>0</v>
      </c>
      <c r="M234" s="38">
        <f t="shared" ca="1" si="59"/>
        <v>0.79713246878045552</v>
      </c>
      <c r="N234" s="38">
        <f t="shared" ca="1" si="60"/>
        <v>0</v>
      </c>
      <c r="O234" s="95">
        <f t="shared" ca="1" si="61"/>
        <v>0</v>
      </c>
      <c r="P234" s="38">
        <f t="shared" ca="1" si="62"/>
        <v>0</v>
      </c>
      <c r="Q234" s="38">
        <f t="shared" ca="1" si="63"/>
        <v>0</v>
      </c>
      <c r="R234" s="28">
        <f t="shared" ca="1" si="64"/>
        <v>-0.79713246878045552</v>
      </c>
    </row>
    <row r="235" spans="1:18">
      <c r="A235" s="89"/>
      <c r="B235" s="89"/>
      <c r="C235" s="89"/>
      <c r="D235" s="90">
        <f t="shared" si="50"/>
        <v>0</v>
      </c>
      <c r="E235" s="90">
        <f t="shared" si="51"/>
        <v>0</v>
      </c>
      <c r="F235" s="38">
        <f t="shared" si="52"/>
        <v>0</v>
      </c>
      <c r="G235" s="38">
        <f t="shared" si="53"/>
        <v>0</v>
      </c>
      <c r="H235" s="38">
        <f t="shared" si="54"/>
        <v>0</v>
      </c>
      <c r="I235" s="38">
        <f t="shared" si="55"/>
        <v>0</v>
      </c>
      <c r="J235" s="38">
        <f t="shared" si="56"/>
        <v>0</v>
      </c>
      <c r="K235" s="38">
        <f t="shared" si="57"/>
        <v>0</v>
      </c>
      <c r="L235" s="38">
        <f t="shared" si="58"/>
        <v>0</v>
      </c>
      <c r="M235" s="38">
        <f t="shared" ca="1" si="59"/>
        <v>0.79713246878045552</v>
      </c>
      <c r="N235" s="38">
        <f t="shared" ca="1" si="60"/>
        <v>0</v>
      </c>
      <c r="O235" s="95">
        <f t="shared" ca="1" si="61"/>
        <v>0</v>
      </c>
      <c r="P235" s="38">
        <f t="shared" ca="1" si="62"/>
        <v>0</v>
      </c>
      <c r="Q235" s="38">
        <f t="shared" ca="1" si="63"/>
        <v>0</v>
      </c>
      <c r="R235" s="28">
        <f t="shared" ca="1" si="64"/>
        <v>-0.79713246878045552</v>
      </c>
    </row>
    <row r="236" spans="1:18">
      <c r="A236" s="89"/>
      <c r="B236" s="89"/>
      <c r="C236" s="89"/>
      <c r="D236" s="90">
        <f t="shared" si="50"/>
        <v>0</v>
      </c>
      <c r="E236" s="90">
        <f t="shared" si="51"/>
        <v>0</v>
      </c>
      <c r="F236" s="38">
        <f t="shared" si="52"/>
        <v>0</v>
      </c>
      <c r="G236" s="38">
        <f t="shared" si="53"/>
        <v>0</v>
      </c>
      <c r="H236" s="38">
        <f t="shared" si="54"/>
        <v>0</v>
      </c>
      <c r="I236" s="38">
        <f t="shared" si="55"/>
        <v>0</v>
      </c>
      <c r="J236" s="38">
        <f t="shared" si="56"/>
        <v>0</v>
      </c>
      <c r="K236" s="38">
        <f t="shared" si="57"/>
        <v>0</v>
      </c>
      <c r="L236" s="38">
        <f t="shared" si="58"/>
        <v>0</v>
      </c>
      <c r="M236" s="38">
        <f t="shared" ca="1" si="59"/>
        <v>0.79713246878045552</v>
      </c>
      <c r="N236" s="38">
        <f t="shared" ca="1" si="60"/>
        <v>0</v>
      </c>
      <c r="O236" s="95">
        <f t="shared" ca="1" si="61"/>
        <v>0</v>
      </c>
      <c r="P236" s="38">
        <f t="shared" ca="1" si="62"/>
        <v>0</v>
      </c>
      <c r="Q236" s="38">
        <f t="shared" ca="1" si="63"/>
        <v>0</v>
      </c>
      <c r="R236" s="28">
        <f t="shared" ca="1" si="64"/>
        <v>-0.79713246878045552</v>
      </c>
    </row>
    <row r="237" spans="1:18">
      <c r="A237" s="89"/>
      <c r="B237" s="89"/>
      <c r="C237" s="89"/>
      <c r="D237" s="90">
        <f t="shared" si="50"/>
        <v>0</v>
      </c>
      <c r="E237" s="90">
        <f t="shared" si="51"/>
        <v>0</v>
      </c>
      <c r="F237" s="38">
        <f t="shared" si="52"/>
        <v>0</v>
      </c>
      <c r="G237" s="38">
        <f t="shared" si="53"/>
        <v>0</v>
      </c>
      <c r="H237" s="38">
        <f t="shared" si="54"/>
        <v>0</v>
      </c>
      <c r="I237" s="38">
        <f t="shared" si="55"/>
        <v>0</v>
      </c>
      <c r="J237" s="38">
        <f t="shared" si="56"/>
        <v>0</v>
      </c>
      <c r="K237" s="38">
        <f t="shared" si="57"/>
        <v>0</v>
      </c>
      <c r="L237" s="38">
        <f t="shared" si="58"/>
        <v>0</v>
      </c>
      <c r="M237" s="38">
        <f t="shared" ca="1" si="59"/>
        <v>0.79713246878045552</v>
      </c>
      <c r="N237" s="38">
        <f t="shared" ca="1" si="60"/>
        <v>0</v>
      </c>
      <c r="O237" s="95">
        <f t="shared" ca="1" si="61"/>
        <v>0</v>
      </c>
      <c r="P237" s="38">
        <f t="shared" ca="1" si="62"/>
        <v>0</v>
      </c>
      <c r="Q237" s="38">
        <f t="shared" ca="1" si="63"/>
        <v>0</v>
      </c>
      <c r="R237" s="28">
        <f t="shared" ca="1" si="64"/>
        <v>-0.79713246878045552</v>
      </c>
    </row>
    <row r="238" spans="1:18">
      <c r="A238" s="89"/>
      <c r="B238" s="89"/>
      <c r="C238" s="89"/>
      <c r="D238" s="90">
        <f t="shared" si="50"/>
        <v>0</v>
      </c>
      <c r="E238" s="90">
        <f t="shared" si="51"/>
        <v>0</v>
      </c>
      <c r="F238" s="38">
        <f t="shared" si="52"/>
        <v>0</v>
      </c>
      <c r="G238" s="38">
        <f t="shared" si="53"/>
        <v>0</v>
      </c>
      <c r="H238" s="38">
        <f t="shared" si="54"/>
        <v>0</v>
      </c>
      <c r="I238" s="38">
        <f t="shared" si="55"/>
        <v>0</v>
      </c>
      <c r="J238" s="38">
        <f t="shared" si="56"/>
        <v>0</v>
      </c>
      <c r="K238" s="38">
        <f t="shared" si="57"/>
        <v>0</v>
      </c>
      <c r="L238" s="38">
        <f t="shared" si="58"/>
        <v>0</v>
      </c>
      <c r="M238" s="38">
        <f t="shared" ca="1" si="59"/>
        <v>0.79713246878045552</v>
      </c>
      <c r="N238" s="38">
        <f t="shared" ca="1" si="60"/>
        <v>0</v>
      </c>
      <c r="O238" s="95">
        <f t="shared" ca="1" si="61"/>
        <v>0</v>
      </c>
      <c r="P238" s="38">
        <f t="shared" ca="1" si="62"/>
        <v>0</v>
      </c>
      <c r="Q238" s="38">
        <f t="shared" ca="1" si="63"/>
        <v>0</v>
      </c>
      <c r="R238" s="28">
        <f t="shared" ca="1" si="64"/>
        <v>-0.79713246878045552</v>
      </c>
    </row>
    <row r="239" spans="1:18">
      <c r="A239" s="89"/>
      <c r="B239" s="89"/>
      <c r="C239" s="89"/>
      <c r="D239" s="90">
        <f t="shared" si="50"/>
        <v>0</v>
      </c>
      <c r="E239" s="90">
        <f t="shared" si="51"/>
        <v>0</v>
      </c>
      <c r="F239" s="38">
        <f t="shared" si="52"/>
        <v>0</v>
      </c>
      <c r="G239" s="38">
        <f t="shared" si="53"/>
        <v>0</v>
      </c>
      <c r="H239" s="38">
        <f t="shared" si="54"/>
        <v>0</v>
      </c>
      <c r="I239" s="38">
        <f t="shared" si="55"/>
        <v>0</v>
      </c>
      <c r="J239" s="38">
        <f t="shared" si="56"/>
        <v>0</v>
      </c>
      <c r="K239" s="38">
        <f t="shared" si="57"/>
        <v>0</v>
      </c>
      <c r="L239" s="38">
        <f t="shared" si="58"/>
        <v>0</v>
      </c>
      <c r="M239" s="38">
        <f t="shared" ca="1" si="59"/>
        <v>0.79713246878045552</v>
      </c>
      <c r="N239" s="38">
        <f t="shared" ca="1" si="60"/>
        <v>0</v>
      </c>
      <c r="O239" s="95">
        <f t="shared" ca="1" si="61"/>
        <v>0</v>
      </c>
      <c r="P239" s="38">
        <f t="shared" ca="1" si="62"/>
        <v>0</v>
      </c>
      <c r="Q239" s="38">
        <f t="shared" ca="1" si="63"/>
        <v>0</v>
      </c>
      <c r="R239" s="28">
        <f t="shared" ca="1" si="64"/>
        <v>-0.79713246878045552</v>
      </c>
    </row>
    <row r="240" spans="1:18">
      <c r="A240" s="89"/>
      <c r="B240" s="89"/>
      <c r="C240" s="89"/>
      <c r="D240" s="90">
        <f t="shared" si="50"/>
        <v>0</v>
      </c>
      <c r="E240" s="90">
        <f t="shared" si="51"/>
        <v>0</v>
      </c>
      <c r="F240" s="38">
        <f t="shared" si="52"/>
        <v>0</v>
      </c>
      <c r="G240" s="38">
        <f t="shared" si="53"/>
        <v>0</v>
      </c>
      <c r="H240" s="38">
        <f t="shared" si="54"/>
        <v>0</v>
      </c>
      <c r="I240" s="38">
        <f t="shared" si="55"/>
        <v>0</v>
      </c>
      <c r="J240" s="38">
        <f t="shared" si="56"/>
        <v>0</v>
      </c>
      <c r="K240" s="38">
        <f t="shared" si="57"/>
        <v>0</v>
      </c>
      <c r="L240" s="38">
        <f t="shared" si="58"/>
        <v>0</v>
      </c>
      <c r="M240" s="38">
        <f t="shared" ca="1" si="59"/>
        <v>0.79713246878045552</v>
      </c>
      <c r="N240" s="38">
        <f t="shared" ca="1" si="60"/>
        <v>0</v>
      </c>
      <c r="O240" s="95">
        <f t="shared" ca="1" si="61"/>
        <v>0</v>
      </c>
      <c r="P240" s="38">
        <f t="shared" ca="1" si="62"/>
        <v>0</v>
      </c>
      <c r="Q240" s="38">
        <f t="shared" ca="1" si="63"/>
        <v>0</v>
      </c>
      <c r="R240" s="28">
        <f t="shared" ca="1" si="64"/>
        <v>-0.79713246878045552</v>
      </c>
    </row>
    <row r="241" spans="1:18">
      <c r="A241" s="89"/>
      <c r="B241" s="89"/>
      <c r="C241" s="89"/>
      <c r="D241" s="90">
        <f t="shared" si="50"/>
        <v>0</v>
      </c>
      <c r="E241" s="90">
        <f t="shared" si="51"/>
        <v>0</v>
      </c>
      <c r="F241" s="38">
        <f t="shared" si="52"/>
        <v>0</v>
      </c>
      <c r="G241" s="38">
        <f t="shared" si="53"/>
        <v>0</v>
      </c>
      <c r="H241" s="38">
        <f t="shared" si="54"/>
        <v>0</v>
      </c>
      <c r="I241" s="38">
        <f t="shared" si="55"/>
        <v>0</v>
      </c>
      <c r="J241" s="38">
        <f t="shared" si="56"/>
        <v>0</v>
      </c>
      <c r="K241" s="38">
        <f t="shared" si="57"/>
        <v>0</v>
      </c>
      <c r="L241" s="38">
        <f t="shared" si="58"/>
        <v>0</v>
      </c>
      <c r="M241" s="38">
        <f t="shared" ca="1" si="59"/>
        <v>0.79713246878045552</v>
      </c>
      <c r="N241" s="38">
        <f t="shared" ca="1" si="60"/>
        <v>0</v>
      </c>
      <c r="O241" s="95">
        <f t="shared" ca="1" si="61"/>
        <v>0</v>
      </c>
      <c r="P241" s="38">
        <f t="shared" ca="1" si="62"/>
        <v>0</v>
      </c>
      <c r="Q241" s="38">
        <f t="shared" ca="1" si="63"/>
        <v>0</v>
      </c>
      <c r="R241" s="28">
        <f t="shared" ca="1" si="64"/>
        <v>-0.79713246878045552</v>
      </c>
    </row>
    <row r="242" spans="1:18">
      <c r="A242" s="89"/>
      <c r="B242" s="89"/>
      <c r="C242" s="89"/>
      <c r="D242" s="90">
        <f t="shared" si="50"/>
        <v>0</v>
      </c>
      <c r="E242" s="90">
        <f t="shared" si="51"/>
        <v>0</v>
      </c>
      <c r="F242" s="38">
        <f t="shared" si="52"/>
        <v>0</v>
      </c>
      <c r="G242" s="38">
        <f t="shared" si="53"/>
        <v>0</v>
      </c>
      <c r="H242" s="38">
        <f t="shared" si="54"/>
        <v>0</v>
      </c>
      <c r="I242" s="38">
        <f t="shared" si="55"/>
        <v>0</v>
      </c>
      <c r="J242" s="38">
        <f t="shared" si="56"/>
        <v>0</v>
      </c>
      <c r="K242" s="38">
        <f t="shared" si="57"/>
        <v>0</v>
      </c>
      <c r="L242" s="38">
        <f t="shared" si="58"/>
        <v>0</v>
      </c>
      <c r="M242" s="38">
        <f t="shared" ca="1" si="59"/>
        <v>0.79713246878045552</v>
      </c>
      <c r="N242" s="38">
        <f t="shared" ca="1" si="60"/>
        <v>0</v>
      </c>
      <c r="O242" s="95">
        <f t="shared" ca="1" si="61"/>
        <v>0</v>
      </c>
      <c r="P242" s="38">
        <f t="shared" ca="1" si="62"/>
        <v>0</v>
      </c>
      <c r="Q242" s="38">
        <f t="shared" ca="1" si="63"/>
        <v>0</v>
      </c>
      <c r="R242" s="28">
        <f t="shared" ca="1" si="64"/>
        <v>-0.79713246878045552</v>
      </c>
    </row>
    <row r="243" spans="1:18">
      <c r="A243" s="89"/>
      <c r="B243" s="89"/>
      <c r="C243" s="89"/>
      <c r="D243" s="90">
        <f t="shared" si="50"/>
        <v>0</v>
      </c>
      <c r="E243" s="90">
        <f t="shared" si="51"/>
        <v>0</v>
      </c>
      <c r="F243" s="38">
        <f t="shared" si="52"/>
        <v>0</v>
      </c>
      <c r="G243" s="38">
        <f t="shared" si="53"/>
        <v>0</v>
      </c>
      <c r="H243" s="38">
        <f t="shared" si="54"/>
        <v>0</v>
      </c>
      <c r="I243" s="38">
        <f t="shared" si="55"/>
        <v>0</v>
      </c>
      <c r="J243" s="38">
        <f t="shared" si="56"/>
        <v>0</v>
      </c>
      <c r="K243" s="38">
        <f t="shared" si="57"/>
        <v>0</v>
      </c>
      <c r="L243" s="38">
        <f t="shared" si="58"/>
        <v>0</v>
      </c>
      <c r="M243" s="38">
        <f t="shared" ca="1" si="59"/>
        <v>0.79713246878045552</v>
      </c>
      <c r="N243" s="38">
        <f t="shared" ca="1" si="60"/>
        <v>0</v>
      </c>
      <c r="O243" s="95">
        <f t="shared" ca="1" si="61"/>
        <v>0</v>
      </c>
      <c r="P243" s="38">
        <f t="shared" ca="1" si="62"/>
        <v>0</v>
      </c>
      <c r="Q243" s="38">
        <f t="shared" ca="1" si="63"/>
        <v>0</v>
      </c>
      <c r="R243" s="28">
        <f t="shared" ca="1" si="64"/>
        <v>-0.79713246878045552</v>
      </c>
    </row>
    <row r="244" spans="1:18">
      <c r="A244" s="89"/>
      <c r="B244" s="89"/>
      <c r="C244" s="89"/>
      <c r="D244" s="90">
        <f t="shared" si="50"/>
        <v>0</v>
      </c>
      <c r="E244" s="90">
        <f t="shared" si="51"/>
        <v>0</v>
      </c>
      <c r="F244" s="38">
        <f t="shared" si="52"/>
        <v>0</v>
      </c>
      <c r="G244" s="38">
        <f t="shared" si="53"/>
        <v>0</v>
      </c>
      <c r="H244" s="38">
        <f t="shared" si="54"/>
        <v>0</v>
      </c>
      <c r="I244" s="38">
        <f t="shared" si="55"/>
        <v>0</v>
      </c>
      <c r="J244" s="38">
        <f t="shared" si="56"/>
        <v>0</v>
      </c>
      <c r="K244" s="38">
        <f t="shared" si="57"/>
        <v>0</v>
      </c>
      <c r="L244" s="38">
        <f t="shared" si="58"/>
        <v>0</v>
      </c>
      <c r="M244" s="38">
        <f t="shared" ca="1" si="59"/>
        <v>0.79713246878045552</v>
      </c>
      <c r="N244" s="38">
        <f t="shared" ca="1" si="60"/>
        <v>0</v>
      </c>
      <c r="O244" s="95">
        <f t="shared" ca="1" si="61"/>
        <v>0</v>
      </c>
      <c r="P244" s="38">
        <f t="shared" ca="1" si="62"/>
        <v>0</v>
      </c>
      <c r="Q244" s="38">
        <f t="shared" ca="1" si="63"/>
        <v>0</v>
      </c>
      <c r="R244" s="28">
        <f t="shared" ca="1" si="64"/>
        <v>-0.79713246878045552</v>
      </c>
    </row>
    <row r="245" spans="1:18">
      <c r="A245" s="89"/>
      <c r="B245" s="89"/>
      <c r="C245" s="89"/>
      <c r="D245" s="90">
        <f t="shared" si="50"/>
        <v>0</v>
      </c>
      <c r="E245" s="90">
        <f t="shared" si="51"/>
        <v>0</v>
      </c>
      <c r="F245" s="38">
        <f t="shared" si="52"/>
        <v>0</v>
      </c>
      <c r="G245" s="38">
        <f t="shared" si="53"/>
        <v>0</v>
      </c>
      <c r="H245" s="38">
        <f t="shared" si="54"/>
        <v>0</v>
      </c>
      <c r="I245" s="38">
        <f t="shared" si="55"/>
        <v>0</v>
      </c>
      <c r="J245" s="38">
        <f t="shared" si="56"/>
        <v>0</v>
      </c>
      <c r="K245" s="38">
        <f t="shared" si="57"/>
        <v>0</v>
      </c>
      <c r="L245" s="38">
        <f t="shared" si="58"/>
        <v>0</v>
      </c>
      <c r="M245" s="38">
        <f t="shared" ca="1" si="59"/>
        <v>0.79713246878045552</v>
      </c>
      <c r="N245" s="38">
        <f t="shared" ca="1" si="60"/>
        <v>0</v>
      </c>
      <c r="O245" s="95">
        <f t="shared" ca="1" si="61"/>
        <v>0</v>
      </c>
      <c r="P245" s="38">
        <f t="shared" ca="1" si="62"/>
        <v>0</v>
      </c>
      <c r="Q245" s="38">
        <f t="shared" ca="1" si="63"/>
        <v>0</v>
      </c>
      <c r="R245" s="28">
        <f t="shared" ca="1" si="64"/>
        <v>-0.79713246878045552</v>
      </c>
    </row>
    <row r="246" spans="1:18">
      <c r="A246" s="89"/>
      <c r="B246" s="89"/>
      <c r="C246" s="89"/>
      <c r="D246" s="90">
        <f t="shared" si="50"/>
        <v>0</v>
      </c>
      <c r="E246" s="90">
        <f t="shared" si="51"/>
        <v>0</v>
      </c>
      <c r="F246" s="38">
        <f t="shared" si="52"/>
        <v>0</v>
      </c>
      <c r="G246" s="38">
        <f t="shared" si="53"/>
        <v>0</v>
      </c>
      <c r="H246" s="38">
        <f t="shared" si="54"/>
        <v>0</v>
      </c>
      <c r="I246" s="38">
        <f t="shared" si="55"/>
        <v>0</v>
      </c>
      <c r="J246" s="38">
        <f t="shared" si="56"/>
        <v>0</v>
      </c>
      <c r="K246" s="38">
        <f t="shared" si="57"/>
        <v>0</v>
      </c>
      <c r="L246" s="38">
        <f t="shared" si="58"/>
        <v>0</v>
      </c>
      <c r="M246" s="38">
        <f t="shared" ca="1" si="59"/>
        <v>0.79713246878045552</v>
      </c>
      <c r="N246" s="38">
        <f t="shared" ca="1" si="60"/>
        <v>0</v>
      </c>
      <c r="O246" s="95">
        <f t="shared" ca="1" si="61"/>
        <v>0</v>
      </c>
      <c r="P246" s="38">
        <f t="shared" ca="1" si="62"/>
        <v>0</v>
      </c>
      <c r="Q246" s="38">
        <f t="shared" ca="1" si="63"/>
        <v>0</v>
      </c>
      <c r="R246" s="28">
        <f t="shared" ca="1" si="64"/>
        <v>-0.79713246878045552</v>
      </c>
    </row>
    <row r="247" spans="1:18">
      <c r="A247" s="89"/>
      <c r="B247" s="89"/>
      <c r="C247" s="89"/>
      <c r="D247" s="90">
        <f t="shared" si="50"/>
        <v>0</v>
      </c>
      <c r="E247" s="90">
        <f t="shared" si="51"/>
        <v>0</v>
      </c>
      <c r="F247" s="38">
        <f t="shared" si="52"/>
        <v>0</v>
      </c>
      <c r="G247" s="38">
        <f t="shared" si="53"/>
        <v>0</v>
      </c>
      <c r="H247" s="38">
        <f t="shared" si="54"/>
        <v>0</v>
      </c>
      <c r="I247" s="38">
        <f t="shared" si="55"/>
        <v>0</v>
      </c>
      <c r="J247" s="38">
        <f t="shared" si="56"/>
        <v>0</v>
      </c>
      <c r="K247" s="38">
        <f t="shared" si="57"/>
        <v>0</v>
      </c>
      <c r="L247" s="38">
        <f t="shared" si="58"/>
        <v>0</v>
      </c>
      <c r="M247" s="38">
        <f t="shared" ca="1" si="59"/>
        <v>0.79713246878045552</v>
      </c>
      <c r="N247" s="38">
        <f t="shared" ca="1" si="60"/>
        <v>0</v>
      </c>
      <c r="O247" s="95">
        <f t="shared" ca="1" si="61"/>
        <v>0</v>
      </c>
      <c r="P247" s="38">
        <f t="shared" ca="1" si="62"/>
        <v>0</v>
      </c>
      <c r="Q247" s="38">
        <f t="shared" ca="1" si="63"/>
        <v>0</v>
      </c>
      <c r="R247" s="28">
        <f t="shared" ca="1" si="64"/>
        <v>-0.79713246878045552</v>
      </c>
    </row>
    <row r="248" spans="1:18">
      <c r="A248" s="89"/>
      <c r="B248" s="89"/>
      <c r="C248" s="89"/>
      <c r="D248" s="90">
        <f t="shared" si="50"/>
        <v>0</v>
      </c>
      <c r="E248" s="90">
        <f t="shared" si="51"/>
        <v>0</v>
      </c>
      <c r="F248" s="38">
        <f t="shared" si="52"/>
        <v>0</v>
      </c>
      <c r="G248" s="38">
        <f t="shared" si="53"/>
        <v>0</v>
      </c>
      <c r="H248" s="38">
        <f t="shared" si="54"/>
        <v>0</v>
      </c>
      <c r="I248" s="38">
        <f t="shared" si="55"/>
        <v>0</v>
      </c>
      <c r="J248" s="38">
        <f t="shared" si="56"/>
        <v>0</v>
      </c>
      <c r="K248" s="38">
        <f t="shared" si="57"/>
        <v>0</v>
      </c>
      <c r="L248" s="38">
        <f t="shared" si="58"/>
        <v>0</v>
      </c>
      <c r="M248" s="38">
        <f t="shared" ca="1" si="59"/>
        <v>0.79713246878045552</v>
      </c>
      <c r="N248" s="38">
        <f t="shared" ca="1" si="60"/>
        <v>0</v>
      </c>
      <c r="O248" s="95">
        <f t="shared" ca="1" si="61"/>
        <v>0</v>
      </c>
      <c r="P248" s="38">
        <f t="shared" ca="1" si="62"/>
        <v>0</v>
      </c>
      <c r="Q248" s="38">
        <f t="shared" ca="1" si="63"/>
        <v>0</v>
      </c>
      <c r="R248" s="28">
        <f t="shared" ca="1" si="64"/>
        <v>-0.79713246878045552</v>
      </c>
    </row>
    <row r="249" spans="1:18">
      <c r="A249" s="89"/>
      <c r="B249" s="89"/>
      <c r="C249" s="89"/>
      <c r="D249" s="90">
        <f t="shared" si="50"/>
        <v>0</v>
      </c>
      <c r="E249" s="90">
        <f t="shared" si="51"/>
        <v>0</v>
      </c>
      <c r="F249" s="38">
        <f t="shared" si="52"/>
        <v>0</v>
      </c>
      <c r="G249" s="38">
        <f t="shared" si="53"/>
        <v>0</v>
      </c>
      <c r="H249" s="38">
        <f t="shared" si="54"/>
        <v>0</v>
      </c>
      <c r="I249" s="38">
        <f t="shared" si="55"/>
        <v>0</v>
      </c>
      <c r="J249" s="38">
        <f t="shared" si="56"/>
        <v>0</v>
      </c>
      <c r="K249" s="38">
        <f t="shared" si="57"/>
        <v>0</v>
      </c>
      <c r="L249" s="38">
        <f t="shared" si="58"/>
        <v>0</v>
      </c>
      <c r="M249" s="38">
        <f t="shared" ca="1" si="59"/>
        <v>0.79713246878045552</v>
      </c>
      <c r="N249" s="38">
        <f t="shared" ca="1" si="60"/>
        <v>0</v>
      </c>
      <c r="O249" s="95">
        <f t="shared" ca="1" si="61"/>
        <v>0</v>
      </c>
      <c r="P249" s="38">
        <f t="shared" ca="1" si="62"/>
        <v>0</v>
      </c>
      <c r="Q249" s="38">
        <f t="shared" ca="1" si="63"/>
        <v>0</v>
      </c>
      <c r="R249" s="28">
        <f t="shared" ca="1" si="64"/>
        <v>-0.79713246878045552</v>
      </c>
    </row>
    <row r="250" spans="1:18">
      <c r="A250" s="89"/>
      <c r="B250" s="89"/>
      <c r="C250" s="89"/>
      <c r="D250" s="90">
        <f t="shared" si="50"/>
        <v>0</v>
      </c>
      <c r="E250" s="90">
        <f t="shared" si="51"/>
        <v>0</v>
      </c>
      <c r="F250" s="38">
        <f t="shared" si="52"/>
        <v>0</v>
      </c>
      <c r="G250" s="38">
        <f t="shared" si="53"/>
        <v>0</v>
      </c>
      <c r="H250" s="38">
        <f t="shared" si="54"/>
        <v>0</v>
      </c>
      <c r="I250" s="38">
        <f t="shared" si="55"/>
        <v>0</v>
      </c>
      <c r="J250" s="38">
        <f t="shared" si="56"/>
        <v>0</v>
      </c>
      <c r="K250" s="38">
        <f t="shared" si="57"/>
        <v>0</v>
      </c>
      <c r="L250" s="38">
        <f t="shared" si="58"/>
        <v>0</v>
      </c>
      <c r="M250" s="38">
        <f t="shared" ca="1" si="59"/>
        <v>0.79713246878045552</v>
      </c>
      <c r="N250" s="38">
        <f t="shared" ca="1" si="60"/>
        <v>0</v>
      </c>
      <c r="O250" s="95">
        <f t="shared" ca="1" si="61"/>
        <v>0</v>
      </c>
      <c r="P250" s="38">
        <f t="shared" ca="1" si="62"/>
        <v>0</v>
      </c>
      <c r="Q250" s="38">
        <f t="shared" ca="1" si="63"/>
        <v>0</v>
      </c>
      <c r="R250" s="28">
        <f t="shared" ca="1" si="64"/>
        <v>-0.79713246878045552</v>
      </c>
    </row>
    <row r="251" spans="1:18">
      <c r="A251" s="89"/>
      <c r="B251" s="89"/>
      <c r="C251" s="89"/>
      <c r="D251" s="90">
        <f t="shared" si="50"/>
        <v>0</v>
      </c>
      <c r="E251" s="90">
        <f t="shared" si="51"/>
        <v>0</v>
      </c>
      <c r="F251" s="38">
        <f t="shared" si="52"/>
        <v>0</v>
      </c>
      <c r="G251" s="38">
        <f t="shared" si="53"/>
        <v>0</v>
      </c>
      <c r="H251" s="38">
        <f t="shared" si="54"/>
        <v>0</v>
      </c>
      <c r="I251" s="38">
        <f t="shared" si="55"/>
        <v>0</v>
      </c>
      <c r="J251" s="38">
        <f t="shared" si="56"/>
        <v>0</v>
      </c>
      <c r="K251" s="38">
        <f t="shared" si="57"/>
        <v>0</v>
      </c>
      <c r="L251" s="38">
        <f t="shared" si="58"/>
        <v>0</v>
      </c>
      <c r="M251" s="38">
        <f t="shared" ca="1" si="59"/>
        <v>0.79713246878045552</v>
      </c>
      <c r="N251" s="38">
        <f t="shared" ca="1" si="60"/>
        <v>0</v>
      </c>
      <c r="O251" s="95">
        <f t="shared" ca="1" si="61"/>
        <v>0</v>
      </c>
      <c r="P251" s="38">
        <f t="shared" ca="1" si="62"/>
        <v>0</v>
      </c>
      <c r="Q251" s="38">
        <f t="shared" ca="1" si="63"/>
        <v>0</v>
      </c>
      <c r="R251" s="28">
        <f t="shared" ca="1" si="64"/>
        <v>-0.79713246878045552</v>
      </c>
    </row>
    <row r="252" spans="1:18">
      <c r="A252" s="89"/>
      <c r="B252" s="89"/>
      <c r="C252" s="89"/>
      <c r="D252" s="90">
        <f t="shared" si="50"/>
        <v>0</v>
      </c>
      <c r="E252" s="90">
        <f t="shared" si="51"/>
        <v>0</v>
      </c>
      <c r="F252" s="38">
        <f t="shared" si="52"/>
        <v>0</v>
      </c>
      <c r="G252" s="38">
        <f t="shared" si="53"/>
        <v>0</v>
      </c>
      <c r="H252" s="38">
        <f t="shared" si="54"/>
        <v>0</v>
      </c>
      <c r="I252" s="38">
        <f t="shared" si="55"/>
        <v>0</v>
      </c>
      <c r="J252" s="38">
        <f t="shared" si="56"/>
        <v>0</v>
      </c>
      <c r="K252" s="38">
        <f t="shared" si="57"/>
        <v>0</v>
      </c>
      <c r="L252" s="38">
        <f t="shared" si="58"/>
        <v>0</v>
      </c>
      <c r="M252" s="38">
        <f t="shared" ca="1" si="59"/>
        <v>0.79713246878045552</v>
      </c>
      <c r="N252" s="38">
        <f t="shared" ca="1" si="60"/>
        <v>0</v>
      </c>
      <c r="O252" s="95">
        <f t="shared" ca="1" si="61"/>
        <v>0</v>
      </c>
      <c r="P252" s="38">
        <f t="shared" ca="1" si="62"/>
        <v>0</v>
      </c>
      <c r="Q252" s="38">
        <f t="shared" ca="1" si="63"/>
        <v>0</v>
      </c>
      <c r="R252" s="28">
        <f t="shared" ca="1" si="64"/>
        <v>-0.79713246878045552</v>
      </c>
    </row>
    <row r="253" spans="1:18">
      <c r="A253" s="89"/>
      <c r="B253" s="89"/>
      <c r="C253" s="89"/>
      <c r="D253" s="90">
        <f t="shared" si="50"/>
        <v>0</v>
      </c>
      <c r="E253" s="90">
        <f t="shared" si="51"/>
        <v>0</v>
      </c>
      <c r="F253" s="38">
        <f t="shared" si="52"/>
        <v>0</v>
      </c>
      <c r="G253" s="38">
        <f t="shared" si="53"/>
        <v>0</v>
      </c>
      <c r="H253" s="38">
        <f t="shared" si="54"/>
        <v>0</v>
      </c>
      <c r="I253" s="38">
        <f t="shared" si="55"/>
        <v>0</v>
      </c>
      <c r="J253" s="38">
        <f t="shared" si="56"/>
        <v>0</v>
      </c>
      <c r="K253" s="38">
        <f t="shared" si="57"/>
        <v>0</v>
      </c>
      <c r="L253" s="38">
        <f t="shared" si="58"/>
        <v>0</v>
      </c>
      <c r="M253" s="38">
        <f t="shared" ca="1" si="59"/>
        <v>0.79713246878045552</v>
      </c>
      <c r="N253" s="38">
        <f t="shared" ca="1" si="60"/>
        <v>0</v>
      </c>
      <c r="O253" s="95">
        <f t="shared" ca="1" si="61"/>
        <v>0</v>
      </c>
      <c r="P253" s="38">
        <f t="shared" ca="1" si="62"/>
        <v>0</v>
      </c>
      <c r="Q253" s="38">
        <f t="shared" ca="1" si="63"/>
        <v>0</v>
      </c>
      <c r="R253" s="28">
        <f t="shared" ca="1" si="64"/>
        <v>-0.79713246878045552</v>
      </c>
    </row>
    <row r="254" spans="1:18">
      <c r="A254" s="89"/>
      <c r="B254" s="89"/>
      <c r="C254" s="89"/>
      <c r="D254" s="90">
        <f t="shared" si="50"/>
        <v>0</v>
      </c>
      <c r="E254" s="90">
        <f t="shared" si="51"/>
        <v>0</v>
      </c>
      <c r="F254" s="38">
        <f t="shared" si="52"/>
        <v>0</v>
      </c>
      <c r="G254" s="38">
        <f t="shared" si="53"/>
        <v>0</v>
      </c>
      <c r="H254" s="38">
        <f t="shared" si="54"/>
        <v>0</v>
      </c>
      <c r="I254" s="38">
        <f t="shared" si="55"/>
        <v>0</v>
      </c>
      <c r="J254" s="38">
        <f t="shared" si="56"/>
        <v>0</v>
      </c>
      <c r="K254" s="38">
        <f t="shared" si="57"/>
        <v>0</v>
      </c>
      <c r="L254" s="38">
        <f t="shared" si="58"/>
        <v>0</v>
      </c>
      <c r="M254" s="38">
        <f t="shared" ca="1" si="59"/>
        <v>0.79713246878045552</v>
      </c>
      <c r="N254" s="38">
        <f t="shared" ca="1" si="60"/>
        <v>0</v>
      </c>
      <c r="O254" s="95">
        <f t="shared" ca="1" si="61"/>
        <v>0</v>
      </c>
      <c r="P254" s="38">
        <f t="shared" ca="1" si="62"/>
        <v>0</v>
      </c>
      <c r="Q254" s="38">
        <f t="shared" ca="1" si="63"/>
        <v>0</v>
      </c>
      <c r="R254" s="28">
        <f t="shared" ca="1" si="64"/>
        <v>-0.79713246878045552</v>
      </c>
    </row>
    <row r="255" spans="1:18">
      <c r="A255" s="89"/>
      <c r="B255" s="89"/>
      <c r="C255" s="89"/>
      <c r="D255" s="90">
        <f t="shared" si="50"/>
        <v>0</v>
      </c>
      <c r="E255" s="90">
        <f t="shared" si="51"/>
        <v>0</v>
      </c>
      <c r="F255" s="38">
        <f t="shared" si="52"/>
        <v>0</v>
      </c>
      <c r="G255" s="38">
        <f t="shared" si="53"/>
        <v>0</v>
      </c>
      <c r="H255" s="38">
        <f t="shared" si="54"/>
        <v>0</v>
      </c>
      <c r="I255" s="38">
        <f t="shared" si="55"/>
        <v>0</v>
      </c>
      <c r="J255" s="38">
        <f t="shared" si="56"/>
        <v>0</v>
      </c>
      <c r="K255" s="38">
        <f t="shared" si="57"/>
        <v>0</v>
      </c>
      <c r="L255" s="38">
        <f t="shared" si="58"/>
        <v>0</v>
      </c>
      <c r="M255" s="38">
        <f t="shared" ca="1" si="59"/>
        <v>0.79713246878045552</v>
      </c>
      <c r="N255" s="38">
        <f t="shared" ca="1" si="60"/>
        <v>0</v>
      </c>
      <c r="O255" s="95">
        <f t="shared" ca="1" si="61"/>
        <v>0</v>
      </c>
      <c r="P255" s="38">
        <f t="shared" ca="1" si="62"/>
        <v>0</v>
      </c>
      <c r="Q255" s="38">
        <f t="shared" ca="1" si="63"/>
        <v>0</v>
      </c>
      <c r="R255" s="28">
        <f t="shared" ca="1" si="64"/>
        <v>-0.79713246878045552</v>
      </c>
    </row>
    <row r="256" spans="1:18">
      <c r="A256" s="89"/>
      <c r="B256" s="89"/>
      <c r="C256" s="89"/>
      <c r="D256" s="90">
        <f t="shared" si="50"/>
        <v>0</v>
      </c>
      <c r="E256" s="90">
        <f t="shared" si="51"/>
        <v>0</v>
      </c>
      <c r="F256" s="38">
        <f t="shared" si="52"/>
        <v>0</v>
      </c>
      <c r="G256" s="38">
        <f t="shared" si="53"/>
        <v>0</v>
      </c>
      <c r="H256" s="38">
        <f t="shared" si="54"/>
        <v>0</v>
      </c>
      <c r="I256" s="38">
        <f t="shared" si="55"/>
        <v>0</v>
      </c>
      <c r="J256" s="38">
        <f t="shared" si="56"/>
        <v>0</v>
      </c>
      <c r="K256" s="38">
        <f t="shared" si="57"/>
        <v>0</v>
      </c>
      <c r="L256" s="38">
        <f t="shared" si="58"/>
        <v>0</v>
      </c>
      <c r="M256" s="38">
        <f t="shared" ca="1" si="59"/>
        <v>0.79713246878045552</v>
      </c>
      <c r="N256" s="38">
        <f t="shared" ca="1" si="60"/>
        <v>0</v>
      </c>
      <c r="O256" s="95">
        <f t="shared" ca="1" si="61"/>
        <v>0</v>
      </c>
      <c r="P256" s="38">
        <f t="shared" ca="1" si="62"/>
        <v>0</v>
      </c>
      <c r="Q256" s="38">
        <f t="shared" ca="1" si="63"/>
        <v>0</v>
      </c>
      <c r="R256" s="28">
        <f t="shared" ca="1" si="64"/>
        <v>-0.79713246878045552</v>
      </c>
    </row>
    <row r="257" spans="1:18">
      <c r="A257" s="89"/>
      <c r="B257" s="89"/>
      <c r="C257" s="89"/>
      <c r="D257" s="90">
        <f t="shared" si="50"/>
        <v>0</v>
      </c>
      <c r="E257" s="90">
        <f t="shared" si="51"/>
        <v>0</v>
      </c>
      <c r="F257" s="38">
        <f t="shared" si="52"/>
        <v>0</v>
      </c>
      <c r="G257" s="38">
        <f t="shared" si="53"/>
        <v>0</v>
      </c>
      <c r="H257" s="38">
        <f t="shared" si="54"/>
        <v>0</v>
      </c>
      <c r="I257" s="38">
        <f t="shared" si="55"/>
        <v>0</v>
      </c>
      <c r="J257" s="38">
        <f t="shared" si="56"/>
        <v>0</v>
      </c>
      <c r="K257" s="38">
        <f t="shared" si="57"/>
        <v>0</v>
      </c>
      <c r="L257" s="38">
        <f t="shared" si="58"/>
        <v>0</v>
      </c>
      <c r="M257" s="38">
        <f t="shared" ca="1" si="59"/>
        <v>0.79713246878045552</v>
      </c>
      <c r="N257" s="38">
        <f t="shared" ca="1" si="60"/>
        <v>0</v>
      </c>
      <c r="O257" s="95">
        <f t="shared" ca="1" si="61"/>
        <v>0</v>
      </c>
      <c r="P257" s="38">
        <f t="shared" ca="1" si="62"/>
        <v>0</v>
      </c>
      <c r="Q257" s="38">
        <f t="shared" ca="1" si="63"/>
        <v>0</v>
      </c>
      <c r="R257" s="28">
        <f t="shared" ca="1" si="64"/>
        <v>-0.79713246878045552</v>
      </c>
    </row>
    <row r="258" spans="1:18">
      <c r="A258" s="89"/>
      <c r="B258" s="89"/>
      <c r="C258" s="89"/>
      <c r="D258" s="90">
        <f t="shared" si="50"/>
        <v>0</v>
      </c>
      <c r="E258" s="90">
        <f t="shared" si="51"/>
        <v>0</v>
      </c>
      <c r="F258" s="38">
        <f t="shared" si="52"/>
        <v>0</v>
      </c>
      <c r="G258" s="38">
        <f t="shared" si="53"/>
        <v>0</v>
      </c>
      <c r="H258" s="38">
        <f t="shared" si="54"/>
        <v>0</v>
      </c>
      <c r="I258" s="38">
        <f t="shared" si="55"/>
        <v>0</v>
      </c>
      <c r="J258" s="38">
        <f t="shared" si="56"/>
        <v>0</v>
      </c>
      <c r="K258" s="38">
        <f t="shared" si="57"/>
        <v>0</v>
      </c>
      <c r="L258" s="38">
        <f t="shared" si="58"/>
        <v>0</v>
      </c>
      <c r="M258" s="38">
        <f t="shared" ca="1" si="59"/>
        <v>0.79713246878045552</v>
      </c>
      <c r="N258" s="38">
        <f t="shared" ca="1" si="60"/>
        <v>0</v>
      </c>
      <c r="O258" s="95">
        <f t="shared" ca="1" si="61"/>
        <v>0</v>
      </c>
      <c r="P258" s="38">
        <f t="shared" ca="1" si="62"/>
        <v>0</v>
      </c>
      <c r="Q258" s="38">
        <f t="shared" ca="1" si="63"/>
        <v>0</v>
      </c>
      <c r="R258" s="28">
        <f t="shared" ca="1" si="64"/>
        <v>-0.79713246878045552</v>
      </c>
    </row>
    <row r="259" spans="1:18">
      <c r="A259" s="89"/>
      <c r="B259" s="89"/>
      <c r="C259" s="89"/>
      <c r="D259" s="90">
        <f t="shared" si="50"/>
        <v>0</v>
      </c>
      <c r="E259" s="90">
        <f t="shared" si="51"/>
        <v>0</v>
      </c>
      <c r="F259" s="38">
        <f t="shared" si="52"/>
        <v>0</v>
      </c>
      <c r="G259" s="38">
        <f t="shared" si="53"/>
        <v>0</v>
      </c>
      <c r="H259" s="38">
        <f t="shared" si="54"/>
        <v>0</v>
      </c>
      <c r="I259" s="38">
        <f t="shared" si="55"/>
        <v>0</v>
      </c>
      <c r="J259" s="38">
        <f t="shared" si="56"/>
        <v>0</v>
      </c>
      <c r="K259" s="38">
        <f t="shared" si="57"/>
        <v>0</v>
      </c>
      <c r="L259" s="38">
        <f t="shared" si="58"/>
        <v>0</v>
      </c>
      <c r="M259" s="38">
        <f t="shared" ca="1" si="59"/>
        <v>0.79713246878045552</v>
      </c>
      <c r="N259" s="38">
        <f t="shared" ca="1" si="60"/>
        <v>0</v>
      </c>
      <c r="O259" s="95">
        <f t="shared" ca="1" si="61"/>
        <v>0</v>
      </c>
      <c r="P259" s="38">
        <f t="shared" ca="1" si="62"/>
        <v>0</v>
      </c>
      <c r="Q259" s="38">
        <f t="shared" ca="1" si="63"/>
        <v>0</v>
      </c>
      <c r="R259" s="28">
        <f t="shared" ca="1" si="64"/>
        <v>-0.79713246878045552</v>
      </c>
    </row>
    <row r="260" spans="1:18">
      <c r="A260" s="89"/>
      <c r="B260" s="89"/>
      <c r="C260" s="89"/>
      <c r="D260" s="90">
        <f t="shared" si="50"/>
        <v>0</v>
      </c>
      <c r="E260" s="90">
        <f t="shared" si="51"/>
        <v>0</v>
      </c>
      <c r="F260" s="38">
        <f t="shared" si="52"/>
        <v>0</v>
      </c>
      <c r="G260" s="38">
        <f t="shared" si="53"/>
        <v>0</v>
      </c>
      <c r="H260" s="38">
        <f t="shared" si="54"/>
        <v>0</v>
      </c>
      <c r="I260" s="38">
        <f t="shared" si="55"/>
        <v>0</v>
      </c>
      <c r="J260" s="38">
        <f t="shared" si="56"/>
        <v>0</v>
      </c>
      <c r="K260" s="38">
        <f t="shared" si="57"/>
        <v>0</v>
      </c>
      <c r="L260" s="38">
        <f t="shared" si="58"/>
        <v>0</v>
      </c>
      <c r="M260" s="38">
        <f t="shared" ca="1" si="59"/>
        <v>0.79713246878045552</v>
      </c>
      <c r="N260" s="38">
        <f t="shared" ca="1" si="60"/>
        <v>0</v>
      </c>
      <c r="O260" s="95">
        <f t="shared" ca="1" si="61"/>
        <v>0</v>
      </c>
      <c r="P260" s="38">
        <f t="shared" ca="1" si="62"/>
        <v>0</v>
      </c>
      <c r="Q260" s="38">
        <f t="shared" ca="1" si="63"/>
        <v>0</v>
      </c>
      <c r="R260" s="28">
        <f t="shared" ca="1" si="64"/>
        <v>-0.79713246878045552</v>
      </c>
    </row>
    <row r="261" spans="1:18">
      <c r="A261" s="89"/>
      <c r="B261" s="89"/>
      <c r="C261" s="89"/>
      <c r="D261" s="90">
        <f t="shared" si="50"/>
        <v>0</v>
      </c>
      <c r="E261" s="90">
        <f t="shared" si="51"/>
        <v>0</v>
      </c>
      <c r="F261" s="38">
        <f t="shared" si="52"/>
        <v>0</v>
      </c>
      <c r="G261" s="38">
        <f t="shared" si="53"/>
        <v>0</v>
      </c>
      <c r="H261" s="38">
        <f t="shared" si="54"/>
        <v>0</v>
      </c>
      <c r="I261" s="38">
        <f t="shared" si="55"/>
        <v>0</v>
      </c>
      <c r="J261" s="38">
        <f t="shared" si="56"/>
        <v>0</v>
      </c>
      <c r="K261" s="38">
        <f t="shared" si="57"/>
        <v>0</v>
      </c>
      <c r="L261" s="38">
        <f t="shared" si="58"/>
        <v>0</v>
      </c>
      <c r="M261" s="38">
        <f t="shared" ca="1" si="59"/>
        <v>0.79713246878045552</v>
      </c>
      <c r="N261" s="38">
        <f t="shared" ca="1" si="60"/>
        <v>0</v>
      </c>
      <c r="O261" s="95">
        <f t="shared" ca="1" si="61"/>
        <v>0</v>
      </c>
      <c r="P261" s="38">
        <f t="shared" ca="1" si="62"/>
        <v>0</v>
      </c>
      <c r="Q261" s="38">
        <f t="shared" ca="1" si="63"/>
        <v>0</v>
      </c>
      <c r="R261" s="28">
        <f t="shared" ca="1" si="64"/>
        <v>-0.79713246878045552</v>
      </c>
    </row>
    <row r="262" spans="1:18">
      <c r="A262" s="89"/>
      <c r="B262" s="89"/>
      <c r="C262" s="89"/>
      <c r="D262" s="90">
        <f t="shared" si="50"/>
        <v>0</v>
      </c>
      <c r="E262" s="90">
        <f t="shared" si="51"/>
        <v>0</v>
      </c>
      <c r="F262" s="38">
        <f t="shared" si="52"/>
        <v>0</v>
      </c>
      <c r="G262" s="38">
        <f t="shared" si="53"/>
        <v>0</v>
      </c>
      <c r="H262" s="38">
        <f t="shared" si="54"/>
        <v>0</v>
      </c>
      <c r="I262" s="38">
        <f t="shared" si="55"/>
        <v>0</v>
      </c>
      <c r="J262" s="38">
        <f t="shared" si="56"/>
        <v>0</v>
      </c>
      <c r="K262" s="38">
        <f t="shared" si="57"/>
        <v>0</v>
      </c>
      <c r="L262" s="38">
        <f t="shared" si="58"/>
        <v>0</v>
      </c>
      <c r="M262" s="38">
        <f t="shared" ca="1" si="59"/>
        <v>0.79713246878045552</v>
      </c>
      <c r="N262" s="38">
        <f t="shared" ca="1" si="60"/>
        <v>0</v>
      </c>
      <c r="O262" s="95">
        <f t="shared" ca="1" si="61"/>
        <v>0</v>
      </c>
      <c r="P262" s="38">
        <f t="shared" ca="1" si="62"/>
        <v>0</v>
      </c>
      <c r="Q262" s="38">
        <f t="shared" ca="1" si="63"/>
        <v>0</v>
      </c>
      <c r="R262" s="28">
        <f t="shared" ca="1" si="64"/>
        <v>-0.79713246878045552</v>
      </c>
    </row>
    <row r="263" spans="1:18">
      <c r="A263" s="89"/>
      <c r="B263" s="89"/>
      <c r="C263" s="89"/>
      <c r="D263" s="90">
        <f t="shared" si="50"/>
        <v>0</v>
      </c>
      <c r="E263" s="90">
        <f t="shared" si="51"/>
        <v>0</v>
      </c>
      <c r="F263" s="38">
        <f t="shared" si="52"/>
        <v>0</v>
      </c>
      <c r="G263" s="38">
        <f t="shared" si="53"/>
        <v>0</v>
      </c>
      <c r="H263" s="38">
        <f t="shared" si="54"/>
        <v>0</v>
      </c>
      <c r="I263" s="38">
        <f t="shared" si="55"/>
        <v>0</v>
      </c>
      <c r="J263" s="38">
        <f t="shared" si="56"/>
        <v>0</v>
      </c>
      <c r="K263" s="38">
        <f t="shared" si="57"/>
        <v>0</v>
      </c>
      <c r="L263" s="38">
        <f t="shared" si="58"/>
        <v>0</v>
      </c>
      <c r="M263" s="38">
        <f t="shared" ca="1" si="59"/>
        <v>0.79713246878045552</v>
      </c>
      <c r="N263" s="38">
        <f t="shared" ca="1" si="60"/>
        <v>0</v>
      </c>
      <c r="O263" s="95">
        <f t="shared" ca="1" si="61"/>
        <v>0</v>
      </c>
      <c r="P263" s="38">
        <f t="shared" ca="1" si="62"/>
        <v>0</v>
      </c>
      <c r="Q263" s="38">
        <f t="shared" ca="1" si="63"/>
        <v>0</v>
      </c>
      <c r="R263" s="28">
        <f t="shared" ca="1" si="64"/>
        <v>-0.79713246878045552</v>
      </c>
    </row>
    <row r="264" spans="1:18">
      <c r="A264" s="89"/>
      <c r="B264" s="89"/>
      <c r="C264" s="89"/>
      <c r="D264" s="90">
        <f t="shared" si="50"/>
        <v>0</v>
      </c>
      <c r="E264" s="90">
        <f t="shared" si="51"/>
        <v>0</v>
      </c>
      <c r="F264" s="38">
        <f t="shared" si="52"/>
        <v>0</v>
      </c>
      <c r="G264" s="38">
        <f t="shared" si="53"/>
        <v>0</v>
      </c>
      <c r="H264" s="38">
        <f t="shared" si="54"/>
        <v>0</v>
      </c>
      <c r="I264" s="38">
        <f t="shared" si="55"/>
        <v>0</v>
      </c>
      <c r="J264" s="38">
        <f t="shared" si="56"/>
        <v>0</v>
      </c>
      <c r="K264" s="38">
        <f t="shared" si="57"/>
        <v>0</v>
      </c>
      <c r="L264" s="38">
        <f t="shared" si="58"/>
        <v>0</v>
      </c>
      <c r="M264" s="38">
        <f t="shared" ca="1" si="59"/>
        <v>0.79713246878045552</v>
      </c>
      <c r="N264" s="38">
        <f t="shared" ca="1" si="60"/>
        <v>0</v>
      </c>
      <c r="O264" s="95">
        <f t="shared" ca="1" si="61"/>
        <v>0</v>
      </c>
      <c r="P264" s="38">
        <f t="shared" ca="1" si="62"/>
        <v>0</v>
      </c>
      <c r="Q264" s="38">
        <f t="shared" ca="1" si="63"/>
        <v>0</v>
      </c>
      <c r="R264" s="28">
        <f t="shared" ca="1" si="64"/>
        <v>-0.79713246878045552</v>
      </c>
    </row>
    <row r="265" spans="1:18">
      <c r="A265" s="89"/>
      <c r="B265" s="89"/>
      <c r="C265" s="89"/>
      <c r="D265" s="90">
        <f t="shared" si="50"/>
        <v>0</v>
      </c>
      <c r="E265" s="90">
        <f t="shared" si="51"/>
        <v>0</v>
      </c>
      <c r="F265" s="38">
        <f t="shared" si="52"/>
        <v>0</v>
      </c>
      <c r="G265" s="38">
        <f t="shared" si="53"/>
        <v>0</v>
      </c>
      <c r="H265" s="38">
        <f t="shared" si="54"/>
        <v>0</v>
      </c>
      <c r="I265" s="38">
        <f t="shared" si="55"/>
        <v>0</v>
      </c>
      <c r="J265" s="38">
        <f t="shared" si="56"/>
        <v>0</v>
      </c>
      <c r="K265" s="38">
        <f t="shared" si="57"/>
        <v>0</v>
      </c>
      <c r="L265" s="38">
        <f t="shared" si="58"/>
        <v>0</v>
      </c>
      <c r="M265" s="38">
        <f t="shared" ca="1" si="59"/>
        <v>0.79713246878045552</v>
      </c>
      <c r="N265" s="38">
        <f t="shared" ca="1" si="60"/>
        <v>0</v>
      </c>
      <c r="O265" s="95">
        <f t="shared" ca="1" si="61"/>
        <v>0</v>
      </c>
      <c r="P265" s="38">
        <f t="shared" ca="1" si="62"/>
        <v>0</v>
      </c>
      <c r="Q265" s="38">
        <f t="shared" ca="1" si="63"/>
        <v>0</v>
      </c>
      <c r="R265" s="28">
        <f t="shared" ca="1" si="64"/>
        <v>-0.79713246878045552</v>
      </c>
    </row>
    <row r="266" spans="1:18">
      <c r="A266" s="89"/>
      <c r="B266" s="89"/>
      <c r="C266" s="89"/>
      <c r="D266" s="90">
        <f t="shared" si="50"/>
        <v>0</v>
      </c>
      <c r="E266" s="90">
        <f t="shared" si="51"/>
        <v>0</v>
      </c>
      <c r="F266" s="38">
        <f t="shared" si="52"/>
        <v>0</v>
      </c>
      <c r="G266" s="38">
        <f t="shared" si="53"/>
        <v>0</v>
      </c>
      <c r="H266" s="38">
        <f t="shared" si="54"/>
        <v>0</v>
      </c>
      <c r="I266" s="38">
        <f t="shared" si="55"/>
        <v>0</v>
      </c>
      <c r="J266" s="38">
        <f t="shared" si="56"/>
        <v>0</v>
      </c>
      <c r="K266" s="38">
        <f t="shared" si="57"/>
        <v>0</v>
      </c>
      <c r="L266" s="38">
        <f t="shared" si="58"/>
        <v>0</v>
      </c>
      <c r="M266" s="38">
        <f t="shared" ca="1" si="59"/>
        <v>0.79713246878045552</v>
      </c>
      <c r="N266" s="38">
        <f t="shared" ca="1" si="60"/>
        <v>0</v>
      </c>
      <c r="O266" s="95">
        <f t="shared" ca="1" si="61"/>
        <v>0</v>
      </c>
      <c r="P266" s="38">
        <f t="shared" ca="1" si="62"/>
        <v>0</v>
      </c>
      <c r="Q266" s="38">
        <f t="shared" ca="1" si="63"/>
        <v>0</v>
      </c>
      <c r="R266" s="28">
        <f t="shared" ca="1" si="64"/>
        <v>-0.79713246878045552</v>
      </c>
    </row>
    <row r="267" spans="1:18">
      <c r="A267" s="89"/>
      <c r="B267" s="89"/>
      <c r="C267" s="89"/>
      <c r="D267" s="90">
        <f t="shared" si="50"/>
        <v>0</v>
      </c>
      <c r="E267" s="90">
        <f t="shared" si="51"/>
        <v>0</v>
      </c>
      <c r="F267" s="38">
        <f t="shared" si="52"/>
        <v>0</v>
      </c>
      <c r="G267" s="38">
        <f t="shared" si="53"/>
        <v>0</v>
      </c>
      <c r="H267" s="38">
        <f t="shared" si="54"/>
        <v>0</v>
      </c>
      <c r="I267" s="38">
        <f t="shared" si="55"/>
        <v>0</v>
      </c>
      <c r="J267" s="38">
        <f t="shared" si="56"/>
        <v>0</v>
      </c>
      <c r="K267" s="38">
        <f t="shared" si="57"/>
        <v>0</v>
      </c>
      <c r="L267" s="38">
        <f t="shared" si="58"/>
        <v>0</v>
      </c>
      <c r="M267" s="38">
        <f t="shared" ca="1" si="59"/>
        <v>0.79713246878045552</v>
      </c>
      <c r="N267" s="38">
        <f t="shared" ca="1" si="60"/>
        <v>0</v>
      </c>
      <c r="O267" s="95">
        <f t="shared" ca="1" si="61"/>
        <v>0</v>
      </c>
      <c r="P267" s="38">
        <f t="shared" ca="1" si="62"/>
        <v>0</v>
      </c>
      <c r="Q267" s="38">
        <f t="shared" ca="1" si="63"/>
        <v>0</v>
      </c>
      <c r="R267" s="28">
        <f t="shared" ca="1" si="64"/>
        <v>-0.79713246878045552</v>
      </c>
    </row>
    <row r="268" spans="1:18">
      <c r="A268" s="89"/>
      <c r="B268" s="89"/>
      <c r="C268" s="89"/>
      <c r="D268" s="90">
        <f t="shared" si="50"/>
        <v>0</v>
      </c>
      <c r="E268" s="90">
        <f t="shared" si="51"/>
        <v>0</v>
      </c>
      <c r="F268" s="38">
        <f t="shared" si="52"/>
        <v>0</v>
      </c>
      <c r="G268" s="38">
        <f t="shared" si="53"/>
        <v>0</v>
      </c>
      <c r="H268" s="38">
        <f t="shared" si="54"/>
        <v>0</v>
      </c>
      <c r="I268" s="38">
        <f t="shared" si="55"/>
        <v>0</v>
      </c>
      <c r="J268" s="38">
        <f t="shared" si="56"/>
        <v>0</v>
      </c>
      <c r="K268" s="38">
        <f t="shared" si="57"/>
        <v>0</v>
      </c>
      <c r="L268" s="38">
        <f t="shared" si="58"/>
        <v>0</v>
      </c>
      <c r="M268" s="38">
        <f t="shared" ca="1" si="59"/>
        <v>0.79713246878045552</v>
      </c>
      <c r="N268" s="38">
        <f t="shared" ca="1" si="60"/>
        <v>0</v>
      </c>
      <c r="O268" s="95">
        <f t="shared" ca="1" si="61"/>
        <v>0</v>
      </c>
      <c r="P268" s="38">
        <f t="shared" ca="1" si="62"/>
        <v>0</v>
      </c>
      <c r="Q268" s="38">
        <f t="shared" ca="1" si="63"/>
        <v>0</v>
      </c>
      <c r="R268" s="28">
        <f t="shared" ca="1" si="64"/>
        <v>-0.79713246878045552</v>
      </c>
    </row>
    <row r="269" spans="1:18">
      <c r="A269" s="89"/>
      <c r="B269" s="89"/>
      <c r="C269" s="89"/>
      <c r="D269" s="90">
        <f t="shared" si="50"/>
        <v>0</v>
      </c>
      <c r="E269" s="90">
        <f t="shared" si="51"/>
        <v>0</v>
      </c>
      <c r="F269" s="38">
        <f t="shared" si="52"/>
        <v>0</v>
      </c>
      <c r="G269" s="38">
        <f t="shared" si="53"/>
        <v>0</v>
      </c>
      <c r="H269" s="38">
        <f t="shared" si="54"/>
        <v>0</v>
      </c>
      <c r="I269" s="38">
        <f t="shared" si="55"/>
        <v>0</v>
      </c>
      <c r="J269" s="38">
        <f t="shared" si="56"/>
        <v>0</v>
      </c>
      <c r="K269" s="38">
        <f t="shared" si="57"/>
        <v>0</v>
      </c>
      <c r="L269" s="38">
        <f t="shared" si="58"/>
        <v>0</v>
      </c>
      <c r="M269" s="38">
        <f t="shared" ca="1" si="59"/>
        <v>0.79713246878045552</v>
      </c>
      <c r="N269" s="38">
        <f t="shared" ca="1" si="60"/>
        <v>0</v>
      </c>
      <c r="O269" s="95">
        <f t="shared" ca="1" si="61"/>
        <v>0</v>
      </c>
      <c r="P269" s="38">
        <f t="shared" ca="1" si="62"/>
        <v>0</v>
      </c>
      <c r="Q269" s="38">
        <f t="shared" ca="1" si="63"/>
        <v>0</v>
      </c>
      <c r="R269" s="28">
        <f t="shared" ca="1" si="64"/>
        <v>-0.79713246878045552</v>
      </c>
    </row>
    <row r="270" spans="1:18">
      <c r="A270" s="89"/>
      <c r="B270" s="89"/>
      <c r="C270" s="89"/>
      <c r="D270" s="90">
        <f t="shared" si="50"/>
        <v>0</v>
      </c>
      <c r="E270" s="90">
        <f t="shared" si="51"/>
        <v>0</v>
      </c>
      <c r="F270" s="38">
        <f t="shared" si="52"/>
        <v>0</v>
      </c>
      <c r="G270" s="38">
        <f t="shared" si="53"/>
        <v>0</v>
      </c>
      <c r="H270" s="38">
        <f t="shared" si="54"/>
        <v>0</v>
      </c>
      <c r="I270" s="38">
        <f t="shared" si="55"/>
        <v>0</v>
      </c>
      <c r="J270" s="38">
        <f t="shared" si="56"/>
        <v>0</v>
      </c>
      <c r="K270" s="38">
        <f t="shared" si="57"/>
        <v>0</v>
      </c>
      <c r="L270" s="38">
        <f t="shared" si="58"/>
        <v>0</v>
      </c>
      <c r="M270" s="38">
        <f t="shared" ca="1" si="59"/>
        <v>0.79713246878045552</v>
      </c>
      <c r="N270" s="38">
        <f t="shared" ca="1" si="60"/>
        <v>0</v>
      </c>
      <c r="O270" s="95">
        <f t="shared" ca="1" si="61"/>
        <v>0</v>
      </c>
      <c r="P270" s="38">
        <f t="shared" ca="1" si="62"/>
        <v>0</v>
      </c>
      <c r="Q270" s="38">
        <f t="shared" ca="1" si="63"/>
        <v>0</v>
      </c>
      <c r="R270" s="28">
        <f t="shared" ca="1" si="64"/>
        <v>-0.79713246878045552</v>
      </c>
    </row>
    <row r="271" spans="1:18">
      <c r="A271" s="89"/>
      <c r="B271" s="89"/>
      <c r="C271" s="89"/>
      <c r="D271" s="90">
        <f t="shared" si="50"/>
        <v>0</v>
      </c>
      <c r="E271" s="90">
        <f t="shared" si="51"/>
        <v>0</v>
      </c>
      <c r="F271" s="38">
        <f t="shared" si="52"/>
        <v>0</v>
      </c>
      <c r="G271" s="38">
        <f t="shared" si="53"/>
        <v>0</v>
      </c>
      <c r="H271" s="38">
        <f t="shared" si="54"/>
        <v>0</v>
      </c>
      <c r="I271" s="38">
        <f t="shared" si="55"/>
        <v>0</v>
      </c>
      <c r="J271" s="38">
        <f t="shared" si="56"/>
        <v>0</v>
      </c>
      <c r="K271" s="38">
        <f t="shared" si="57"/>
        <v>0</v>
      </c>
      <c r="L271" s="38">
        <f t="shared" si="58"/>
        <v>0</v>
      </c>
      <c r="M271" s="38">
        <f t="shared" ca="1" si="59"/>
        <v>0.79713246878045552</v>
      </c>
      <c r="N271" s="38">
        <f t="shared" ca="1" si="60"/>
        <v>0</v>
      </c>
      <c r="O271" s="95">
        <f t="shared" ca="1" si="61"/>
        <v>0</v>
      </c>
      <c r="P271" s="38">
        <f t="shared" ca="1" si="62"/>
        <v>0</v>
      </c>
      <c r="Q271" s="38">
        <f t="shared" ca="1" si="63"/>
        <v>0</v>
      </c>
      <c r="R271" s="28">
        <f t="shared" ca="1" si="64"/>
        <v>-0.79713246878045552</v>
      </c>
    </row>
    <row r="272" spans="1:18">
      <c r="A272" s="89"/>
      <c r="B272" s="89"/>
      <c r="C272" s="89"/>
      <c r="D272" s="90">
        <f t="shared" si="50"/>
        <v>0</v>
      </c>
      <c r="E272" s="90">
        <f t="shared" si="51"/>
        <v>0</v>
      </c>
      <c r="F272" s="38">
        <f t="shared" si="52"/>
        <v>0</v>
      </c>
      <c r="G272" s="38">
        <f t="shared" si="53"/>
        <v>0</v>
      </c>
      <c r="H272" s="38">
        <f t="shared" si="54"/>
        <v>0</v>
      </c>
      <c r="I272" s="38">
        <f t="shared" si="55"/>
        <v>0</v>
      </c>
      <c r="J272" s="38">
        <f t="shared" si="56"/>
        <v>0</v>
      </c>
      <c r="K272" s="38">
        <f t="shared" si="57"/>
        <v>0</v>
      </c>
      <c r="L272" s="38">
        <f t="shared" si="58"/>
        <v>0</v>
      </c>
      <c r="M272" s="38">
        <f t="shared" ca="1" si="59"/>
        <v>0.79713246878045552</v>
      </c>
      <c r="N272" s="38">
        <f t="shared" ca="1" si="60"/>
        <v>0</v>
      </c>
      <c r="O272" s="95">
        <f t="shared" ca="1" si="61"/>
        <v>0</v>
      </c>
      <c r="P272" s="38">
        <f t="shared" ca="1" si="62"/>
        <v>0</v>
      </c>
      <c r="Q272" s="38">
        <f t="shared" ca="1" si="63"/>
        <v>0</v>
      </c>
      <c r="R272" s="28">
        <f t="shared" ca="1" si="64"/>
        <v>-0.79713246878045552</v>
      </c>
    </row>
    <row r="273" spans="1:18">
      <c r="A273" s="89"/>
      <c r="B273" s="89"/>
      <c r="C273" s="89"/>
      <c r="D273" s="90">
        <f t="shared" si="50"/>
        <v>0</v>
      </c>
      <c r="E273" s="90">
        <f t="shared" si="51"/>
        <v>0</v>
      </c>
      <c r="F273" s="38">
        <f t="shared" si="52"/>
        <v>0</v>
      </c>
      <c r="G273" s="38">
        <f t="shared" si="53"/>
        <v>0</v>
      </c>
      <c r="H273" s="38">
        <f t="shared" si="54"/>
        <v>0</v>
      </c>
      <c r="I273" s="38">
        <f t="shared" si="55"/>
        <v>0</v>
      </c>
      <c r="J273" s="38">
        <f t="shared" si="56"/>
        <v>0</v>
      </c>
      <c r="K273" s="38">
        <f t="shared" si="57"/>
        <v>0</v>
      </c>
      <c r="L273" s="38">
        <f t="shared" si="58"/>
        <v>0</v>
      </c>
      <c r="M273" s="38">
        <f t="shared" ca="1" si="59"/>
        <v>0.79713246878045552</v>
      </c>
      <c r="N273" s="38">
        <f t="shared" ca="1" si="60"/>
        <v>0</v>
      </c>
      <c r="O273" s="95">
        <f t="shared" ca="1" si="61"/>
        <v>0</v>
      </c>
      <c r="P273" s="38">
        <f t="shared" ca="1" si="62"/>
        <v>0</v>
      </c>
      <c r="Q273" s="38">
        <f t="shared" ca="1" si="63"/>
        <v>0</v>
      </c>
      <c r="R273" s="28">
        <f t="shared" ca="1" si="64"/>
        <v>-0.79713246878045552</v>
      </c>
    </row>
    <row r="274" spans="1:18">
      <c r="A274" s="89"/>
      <c r="B274" s="89"/>
      <c r="C274" s="89"/>
      <c r="D274" s="90">
        <f t="shared" si="50"/>
        <v>0</v>
      </c>
      <c r="E274" s="90">
        <f t="shared" si="51"/>
        <v>0</v>
      </c>
      <c r="F274" s="38">
        <f t="shared" si="52"/>
        <v>0</v>
      </c>
      <c r="G274" s="38">
        <f t="shared" si="53"/>
        <v>0</v>
      </c>
      <c r="H274" s="38">
        <f t="shared" si="54"/>
        <v>0</v>
      </c>
      <c r="I274" s="38">
        <f t="shared" si="55"/>
        <v>0</v>
      </c>
      <c r="J274" s="38">
        <f t="shared" si="56"/>
        <v>0</v>
      </c>
      <c r="K274" s="38">
        <f t="shared" si="57"/>
        <v>0</v>
      </c>
      <c r="L274" s="38">
        <f t="shared" si="58"/>
        <v>0</v>
      </c>
      <c r="M274" s="38">
        <f t="shared" ca="1" si="59"/>
        <v>0.79713246878045552</v>
      </c>
      <c r="N274" s="38">
        <f t="shared" ca="1" si="60"/>
        <v>0</v>
      </c>
      <c r="O274" s="95">
        <f t="shared" ca="1" si="61"/>
        <v>0</v>
      </c>
      <c r="P274" s="38">
        <f t="shared" ca="1" si="62"/>
        <v>0</v>
      </c>
      <c r="Q274" s="38">
        <f t="shared" ca="1" si="63"/>
        <v>0</v>
      </c>
      <c r="R274" s="28">
        <f t="shared" ca="1" si="64"/>
        <v>-0.79713246878045552</v>
      </c>
    </row>
    <row r="275" spans="1:18">
      <c r="A275" s="89"/>
      <c r="B275" s="89"/>
      <c r="C275" s="89"/>
      <c r="D275" s="90">
        <f t="shared" si="50"/>
        <v>0</v>
      </c>
      <c r="E275" s="90">
        <f t="shared" si="51"/>
        <v>0</v>
      </c>
      <c r="F275" s="38">
        <f t="shared" si="52"/>
        <v>0</v>
      </c>
      <c r="G275" s="38">
        <f t="shared" si="53"/>
        <v>0</v>
      </c>
      <c r="H275" s="38">
        <f t="shared" si="54"/>
        <v>0</v>
      </c>
      <c r="I275" s="38">
        <f t="shared" si="55"/>
        <v>0</v>
      </c>
      <c r="J275" s="38">
        <f t="shared" si="56"/>
        <v>0</v>
      </c>
      <c r="K275" s="38">
        <f t="shared" si="57"/>
        <v>0</v>
      </c>
      <c r="L275" s="38">
        <f t="shared" si="58"/>
        <v>0</v>
      </c>
      <c r="M275" s="38">
        <f t="shared" ca="1" si="59"/>
        <v>0.79713246878045552</v>
      </c>
      <c r="N275" s="38">
        <f t="shared" ca="1" si="60"/>
        <v>0</v>
      </c>
      <c r="O275" s="95">
        <f t="shared" ca="1" si="61"/>
        <v>0</v>
      </c>
      <c r="P275" s="38">
        <f t="shared" ca="1" si="62"/>
        <v>0</v>
      </c>
      <c r="Q275" s="38">
        <f t="shared" ca="1" si="63"/>
        <v>0</v>
      </c>
      <c r="R275" s="28">
        <f t="shared" ca="1" si="64"/>
        <v>-0.79713246878045552</v>
      </c>
    </row>
    <row r="276" spans="1:18">
      <c r="A276" s="89"/>
      <c r="B276" s="89"/>
      <c r="C276" s="89"/>
      <c r="D276" s="90">
        <f t="shared" si="50"/>
        <v>0</v>
      </c>
      <c r="E276" s="90">
        <f t="shared" si="51"/>
        <v>0</v>
      </c>
      <c r="F276" s="38">
        <f t="shared" si="52"/>
        <v>0</v>
      </c>
      <c r="G276" s="38">
        <f t="shared" si="53"/>
        <v>0</v>
      </c>
      <c r="H276" s="38">
        <f t="shared" si="54"/>
        <v>0</v>
      </c>
      <c r="I276" s="38">
        <f t="shared" si="55"/>
        <v>0</v>
      </c>
      <c r="J276" s="38">
        <f t="shared" si="56"/>
        <v>0</v>
      </c>
      <c r="K276" s="38">
        <f t="shared" si="57"/>
        <v>0</v>
      </c>
      <c r="L276" s="38">
        <f t="shared" si="58"/>
        <v>0</v>
      </c>
      <c r="M276" s="38">
        <f t="shared" ca="1" si="59"/>
        <v>0.79713246878045552</v>
      </c>
      <c r="N276" s="38">
        <f t="shared" ca="1" si="60"/>
        <v>0</v>
      </c>
      <c r="O276" s="95">
        <f t="shared" ca="1" si="61"/>
        <v>0</v>
      </c>
      <c r="P276" s="38">
        <f t="shared" ca="1" si="62"/>
        <v>0</v>
      </c>
      <c r="Q276" s="38">
        <f t="shared" ca="1" si="63"/>
        <v>0</v>
      </c>
      <c r="R276" s="28">
        <f t="shared" ca="1" si="64"/>
        <v>-0.79713246878045552</v>
      </c>
    </row>
    <row r="277" spans="1:18">
      <c r="A277" s="89"/>
      <c r="B277" s="89"/>
      <c r="C277" s="89"/>
      <c r="D277" s="90">
        <f t="shared" ref="D277:D342" si="65">A277/A$18</f>
        <v>0</v>
      </c>
      <c r="E277" s="90">
        <f t="shared" ref="E277:E342" si="66">B277/B$18</f>
        <v>0</v>
      </c>
      <c r="F277" s="38">
        <f t="shared" ref="F277:F342" si="67">$C277*D277</f>
        <v>0</v>
      </c>
      <c r="G277" s="38">
        <f t="shared" ref="G277:G342" si="68">$C277*E277</f>
        <v>0</v>
      </c>
      <c r="H277" s="38">
        <f t="shared" ref="H277:H342" si="69">C277*D277*D277</f>
        <v>0</v>
      </c>
      <c r="I277" s="38">
        <f t="shared" ref="I277:I342" si="70">C277*D277*D277*D277</f>
        <v>0</v>
      </c>
      <c r="J277" s="38">
        <f t="shared" ref="J277:J342" si="71">C277*D277*D277*D277*D277</f>
        <v>0</v>
      </c>
      <c r="K277" s="38">
        <f t="shared" ref="K277:K342" si="72">C277*E277*D277</f>
        <v>0</v>
      </c>
      <c r="L277" s="38">
        <f t="shared" ref="L277:L342" si="73">C277*E277*D277*D277</f>
        <v>0</v>
      </c>
      <c r="M277" s="38">
        <f t="shared" ref="M277:M342" ca="1" si="74">+E$4+E$5*D277+E$6*D277^2</f>
        <v>0.79713246878045552</v>
      </c>
      <c r="N277" s="38">
        <f t="shared" ref="N277:N340" ca="1" si="75">C277*(M277-E277)^2</f>
        <v>0</v>
      </c>
      <c r="O277" s="95">
        <f t="shared" ref="O277:O342" ca="1" si="76">(C277*O$1-O$2*F277+O$3*H277)^2</f>
        <v>0</v>
      </c>
      <c r="P277" s="38">
        <f t="shared" ref="P277:P340" ca="1" si="77">(-C277*O$2+O$4*F277-O$5*H277)^2</f>
        <v>0</v>
      </c>
      <c r="Q277" s="38">
        <f t="shared" ref="Q277:Q342" ca="1" si="78">+(C277*O$3-F277*O$5+H277*O$6)^2</f>
        <v>0</v>
      </c>
      <c r="R277" s="28">
        <f t="shared" ref="R277:R342" ca="1" si="79">+E277-M277</f>
        <v>-0.79713246878045552</v>
      </c>
    </row>
    <row r="278" spans="1:18">
      <c r="A278" s="89"/>
      <c r="B278" s="89"/>
      <c r="C278" s="89"/>
      <c r="D278" s="90">
        <f t="shared" si="65"/>
        <v>0</v>
      </c>
      <c r="E278" s="90">
        <f t="shared" si="66"/>
        <v>0</v>
      </c>
      <c r="F278" s="38">
        <f t="shared" si="67"/>
        <v>0</v>
      </c>
      <c r="G278" s="38">
        <f t="shared" si="68"/>
        <v>0</v>
      </c>
      <c r="H278" s="38">
        <f t="shared" si="69"/>
        <v>0</v>
      </c>
      <c r="I278" s="38">
        <f t="shared" si="70"/>
        <v>0</v>
      </c>
      <c r="J278" s="38">
        <f t="shared" si="71"/>
        <v>0</v>
      </c>
      <c r="K278" s="38">
        <f t="shared" si="72"/>
        <v>0</v>
      </c>
      <c r="L278" s="38">
        <f t="shared" si="73"/>
        <v>0</v>
      </c>
      <c r="M278" s="38">
        <f t="shared" ca="1" si="74"/>
        <v>0.79713246878045552</v>
      </c>
      <c r="N278" s="38">
        <f t="shared" ca="1" si="75"/>
        <v>0</v>
      </c>
      <c r="O278" s="95">
        <f t="shared" ca="1" si="76"/>
        <v>0</v>
      </c>
      <c r="P278" s="38">
        <f t="shared" ca="1" si="77"/>
        <v>0</v>
      </c>
      <c r="Q278" s="38">
        <f t="shared" ca="1" si="78"/>
        <v>0</v>
      </c>
      <c r="R278" s="28">
        <f t="shared" ca="1" si="79"/>
        <v>-0.79713246878045552</v>
      </c>
    </row>
    <row r="279" spans="1:18">
      <c r="A279" s="89"/>
      <c r="B279" s="89"/>
      <c r="C279" s="89"/>
      <c r="D279" s="90">
        <f t="shared" si="65"/>
        <v>0</v>
      </c>
      <c r="E279" s="90">
        <f t="shared" si="66"/>
        <v>0</v>
      </c>
      <c r="F279" s="38">
        <f t="shared" si="67"/>
        <v>0</v>
      </c>
      <c r="G279" s="38">
        <f t="shared" si="68"/>
        <v>0</v>
      </c>
      <c r="H279" s="38">
        <f t="shared" si="69"/>
        <v>0</v>
      </c>
      <c r="I279" s="38">
        <f t="shared" si="70"/>
        <v>0</v>
      </c>
      <c r="J279" s="38">
        <f t="shared" si="71"/>
        <v>0</v>
      </c>
      <c r="K279" s="38">
        <f t="shared" si="72"/>
        <v>0</v>
      </c>
      <c r="L279" s="38">
        <f t="shared" si="73"/>
        <v>0</v>
      </c>
      <c r="M279" s="38">
        <f t="shared" ca="1" si="74"/>
        <v>0.79713246878045552</v>
      </c>
      <c r="N279" s="38">
        <f t="shared" ca="1" si="75"/>
        <v>0</v>
      </c>
      <c r="O279" s="95">
        <f t="shared" ca="1" si="76"/>
        <v>0</v>
      </c>
      <c r="P279" s="38">
        <f t="shared" ca="1" si="77"/>
        <v>0</v>
      </c>
      <c r="Q279" s="38">
        <f t="shared" ca="1" si="78"/>
        <v>0</v>
      </c>
      <c r="R279" s="28">
        <f t="shared" ca="1" si="79"/>
        <v>-0.79713246878045552</v>
      </c>
    </row>
    <row r="280" spans="1:18">
      <c r="A280" s="89"/>
      <c r="B280" s="89"/>
      <c r="C280" s="89"/>
      <c r="D280" s="90">
        <f t="shared" si="65"/>
        <v>0</v>
      </c>
      <c r="E280" s="90">
        <f t="shared" si="66"/>
        <v>0</v>
      </c>
      <c r="F280" s="38">
        <f t="shared" si="67"/>
        <v>0</v>
      </c>
      <c r="G280" s="38">
        <f t="shared" si="68"/>
        <v>0</v>
      </c>
      <c r="H280" s="38">
        <f t="shared" si="69"/>
        <v>0</v>
      </c>
      <c r="I280" s="38">
        <f t="shared" si="70"/>
        <v>0</v>
      </c>
      <c r="J280" s="38">
        <f t="shared" si="71"/>
        <v>0</v>
      </c>
      <c r="K280" s="38">
        <f t="shared" si="72"/>
        <v>0</v>
      </c>
      <c r="L280" s="38">
        <f t="shared" si="73"/>
        <v>0</v>
      </c>
      <c r="M280" s="38">
        <f t="shared" ca="1" si="74"/>
        <v>0.79713246878045552</v>
      </c>
      <c r="N280" s="38">
        <f t="shared" ca="1" si="75"/>
        <v>0</v>
      </c>
      <c r="O280" s="95">
        <f t="shared" ca="1" si="76"/>
        <v>0</v>
      </c>
      <c r="P280" s="38">
        <f t="shared" ca="1" si="77"/>
        <v>0</v>
      </c>
      <c r="Q280" s="38">
        <f t="shared" ca="1" si="78"/>
        <v>0</v>
      </c>
      <c r="R280" s="28">
        <f t="shared" ca="1" si="79"/>
        <v>-0.79713246878045552</v>
      </c>
    </row>
    <row r="281" spans="1:18">
      <c r="A281" s="89"/>
      <c r="B281" s="89"/>
      <c r="C281" s="89"/>
      <c r="D281" s="90">
        <f t="shared" si="65"/>
        <v>0</v>
      </c>
      <c r="E281" s="90">
        <f t="shared" si="66"/>
        <v>0</v>
      </c>
      <c r="F281" s="38">
        <f t="shared" si="67"/>
        <v>0</v>
      </c>
      <c r="G281" s="38">
        <f t="shared" si="68"/>
        <v>0</v>
      </c>
      <c r="H281" s="38">
        <f t="shared" si="69"/>
        <v>0</v>
      </c>
      <c r="I281" s="38">
        <f t="shared" si="70"/>
        <v>0</v>
      </c>
      <c r="J281" s="38">
        <f t="shared" si="71"/>
        <v>0</v>
      </c>
      <c r="K281" s="38">
        <f t="shared" si="72"/>
        <v>0</v>
      </c>
      <c r="L281" s="38">
        <f t="shared" si="73"/>
        <v>0</v>
      </c>
      <c r="M281" s="38">
        <f t="shared" ca="1" si="74"/>
        <v>0.79713246878045552</v>
      </c>
      <c r="N281" s="38">
        <f t="shared" ca="1" si="75"/>
        <v>0</v>
      </c>
      <c r="O281" s="95">
        <f t="shared" ca="1" si="76"/>
        <v>0</v>
      </c>
      <c r="P281" s="38">
        <f t="shared" ca="1" si="77"/>
        <v>0</v>
      </c>
      <c r="Q281" s="38">
        <f t="shared" ca="1" si="78"/>
        <v>0</v>
      </c>
      <c r="R281" s="28">
        <f t="shared" ca="1" si="79"/>
        <v>-0.79713246878045552</v>
      </c>
    </row>
    <row r="282" spans="1:18">
      <c r="A282" s="89"/>
      <c r="B282" s="89"/>
      <c r="C282" s="89"/>
      <c r="D282" s="90">
        <f t="shared" si="65"/>
        <v>0</v>
      </c>
      <c r="E282" s="90">
        <f t="shared" si="66"/>
        <v>0</v>
      </c>
      <c r="F282" s="38">
        <f t="shared" si="67"/>
        <v>0</v>
      </c>
      <c r="G282" s="38">
        <f t="shared" si="68"/>
        <v>0</v>
      </c>
      <c r="H282" s="38">
        <f t="shared" si="69"/>
        <v>0</v>
      </c>
      <c r="I282" s="38">
        <f t="shared" si="70"/>
        <v>0</v>
      </c>
      <c r="J282" s="38">
        <f t="shared" si="71"/>
        <v>0</v>
      </c>
      <c r="K282" s="38">
        <f t="shared" si="72"/>
        <v>0</v>
      </c>
      <c r="L282" s="38">
        <f t="shared" si="73"/>
        <v>0</v>
      </c>
      <c r="M282" s="38">
        <f t="shared" ca="1" si="74"/>
        <v>0.79713246878045552</v>
      </c>
      <c r="N282" s="38">
        <f t="shared" ca="1" si="75"/>
        <v>0</v>
      </c>
      <c r="O282" s="95">
        <f t="shared" ca="1" si="76"/>
        <v>0</v>
      </c>
      <c r="P282" s="38">
        <f t="shared" ca="1" si="77"/>
        <v>0</v>
      </c>
      <c r="Q282" s="38">
        <f t="shared" ca="1" si="78"/>
        <v>0</v>
      </c>
      <c r="R282" s="28">
        <f t="shared" ca="1" si="79"/>
        <v>-0.79713246878045552</v>
      </c>
    </row>
    <row r="283" spans="1:18">
      <c r="A283" s="89"/>
      <c r="B283" s="89"/>
      <c r="C283" s="89"/>
      <c r="D283" s="90">
        <f t="shared" si="65"/>
        <v>0</v>
      </c>
      <c r="E283" s="90">
        <f t="shared" si="66"/>
        <v>0</v>
      </c>
      <c r="F283" s="38">
        <f t="shared" si="67"/>
        <v>0</v>
      </c>
      <c r="G283" s="38">
        <f t="shared" si="68"/>
        <v>0</v>
      </c>
      <c r="H283" s="38">
        <f t="shared" si="69"/>
        <v>0</v>
      </c>
      <c r="I283" s="38">
        <f t="shared" si="70"/>
        <v>0</v>
      </c>
      <c r="J283" s="38">
        <f t="shared" si="71"/>
        <v>0</v>
      </c>
      <c r="K283" s="38">
        <f t="shared" si="72"/>
        <v>0</v>
      </c>
      <c r="L283" s="38">
        <f t="shared" si="73"/>
        <v>0</v>
      </c>
      <c r="M283" s="38">
        <f t="shared" ca="1" si="74"/>
        <v>0.79713246878045552</v>
      </c>
      <c r="N283" s="38">
        <f t="shared" ca="1" si="75"/>
        <v>0</v>
      </c>
      <c r="O283" s="95">
        <f t="shared" ca="1" si="76"/>
        <v>0</v>
      </c>
      <c r="P283" s="38">
        <f t="shared" ca="1" si="77"/>
        <v>0</v>
      </c>
      <c r="Q283" s="38">
        <f t="shared" ca="1" si="78"/>
        <v>0</v>
      </c>
      <c r="R283" s="28">
        <f t="shared" ca="1" si="79"/>
        <v>-0.79713246878045552</v>
      </c>
    </row>
    <row r="284" spans="1:18">
      <c r="A284" s="89"/>
      <c r="B284" s="89"/>
      <c r="C284" s="89"/>
      <c r="D284" s="90">
        <f t="shared" si="65"/>
        <v>0</v>
      </c>
      <c r="E284" s="90">
        <f t="shared" si="66"/>
        <v>0</v>
      </c>
      <c r="F284" s="38">
        <f t="shared" si="67"/>
        <v>0</v>
      </c>
      <c r="G284" s="38">
        <f t="shared" si="68"/>
        <v>0</v>
      </c>
      <c r="H284" s="38">
        <f t="shared" si="69"/>
        <v>0</v>
      </c>
      <c r="I284" s="38">
        <f t="shared" si="70"/>
        <v>0</v>
      </c>
      <c r="J284" s="38">
        <f t="shared" si="71"/>
        <v>0</v>
      </c>
      <c r="K284" s="38">
        <f t="shared" si="72"/>
        <v>0</v>
      </c>
      <c r="L284" s="38">
        <f t="shared" si="73"/>
        <v>0</v>
      </c>
      <c r="M284" s="38">
        <f t="shared" ca="1" si="74"/>
        <v>0.79713246878045552</v>
      </c>
      <c r="N284" s="38">
        <f t="shared" ca="1" si="75"/>
        <v>0</v>
      </c>
      <c r="O284" s="95">
        <f t="shared" ca="1" si="76"/>
        <v>0</v>
      </c>
      <c r="P284" s="38">
        <f t="shared" ca="1" si="77"/>
        <v>0</v>
      </c>
      <c r="Q284" s="38">
        <f t="shared" ca="1" si="78"/>
        <v>0</v>
      </c>
      <c r="R284" s="28">
        <f t="shared" ca="1" si="79"/>
        <v>-0.79713246878045552</v>
      </c>
    </row>
    <row r="285" spans="1:18">
      <c r="A285" s="89"/>
      <c r="B285" s="89"/>
      <c r="C285" s="89"/>
      <c r="D285" s="90">
        <f t="shared" si="65"/>
        <v>0</v>
      </c>
      <c r="E285" s="90">
        <f t="shared" si="66"/>
        <v>0</v>
      </c>
      <c r="F285" s="38">
        <f t="shared" si="67"/>
        <v>0</v>
      </c>
      <c r="G285" s="38">
        <f t="shared" si="68"/>
        <v>0</v>
      </c>
      <c r="H285" s="38">
        <f t="shared" si="69"/>
        <v>0</v>
      </c>
      <c r="I285" s="38">
        <f t="shared" si="70"/>
        <v>0</v>
      </c>
      <c r="J285" s="38">
        <f t="shared" si="71"/>
        <v>0</v>
      </c>
      <c r="K285" s="38">
        <f t="shared" si="72"/>
        <v>0</v>
      </c>
      <c r="L285" s="38">
        <f t="shared" si="73"/>
        <v>0</v>
      </c>
      <c r="M285" s="38">
        <f t="shared" ca="1" si="74"/>
        <v>0.79713246878045552</v>
      </c>
      <c r="N285" s="38">
        <f t="shared" ca="1" si="75"/>
        <v>0</v>
      </c>
      <c r="O285" s="95">
        <f t="shared" ca="1" si="76"/>
        <v>0</v>
      </c>
      <c r="P285" s="38">
        <f t="shared" ca="1" si="77"/>
        <v>0</v>
      </c>
      <c r="Q285" s="38">
        <f t="shared" ca="1" si="78"/>
        <v>0</v>
      </c>
      <c r="R285" s="28">
        <f t="shared" ca="1" si="79"/>
        <v>-0.79713246878045552</v>
      </c>
    </row>
    <row r="286" spans="1:18">
      <c r="A286" s="89"/>
      <c r="B286" s="89"/>
      <c r="C286" s="89"/>
      <c r="D286" s="90">
        <f t="shared" si="65"/>
        <v>0</v>
      </c>
      <c r="E286" s="90">
        <f t="shared" si="66"/>
        <v>0</v>
      </c>
      <c r="F286" s="38">
        <f t="shared" si="67"/>
        <v>0</v>
      </c>
      <c r="G286" s="38">
        <f t="shared" si="68"/>
        <v>0</v>
      </c>
      <c r="H286" s="38">
        <f t="shared" si="69"/>
        <v>0</v>
      </c>
      <c r="I286" s="38">
        <f t="shared" si="70"/>
        <v>0</v>
      </c>
      <c r="J286" s="38">
        <f t="shared" si="71"/>
        <v>0</v>
      </c>
      <c r="K286" s="38">
        <f t="shared" si="72"/>
        <v>0</v>
      </c>
      <c r="L286" s="38">
        <f t="shared" si="73"/>
        <v>0</v>
      </c>
      <c r="M286" s="38">
        <f t="shared" ca="1" si="74"/>
        <v>0.79713246878045552</v>
      </c>
      <c r="N286" s="38">
        <f t="shared" ca="1" si="75"/>
        <v>0</v>
      </c>
      <c r="O286" s="95">
        <f t="shared" ca="1" si="76"/>
        <v>0</v>
      </c>
      <c r="P286" s="38">
        <f t="shared" ca="1" si="77"/>
        <v>0</v>
      </c>
      <c r="Q286" s="38">
        <f t="shared" ca="1" si="78"/>
        <v>0</v>
      </c>
      <c r="R286" s="28">
        <f t="shared" ca="1" si="79"/>
        <v>-0.79713246878045552</v>
      </c>
    </row>
    <row r="287" spans="1:18">
      <c r="A287" s="89"/>
      <c r="B287" s="89"/>
      <c r="C287" s="89"/>
      <c r="D287" s="90">
        <f t="shared" si="65"/>
        <v>0</v>
      </c>
      <c r="E287" s="90">
        <f t="shared" si="66"/>
        <v>0</v>
      </c>
      <c r="F287" s="38">
        <f t="shared" si="67"/>
        <v>0</v>
      </c>
      <c r="G287" s="38">
        <f t="shared" si="68"/>
        <v>0</v>
      </c>
      <c r="H287" s="38">
        <f t="shared" si="69"/>
        <v>0</v>
      </c>
      <c r="I287" s="38">
        <f t="shared" si="70"/>
        <v>0</v>
      </c>
      <c r="J287" s="38">
        <f t="shared" si="71"/>
        <v>0</v>
      </c>
      <c r="K287" s="38">
        <f t="shared" si="72"/>
        <v>0</v>
      </c>
      <c r="L287" s="38">
        <f t="shared" si="73"/>
        <v>0</v>
      </c>
      <c r="M287" s="38">
        <f t="shared" ca="1" si="74"/>
        <v>0.79713246878045552</v>
      </c>
      <c r="N287" s="38">
        <f t="shared" ca="1" si="75"/>
        <v>0</v>
      </c>
      <c r="O287" s="95">
        <f t="shared" ca="1" si="76"/>
        <v>0</v>
      </c>
      <c r="P287" s="38">
        <f t="shared" ca="1" si="77"/>
        <v>0</v>
      </c>
      <c r="Q287" s="38">
        <f t="shared" ca="1" si="78"/>
        <v>0</v>
      </c>
      <c r="R287" s="28">
        <f t="shared" ca="1" si="79"/>
        <v>-0.79713246878045552</v>
      </c>
    </row>
    <row r="288" spans="1:18">
      <c r="A288" s="89"/>
      <c r="B288" s="89"/>
      <c r="C288" s="89"/>
      <c r="D288" s="90">
        <f t="shared" si="65"/>
        <v>0</v>
      </c>
      <c r="E288" s="90">
        <f t="shared" si="66"/>
        <v>0</v>
      </c>
      <c r="F288" s="38">
        <f t="shared" si="67"/>
        <v>0</v>
      </c>
      <c r="G288" s="38">
        <f t="shared" si="68"/>
        <v>0</v>
      </c>
      <c r="H288" s="38">
        <f t="shared" si="69"/>
        <v>0</v>
      </c>
      <c r="I288" s="38">
        <f t="shared" si="70"/>
        <v>0</v>
      </c>
      <c r="J288" s="38">
        <f t="shared" si="71"/>
        <v>0</v>
      </c>
      <c r="K288" s="38">
        <f t="shared" si="72"/>
        <v>0</v>
      </c>
      <c r="L288" s="38">
        <f t="shared" si="73"/>
        <v>0</v>
      </c>
      <c r="M288" s="38">
        <f t="shared" ca="1" si="74"/>
        <v>0.79713246878045552</v>
      </c>
      <c r="N288" s="38">
        <f t="shared" ca="1" si="75"/>
        <v>0</v>
      </c>
      <c r="O288" s="95">
        <f t="shared" ca="1" si="76"/>
        <v>0</v>
      </c>
      <c r="P288" s="38">
        <f t="shared" ca="1" si="77"/>
        <v>0</v>
      </c>
      <c r="Q288" s="38">
        <f t="shared" ca="1" si="78"/>
        <v>0</v>
      </c>
      <c r="R288" s="28">
        <f t="shared" ca="1" si="79"/>
        <v>-0.79713246878045552</v>
      </c>
    </row>
    <row r="289" spans="1:18">
      <c r="A289" s="89"/>
      <c r="B289" s="89"/>
      <c r="C289" s="89"/>
      <c r="D289" s="90">
        <f t="shared" si="65"/>
        <v>0</v>
      </c>
      <c r="E289" s="90">
        <f t="shared" si="66"/>
        <v>0</v>
      </c>
      <c r="F289" s="38">
        <f t="shared" si="67"/>
        <v>0</v>
      </c>
      <c r="G289" s="38">
        <f t="shared" si="68"/>
        <v>0</v>
      </c>
      <c r="H289" s="38">
        <f t="shared" si="69"/>
        <v>0</v>
      </c>
      <c r="I289" s="38">
        <f t="shared" si="70"/>
        <v>0</v>
      </c>
      <c r="J289" s="38">
        <f t="shared" si="71"/>
        <v>0</v>
      </c>
      <c r="K289" s="38">
        <f t="shared" si="72"/>
        <v>0</v>
      </c>
      <c r="L289" s="38">
        <f t="shared" si="73"/>
        <v>0</v>
      </c>
      <c r="M289" s="38">
        <f t="shared" ca="1" si="74"/>
        <v>0.79713246878045552</v>
      </c>
      <c r="N289" s="38">
        <f t="shared" ca="1" si="75"/>
        <v>0</v>
      </c>
      <c r="O289" s="95">
        <f t="shared" ca="1" si="76"/>
        <v>0</v>
      </c>
      <c r="P289" s="38">
        <f t="shared" ca="1" si="77"/>
        <v>0</v>
      </c>
      <c r="Q289" s="38">
        <f t="shared" ca="1" si="78"/>
        <v>0</v>
      </c>
      <c r="R289" s="28">
        <f t="shared" ca="1" si="79"/>
        <v>-0.79713246878045552</v>
      </c>
    </row>
    <row r="290" spans="1:18">
      <c r="A290" s="89"/>
      <c r="B290" s="89"/>
      <c r="C290" s="89"/>
      <c r="D290" s="90">
        <f t="shared" si="65"/>
        <v>0</v>
      </c>
      <c r="E290" s="90">
        <f t="shared" si="66"/>
        <v>0</v>
      </c>
      <c r="F290" s="38">
        <f t="shared" si="67"/>
        <v>0</v>
      </c>
      <c r="G290" s="38">
        <f t="shared" si="68"/>
        <v>0</v>
      </c>
      <c r="H290" s="38">
        <f t="shared" si="69"/>
        <v>0</v>
      </c>
      <c r="I290" s="38">
        <f t="shared" si="70"/>
        <v>0</v>
      </c>
      <c r="J290" s="38">
        <f t="shared" si="71"/>
        <v>0</v>
      </c>
      <c r="K290" s="38">
        <f t="shared" si="72"/>
        <v>0</v>
      </c>
      <c r="L290" s="38">
        <f t="shared" si="73"/>
        <v>0</v>
      </c>
      <c r="M290" s="38">
        <f t="shared" ca="1" si="74"/>
        <v>0.79713246878045552</v>
      </c>
      <c r="N290" s="38">
        <f t="shared" ca="1" si="75"/>
        <v>0</v>
      </c>
      <c r="O290" s="95">
        <f t="shared" ca="1" si="76"/>
        <v>0</v>
      </c>
      <c r="P290" s="38">
        <f t="shared" ca="1" si="77"/>
        <v>0</v>
      </c>
      <c r="Q290" s="38">
        <f t="shared" ca="1" si="78"/>
        <v>0</v>
      </c>
      <c r="R290" s="28">
        <f t="shared" ca="1" si="79"/>
        <v>-0.79713246878045552</v>
      </c>
    </row>
    <row r="291" spans="1:18">
      <c r="A291" s="89"/>
      <c r="B291" s="89"/>
      <c r="C291" s="89"/>
      <c r="D291" s="90">
        <f t="shared" si="65"/>
        <v>0</v>
      </c>
      <c r="E291" s="90">
        <f t="shared" si="66"/>
        <v>0</v>
      </c>
      <c r="F291" s="38">
        <f t="shared" si="67"/>
        <v>0</v>
      </c>
      <c r="G291" s="38">
        <f t="shared" si="68"/>
        <v>0</v>
      </c>
      <c r="H291" s="38">
        <f t="shared" si="69"/>
        <v>0</v>
      </c>
      <c r="I291" s="38">
        <f t="shared" si="70"/>
        <v>0</v>
      </c>
      <c r="J291" s="38">
        <f t="shared" si="71"/>
        <v>0</v>
      </c>
      <c r="K291" s="38">
        <f t="shared" si="72"/>
        <v>0</v>
      </c>
      <c r="L291" s="38">
        <f t="shared" si="73"/>
        <v>0</v>
      </c>
      <c r="M291" s="38">
        <f t="shared" ca="1" si="74"/>
        <v>0.79713246878045552</v>
      </c>
      <c r="N291" s="38">
        <f t="shared" ca="1" si="75"/>
        <v>0</v>
      </c>
      <c r="O291" s="95">
        <f t="shared" ca="1" si="76"/>
        <v>0</v>
      </c>
      <c r="P291" s="38">
        <f t="shared" ca="1" si="77"/>
        <v>0</v>
      </c>
      <c r="Q291" s="38">
        <f t="shared" ca="1" si="78"/>
        <v>0</v>
      </c>
      <c r="R291" s="28">
        <f t="shared" ca="1" si="79"/>
        <v>-0.79713246878045552</v>
      </c>
    </row>
    <row r="292" spans="1:18">
      <c r="A292" s="89"/>
      <c r="B292" s="89"/>
      <c r="C292" s="89"/>
      <c r="D292" s="90">
        <f t="shared" si="65"/>
        <v>0</v>
      </c>
      <c r="E292" s="90">
        <f t="shared" si="66"/>
        <v>0</v>
      </c>
      <c r="F292" s="38">
        <f t="shared" si="67"/>
        <v>0</v>
      </c>
      <c r="G292" s="38">
        <f t="shared" si="68"/>
        <v>0</v>
      </c>
      <c r="H292" s="38">
        <f t="shared" si="69"/>
        <v>0</v>
      </c>
      <c r="I292" s="38">
        <f t="shared" si="70"/>
        <v>0</v>
      </c>
      <c r="J292" s="38">
        <f t="shared" si="71"/>
        <v>0</v>
      </c>
      <c r="K292" s="38">
        <f t="shared" si="72"/>
        <v>0</v>
      </c>
      <c r="L292" s="38">
        <f t="shared" si="73"/>
        <v>0</v>
      </c>
      <c r="M292" s="38">
        <f t="shared" ca="1" si="74"/>
        <v>0.79713246878045552</v>
      </c>
      <c r="N292" s="38">
        <f t="shared" ca="1" si="75"/>
        <v>0</v>
      </c>
      <c r="O292" s="95">
        <f t="shared" ca="1" si="76"/>
        <v>0</v>
      </c>
      <c r="P292" s="38">
        <f t="shared" ca="1" si="77"/>
        <v>0</v>
      </c>
      <c r="Q292" s="38">
        <f t="shared" ca="1" si="78"/>
        <v>0</v>
      </c>
      <c r="R292" s="28">
        <f t="shared" ca="1" si="79"/>
        <v>-0.79713246878045552</v>
      </c>
    </row>
    <row r="293" spans="1:18">
      <c r="A293" s="89"/>
      <c r="B293" s="89"/>
      <c r="C293" s="89"/>
      <c r="D293" s="90">
        <f t="shared" si="65"/>
        <v>0</v>
      </c>
      <c r="E293" s="90">
        <f t="shared" si="66"/>
        <v>0</v>
      </c>
      <c r="F293" s="38">
        <f t="shared" si="67"/>
        <v>0</v>
      </c>
      <c r="G293" s="38">
        <f t="shared" si="68"/>
        <v>0</v>
      </c>
      <c r="H293" s="38">
        <f t="shared" si="69"/>
        <v>0</v>
      </c>
      <c r="I293" s="38">
        <f t="shared" si="70"/>
        <v>0</v>
      </c>
      <c r="J293" s="38">
        <f t="shared" si="71"/>
        <v>0</v>
      </c>
      <c r="K293" s="38">
        <f t="shared" si="72"/>
        <v>0</v>
      </c>
      <c r="L293" s="38">
        <f t="shared" si="73"/>
        <v>0</v>
      </c>
      <c r="M293" s="38">
        <f t="shared" ca="1" si="74"/>
        <v>0.79713246878045552</v>
      </c>
      <c r="N293" s="38">
        <f t="shared" ca="1" si="75"/>
        <v>0</v>
      </c>
      <c r="O293" s="95">
        <f t="shared" ca="1" si="76"/>
        <v>0</v>
      </c>
      <c r="P293" s="38">
        <f t="shared" ca="1" si="77"/>
        <v>0</v>
      </c>
      <c r="Q293" s="38">
        <f t="shared" ca="1" si="78"/>
        <v>0</v>
      </c>
      <c r="R293" s="28">
        <f t="shared" ca="1" si="79"/>
        <v>-0.79713246878045552</v>
      </c>
    </row>
    <row r="294" spans="1:18">
      <c r="A294" s="89"/>
      <c r="B294" s="89"/>
      <c r="C294" s="89"/>
      <c r="D294" s="90">
        <f t="shared" si="65"/>
        <v>0</v>
      </c>
      <c r="E294" s="90">
        <f t="shared" si="66"/>
        <v>0</v>
      </c>
      <c r="F294" s="38">
        <f t="shared" si="67"/>
        <v>0</v>
      </c>
      <c r="G294" s="38">
        <f t="shared" si="68"/>
        <v>0</v>
      </c>
      <c r="H294" s="38">
        <f t="shared" si="69"/>
        <v>0</v>
      </c>
      <c r="I294" s="38">
        <f t="shared" si="70"/>
        <v>0</v>
      </c>
      <c r="J294" s="38">
        <f t="shared" si="71"/>
        <v>0</v>
      </c>
      <c r="K294" s="38">
        <f t="shared" si="72"/>
        <v>0</v>
      </c>
      <c r="L294" s="38">
        <f t="shared" si="73"/>
        <v>0</v>
      </c>
      <c r="M294" s="38">
        <f t="shared" ca="1" si="74"/>
        <v>0.79713246878045552</v>
      </c>
      <c r="N294" s="38">
        <f t="shared" ca="1" si="75"/>
        <v>0</v>
      </c>
      <c r="O294" s="95">
        <f t="shared" ca="1" si="76"/>
        <v>0</v>
      </c>
      <c r="P294" s="38">
        <f t="shared" ca="1" si="77"/>
        <v>0</v>
      </c>
      <c r="Q294" s="38">
        <f t="shared" ca="1" si="78"/>
        <v>0</v>
      </c>
      <c r="R294" s="28">
        <f t="shared" ca="1" si="79"/>
        <v>-0.79713246878045552</v>
      </c>
    </row>
    <row r="295" spans="1:18">
      <c r="A295" s="89"/>
      <c r="B295" s="89"/>
      <c r="C295" s="89"/>
      <c r="D295" s="90">
        <f t="shared" si="65"/>
        <v>0</v>
      </c>
      <c r="E295" s="90">
        <f t="shared" si="66"/>
        <v>0</v>
      </c>
      <c r="F295" s="38">
        <f t="shared" si="67"/>
        <v>0</v>
      </c>
      <c r="G295" s="38">
        <f t="shared" si="68"/>
        <v>0</v>
      </c>
      <c r="H295" s="38">
        <f t="shared" si="69"/>
        <v>0</v>
      </c>
      <c r="I295" s="38">
        <f t="shared" si="70"/>
        <v>0</v>
      </c>
      <c r="J295" s="38">
        <f t="shared" si="71"/>
        <v>0</v>
      </c>
      <c r="K295" s="38">
        <f t="shared" si="72"/>
        <v>0</v>
      </c>
      <c r="L295" s="38">
        <f t="shared" si="73"/>
        <v>0</v>
      </c>
      <c r="M295" s="38">
        <f t="shared" ca="1" si="74"/>
        <v>0.79713246878045552</v>
      </c>
      <c r="N295" s="38">
        <f t="shared" ca="1" si="75"/>
        <v>0</v>
      </c>
      <c r="O295" s="95">
        <f t="shared" ca="1" si="76"/>
        <v>0</v>
      </c>
      <c r="P295" s="38">
        <f t="shared" ca="1" si="77"/>
        <v>0</v>
      </c>
      <c r="Q295" s="38">
        <f t="shared" ca="1" si="78"/>
        <v>0</v>
      </c>
      <c r="R295" s="28">
        <f t="shared" ca="1" si="79"/>
        <v>-0.79713246878045552</v>
      </c>
    </row>
    <row r="296" spans="1:18">
      <c r="A296" s="89"/>
      <c r="B296" s="89"/>
      <c r="C296" s="89"/>
      <c r="D296" s="90">
        <f t="shared" si="65"/>
        <v>0</v>
      </c>
      <c r="E296" s="90">
        <f t="shared" si="66"/>
        <v>0</v>
      </c>
      <c r="F296" s="38">
        <f t="shared" si="67"/>
        <v>0</v>
      </c>
      <c r="G296" s="38">
        <f t="shared" si="68"/>
        <v>0</v>
      </c>
      <c r="H296" s="38">
        <f t="shared" si="69"/>
        <v>0</v>
      </c>
      <c r="I296" s="38">
        <f t="shared" si="70"/>
        <v>0</v>
      </c>
      <c r="J296" s="38">
        <f t="shared" si="71"/>
        <v>0</v>
      </c>
      <c r="K296" s="38">
        <f t="shared" si="72"/>
        <v>0</v>
      </c>
      <c r="L296" s="38">
        <f t="shared" si="73"/>
        <v>0</v>
      </c>
      <c r="M296" s="38">
        <f t="shared" ca="1" si="74"/>
        <v>0.79713246878045552</v>
      </c>
      <c r="N296" s="38">
        <f t="shared" ca="1" si="75"/>
        <v>0</v>
      </c>
      <c r="O296" s="95">
        <f t="shared" ca="1" si="76"/>
        <v>0</v>
      </c>
      <c r="P296" s="38">
        <f t="shared" ca="1" si="77"/>
        <v>0</v>
      </c>
      <c r="Q296" s="38">
        <f t="shared" ca="1" si="78"/>
        <v>0</v>
      </c>
      <c r="R296" s="28">
        <f t="shared" ca="1" si="79"/>
        <v>-0.79713246878045552</v>
      </c>
    </row>
    <row r="297" spans="1:18">
      <c r="A297" s="89"/>
      <c r="B297" s="89"/>
      <c r="C297" s="89"/>
      <c r="D297" s="90">
        <f t="shared" si="65"/>
        <v>0</v>
      </c>
      <c r="E297" s="90">
        <f t="shared" si="66"/>
        <v>0</v>
      </c>
      <c r="F297" s="38">
        <f t="shared" si="67"/>
        <v>0</v>
      </c>
      <c r="G297" s="38">
        <f t="shared" si="68"/>
        <v>0</v>
      </c>
      <c r="H297" s="38">
        <f t="shared" si="69"/>
        <v>0</v>
      </c>
      <c r="I297" s="38">
        <f t="shared" si="70"/>
        <v>0</v>
      </c>
      <c r="J297" s="38">
        <f t="shared" si="71"/>
        <v>0</v>
      </c>
      <c r="K297" s="38">
        <f t="shared" si="72"/>
        <v>0</v>
      </c>
      <c r="L297" s="38">
        <f t="shared" si="73"/>
        <v>0</v>
      </c>
      <c r="M297" s="38">
        <f t="shared" ca="1" si="74"/>
        <v>0.79713246878045552</v>
      </c>
      <c r="N297" s="38">
        <f t="shared" ca="1" si="75"/>
        <v>0</v>
      </c>
      <c r="O297" s="95">
        <f t="shared" ca="1" si="76"/>
        <v>0</v>
      </c>
      <c r="P297" s="38">
        <f t="shared" ca="1" si="77"/>
        <v>0</v>
      </c>
      <c r="Q297" s="38">
        <f t="shared" ca="1" si="78"/>
        <v>0</v>
      </c>
      <c r="R297" s="28">
        <f t="shared" ca="1" si="79"/>
        <v>-0.79713246878045552</v>
      </c>
    </row>
    <row r="298" spans="1:18">
      <c r="A298" s="89"/>
      <c r="B298" s="89"/>
      <c r="C298" s="89"/>
      <c r="D298" s="90">
        <f t="shared" si="65"/>
        <v>0</v>
      </c>
      <c r="E298" s="90">
        <f t="shared" si="66"/>
        <v>0</v>
      </c>
      <c r="F298" s="38">
        <f t="shared" si="67"/>
        <v>0</v>
      </c>
      <c r="G298" s="38">
        <f t="shared" si="68"/>
        <v>0</v>
      </c>
      <c r="H298" s="38">
        <f t="shared" si="69"/>
        <v>0</v>
      </c>
      <c r="I298" s="38">
        <f t="shared" si="70"/>
        <v>0</v>
      </c>
      <c r="J298" s="38">
        <f t="shared" si="71"/>
        <v>0</v>
      </c>
      <c r="K298" s="38">
        <f t="shared" si="72"/>
        <v>0</v>
      </c>
      <c r="L298" s="38">
        <f t="shared" si="73"/>
        <v>0</v>
      </c>
      <c r="M298" s="38">
        <f t="shared" ca="1" si="74"/>
        <v>0.79713246878045552</v>
      </c>
      <c r="N298" s="38">
        <f t="shared" ca="1" si="75"/>
        <v>0</v>
      </c>
      <c r="O298" s="95">
        <f t="shared" ca="1" si="76"/>
        <v>0</v>
      </c>
      <c r="P298" s="38">
        <f t="shared" ca="1" si="77"/>
        <v>0</v>
      </c>
      <c r="Q298" s="38">
        <f t="shared" ca="1" si="78"/>
        <v>0</v>
      </c>
      <c r="R298" s="28">
        <f t="shared" ca="1" si="79"/>
        <v>-0.79713246878045552</v>
      </c>
    </row>
    <row r="299" spans="1:18">
      <c r="A299" s="89"/>
      <c r="B299" s="89"/>
      <c r="C299" s="89"/>
      <c r="D299" s="90">
        <f t="shared" si="65"/>
        <v>0</v>
      </c>
      <c r="E299" s="90">
        <f t="shared" si="66"/>
        <v>0</v>
      </c>
      <c r="F299" s="38">
        <f t="shared" si="67"/>
        <v>0</v>
      </c>
      <c r="G299" s="38">
        <f t="shared" si="68"/>
        <v>0</v>
      </c>
      <c r="H299" s="38">
        <f t="shared" si="69"/>
        <v>0</v>
      </c>
      <c r="I299" s="38">
        <f t="shared" si="70"/>
        <v>0</v>
      </c>
      <c r="J299" s="38">
        <f t="shared" si="71"/>
        <v>0</v>
      </c>
      <c r="K299" s="38">
        <f t="shared" si="72"/>
        <v>0</v>
      </c>
      <c r="L299" s="38">
        <f t="shared" si="73"/>
        <v>0</v>
      </c>
      <c r="M299" s="38">
        <f t="shared" ca="1" si="74"/>
        <v>0.79713246878045552</v>
      </c>
      <c r="N299" s="38">
        <f t="shared" ca="1" si="75"/>
        <v>0</v>
      </c>
      <c r="O299" s="95">
        <f t="shared" ca="1" si="76"/>
        <v>0</v>
      </c>
      <c r="P299" s="38">
        <f t="shared" ca="1" si="77"/>
        <v>0</v>
      </c>
      <c r="Q299" s="38">
        <f t="shared" ca="1" si="78"/>
        <v>0</v>
      </c>
      <c r="R299" s="28">
        <f t="shared" ca="1" si="79"/>
        <v>-0.79713246878045552</v>
      </c>
    </row>
    <row r="300" spans="1:18">
      <c r="A300" s="89"/>
      <c r="B300" s="89"/>
      <c r="C300" s="89"/>
      <c r="D300" s="90">
        <f t="shared" si="65"/>
        <v>0</v>
      </c>
      <c r="E300" s="90">
        <f t="shared" si="66"/>
        <v>0</v>
      </c>
      <c r="F300" s="38">
        <f t="shared" si="67"/>
        <v>0</v>
      </c>
      <c r="G300" s="38">
        <f t="shared" si="68"/>
        <v>0</v>
      </c>
      <c r="H300" s="38">
        <f t="shared" si="69"/>
        <v>0</v>
      </c>
      <c r="I300" s="38">
        <f t="shared" si="70"/>
        <v>0</v>
      </c>
      <c r="J300" s="38">
        <f t="shared" si="71"/>
        <v>0</v>
      </c>
      <c r="K300" s="38">
        <f t="shared" si="72"/>
        <v>0</v>
      </c>
      <c r="L300" s="38">
        <f t="shared" si="73"/>
        <v>0</v>
      </c>
      <c r="M300" s="38">
        <f t="shared" ca="1" si="74"/>
        <v>0.79713246878045552</v>
      </c>
      <c r="N300" s="38">
        <f t="shared" ca="1" si="75"/>
        <v>0</v>
      </c>
      <c r="O300" s="95">
        <f t="shared" ca="1" si="76"/>
        <v>0</v>
      </c>
      <c r="P300" s="38">
        <f t="shared" ca="1" si="77"/>
        <v>0</v>
      </c>
      <c r="Q300" s="38">
        <f t="shared" ca="1" si="78"/>
        <v>0</v>
      </c>
      <c r="R300" s="28">
        <f t="shared" ca="1" si="79"/>
        <v>-0.79713246878045552</v>
      </c>
    </row>
    <row r="301" spans="1:18">
      <c r="A301" s="89"/>
      <c r="B301" s="89"/>
      <c r="C301" s="89"/>
      <c r="D301" s="90">
        <f t="shared" si="65"/>
        <v>0</v>
      </c>
      <c r="E301" s="90">
        <f t="shared" si="66"/>
        <v>0</v>
      </c>
      <c r="F301" s="38">
        <f t="shared" si="67"/>
        <v>0</v>
      </c>
      <c r="G301" s="38">
        <f t="shared" si="68"/>
        <v>0</v>
      </c>
      <c r="H301" s="38">
        <f t="shared" si="69"/>
        <v>0</v>
      </c>
      <c r="I301" s="38">
        <f t="shared" si="70"/>
        <v>0</v>
      </c>
      <c r="J301" s="38">
        <f t="shared" si="71"/>
        <v>0</v>
      </c>
      <c r="K301" s="38">
        <f t="shared" si="72"/>
        <v>0</v>
      </c>
      <c r="L301" s="38">
        <f t="shared" si="73"/>
        <v>0</v>
      </c>
      <c r="M301" s="38">
        <f t="shared" ca="1" si="74"/>
        <v>0.79713246878045552</v>
      </c>
      <c r="N301" s="38">
        <f t="shared" ca="1" si="75"/>
        <v>0</v>
      </c>
      <c r="O301" s="95">
        <f t="shared" ca="1" si="76"/>
        <v>0</v>
      </c>
      <c r="P301" s="38">
        <f t="shared" ca="1" si="77"/>
        <v>0</v>
      </c>
      <c r="Q301" s="38">
        <f t="shared" ca="1" si="78"/>
        <v>0</v>
      </c>
      <c r="R301" s="28">
        <f t="shared" ca="1" si="79"/>
        <v>-0.79713246878045552</v>
      </c>
    </row>
    <row r="302" spans="1:18">
      <c r="A302" s="89"/>
      <c r="B302" s="89"/>
      <c r="C302" s="89"/>
      <c r="D302" s="90">
        <f t="shared" si="65"/>
        <v>0</v>
      </c>
      <c r="E302" s="90">
        <f t="shared" si="66"/>
        <v>0</v>
      </c>
      <c r="F302" s="38">
        <f t="shared" si="67"/>
        <v>0</v>
      </c>
      <c r="G302" s="38">
        <f t="shared" si="68"/>
        <v>0</v>
      </c>
      <c r="H302" s="38">
        <f t="shared" si="69"/>
        <v>0</v>
      </c>
      <c r="I302" s="38">
        <f t="shared" si="70"/>
        <v>0</v>
      </c>
      <c r="J302" s="38">
        <f t="shared" si="71"/>
        <v>0</v>
      </c>
      <c r="K302" s="38">
        <f t="shared" si="72"/>
        <v>0</v>
      </c>
      <c r="L302" s="38">
        <f t="shared" si="73"/>
        <v>0</v>
      </c>
      <c r="M302" s="38">
        <f t="shared" ca="1" si="74"/>
        <v>0.79713246878045552</v>
      </c>
      <c r="N302" s="38">
        <f t="shared" ca="1" si="75"/>
        <v>0</v>
      </c>
      <c r="O302" s="95">
        <f t="shared" ca="1" si="76"/>
        <v>0</v>
      </c>
      <c r="P302" s="38">
        <f t="shared" ca="1" si="77"/>
        <v>0</v>
      </c>
      <c r="Q302" s="38">
        <f t="shared" ca="1" si="78"/>
        <v>0</v>
      </c>
      <c r="R302" s="28">
        <f t="shared" ca="1" si="79"/>
        <v>-0.79713246878045552</v>
      </c>
    </row>
    <row r="303" spans="1:18">
      <c r="A303" s="89"/>
      <c r="B303" s="89"/>
      <c r="C303" s="89"/>
      <c r="D303" s="90">
        <f t="shared" si="65"/>
        <v>0</v>
      </c>
      <c r="E303" s="90">
        <f t="shared" si="66"/>
        <v>0</v>
      </c>
      <c r="F303" s="38">
        <f t="shared" si="67"/>
        <v>0</v>
      </c>
      <c r="G303" s="38">
        <f t="shared" si="68"/>
        <v>0</v>
      </c>
      <c r="H303" s="38">
        <f t="shared" si="69"/>
        <v>0</v>
      </c>
      <c r="I303" s="38">
        <f t="shared" si="70"/>
        <v>0</v>
      </c>
      <c r="J303" s="38">
        <f t="shared" si="71"/>
        <v>0</v>
      </c>
      <c r="K303" s="38">
        <f t="shared" si="72"/>
        <v>0</v>
      </c>
      <c r="L303" s="38">
        <f t="shared" si="73"/>
        <v>0</v>
      </c>
      <c r="M303" s="38">
        <f t="shared" ca="1" si="74"/>
        <v>0.79713246878045552</v>
      </c>
      <c r="N303" s="38">
        <f t="shared" ca="1" si="75"/>
        <v>0</v>
      </c>
      <c r="O303" s="95">
        <f t="shared" ca="1" si="76"/>
        <v>0</v>
      </c>
      <c r="P303" s="38">
        <f t="shared" ca="1" si="77"/>
        <v>0</v>
      </c>
      <c r="Q303" s="38">
        <f t="shared" ca="1" si="78"/>
        <v>0</v>
      </c>
      <c r="R303" s="28">
        <f t="shared" ca="1" si="79"/>
        <v>-0.79713246878045552</v>
      </c>
    </row>
    <row r="304" spans="1:18">
      <c r="A304" s="89"/>
      <c r="B304" s="89"/>
      <c r="C304" s="89"/>
      <c r="D304" s="90">
        <f t="shared" si="65"/>
        <v>0</v>
      </c>
      <c r="E304" s="90">
        <f t="shared" si="66"/>
        <v>0</v>
      </c>
      <c r="F304" s="38">
        <f t="shared" si="67"/>
        <v>0</v>
      </c>
      <c r="G304" s="38">
        <f t="shared" si="68"/>
        <v>0</v>
      </c>
      <c r="H304" s="38">
        <f t="shared" si="69"/>
        <v>0</v>
      </c>
      <c r="I304" s="38">
        <f t="shared" si="70"/>
        <v>0</v>
      </c>
      <c r="J304" s="38">
        <f t="shared" si="71"/>
        <v>0</v>
      </c>
      <c r="K304" s="38">
        <f t="shared" si="72"/>
        <v>0</v>
      </c>
      <c r="L304" s="38">
        <f t="shared" si="73"/>
        <v>0</v>
      </c>
      <c r="M304" s="38">
        <f t="shared" ca="1" si="74"/>
        <v>0.79713246878045552</v>
      </c>
      <c r="N304" s="38">
        <f t="shared" ca="1" si="75"/>
        <v>0</v>
      </c>
      <c r="O304" s="95">
        <f t="shared" ca="1" si="76"/>
        <v>0</v>
      </c>
      <c r="P304" s="38">
        <f t="shared" ca="1" si="77"/>
        <v>0</v>
      </c>
      <c r="Q304" s="38">
        <f t="shared" ca="1" si="78"/>
        <v>0</v>
      </c>
      <c r="R304" s="28">
        <f t="shared" ca="1" si="79"/>
        <v>-0.79713246878045552</v>
      </c>
    </row>
    <row r="305" spans="1:18">
      <c r="A305" s="89"/>
      <c r="B305" s="89"/>
      <c r="C305" s="89"/>
      <c r="D305" s="90">
        <f t="shared" si="65"/>
        <v>0</v>
      </c>
      <c r="E305" s="90">
        <f t="shared" si="66"/>
        <v>0</v>
      </c>
      <c r="F305" s="38">
        <f t="shared" si="67"/>
        <v>0</v>
      </c>
      <c r="G305" s="38">
        <f t="shared" si="68"/>
        <v>0</v>
      </c>
      <c r="H305" s="38">
        <f t="shared" si="69"/>
        <v>0</v>
      </c>
      <c r="I305" s="38">
        <f t="shared" si="70"/>
        <v>0</v>
      </c>
      <c r="J305" s="38">
        <f t="shared" si="71"/>
        <v>0</v>
      </c>
      <c r="K305" s="38">
        <f t="shared" si="72"/>
        <v>0</v>
      </c>
      <c r="L305" s="38">
        <f t="shared" si="73"/>
        <v>0</v>
      </c>
      <c r="M305" s="38">
        <f t="shared" ca="1" si="74"/>
        <v>0.79713246878045552</v>
      </c>
      <c r="N305" s="38">
        <f t="shared" ca="1" si="75"/>
        <v>0</v>
      </c>
      <c r="O305" s="95">
        <f t="shared" ca="1" si="76"/>
        <v>0</v>
      </c>
      <c r="P305" s="38">
        <f t="shared" ca="1" si="77"/>
        <v>0</v>
      </c>
      <c r="Q305" s="38">
        <f t="shared" ca="1" si="78"/>
        <v>0</v>
      </c>
      <c r="R305" s="28">
        <f t="shared" ca="1" si="79"/>
        <v>-0.79713246878045552</v>
      </c>
    </row>
    <row r="306" spans="1:18">
      <c r="A306" s="89"/>
      <c r="B306" s="89"/>
      <c r="C306" s="89"/>
      <c r="D306" s="90">
        <f t="shared" si="65"/>
        <v>0</v>
      </c>
      <c r="E306" s="90">
        <f t="shared" si="66"/>
        <v>0</v>
      </c>
      <c r="F306" s="38">
        <f t="shared" si="67"/>
        <v>0</v>
      </c>
      <c r="G306" s="38">
        <f t="shared" si="68"/>
        <v>0</v>
      </c>
      <c r="H306" s="38">
        <f t="shared" si="69"/>
        <v>0</v>
      </c>
      <c r="I306" s="38">
        <f t="shared" si="70"/>
        <v>0</v>
      </c>
      <c r="J306" s="38">
        <f t="shared" si="71"/>
        <v>0</v>
      </c>
      <c r="K306" s="38">
        <f t="shared" si="72"/>
        <v>0</v>
      </c>
      <c r="L306" s="38">
        <f t="shared" si="73"/>
        <v>0</v>
      </c>
      <c r="M306" s="38">
        <f t="shared" ca="1" si="74"/>
        <v>0.79713246878045552</v>
      </c>
      <c r="N306" s="38">
        <f t="shared" ca="1" si="75"/>
        <v>0</v>
      </c>
      <c r="O306" s="95">
        <f t="shared" ca="1" si="76"/>
        <v>0</v>
      </c>
      <c r="P306" s="38">
        <f t="shared" ca="1" si="77"/>
        <v>0</v>
      </c>
      <c r="Q306" s="38">
        <f t="shared" ca="1" si="78"/>
        <v>0</v>
      </c>
      <c r="R306" s="28">
        <f t="shared" ca="1" si="79"/>
        <v>-0.79713246878045552</v>
      </c>
    </row>
    <row r="307" spans="1:18">
      <c r="A307" s="89"/>
      <c r="B307" s="89"/>
      <c r="C307" s="89"/>
      <c r="D307" s="90">
        <f t="shared" si="65"/>
        <v>0</v>
      </c>
      <c r="E307" s="90">
        <f t="shared" si="66"/>
        <v>0</v>
      </c>
      <c r="F307" s="38">
        <f t="shared" si="67"/>
        <v>0</v>
      </c>
      <c r="G307" s="38">
        <f t="shared" si="68"/>
        <v>0</v>
      </c>
      <c r="H307" s="38">
        <f t="shared" si="69"/>
        <v>0</v>
      </c>
      <c r="I307" s="38">
        <f t="shared" si="70"/>
        <v>0</v>
      </c>
      <c r="J307" s="38">
        <f t="shared" si="71"/>
        <v>0</v>
      </c>
      <c r="K307" s="38">
        <f t="shared" si="72"/>
        <v>0</v>
      </c>
      <c r="L307" s="38">
        <f t="shared" si="73"/>
        <v>0</v>
      </c>
      <c r="M307" s="38">
        <f t="shared" ca="1" si="74"/>
        <v>0.79713246878045552</v>
      </c>
      <c r="N307" s="38">
        <f t="shared" ca="1" si="75"/>
        <v>0</v>
      </c>
      <c r="O307" s="95">
        <f t="shared" ca="1" si="76"/>
        <v>0</v>
      </c>
      <c r="P307" s="38">
        <f t="shared" ca="1" si="77"/>
        <v>0</v>
      </c>
      <c r="Q307" s="38">
        <f t="shared" ca="1" si="78"/>
        <v>0</v>
      </c>
      <c r="R307" s="28">
        <f t="shared" ca="1" si="79"/>
        <v>-0.79713246878045552</v>
      </c>
    </row>
    <row r="308" spans="1:18">
      <c r="A308" s="89"/>
      <c r="B308" s="89"/>
      <c r="C308" s="89"/>
      <c r="D308" s="90">
        <f t="shared" si="65"/>
        <v>0</v>
      </c>
      <c r="E308" s="90">
        <f t="shared" si="66"/>
        <v>0</v>
      </c>
      <c r="F308" s="38">
        <f t="shared" si="67"/>
        <v>0</v>
      </c>
      <c r="G308" s="38">
        <f t="shared" si="68"/>
        <v>0</v>
      </c>
      <c r="H308" s="38">
        <f t="shared" si="69"/>
        <v>0</v>
      </c>
      <c r="I308" s="38">
        <f t="shared" si="70"/>
        <v>0</v>
      </c>
      <c r="J308" s="38">
        <f t="shared" si="71"/>
        <v>0</v>
      </c>
      <c r="K308" s="38">
        <f t="shared" si="72"/>
        <v>0</v>
      </c>
      <c r="L308" s="38">
        <f t="shared" si="73"/>
        <v>0</v>
      </c>
      <c r="M308" s="38">
        <f t="shared" ca="1" si="74"/>
        <v>0.79713246878045552</v>
      </c>
      <c r="N308" s="38">
        <f t="shared" ca="1" si="75"/>
        <v>0</v>
      </c>
      <c r="O308" s="95">
        <f t="shared" ca="1" si="76"/>
        <v>0</v>
      </c>
      <c r="P308" s="38">
        <f t="shared" ca="1" si="77"/>
        <v>0</v>
      </c>
      <c r="Q308" s="38">
        <f t="shared" ca="1" si="78"/>
        <v>0</v>
      </c>
      <c r="R308" s="28">
        <f t="shared" ca="1" si="79"/>
        <v>-0.79713246878045552</v>
      </c>
    </row>
    <row r="309" spans="1:18">
      <c r="A309" s="89"/>
      <c r="B309" s="89"/>
      <c r="C309" s="89"/>
      <c r="D309" s="90">
        <f t="shared" si="65"/>
        <v>0</v>
      </c>
      <c r="E309" s="90">
        <f t="shared" si="66"/>
        <v>0</v>
      </c>
      <c r="F309" s="38">
        <f t="shared" si="67"/>
        <v>0</v>
      </c>
      <c r="G309" s="38">
        <f t="shared" si="68"/>
        <v>0</v>
      </c>
      <c r="H309" s="38">
        <f t="shared" si="69"/>
        <v>0</v>
      </c>
      <c r="I309" s="38">
        <f t="shared" si="70"/>
        <v>0</v>
      </c>
      <c r="J309" s="38">
        <f t="shared" si="71"/>
        <v>0</v>
      </c>
      <c r="K309" s="38">
        <f t="shared" si="72"/>
        <v>0</v>
      </c>
      <c r="L309" s="38">
        <f t="shared" si="73"/>
        <v>0</v>
      </c>
      <c r="M309" s="38">
        <f t="shared" ca="1" si="74"/>
        <v>0.79713246878045552</v>
      </c>
      <c r="N309" s="38">
        <f t="shared" ca="1" si="75"/>
        <v>0</v>
      </c>
      <c r="O309" s="95">
        <f t="shared" ca="1" si="76"/>
        <v>0</v>
      </c>
      <c r="P309" s="38">
        <f t="shared" ca="1" si="77"/>
        <v>0</v>
      </c>
      <c r="Q309" s="38">
        <f t="shared" ca="1" si="78"/>
        <v>0</v>
      </c>
      <c r="R309" s="28">
        <f t="shared" ca="1" si="79"/>
        <v>-0.79713246878045552</v>
      </c>
    </row>
    <row r="310" spans="1:18">
      <c r="A310" s="89"/>
      <c r="B310" s="89"/>
      <c r="C310" s="89"/>
      <c r="D310" s="90">
        <f t="shared" si="65"/>
        <v>0</v>
      </c>
      <c r="E310" s="90">
        <f t="shared" si="66"/>
        <v>0</v>
      </c>
      <c r="F310" s="38">
        <f t="shared" si="67"/>
        <v>0</v>
      </c>
      <c r="G310" s="38">
        <f t="shared" si="68"/>
        <v>0</v>
      </c>
      <c r="H310" s="38">
        <f t="shared" si="69"/>
        <v>0</v>
      </c>
      <c r="I310" s="38">
        <f t="shared" si="70"/>
        <v>0</v>
      </c>
      <c r="J310" s="38">
        <f t="shared" si="71"/>
        <v>0</v>
      </c>
      <c r="K310" s="38">
        <f t="shared" si="72"/>
        <v>0</v>
      </c>
      <c r="L310" s="38">
        <f t="shared" si="73"/>
        <v>0</v>
      </c>
      <c r="M310" s="38">
        <f t="shared" ca="1" si="74"/>
        <v>0.79713246878045552</v>
      </c>
      <c r="N310" s="38">
        <f t="shared" ca="1" si="75"/>
        <v>0</v>
      </c>
      <c r="O310" s="95">
        <f t="shared" ca="1" si="76"/>
        <v>0</v>
      </c>
      <c r="P310" s="38">
        <f t="shared" ca="1" si="77"/>
        <v>0</v>
      </c>
      <c r="Q310" s="38">
        <f t="shared" ca="1" si="78"/>
        <v>0</v>
      </c>
      <c r="R310" s="28">
        <f t="shared" ca="1" si="79"/>
        <v>-0.79713246878045552</v>
      </c>
    </row>
    <row r="311" spans="1:18">
      <c r="A311" s="89"/>
      <c r="B311" s="89"/>
      <c r="C311" s="89"/>
      <c r="D311" s="90">
        <f t="shared" si="65"/>
        <v>0</v>
      </c>
      <c r="E311" s="90">
        <f t="shared" si="66"/>
        <v>0</v>
      </c>
      <c r="F311" s="38">
        <f t="shared" si="67"/>
        <v>0</v>
      </c>
      <c r="G311" s="38">
        <f t="shared" si="68"/>
        <v>0</v>
      </c>
      <c r="H311" s="38">
        <f t="shared" si="69"/>
        <v>0</v>
      </c>
      <c r="I311" s="38">
        <f t="shared" si="70"/>
        <v>0</v>
      </c>
      <c r="J311" s="38">
        <f t="shared" si="71"/>
        <v>0</v>
      </c>
      <c r="K311" s="38">
        <f t="shared" si="72"/>
        <v>0</v>
      </c>
      <c r="L311" s="38">
        <f t="shared" si="73"/>
        <v>0</v>
      </c>
      <c r="M311" s="38">
        <f t="shared" ca="1" si="74"/>
        <v>0.79713246878045552</v>
      </c>
      <c r="N311" s="38">
        <f t="shared" ca="1" si="75"/>
        <v>0</v>
      </c>
      <c r="O311" s="95">
        <f t="shared" ca="1" si="76"/>
        <v>0</v>
      </c>
      <c r="P311" s="38">
        <f t="shared" ca="1" si="77"/>
        <v>0</v>
      </c>
      <c r="Q311" s="38">
        <f t="shared" ca="1" si="78"/>
        <v>0</v>
      </c>
      <c r="R311" s="28">
        <f t="shared" ca="1" si="79"/>
        <v>-0.79713246878045552</v>
      </c>
    </row>
    <row r="312" spans="1:18">
      <c r="A312" s="89"/>
      <c r="B312" s="89"/>
      <c r="C312" s="89"/>
      <c r="D312" s="90">
        <f t="shared" si="65"/>
        <v>0</v>
      </c>
      <c r="E312" s="90">
        <f t="shared" si="66"/>
        <v>0</v>
      </c>
      <c r="F312" s="38">
        <f t="shared" si="67"/>
        <v>0</v>
      </c>
      <c r="G312" s="38">
        <f t="shared" si="68"/>
        <v>0</v>
      </c>
      <c r="H312" s="38">
        <f t="shared" si="69"/>
        <v>0</v>
      </c>
      <c r="I312" s="38">
        <f t="shared" si="70"/>
        <v>0</v>
      </c>
      <c r="J312" s="38">
        <f t="shared" si="71"/>
        <v>0</v>
      </c>
      <c r="K312" s="38">
        <f t="shared" si="72"/>
        <v>0</v>
      </c>
      <c r="L312" s="38">
        <f t="shared" si="73"/>
        <v>0</v>
      </c>
      <c r="M312" s="38">
        <f t="shared" ca="1" si="74"/>
        <v>0.79713246878045552</v>
      </c>
      <c r="N312" s="38">
        <f t="shared" ca="1" si="75"/>
        <v>0</v>
      </c>
      <c r="O312" s="95">
        <f t="shared" ca="1" si="76"/>
        <v>0</v>
      </c>
      <c r="P312" s="38">
        <f t="shared" ca="1" si="77"/>
        <v>0</v>
      </c>
      <c r="Q312" s="38">
        <f t="shared" ca="1" si="78"/>
        <v>0</v>
      </c>
      <c r="R312" s="28">
        <f t="shared" ca="1" si="79"/>
        <v>-0.79713246878045552</v>
      </c>
    </row>
    <row r="313" spans="1:18">
      <c r="A313" s="89"/>
      <c r="B313" s="89"/>
      <c r="C313" s="89"/>
      <c r="D313" s="90">
        <f t="shared" si="65"/>
        <v>0</v>
      </c>
      <c r="E313" s="90">
        <f t="shared" si="66"/>
        <v>0</v>
      </c>
      <c r="F313" s="38">
        <f t="shared" si="67"/>
        <v>0</v>
      </c>
      <c r="G313" s="38">
        <f t="shared" si="68"/>
        <v>0</v>
      </c>
      <c r="H313" s="38">
        <f t="shared" si="69"/>
        <v>0</v>
      </c>
      <c r="I313" s="38">
        <f t="shared" si="70"/>
        <v>0</v>
      </c>
      <c r="J313" s="38">
        <f t="shared" si="71"/>
        <v>0</v>
      </c>
      <c r="K313" s="38">
        <f t="shared" si="72"/>
        <v>0</v>
      </c>
      <c r="L313" s="38">
        <f t="shared" si="73"/>
        <v>0</v>
      </c>
      <c r="M313" s="38">
        <f t="shared" ca="1" si="74"/>
        <v>0.79713246878045552</v>
      </c>
      <c r="N313" s="38">
        <f t="shared" ca="1" si="75"/>
        <v>0</v>
      </c>
      <c r="O313" s="95">
        <f t="shared" ca="1" si="76"/>
        <v>0</v>
      </c>
      <c r="P313" s="38">
        <f t="shared" ca="1" si="77"/>
        <v>0</v>
      </c>
      <c r="Q313" s="38">
        <f t="shared" ca="1" si="78"/>
        <v>0</v>
      </c>
      <c r="R313" s="28">
        <f t="shared" ca="1" si="79"/>
        <v>-0.79713246878045552</v>
      </c>
    </row>
    <row r="314" spans="1:18">
      <c r="A314" s="89"/>
      <c r="B314" s="89"/>
      <c r="C314" s="89"/>
      <c r="D314" s="90">
        <f t="shared" si="65"/>
        <v>0</v>
      </c>
      <c r="E314" s="90">
        <f t="shared" si="66"/>
        <v>0</v>
      </c>
      <c r="F314" s="38">
        <f t="shared" si="67"/>
        <v>0</v>
      </c>
      <c r="G314" s="38">
        <f t="shared" si="68"/>
        <v>0</v>
      </c>
      <c r="H314" s="38">
        <f t="shared" si="69"/>
        <v>0</v>
      </c>
      <c r="I314" s="38">
        <f t="shared" si="70"/>
        <v>0</v>
      </c>
      <c r="J314" s="38">
        <f t="shared" si="71"/>
        <v>0</v>
      </c>
      <c r="K314" s="38">
        <f t="shared" si="72"/>
        <v>0</v>
      </c>
      <c r="L314" s="38">
        <f t="shared" si="73"/>
        <v>0</v>
      </c>
      <c r="M314" s="38">
        <f t="shared" ca="1" si="74"/>
        <v>0.79713246878045552</v>
      </c>
      <c r="N314" s="38">
        <f t="shared" ca="1" si="75"/>
        <v>0</v>
      </c>
      <c r="O314" s="95">
        <f t="shared" ca="1" si="76"/>
        <v>0</v>
      </c>
      <c r="P314" s="38">
        <f t="shared" ca="1" si="77"/>
        <v>0</v>
      </c>
      <c r="Q314" s="38">
        <f t="shared" ca="1" si="78"/>
        <v>0</v>
      </c>
      <c r="R314" s="28">
        <f t="shared" ca="1" si="79"/>
        <v>-0.79713246878045552</v>
      </c>
    </row>
    <row r="315" spans="1:18">
      <c r="A315" s="89"/>
      <c r="B315" s="89"/>
      <c r="C315" s="89"/>
      <c r="D315" s="90">
        <f t="shared" si="65"/>
        <v>0</v>
      </c>
      <c r="E315" s="90">
        <f t="shared" si="66"/>
        <v>0</v>
      </c>
      <c r="F315" s="38">
        <f t="shared" si="67"/>
        <v>0</v>
      </c>
      <c r="G315" s="38">
        <f t="shared" si="68"/>
        <v>0</v>
      </c>
      <c r="H315" s="38">
        <f t="shared" si="69"/>
        <v>0</v>
      </c>
      <c r="I315" s="38">
        <f t="shared" si="70"/>
        <v>0</v>
      </c>
      <c r="J315" s="38">
        <f t="shared" si="71"/>
        <v>0</v>
      </c>
      <c r="K315" s="38">
        <f t="shared" si="72"/>
        <v>0</v>
      </c>
      <c r="L315" s="38">
        <f t="shared" si="73"/>
        <v>0</v>
      </c>
      <c r="M315" s="38">
        <f t="shared" ca="1" si="74"/>
        <v>0.79713246878045552</v>
      </c>
      <c r="N315" s="38">
        <f t="shared" ca="1" si="75"/>
        <v>0</v>
      </c>
      <c r="O315" s="95">
        <f t="shared" ca="1" si="76"/>
        <v>0</v>
      </c>
      <c r="P315" s="38">
        <f t="shared" ca="1" si="77"/>
        <v>0</v>
      </c>
      <c r="Q315" s="38">
        <f t="shared" ca="1" si="78"/>
        <v>0</v>
      </c>
      <c r="R315" s="28">
        <f t="shared" ca="1" si="79"/>
        <v>-0.79713246878045552</v>
      </c>
    </row>
    <row r="316" spans="1:18">
      <c r="A316" s="89"/>
      <c r="B316" s="89"/>
      <c r="C316" s="89"/>
      <c r="D316" s="90">
        <f t="shared" si="65"/>
        <v>0</v>
      </c>
      <c r="E316" s="90">
        <f t="shared" si="66"/>
        <v>0</v>
      </c>
      <c r="F316" s="38">
        <f t="shared" si="67"/>
        <v>0</v>
      </c>
      <c r="G316" s="38">
        <f t="shared" si="68"/>
        <v>0</v>
      </c>
      <c r="H316" s="38">
        <f t="shared" si="69"/>
        <v>0</v>
      </c>
      <c r="I316" s="38">
        <f t="shared" si="70"/>
        <v>0</v>
      </c>
      <c r="J316" s="38">
        <f t="shared" si="71"/>
        <v>0</v>
      </c>
      <c r="K316" s="38">
        <f t="shared" si="72"/>
        <v>0</v>
      </c>
      <c r="L316" s="38">
        <f t="shared" si="73"/>
        <v>0</v>
      </c>
      <c r="M316" s="38">
        <f t="shared" ca="1" si="74"/>
        <v>0.79713246878045552</v>
      </c>
      <c r="N316" s="38">
        <f t="shared" ca="1" si="75"/>
        <v>0</v>
      </c>
      <c r="O316" s="95">
        <f t="shared" ca="1" si="76"/>
        <v>0</v>
      </c>
      <c r="P316" s="38">
        <f t="shared" ca="1" si="77"/>
        <v>0</v>
      </c>
      <c r="Q316" s="38">
        <f t="shared" ca="1" si="78"/>
        <v>0</v>
      </c>
      <c r="R316" s="28">
        <f t="shared" ca="1" si="79"/>
        <v>-0.79713246878045552</v>
      </c>
    </row>
    <row r="317" spans="1:18">
      <c r="A317" s="89"/>
      <c r="B317" s="89"/>
      <c r="C317" s="89"/>
      <c r="D317" s="90">
        <f t="shared" si="65"/>
        <v>0</v>
      </c>
      <c r="E317" s="90">
        <f t="shared" si="66"/>
        <v>0</v>
      </c>
      <c r="F317" s="38">
        <f t="shared" si="67"/>
        <v>0</v>
      </c>
      <c r="G317" s="38">
        <f t="shared" si="68"/>
        <v>0</v>
      </c>
      <c r="H317" s="38">
        <f t="shared" si="69"/>
        <v>0</v>
      </c>
      <c r="I317" s="38">
        <f t="shared" si="70"/>
        <v>0</v>
      </c>
      <c r="J317" s="38">
        <f t="shared" si="71"/>
        <v>0</v>
      </c>
      <c r="K317" s="38">
        <f t="shared" si="72"/>
        <v>0</v>
      </c>
      <c r="L317" s="38">
        <f t="shared" si="73"/>
        <v>0</v>
      </c>
      <c r="M317" s="38">
        <f t="shared" ca="1" si="74"/>
        <v>0.79713246878045552</v>
      </c>
      <c r="N317" s="38">
        <f t="shared" ca="1" si="75"/>
        <v>0</v>
      </c>
      <c r="O317" s="95">
        <f t="shared" ca="1" si="76"/>
        <v>0</v>
      </c>
      <c r="P317" s="38">
        <f t="shared" ca="1" si="77"/>
        <v>0</v>
      </c>
      <c r="Q317" s="38">
        <f t="shared" ca="1" si="78"/>
        <v>0</v>
      </c>
      <c r="R317" s="28">
        <f t="shared" ca="1" si="79"/>
        <v>-0.79713246878045552</v>
      </c>
    </row>
    <row r="318" spans="1:18">
      <c r="A318" s="89"/>
      <c r="B318" s="89"/>
      <c r="C318" s="89"/>
      <c r="D318" s="90">
        <f t="shared" si="65"/>
        <v>0</v>
      </c>
      <c r="E318" s="90">
        <f t="shared" si="66"/>
        <v>0</v>
      </c>
      <c r="F318" s="38">
        <f t="shared" si="67"/>
        <v>0</v>
      </c>
      <c r="G318" s="38">
        <f t="shared" si="68"/>
        <v>0</v>
      </c>
      <c r="H318" s="38">
        <f t="shared" si="69"/>
        <v>0</v>
      </c>
      <c r="I318" s="38">
        <f t="shared" si="70"/>
        <v>0</v>
      </c>
      <c r="J318" s="38">
        <f t="shared" si="71"/>
        <v>0</v>
      </c>
      <c r="K318" s="38">
        <f t="shared" si="72"/>
        <v>0</v>
      </c>
      <c r="L318" s="38">
        <f t="shared" si="73"/>
        <v>0</v>
      </c>
      <c r="M318" s="38">
        <f t="shared" ca="1" si="74"/>
        <v>0.79713246878045552</v>
      </c>
      <c r="N318" s="38">
        <f t="shared" ca="1" si="75"/>
        <v>0</v>
      </c>
      <c r="O318" s="95">
        <f t="shared" ca="1" si="76"/>
        <v>0</v>
      </c>
      <c r="P318" s="38">
        <f t="shared" ca="1" si="77"/>
        <v>0</v>
      </c>
      <c r="Q318" s="38">
        <f t="shared" ca="1" si="78"/>
        <v>0</v>
      </c>
      <c r="R318" s="28">
        <f t="shared" ca="1" si="79"/>
        <v>-0.79713246878045552</v>
      </c>
    </row>
    <row r="319" spans="1:18">
      <c r="A319" s="89"/>
      <c r="B319" s="89"/>
      <c r="C319" s="89"/>
      <c r="D319" s="90">
        <f t="shared" si="65"/>
        <v>0</v>
      </c>
      <c r="E319" s="90">
        <f t="shared" si="66"/>
        <v>0</v>
      </c>
      <c r="F319" s="38">
        <f t="shared" si="67"/>
        <v>0</v>
      </c>
      <c r="G319" s="38">
        <f t="shared" si="68"/>
        <v>0</v>
      </c>
      <c r="H319" s="38">
        <f t="shared" si="69"/>
        <v>0</v>
      </c>
      <c r="I319" s="38">
        <f t="shared" si="70"/>
        <v>0</v>
      </c>
      <c r="J319" s="38">
        <f t="shared" si="71"/>
        <v>0</v>
      </c>
      <c r="K319" s="38">
        <f t="shared" si="72"/>
        <v>0</v>
      </c>
      <c r="L319" s="38">
        <f t="shared" si="73"/>
        <v>0</v>
      </c>
      <c r="M319" s="38">
        <f t="shared" ca="1" si="74"/>
        <v>0.79713246878045552</v>
      </c>
      <c r="N319" s="38">
        <f t="shared" ca="1" si="75"/>
        <v>0</v>
      </c>
      <c r="O319" s="95">
        <f t="shared" ca="1" si="76"/>
        <v>0</v>
      </c>
      <c r="P319" s="38">
        <f t="shared" ca="1" si="77"/>
        <v>0</v>
      </c>
      <c r="Q319" s="38">
        <f t="shared" ca="1" si="78"/>
        <v>0</v>
      </c>
      <c r="R319" s="28">
        <f t="shared" ca="1" si="79"/>
        <v>-0.79713246878045552</v>
      </c>
    </row>
    <row r="320" spans="1:18">
      <c r="A320" s="89"/>
      <c r="B320" s="89"/>
      <c r="C320" s="89"/>
      <c r="D320" s="90">
        <f t="shared" si="65"/>
        <v>0</v>
      </c>
      <c r="E320" s="90">
        <f t="shared" si="66"/>
        <v>0</v>
      </c>
      <c r="F320" s="38">
        <f t="shared" si="67"/>
        <v>0</v>
      </c>
      <c r="G320" s="38">
        <f t="shared" si="68"/>
        <v>0</v>
      </c>
      <c r="H320" s="38">
        <f t="shared" si="69"/>
        <v>0</v>
      </c>
      <c r="I320" s="38">
        <f t="shared" si="70"/>
        <v>0</v>
      </c>
      <c r="J320" s="38">
        <f t="shared" si="71"/>
        <v>0</v>
      </c>
      <c r="K320" s="38">
        <f t="shared" si="72"/>
        <v>0</v>
      </c>
      <c r="L320" s="38">
        <f t="shared" si="73"/>
        <v>0</v>
      </c>
      <c r="M320" s="38">
        <f t="shared" ca="1" si="74"/>
        <v>0.79713246878045552</v>
      </c>
      <c r="N320" s="38">
        <f t="shared" ca="1" si="75"/>
        <v>0</v>
      </c>
      <c r="O320" s="95">
        <f t="shared" ca="1" si="76"/>
        <v>0</v>
      </c>
      <c r="P320" s="38">
        <f t="shared" ca="1" si="77"/>
        <v>0</v>
      </c>
      <c r="Q320" s="38">
        <f t="shared" ca="1" si="78"/>
        <v>0</v>
      </c>
      <c r="R320" s="28">
        <f t="shared" ca="1" si="79"/>
        <v>-0.79713246878045552</v>
      </c>
    </row>
    <row r="321" spans="1:18">
      <c r="A321" s="89"/>
      <c r="B321" s="89"/>
      <c r="C321" s="89"/>
      <c r="D321" s="90">
        <f t="shared" si="65"/>
        <v>0</v>
      </c>
      <c r="E321" s="90">
        <f t="shared" si="66"/>
        <v>0</v>
      </c>
      <c r="F321" s="38">
        <f t="shared" si="67"/>
        <v>0</v>
      </c>
      <c r="G321" s="38">
        <f t="shared" si="68"/>
        <v>0</v>
      </c>
      <c r="H321" s="38">
        <f t="shared" si="69"/>
        <v>0</v>
      </c>
      <c r="I321" s="38">
        <f t="shared" si="70"/>
        <v>0</v>
      </c>
      <c r="J321" s="38">
        <f t="shared" si="71"/>
        <v>0</v>
      </c>
      <c r="K321" s="38">
        <f t="shared" si="72"/>
        <v>0</v>
      </c>
      <c r="L321" s="38">
        <f t="shared" si="73"/>
        <v>0</v>
      </c>
      <c r="M321" s="38">
        <f t="shared" ca="1" si="74"/>
        <v>0.79713246878045552</v>
      </c>
      <c r="N321" s="38">
        <f t="shared" ca="1" si="75"/>
        <v>0</v>
      </c>
      <c r="O321" s="95">
        <f t="shared" ca="1" si="76"/>
        <v>0</v>
      </c>
      <c r="P321" s="38">
        <f t="shared" ca="1" si="77"/>
        <v>0</v>
      </c>
      <c r="Q321" s="38">
        <f t="shared" ca="1" si="78"/>
        <v>0</v>
      </c>
      <c r="R321" s="28">
        <f t="shared" ca="1" si="79"/>
        <v>-0.79713246878045552</v>
      </c>
    </row>
    <row r="322" spans="1:18">
      <c r="A322" s="89"/>
      <c r="B322" s="89"/>
      <c r="C322" s="89"/>
      <c r="D322" s="90">
        <f t="shared" si="65"/>
        <v>0</v>
      </c>
      <c r="E322" s="90">
        <f t="shared" si="66"/>
        <v>0</v>
      </c>
      <c r="F322" s="38">
        <f t="shared" si="67"/>
        <v>0</v>
      </c>
      <c r="G322" s="38">
        <f t="shared" si="68"/>
        <v>0</v>
      </c>
      <c r="H322" s="38">
        <f t="shared" si="69"/>
        <v>0</v>
      </c>
      <c r="I322" s="38">
        <f t="shared" si="70"/>
        <v>0</v>
      </c>
      <c r="J322" s="38">
        <f t="shared" si="71"/>
        <v>0</v>
      </c>
      <c r="K322" s="38">
        <f t="shared" si="72"/>
        <v>0</v>
      </c>
      <c r="L322" s="38">
        <f t="shared" si="73"/>
        <v>0</v>
      </c>
      <c r="M322" s="38">
        <f t="shared" ca="1" si="74"/>
        <v>0.79713246878045552</v>
      </c>
      <c r="N322" s="38">
        <f t="shared" ca="1" si="75"/>
        <v>0</v>
      </c>
      <c r="O322" s="95">
        <f t="shared" ca="1" si="76"/>
        <v>0</v>
      </c>
      <c r="P322" s="38">
        <f t="shared" ca="1" si="77"/>
        <v>0</v>
      </c>
      <c r="Q322" s="38">
        <f t="shared" ca="1" si="78"/>
        <v>0</v>
      </c>
      <c r="R322" s="28">
        <f t="shared" ca="1" si="79"/>
        <v>-0.79713246878045552</v>
      </c>
    </row>
    <row r="323" spans="1:18">
      <c r="A323" s="89"/>
      <c r="B323" s="89"/>
      <c r="C323" s="89"/>
      <c r="D323" s="90">
        <f t="shared" si="65"/>
        <v>0</v>
      </c>
      <c r="E323" s="90">
        <f t="shared" si="66"/>
        <v>0</v>
      </c>
      <c r="F323" s="38">
        <f t="shared" si="67"/>
        <v>0</v>
      </c>
      <c r="G323" s="38">
        <f t="shared" si="68"/>
        <v>0</v>
      </c>
      <c r="H323" s="38">
        <f t="shared" si="69"/>
        <v>0</v>
      </c>
      <c r="I323" s="38">
        <f t="shared" si="70"/>
        <v>0</v>
      </c>
      <c r="J323" s="38">
        <f t="shared" si="71"/>
        <v>0</v>
      </c>
      <c r="K323" s="38">
        <f t="shared" si="72"/>
        <v>0</v>
      </c>
      <c r="L323" s="38">
        <f t="shared" si="73"/>
        <v>0</v>
      </c>
      <c r="M323" s="38">
        <f t="shared" ca="1" si="74"/>
        <v>0.79713246878045552</v>
      </c>
      <c r="N323" s="38">
        <f t="shared" ca="1" si="75"/>
        <v>0</v>
      </c>
      <c r="O323" s="95">
        <f t="shared" ca="1" si="76"/>
        <v>0</v>
      </c>
      <c r="P323" s="38">
        <f t="shared" ca="1" si="77"/>
        <v>0</v>
      </c>
      <c r="Q323" s="38">
        <f t="shared" ca="1" si="78"/>
        <v>0</v>
      </c>
      <c r="R323" s="28">
        <f t="shared" ca="1" si="79"/>
        <v>-0.79713246878045552</v>
      </c>
    </row>
    <row r="324" spans="1:18">
      <c r="A324" s="89"/>
      <c r="B324" s="89"/>
      <c r="C324" s="89"/>
      <c r="D324" s="90">
        <f t="shared" si="65"/>
        <v>0</v>
      </c>
      <c r="E324" s="90">
        <f t="shared" si="66"/>
        <v>0</v>
      </c>
      <c r="F324" s="38">
        <f t="shared" si="67"/>
        <v>0</v>
      </c>
      <c r="G324" s="38">
        <f t="shared" si="68"/>
        <v>0</v>
      </c>
      <c r="H324" s="38">
        <f t="shared" si="69"/>
        <v>0</v>
      </c>
      <c r="I324" s="38">
        <f t="shared" si="70"/>
        <v>0</v>
      </c>
      <c r="J324" s="38">
        <f t="shared" si="71"/>
        <v>0</v>
      </c>
      <c r="K324" s="38">
        <f t="shared" si="72"/>
        <v>0</v>
      </c>
      <c r="L324" s="38">
        <f t="shared" si="73"/>
        <v>0</v>
      </c>
      <c r="M324" s="38">
        <f t="shared" ca="1" si="74"/>
        <v>0.79713246878045552</v>
      </c>
      <c r="N324" s="38">
        <f t="shared" ca="1" si="75"/>
        <v>0</v>
      </c>
      <c r="O324" s="95">
        <f t="shared" ca="1" si="76"/>
        <v>0</v>
      </c>
      <c r="P324" s="38">
        <f t="shared" ca="1" si="77"/>
        <v>0</v>
      </c>
      <c r="Q324" s="38">
        <f t="shared" ca="1" si="78"/>
        <v>0</v>
      </c>
      <c r="R324" s="28">
        <f t="shared" ca="1" si="79"/>
        <v>-0.79713246878045552</v>
      </c>
    </row>
    <row r="325" spans="1:18">
      <c r="A325" s="89"/>
      <c r="B325" s="89"/>
      <c r="C325" s="89"/>
      <c r="D325" s="90">
        <f t="shared" si="65"/>
        <v>0</v>
      </c>
      <c r="E325" s="90">
        <f t="shared" si="66"/>
        <v>0</v>
      </c>
      <c r="F325" s="38">
        <f t="shared" si="67"/>
        <v>0</v>
      </c>
      <c r="G325" s="38">
        <f t="shared" si="68"/>
        <v>0</v>
      </c>
      <c r="H325" s="38">
        <f t="shared" si="69"/>
        <v>0</v>
      </c>
      <c r="I325" s="38">
        <f t="shared" si="70"/>
        <v>0</v>
      </c>
      <c r="J325" s="38">
        <f t="shared" si="71"/>
        <v>0</v>
      </c>
      <c r="K325" s="38">
        <f t="shared" si="72"/>
        <v>0</v>
      </c>
      <c r="L325" s="38">
        <f t="shared" si="73"/>
        <v>0</v>
      </c>
      <c r="M325" s="38">
        <f t="shared" ca="1" si="74"/>
        <v>0.79713246878045552</v>
      </c>
      <c r="N325" s="38">
        <f t="shared" ca="1" si="75"/>
        <v>0</v>
      </c>
      <c r="O325" s="95">
        <f t="shared" ca="1" si="76"/>
        <v>0</v>
      </c>
      <c r="P325" s="38">
        <f t="shared" ca="1" si="77"/>
        <v>0</v>
      </c>
      <c r="Q325" s="38">
        <f t="shared" ca="1" si="78"/>
        <v>0</v>
      </c>
      <c r="R325" s="28">
        <f t="shared" ca="1" si="79"/>
        <v>-0.79713246878045552</v>
      </c>
    </row>
    <row r="326" spans="1:18">
      <c r="A326" s="89"/>
      <c r="B326" s="89"/>
      <c r="C326" s="89"/>
      <c r="D326" s="90">
        <f t="shared" si="65"/>
        <v>0</v>
      </c>
      <c r="E326" s="90">
        <f t="shared" si="66"/>
        <v>0</v>
      </c>
      <c r="F326" s="38">
        <f t="shared" si="67"/>
        <v>0</v>
      </c>
      <c r="G326" s="38">
        <f t="shared" si="68"/>
        <v>0</v>
      </c>
      <c r="H326" s="38">
        <f t="shared" si="69"/>
        <v>0</v>
      </c>
      <c r="I326" s="38">
        <f t="shared" si="70"/>
        <v>0</v>
      </c>
      <c r="J326" s="38">
        <f t="shared" si="71"/>
        <v>0</v>
      </c>
      <c r="K326" s="38">
        <f t="shared" si="72"/>
        <v>0</v>
      </c>
      <c r="L326" s="38">
        <f t="shared" si="73"/>
        <v>0</v>
      </c>
      <c r="M326" s="38">
        <f t="shared" ca="1" si="74"/>
        <v>0.79713246878045552</v>
      </c>
      <c r="N326" s="38">
        <f t="shared" ca="1" si="75"/>
        <v>0</v>
      </c>
      <c r="O326" s="95">
        <f t="shared" ca="1" si="76"/>
        <v>0</v>
      </c>
      <c r="P326" s="38">
        <f t="shared" ca="1" si="77"/>
        <v>0</v>
      </c>
      <c r="Q326" s="38">
        <f t="shared" ca="1" si="78"/>
        <v>0</v>
      </c>
      <c r="R326" s="28">
        <f t="shared" ca="1" si="79"/>
        <v>-0.79713246878045552</v>
      </c>
    </row>
    <row r="327" spans="1:18">
      <c r="A327" s="89"/>
      <c r="B327" s="89"/>
      <c r="C327" s="89"/>
      <c r="D327" s="90">
        <f t="shared" si="65"/>
        <v>0</v>
      </c>
      <c r="E327" s="90">
        <f t="shared" si="66"/>
        <v>0</v>
      </c>
      <c r="F327" s="38">
        <f t="shared" si="67"/>
        <v>0</v>
      </c>
      <c r="G327" s="38">
        <f t="shared" si="68"/>
        <v>0</v>
      </c>
      <c r="H327" s="38">
        <f t="shared" si="69"/>
        <v>0</v>
      </c>
      <c r="I327" s="38">
        <f t="shared" si="70"/>
        <v>0</v>
      </c>
      <c r="J327" s="38">
        <f t="shared" si="71"/>
        <v>0</v>
      </c>
      <c r="K327" s="38">
        <f t="shared" si="72"/>
        <v>0</v>
      </c>
      <c r="L327" s="38">
        <f t="shared" si="73"/>
        <v>0</v>
      </c>
      <c r="M327" s="38">
        <f t="shared" ca="1" si="74"/>
        <v>0.79713246878045552</v>
      </c>
      <c r="N327" s="38">
        <f t="shared" ca="1" si="75"/>
        <v>0</v>
      </c>
      <c r="O327" s="95">
        <f t="shared" ca="1" si="76"/>
        <v>0</v>
      </c>
      <c r="P327" s="38">
        <f t="shared" ca="1" si="77"/>
        <v>0</v>
      </c>
      <c r="Q327" s="38">
        <f t="shared" ca="1" si="78"/>
        <v>0</v>
      </c>
      <c r="R327" s="28">
        <f t="shared" ca="1" si="79"/>
        <v>-0.79713246878045552</v>
      </c>
    </row>
    <row r="328" spans="1:18">
      <c r="A328" s="89"/>
      <c r="B328" s="89"/>
      <c r="C328" s="89"/>
      <c r="D328" s="90">
        <f t="shared" si="65"/>
        <v>0</v>
      </c>
      <c r="E328" s="90">
        <f t="shared" si="66"/>
        <v>0</v>
      </c>
      <c r="F328" s="38">
        <f t="shared" si="67"/>
        <v>0</v>
      </c>
      <c r="G328" s="38">
        <f t="shared" si="68"/>
        <v>0</v>
      </c>
      <c r="H328" s="38">
        <f t="shared" si="69"/>
        <v>0</v>
      </c>
      <c r="I328" s="38">
        <f t="shared" si="70"/>
        <v>0</v>
      </c>
      <c r="J328" s="38">
        <f t="shared" si="71"/>
        <v>0</v>
      </c>
      <c r="K328" s="38">
        <f t="shared" si="72"/>
        <v>0</v>
      </c>
      <c r="L328" s="38">
        <f t="shared" si="73"/>
        <v>0</v>
      </c>
      <c r="M328" s="38">
        <f t="shared" ca="1" si="74"/>
        <v>0.79713246878045552</v>
      </c>
      <c r="N328" s="38">
        <f t="shared" ca="1" si="75"/>
        <v>0</v>
      </c>
      <c r="O328" s="95">
        <f t="shared" ca="1" si="76"/>
        <v>0</v>
      </c>
      <c r="P328" s="38">
        <f t="shared" ca="1" si="77"/>
        <v>0</v>
      </c>
      <c r="Q328" s="38">
        <f t="shared" ca="1" si="78"/>
        <v>0</v>
      </c>
      <c r="R328" s="28">
        <f t="shared" ca="1" si="79"/>
        <v>-0.79713246878045552</v>
      </c>
    </row>
    <row r="329" spans="1:18">
      <c r="A329" s="89"/>
      <c r="B329" s="89"/>
      <c r="C329" s="89"/>
      <c r="D329" s="90">
        <f t="shared" si="65"/>
        <v>0</v>
      </c>
      <c r="E329" s="90">
        <f t="shared" si="66"/>
        <v>0</v>
      </c>
      <c r="F329" s="38">
        <f t="shared" si="67"/>
        <v>0</v>
      </c>
      <c r="G329" s="38">
        <f t="shared" si="68"/>
        <v>0</v>
      </c>
      <c r="H329" s="38">
        <f t="shared" si="69"/>
        <v>0</v>
      </c>
      <c r="I329" s="38">
        <f t="shared" si="70"/>
        <v>0</v>
      </c>
      <c r="J329" s="38">
        <f t="shared" si="71"/>
        <v>0</v>
      </c>
      <c r="K329" s="38">
        <f t="shared" si="72"/>
        <v>0</v>
      </c>
      <c r="L329" s="38">
        <f t="shared" si="73"/>
        <v>0</v>
      </c>
      <c r="M329" s="38">
        <f t="shared" ca="1" si="74"/>
        <v>0.79713246878045552</v>
      </c>
      <c r="N329" s="38">
        <f t="shared" ca="1" si="75"/>
        <v>0</v>
      </c>
      <c r="O329" s="95">
        <f t="shared" ca="1" si="76"/>
        <v>0</v>
      </c>
      <c r="P329" s="38">
        <f t="shared" ca="1" si="77"/>
        <v>0</v>
      </c>
      <c r="Q329" s="38">
        <f t="shared" ca="1" si="78"/>
        <v>0</v>
      </c>
      <c r="R329" s="28">
        <f t="shared" ca="1" si="79"/>
        <v>-0.79713246878045552</v>
      </c>
    </row>
    <row r="330" spans="1:18">
      <c r="A330" s="89"/>
      <c r="B330" s="89"/>
      <c r="C330" s="89"/>
      <c r="D330" s="90">
        <f t="shared" si="65"/>
        <v>0</v>
      </c>
      <c r="E330" s="90">
        <f t="shared" si="66"/>
        <v>0</v>
      </c>
      <c r="F330" s="38">
        <f t="shared" si="67"/>
        <v>0</v>
      </c>
      <c r="G330" s="38">
        <f t="shared" si="68"/>
        <v>0</v>
      </c>
      <c r="H330" s="38">
        <f t="shared" si="69"/>
        <v>0</v>
      </c>
      <c r="I330" s="38">
        <f t="shared" si="70"/>
        <v>0</v>
      </c>
      <c r="J330" s="38">
        <f t="shared" si="71"/>
        <v>0</v>
      </c>
      <c r="K330" s="38">
        <f t="shared" si="72"/>
        <v>0</v>
      </c>
      <c r="L330" s="38">
        <f t="shared" si="73"/>
        <v>0</v>
      </c>
      <c r="M330" s="38">
        <f t="shared" ca="1" si="74"/>
        <v>0.79713246878045552</v>
      </c>
      <c r="N330" s="38">
        <f t="shared" ca="1" si="75"/>
        <v>0</v>
      </c>
      <c r="O330" s="95">
        <f t="shared" ca="1" si="76"/>
        <v>0</v>
      </c>
      <c r="P330" s="38">
        <f t="shared" ca="1" si="77"/>
        <v>0</v>
      </c>
      <c r="Q330" s="38">
        <f t="shared" ca="1" si="78"/>
        <v>0</v>
      </c>
      <c r="R330" s="28">
        <f t="shared" ca="1" si="79"/>
        <v>-0.79713246878045552</v>
      </c>
    </row>
    <row r="331" spans="1:18">
      <c r="A331" s="89"/>
      <c r="B331" s="89"/>
      <c r="C331" s="89"/>
      <c r="D331" s="90">
        <f t="shared" si="65"/>
        <v>0</v>
      </c>
      <c r="E331" s="90">
        <f t="shared" si="66"/>
        <v>0</v>
      </c>
      <c r="F331" s="38">
        <f t="shared" si="67"/>
        <v>0</v>
      </c>
      <c r="G331" s="38">
        <f t="shared" si="68"/>
        <v>0</v>
      </c>
      <c r="H331" s="38">
        <f t="shared" si="69"/>
        <v>0</v>
      </c>
      <c r="I331" s="38">
        <f t="shared" si="70"/>
        <v>0</v>
      </c>
      <c r="J331" s="38">
        <f t="shared" si="71"/>
        <v>0</v>
      </c>
      <c r="K331" s="38">
        <f t="shared" si="72"/>
        <v>0</v>
      </c>
      <c r="L331" s="38">
        <f t="shared" si="73"/>
        <v>0</v>
      </c>
      <c r="M331" s="38">
        <f t="shared" ca="1" si="74"/>
        <v>0.79713246878045552</v>
      </c>
      <c r="N331" s="38">
        <f t="shared" ca="1" si="75"/>
        <v>0</v>
      </c>
      <c r="O331" s="95">
        <f t="shared" ca="1" si="76"/>
        <v>0</v>
      </c>
      <c r="P331" s="38">
        <f t="shared" ca="1" si="77"/>
        <v>0</v>
      </c>
      <c r="Q331" s="38">
        <f t="shared" ca="1" si="78"/>
        <v>0</v>
      </c>
      <c r="R331" s="28">
        <f t="shared" ca="1" si="79"/>
        <v>-0.79713246878045552</v>
      </c>
    </row>
    <row r="332" spans="1:18">
      <c r="A332" s="89"/>
      <c r="B332" s="89"/>
      <c r="C332" s="89"/>
      <c r="D332" s="90">
        <f t="shared" si="65"/>
        <v>0</v>
      </c>
      <c r="E332" s="90">
        <f t="shared" si="66"/>
        <v>0</v>
      </c>
      <c r="F332" s="38">
        <f t="shared" si="67"/>
        <v>0</v>
      </c>
      <c r="G332" s="38">
        <f t="shared" si="68"/>
        <v>0</v>
      </c>
      <c r="H332" s="38">
        <f t="shared" si="69"/>
        <v>0</v>
      </c>
      <c r="I332" s="38">
        <f t="shared" si="70"/>
        <v>0</v>
      </c>
      <c r="J332" s="38">
        <f t="shared" si="71"/>
        <v>0</v>
      </c>
      <c r="K332" s="38">
        <f t="shared" si="72"/>
        <v>0</v>
      </c>
      <c r="L332" s="38">
        <f t="shared" si="73"/>
        <v>0</v>
      </c>
      <c r="M332" s="38">
        <f t="shared" ca="1" si="74"/>
        <v>0.79713246878045552</v>
      </c>
      <c r="N332" s="38">
        <f t="shared" ca="1" si="75"/>
        <v>0</v>
      </c>
      <c r="O332" s="95">
        <f t="shared" ca="1" si="76"/>
        <v>0</v>
      </c>
      <c r="P332" s="38">
        <f t="shared" ca="1" si="77"/>
        <v>0</v>
      </c>
      <c r="Q332" s="38">
        <f t="shared" ca="1" si="78"/>
        <v>0</v>
      </c>
      <c r="R332" s="28">
        <f t="shared" ca="1" si="79"/>
        <v>-0.79713246878045552</v>
      </c>
    </row>
    <row r="333" spans="1:18">
      <c r="A333" s="89"/>
      <c r="B333" s="89"/>
      <c r="C333" s="89"/>
      <c r="D333" s="90">
        <f t="shared" si="65"/>
        <v>0</v>
      </c>
      <c r="E333" s="90">
        <f t="shared" si="66"/>
        <v>0</v>
      </c>
      <c r="F333" s="38">
        <f t="shared" si="67"/>
        <v>0</v>
      </c>
      <c r="G333" s="38">
        <f t="shared" si="68"/>
        <v>0</v>
      </c>
      <c r="H333" s="38">
        <f t="shared" si="69"/>
        <v>0</v>
      </c>
      <c r="I333" s="38">
        <f t="shared" si="70"/>
        <v>0</v>
      </c>
      <c r="J333" s="38">
        <f t="shared" si="71"/>
        <v>0</v>
      </c>
      <c r="K333" s="38">
        <f t="shared" si="72"/>
        <v>0</v>
      </c>
      <c r="L333" s="38">
        <f t="shared" si="73"/>
        <v>0</v>
      </c>
      <c r="M333" s="38">
        <f t="shared" ca="1" si="74"/>
        <v>0.79713246878045552</v>
      </c>
      <c r="N333" s="38">
        <f t="shared" ca="1" si="75"/>
        <v>0</v>
      </c>
      <c r="O333" s="95">
        <f t="shared" ca="1" si="76"/>
        <v>0</v>
      </c>
      <c r="P333" s="38">
        <f t="shared" ca="1" si="77"/>
        <v>0</v>
      </c>
      <c r="Q333" s="38">
        <f t="shared" ca="1" si="78"/>
        <v>0</v>
      </c>
      <c r="R333" s="28">
        <f t="shared" ca="1" si="79"/>
        <v>-0.79713246878045552</v>
      </c>
    </row>
    <row r="334" spans="1:18">
      <c r="A334" s="89"/>
      <c r="B334" s="89"/>
      <c r="C334" s="89"/>
      <c r="D334" s="90">
        <f t="shared" si="65"/>
        <v>0</v>
      </c>
      <c r="E334" s="90">
        <f t="shared" si="66"/>
        <v>0</v>
      </c>
      <c r="F334" s="38">
        <f t="shared" si="67"/>
        <v>0</v>
      </c>
      <c r="G334" s="38">
        <f t="shared" si="68"/>
        <v>0</v>
      </c>
      <c r="H334" s="38">
        <f t="shared" si="69"/>
        <v>0</v>
      </c>
      <c r="I334" s="38">
        <f t="shared" si="70"/>
        <v>0</v>
      </c>
      <c r="J334" s="38">
        <f t="shared" si="71"/>
        <v>0</v>
      </c>
      <c r="K334" s="38">
        <f t="shared" si="72"/>
        <v>0</v>
      </c>
      <c r="L334" s="38">
        <f t="shared" si="73"/>
        <v>0</v>
      </c>
      <c r="M334" s="38">
        <f t="shared" ca="1" si="74"/>
        <v>0.79713246878045552</v>
      </c>
      <c r="N334" s="38">
        <f t="shared" ca="1" si="75"/>
        <v>0</v>
      </c>
      <c r="O334" s="95">
        <f t="shared" ca="1" si="76"/>
        <v>0</v>
      </c>
      <c r="P334" s="38">
        <f t="shared" ca="1" si="77"/>
        <v>0</v>
      </c>
      <c r="Q334" s="38">
        <f t="shared" ca="1" si="78"/>
        <v>0</v>
      </c>
      <c r="R334" s="28">
        <f t="shared" ca="1" si="79"/>
        <v>-0.79713246878045552</v>
      </c>
    </row>
    <row r="335" spans="1:18">
      <c r="A335" s="89"/>
      <c r="B335" s="89"/>
      <c r="C335" s="89"/>
      <c r="D335" s="90">
        <f t="shared" si="65"/>
        <v>0</v>
      </c>
      <c r="E335" s="90">
        <f t="shared" si="66"/>
        <v>0</v>
      </c>
      <c r="F335" s="38">
        <f t="shared" si="67"/>
        <v>0</v>
      </c>
      <c r="G335" s="38">
        <f t="shared" si="68"/>
        <v>0</v>
      </c>
      <c r="H335" s="38">
        <f t="shared" si="69"/>
        <v>0</v>
      </c>
      <c r="I335" s="38">
        <f t="shared" si="70"/>
        <v>0</v>
      </c>
      <c r="J335" s="38">
        <f t="shared" si="71"/>
        <v>0</v>
      </c>
      <c r="K335" s="38">
        <f t="shared" si="72"/>
        <v>0</v>
      </c>
      <c r="L335" s="38">
        <f t="shared" si="73"/>
        <v>0</v>
      </c>
      <c r="M335" s="38">
        <f t="shared" ca="1" si="74"/>
        <v>0.79713246878045552</v>
      </c>
      <c r="N335" s="38">
        <f t="shared" ca="1" si="75"/>
        <v>0</v>
      </c>
      <c r="O335" s="95">
        <f t="shared" ca="1" si="76"/>
        <v>0</v>
      </c>
      <c r="P335" s="38">
        <f t="shared" ca="1" si="77"/>
        <v>0</v>
      </c>
      <c r="Q335" s="38">
        <f t="shared" ca="1" si="78"/>
        <v>0</v>
      </c>
      <c r="R335" s="28">
        <f t="shared" ca="1" si="79"/>
        <v>-0.79713246878045552</v>
      </c>
    </row>
    <row r="336" spans="1:18">
      <c r="A336" s="89"/>
      <c r="B336" s="89"/>
      <c r="C336" s="89"/>
      <c r="D336" s="90">
        <f t="shared" si="65"/>
        <v>0</v>
      </c>
      <c r="E336" s="90">
        <f t="shared" si="66"/>
        <v>0</v>
      </c>
      <c r="F336" s="38">
        <f t="shared" si="67"/>
        <v>0</v>
      </c>
      <c r="G336" s="38">
        <f t="shared" si="68"/>
        <v>0</v>
      </c>
      <c r="H336" s="38">
        <f t="shared" si="69"/>
        <v>0</v>
      </c>
      <c r="I336" s="38">
        <f t="shared" si="70"/>
        <v>0</v>
      </c>
      <c r="J336" s="38">
        <f t="shared" si="71"/>
        <v>0</v>
      </c>
      <c r="K336" s="38">
        <f t="shared" si="72"/>
        <v>0</v>
      </c>
      <c r="L336" s="38">
        <f t="shared" si="73"/>
        <v>0</v>
      </c>
      <c r="M336" s="38">
        <f t="shared" ca="1" si="74"/>
        <v>0.79713246878045552</v>
      </c>
      <c r="N336" s="38">
        <f t="shared" ca="1" si="75"/>
        <v>0</v>
      </c>
      <c r="O336" s="95">
        <f t="shared" ca="1" si="76"/>
        <v>0</v>
      </c>
      <c r="P336" s="38">
        <f t="shared" ca="1" si="77"/>
        <v>0</v>
      </c>
      <c r="Q336" s="38">
        <f t="shared" ca="1" si="78"/>
        <v>0</v>
      </c>
      <c r="R336" s="28">
        <f t="shared" ca="1" si="79"/>
        <v>-0.79713246878045552</v>
      </c>
    </row>
    <row r="337" spans="1:18">
      <c r="A337" s="89"/>
      <c r="B337" s="89"/>
      <c r="C337" s="89"/>
      <c r="D337" s="90">
        <f t="shared" si="65"/>
        <v>0</v>
      </c>
      <c r="E337" s="90">
        <f t="shared" si="66"/>
        <v>0</v>
      </c>
      <c r="F337" s="38">
        <f t="shared" si="67"/>
        <v>0</v>
      </c>
      <c r="G337" s="38">
        <f t="shared" si="68"/>
        <v>0</v>
      </c>
      <c r="H337" s="38">
        <f t="shared" si="69"/>
        <v>0</v>
      </c>
      <c r="I337" s="38">
        <f t="shared" si="70"/>
        <v>0</v>
      </c>
      <c r="J337" s="38">
        <f t="shared" si="71"/>
        <v>0</v>
      </c>
      <c r="K337" s="38">
        <f t="shared" si="72"/>
        <v>0</v>
      </c>
      <c r="L337" s="38">
        <f t="shared" si="73"/>
        <v>0</v>
      </c>
      <c r="M337" s="38">
        <f t="shared" ca="1" si="74"/>
        <v>0.79713246878045552</v>
      </c>
      <c r="N337" s="38">
        <f t="shared" ca="1" si="75"/>
        <v>0</v>
      </c>
      <c r="O337" s="95">
        <f t="shared" ca="1" si="76"/>
        <v>0</v>
      </c>
      <c r="P337" s="38">
        <f t="shared" ca="1" si="77"/>
        <v>0</v>
      </c>
      <c r="Q337" s="38">
        <f t="shared" ca="1" si="78"/>
        <v>0</v>
      </c>
      <c r="R337" s="28">
        <f t="shared" ca="1" si="79"/>
        <v>-0.79713246878045552</v>
      </c>
    </row>
    <row r="338" spans="1:18">
      <c r="A338" s="89"/>
      <c r="B338" s="89"/>
      <c r="C338" s="89"/>
      <c r="D338" s="90">
        <f t="shared" si="65"/>
        <v>0</v>
      </c>
      <c r="E338" s="90">
        <f t="shared" si="66"/>
        <v>0</v>
      </c>
      <c r="F338" s="38">
        <f t="shared" si="67"/>
        <v>0</v>
      </c>
      <c r="G338" s="38">
        <f t="shared" si="68"/>
        <v>0</v>
      </c>
      <c r="H338" s="38">
        <f t="shared" si="69"/>
        <v>0</v>
      </c>
      <c r="I338" s="38">
        <f t="shared" si="70"/>
        <v>0</v>
      </c>
      <c r="J338" s="38">
        <f t="shared" si="71"/>
        <v>0</v>
      </c>
      <c r="K338" s="38">
        <f t="shared" si="72"/>
        <v>0</v>
      </c>
      <c r="L338" s="38">
        <f t="shared" si="73"/>
        <v>0</v>
      </c>
      <c r="M338" s="38">
        <f t="shared" ca="1" si="74"/>
        <v>0.79713246878045552</v>
      </c>
      <c r="N338" s="38">
        <f t="shared" ca="1" si="75"/>
        <v>0</v>
      </c>
      <c r="O338" s="95">
        <f t="shared" ca="1" si="76"/>
        <v>0</v>
      </c>
      <c r="P338" s="38">
        <f t="shared" ca="1" si="77"/>
        <v>0</v>
      </c>
      <c r="Q338" s="38">
        <f t="shared" ca="1" si="78"/>
        <v>0</v>
      </c>
      <c r="R338" s="28">
        <f t="shared" ca="1" si="79"/>
        <v>-0.79713246878045552</v>
      </c>
    </row>
    <row r="339" spans="1:18">
      <c r="A339" s="89"/>
      <c r="B339" s="89"/>
      <c r="C339" s="89"/>
      <c r="D339" s="90">
        <f t="shared" si="65"/>
        <v>0</v>
      </c>
      <c r="E339" s="90">
        <f t="shared" si="66"/>
        <v>0</v>
      </c>
      <c r="F339" s="38">
        <f t="shared" si="67"/>
        <v>0</v>
      </c>
      <c r="G339" s="38">
        <f t="shared" si="68"/>
        <v>0</v>
      </c>
      <c r="H339" s="38">
        <f t="shared" si="69"/>
        <v>0</v>
      </c>
      <c r="I339" s="38">
        <f t="shared" si="70"/>
        <v>0</v>
      </c>
      <c r="J339" s="38">
        <f t="shared" si="71"/>
        <v>0</v>
      </c>
      <c r="K339" s="38">
        <f t="shared" si="72"/>
        <v>0</v>
      </c>
      <c r="L339" s="38">
        <f t="shared" si="73"/>
        <v>0</v>
      </c>
      <c r="M339" s="38">
        <f t="shared" ca="1" si="74"/>
        <v>0.79713246878045552</v>
      </c>
      <c r="N339" s="38">
        <f t="shared" ca="1" si="75"/>
        <v>0</v>
      </c>
      <c r="O339" s="95">
        <f t="shared" ca="1" si="76"/>
        <v>0</v>
      </c>
      <c r="P339" s="38">
        <f t="shared" ca="1" si="77"/>
        <v>0</v>
      </c>
      <c r="Q339" s="38">
        <f t="shared" ca="1" si="78"/>
        <v>0</v>
      </c>
      <c r="R339" s="28">
        <f t="shared" ca="1" si="79"/>
        <v>-0.79713246878045552</v>
      </c>
    </row>
    <row r="340" spans="1:18">
      <c r="A340" s="89"/>
      <c r="B340" s="89"/>
      <c r="C340" s="89"/>
      <c r="D340" s="90">
        <f t="shared" si="65"/>
        <v>0</v>
      </c>
      <c r="E340" s="90">
        <f t="shared" si="66"/>
        <v>0</v>
      </c>
      <c r="F340" s="38">
        <f t="shared" si="67"/>
        <v>0</v>
      </c>
      <c r="G340" s="38">
        <f t="shared" si="68"/>
        <v>0</v>
      </c>
      <c r="H340" s="38">
        <f t="shared" si="69"/>
        <v>0</v>
      </c>
      <c r="I340" s="38">
        <f t="shared" si="70"/>
        <v>0</v>
      </c>
      <c r="J340" s="38">
        <f t="shared" si="71"/>
        <v>0</v>
      </c>
      <c r="K340" s="38">
        <f t="shared" si="72"/>
        <v>0</v>
      </c>
      <c r="L340" s="38">
        <f t="shared" si="73"/>
        <v>0</v>
      </c>
      <c r="M340" s="38">
        <f t="shared" ca="1" si="74"/>
        <v>0.79713246878045552</v>
      </c>
      <c r="N340" s="38">
        <f t="shared" ca="1" si="75"/>
        <v>0</v>
      </c>
      <c r="O340" s="95">
        <f t="shared" ca="1" si="76"/>
        <v>0</v>
      </c>
      <c r="P340" s="38">
        <f t="shared" ca="1" si="77"/>
        <v>0</v>
      </c>
      <c r="Q340" s="38">
        <f t="shared" ca="1" si="78"/>
        <v>0</v>
      </c>
      <c r="R340" s="28">
        <f t="shared" ca="1" si="79"/>
        <v>-0.79713246878045552</v>
      </c>
    </row>
    <row r="341" spans="1:18">
      <c r="A341" s="89"/>
      <c r="B341" s="89"/>
      <c r="C341" s="89"/>
      <c r="D341" s="90">
        <f t="shared" si="65"/>
        <v>0</v>
      </c>
      <c r="E341" s="90">
        <f t="shared" si="66"/>
        <v>0</v>
      </c>
      <c r="F341" s="38">
        <f t="shared" si="67"/>
        <v>0</v>
      </c>
      <c r="G341" s="38">
        <f t="shared" si="68"/>
        <v>0</v>
      </c>
      <c r="H341" s="38">
        <f t="shared" si="69"/>
        <v>0</v>
      </c>
      <c r="I341" s="38">
        <f t="shared" si="70"/>
        <v>0</v>
      </c>
      <c r="J341" s="38">
        <f t="shared" si="71"/>
        <v>0</v>
      </c>
      <c r="K341" s="38">
        <f t="shared" si="72"/>
        <v>0</v>
      </c>
      <c r="L341" s="38">
        <f t="shared" si="73"/>
        <v>0</v>
      </c>
      <c r="M341" s="38">
        <f t="shared" ca="1" si="74"/>
        <v>0.79713246878045552</v>
      </c>
      <c r="N341" s="38">
        <f ca="1">C341*(M341-E341)^2</f>
        <v>0</v>
      </c>
      <c r="O341" s="95">
        <f t="shared" ca="1" si="76"/>
        <v>0</v>
      </c>
      <c r="P341" s="38">
        <f ca="1">(-C341*O$2+O$4*F341-O$5*H341)^2</f>
        <v>0</v>
      </c>
      <c r="Q341" s="38">
        <f t="shared" ca="1" si="78"/>
        <v>0</v>
      </c>
      <c r="R341" s="28">
        <f t="shared" ca="1" si="79"/>
        <v>-0.79713246878045552</v>
      </c>
    </row>
    <row r="342" spans="1:18">
      <c r="A342" s="89"/>
      <c r="B342" s="89"/>
      <c r="C342" s="89"/>
      <c r="D342" s="90">
        <f t="shared" si="65"/>
        <v>0</v>
      </c>
      <c r="E342" s="90">
        <f t="shared" si="66"/>
        <v>0</v>
      </c>
      <c r="F342" s="38">
        <f t="shared" si="67"/>
        <v>0</v>
      </c>
      <c r="G342" s="38">
        <f t="shared" si="68"/>
        <v>0</v>
      </c>
      <c r="H342" s="38">
        <f t="shared" si="69"/>
        <v>0</v>
      </c>
      <c r="I342" s="38">
        <f t="shared" si="70"/>
        <v>0</v>
      </c>
      <c r="J342" s="38">
        <f t="shared" si="71"/>
        <v>0</v>
      </c>
      <c r="K342" s="38">
        <f t="shared" si="72"/>
        <v>0</v>
      </c>
      <c r="L342" s="38">
        <f t="shared" si="73"/>
        <v>0</v>
      </c>
      <c r="M342" s="38">
        <f t="shared" ca="1" si="74"/>
        <v>0.79713246878045552</v>
      </c>
      <c r="N342" s="38">
        <f ca="1">C342*(M342-E342)^2</f>
        <v>0</v>
      </c>
      <c r="O342" s="95">
        <f t="shared" ca="1" si="76"/>
        <v>0</v>
      </c>
      <c r="P342" s="38">
        <f ca="1">(-C342*O$2+O$4*F342-O$5*H342)^2</f>
        <v>0</v>
      </c>
      <c r="Q342" s="38">
        <f t="shared" ca="1" si="78"/>
        <v>0</v>
      </c>
      <c r="R342" s="28">
        <f t="shared" ca="1" si="79"/>
        <v>-0.79713246878045552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B341"/>
  <sheetViews>
    <sheetView workbookViewId="0">
      <selection activeCell="E9" sqref="E9:G9"/>
    </sheetView>
  </sheetViews>
  <sheetFormatPr defaultRowHeight="12.75"/>
  <cols>
    <col min="1" max="1" width="9.140625" style="28"/>
    <col min="2" max="2" width="10.7109375" style="28" customWidth="1"/>
    <col min="3" max="6" width="9.140625" style="28"/>
    <col min="7" max="7" width="10.7109375" style="28" customWidth="1"/>
    <col min="8" max="13" width="9.140625" style="28"/>
    <col min="14" max="14" width="12.140625" style="28" customWidth="1"/>
    <col min="15" max="15" width="11" style="28" customWidth="1"/>
    <col min="16" max="16384" width="9.140625" style="28"/>
  </cols>
  <sheetData>
    <row r="1" spans="1:28" ht="18.75" thickBot="1">
      <c r="A1" s="56" t="s">
        <v>61</v>
      </c>
      <c r="D1" s="35" t="s">
        <v>131</v>
      </c>
      <c r="M1" s="57" t="s">
        <v>62</v>
      </c>
      <c r="N1" s="28" t="s">
        <v>63</v>
      </c>
      <c r="O1" s="28">
        <f ca="1">H18*J18-I18*I18</f>
        <v>255076.00124846399</v>
      </c>
      <c r="P1" s="28" t="s">
        <v>141</v>
      </c>
      <c r="U1" s="5" t="s">
        <v>119</v>
      </c>
      <c r="V1" s="88" t="s">
        <v>121</v>
      </c>
      <c r="AA1" s="28">
        <v>1</v>
      </c>
      <c r="AB1" s="28" t="s">
        <v>64</v>
      </c>
    </row>
    <row r="2" spans="1:28">
      <c r="A2" s="29" t="s">
        <v>164</v>
      </c>
      <c r="M2" s="57" t="s">
        <v>65</v>
      </c>
      <c r="N2" s="28" t="s">
        <v>66</v>
      </c>
      <c r="O2" s="28">
        <f ca="1">+F18*J18-H18*I18</f>
        <v>130823.81174921431</v>
      </c>
      <c r="P2" s="28" t="s">
        <v>142</v>
      </c>
      <c r="U2" s="28">
        <v>0</v>
      </c>
      <c r="V2" s="28">
        <f t="shared" ref="V2:V21" ca="1" si="0">+E$4+E$5*U2+E$6*U2^2</f>
        <v>0.74007592986952386</v>
      </c>
      <c r="AA2" s="28">
        <v>2</v>
      </c>
      <c r="AB2" s="28" t="s">
        <v>67</v>
      </c>
    </row>
    <row r="3" spans="1:28" ht="13.5" thickBot="1">
      <c r="A3" s="28" t="s">
        <v>68</v>
      </c>
      <c r="B3" s="2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M3" s="57" t="s">
        <v>74</v>
      </c>
      <c r="N3" s="28" t="s">
        <v>75</v>
      </c>
      <c r="O3" s="28">
        <f ca="1">+F18*I18-H18*H18</f>
        <v>16283.048404813046</v>
      </c>
      <c r="P3" s="28" t="s">
        <v>143</v>
      </c>
      <c r="U3" s="28">
        <v>0.25</v>
      </c>
      <c r="V3" s="28">
        <f t="shared" ca="1" si="0"/>
        <v>0.65043428721244301</v>
      </c>
      <c r="AA3" s="28">
        <v>3</v>
      </c>
      <c r="AB3" s="28" t="s">
        <v>76</v>
      </c>
    </row>
    <row r="4" spans="1:28">
      <c r="A4" s="28" t="s">
        <v>77</v>
      </c>
      <c r="B4" s="28" t="s">
        <v>78</v>
      </c>
      <c r="D4" s="59" t="s">
        <v>79</v>
      </c>
      <c r="E4" s="60">
        <f ca="1">(G18*O1-K18*O2+L18*O3)/O7</f>
        <v>0.74007592986952386</v>
      </c>
      <c r="F4" s="61">
        <f ca="1">+E7/O7*O18</f>
        <v>3.4395830445105051E-3</v>
      </c>
      <c r="G4" s="62">
        <f>+B18</f>
        <v>1</v>
      </c>
      <c r="H4" s="63">
        <f ca="1">ABS(F4/E4)</f>
        <v>4.6476083138076215E-3</v>
      </c>
      <c r="M4" s="57" t="s">
        <v>80</v>
      </c>
      <c r="N4" s="28" t="s">
        <v>81</v>
      </c>
      <c r="O4" s="28">
        <f ca="1">+C18*J18-H18*H18</f>
        <v>78467.506241322961</v>
      </c>
      <c r="P4" s="28" t="s">
        <v>144</v>
      </c>
      <c r="U4" s="28">
        <v>0.5</v>
      </c>
      <c r="V4" s="28">
        <f t="shared" ca="1" si="0"/>
        <v>0.56628731252798525</v>
      </c>
      <c r="AA4" s="28">
        <v>4</v>
      </c>
      <c r="AB4" s="28" t="s">
        <v>82</v>
      </c>
    </row>
    <row r="5" spans="1:28">
      <c r="A5" s="28" t="s">
        <v>83</v>
      </c>
      <c r="B5" s="64">
        <v>40323</v>
      </c>
      <c r="D5" s="65" t="s">
        <v>84</v>
      </c>
      <c r="E5" s="66">
        <f ca="1">+(-G18*O2+K18*O4-L18*O5)/O7</f>
        <v>-0.36955590657356979</v>
      </c>
      <c r="F5" s="67">
        <f ca="1">P18*E7/O7</f>
        <v>3.4508582193728079E-3</v>
      </c>
      <c r="G5" s="68">
        <f>+B18/A18</f>
        <v>1E-4</v>
      </c>
      <c r="H5" s="63">
        <f ca="1">ABS(F5/E5)</f>
        <v>9.3378516159254629E-3</v>
      </c>
      <c r="M5" s="57" t="s">
        <v>85</v>
      </c>
      <c r="N5" s="28" t="s">
        <v>86</v>
      </c>
      <c r="O5" s="28">
        <f ca="1">+C18*I18-F18*H18</f>
        <v>10808.50616495451</v>
      </c>
      <c r="P5" s="28" t="s">
        <v>145</v>
      </c>
      <c r="U5" s="28">
        <v>0.75</v>
      </c>
      <c r="V5" s="28">
        <f t="shared" ca="1" si="0"/>
        <v>0.48763500581615077</v>
      </c>
      <c r="AA5" s="28">
        <v>5</v>
      </c>
      <c r="AB5" s="28" t="s">
        <v>87</v>
      </c>
    </row>
    <row r="6" spans="1:28" ht="13.5" thickBot="1">
      <c r="D6" s="69" t="s">
        <v>88</v>
      </c>
      <c r="E6" s="70">
        <f ca="1">+(G18*O3-K18*O5+L18*O6)/O7</f>
        <v>4.3957343780985293E-2</v>
      </c>
      <c r="F6" s="71">
        <f ca="1">Q18*E7/O7</f>
        <v>6.0596219742713371E-4</v>
      </c>
      <c r="G6" s="72">
        <f>+B18/A18^2</f>
        <v>1E-8</v>
      </c>
      <c r="H6" s="63">
        <f ca="1">ABS(F6/E6)</f>
        <v>1.378523234812145E-2</v>
      </c>
      <c r="M6" s="73" t="s">
        <v>89</v>
      </c>
      <c r="N6" s="74" t="s">
        <v>90</v>
      </c>
      <c r="O6" s="74">
        <f ca="1">+C18*H18-F18*F18</f>
        <v>1573.873813570739</v>
      </c>
      <c r="P6" s="28" t="s">
        <v>146</v>
      </c>
      <c r="U6" s="28">
        <v>1</v>
      </c>
      <c r="V6" s="28">
        <f t="shared" ca="1" si="0"/>
        <v>0.41447736707693938</v>
      </c>
      <c r="AA6" s="28">
        <v>6</v>
      </c>
      <c r="AB6" s="28" t="s">
        <v>91</v>
      </c>
    </row>
    <row r="7" spans="1:28">
      <c r="D7" s="76" t="s">
        <v>92</v>
      </c>
      <c r="E7" s="77">
        <f ca="1">SQRT(N18/(B15-3))</f>
        <v>6.6217305087668439E-3</v>
      </c>
      <c r="G7" s="78">
        <f>+B22</f>
        <v>0.72902700000122422</v>
      </c>
      <c r="M7" s="57" t="s">
        <v>93</v>
      </c>
      <c r="N7" s="79" t="s">
        <v>94</v>
      </c>
      <c r="O7" s="28">
        <f ca="1">+C18*O1-F18*O2+H18*O3</f>
        <v>99317.675172232091</v>
      </c>
      <c r="U7" s="28">
        <v>1.25</v>
      </c>
      <c r="V7" s="28">
        <f t="shared" ca="1" si="0"/>
        <v>0.34681439631035116</v>
      </c>
      <c r="AA7" s="28">
        <v>7</v>
      </c>
      <c r="AB7" s="28" t="s">
        <v>95</v>
      </c>
    </row>
    <row r="8" spans="1:28">
      <c r="A8" s="75">
        <v>21</v>
      </c>
      <c r="B8" s="28" t="s">
        <v>99</v>
      </c>
      <c r="C8" s="91">
        <v>21</v>
      </c>
      <c r="D8" s="76" t="s">
        <v>134</v>
      </c>
      <c r="F8" s="92">
        <f ca="1">CORREL(INDIRECT(E12):INDIRECT(E13),INDIRECT(M12):INDIRECT(M13))</f>
        <v>0.99009183680941204</v>
      </c>
      <c r="G8" s="77"/>
      <c r="K8" s="78"/>
      <c r="N8" s="79"/>
      <c r="U8" s="28">
        <v>1.5</v>
      </c>
      <c r="V8" s="28">
        <f t="shared" ca="1" si="0"/>
        <v>0.28464609351638614</v>
      </c>
      <c r="AA8" s="28">
        <v>8</v>
      </c>
      <c r="AB8" s="28" t="s">
        <v>96</v>
      </c>
    </row>
    <row r="9" spans="1:28">
      <c r="A9" s="75">
        <f>20+COUNT(A21:A1448)</f>
        <v>126</v>
      </c>
      <c r="B9" s="28" t="s">
        <v>101</v>
      </c>
      <c r="C9" s="96">
        <f>A9</f>
        <v>126</v>
      </c>
      <c r="E9" s="80">
        <f ca="1">E6*G6</f>
        <v>4.3957343780985294E-10</v>
      </c>
      <c r="F9" s="81">
        <f ca="1">H6</f>
        <v>1.378523234812145E-2</v>
      </c>
      <c r="G9" s="82">
        <f ca="1">F8</f>
        <v>0.99009183680941204</v>
      </c>
      <c r="K9" s="78"/>
      <c r="N9" s="79"/>
      <c r="U9" s="28">
        <v>1.75</v>
      </c>
      <c r="V9" s="28">
        <f t="shared" ca="1" si="0"/>
        <v>0.22797245869504415</v>
      </c>
      <c r="AA9" s="28">
        <v>9</v>
      </c>
      <c r="AB9" s="28" t="s">
        <v>25</v>
      </c>
    </row>
    <row r="10" spans="1:28">
      <c r="A10" s="43" t="s">
        <v>3</v>
      </c>
      <c r="B10" s="42">
        <f>Active!C8</f>
        <v>0.57902699999999996</v>
      </c>
      <c r="C10" s="85" t="s">
        <v>151</v>
      </c>
      <c r="D10" s="28" t="s">
        <v>135</v>
      </c>
      <c r="E10" s="28">
        <f ca="1">2*E9*365.2422/B10</f>
        <v>5.5455365462140409E-7</v>
      </c>
      <c r="F10" s="28">
        <f ca="1">E10*F9</f>
        <v>7.6446509784559498E-9</v>
      </c>
      <c r="G10" s="28" t="s">
        <v>136</v>
      </c>
      <c r="U10" s="28">
        <v>2</v>
      </c>
      <c r="V10" s="28">
        <f t="shared" ca="1" si="0"/>
        <v>0.17679349184632545</v>
      </c>
      <c r="AA10" s="28">
        <v>10</v>
      </c>
      <c r="AB10" s="28" t="s">
        <v>97</v>
      </c>
    </row>
    <row r="11" spans="1:28">
      <c r="A11" s="83"/>
      <c r="B11" s="83"/>
      <c r="U11" s="28">
        <v>2.25</v>
      </c>
      <c r="V11" s="28">
        <f t="shared" ca="1" si="0"/>
        <v>0.13110919297022991</v>
      </c>
      <c r="AA11" s="28">
        <v>11</v>
      </c>
      <c r="AB11" s="28" t="s">
        <v>98</v>
      </c>
    </row>
    <row r="12" spans="1:28">
      <c r="C12" s="30" t="str">
        <f t="shared" ref="C12:F13" si="1">C$15&amp;$C8</f>
        <v>C21</v>
      </c>
      <c r="D12" s="30" t="str">
        <f t="shared" si="1"/>
        <v>D21</v>
      </c>
      <c r="E12" s="30" t="str">
        <f t="shared" si="1"/>
        <v>E21</v>
      </c>
      <c r="F12" s="30" t="str">
        <f t="shared" si="1"/>
        <v>F21</v>
      </c>
      <c r="G12" s="30" t="str">
        <f t="shared" ref="G12:Q12" si="2">G15&amp;$C8</f>
        <v>G21</v>
      </c>
      <c r="H12" s="30" t="str">
        <f t="shared" si="2"/>
        <v>H21</v>
      </c>
      <c r="I12" s="30" t="str">
        <f t="shared" si="2"/>
        <v>I21</v>
      </c>
      <c r="J12" s="30" t="str">
        <f t="shared" si="2"/>
        <v>J21</v>
      </c>
      <c r="K12" s="30" t="str">
        <f t="shared" si="2"/>
        <v>K21</v>
      </c>
      <c r="L12" s="30" t="str">
        <f t="shared" si="2"/>
        <v>L21</v>
      </c>
      <c r="M12" s="30" t="str">
        <f t="shared" si="2"/>
        <v>M21</v>
      </c>
      <c r="N12" s="30" t="str">
        <f t="shared" si="2"/>
        <v>N21</v>
      </c>
      <c r="O12" s="30" t="str">
        <f t="shared" si="2"/>
        <v>O21</v>
      </c>
      <c r="P12" s="30" t="str">
        <f t="shared" si="2"/>
        <v>P21</v>
      </c>
      <c r="Q12" s="30" t="str">
        <f t="shared" si="2"/>
        <v>Q21</v>
      </c>
      <c r="U12" s="28">
        <v>2.5</v>
      </c>
      <c r="V12" s="28">
        <f t="shared" ca="1" si="0"/>
        <v>9.0919562066757442E-2</v>
      </c>
      <c r="AA12" s="28">
        <v>12</v>
      </c>
      <c r="AB12" s="28" t="s">
        <v>100</v>
      </c>
    </row>
    <row r="13" spans="1:28">
      <c r="C13" s="30" t="str">
        <f t="shared" si="1"/>
        <v>C126</v>
      </c>
      <c r="D13" s="30" t="str">
        <f t="shared" si="1"/>
        <v>D126</v>
      </c>
      <c r="E13" s="30" t="str">
        <f t="shared" si="1"/>
        <v>E126</v>
      </c>
      <c r="F13" s="30" t="str">
        <f t="shared" si="1"/>
        <v>F126</v>
      </c>
      <c r="G13" s="30" t="str">
        <f t="shared" ref="G13:Q13" si="3">G$15&amp;$C9</f>
        <v>G126</v>
      </c>
      <c r="H13" s="30" t="str">
        <f t="shared" si="3"/>
        <v>H126</v>
      </c>
      <c r="I13" s="30" t="str">
        <f t="shared" si="3"/>
        <v>I126</v>
      </c>
      <c r="J13" s="30" t="str">
        <f t="shared" si="3"/>
        <v>J126</v>
      </c>
      <c r="K13" s="30" t="str">
        <f t="shared" si="3"/>
        <v>K126</v>
      </c>
      <c r="L13" s="30" t="str">
        <f t="shared" si="3"/>
        <v>L126</v>
      </c>
      <c r="M13" s="30" t="str">
        <f t="shared" si="3"/>
        <v>M126</v>
      </c>
      <c r="N13" s="30" t="str">
        <f t="shared" si="3"/>
        <v>N126</v>
      </c>
      <c r="O13" s="30" t="str">
        <f t="shared" si="3"/>
        <v>O126</v>
      </c>
      <c r="P13" s="30" t="str">
        <f t="shared" si="3"/>
        <v>P126</v>
      </c>
      <c r="Q13" s="30" t="str">
        <f t="shared" si="3"/>
        <v>Q126</v>
      </c>
      <c r="U13" s="28">
        <v>2.75</v>
      </c>
      <c r="V13" s="28">
        <f t="shared" ca="1" si="0"/>
        <v>5.6224599135908104E-2</v>
      </c>
      <c r="AA13" s="28">
        <v>13</v>
      </c>
      <c r="AB13" s="28" t="s">
        <v>102</v>
      </c>
    </row>
    <row r="14" spans="1:28">
      <c r="O14" s="79"/>
      <c r="U14" s="28">
        <v>3</v>
      </c>
      <c r="V14" s="28">
        <f t="shared" ca="1" si="0"/>
        <v>2.7024304177682201E-2</v>
      </c>
      <c r="AA14" s="28">
        <v>14</v>
      </c>
      <c r="AB14" s="28" t="s">
        <v>103</v>
      </c>
    </row>
    <row r="15" spans="1:28">
      <c r="A15" s="35" t="s">
        <v>107</v>
      </c>
      <c r="B15" s="35">
        <f>C9-C8+1</f>
        <v>106</v>
      </c>
      <c r="C15" s="30" t="str">
        <f t="shared" ref="C15:Q15" si="4">VLOOKUP(C16,$AA1:$AB26,2,FALSE)</f>
        <v>C</v>
      </c>
      <c r="D15" s="30" t="str">
        <f t="shared" si="4"/>
        <v>D</v>
      </c>
      <c r="E15" s="30" t="str">
        <f t="shared" si="4"/>
        <v>E</v>
      </c>
      <c r="F15" s="30" t="str">
        <f t="shared" si="4"/>
        <v>F</v>
      </c>
      <c r="G15" s="30" t="str">
        <f t="shared" si="4"/>
        <v>G</v>
      </c>
      <c r="H15" s="30" t="str">
        <f t="shared" si="4"/>
        <v>H</v>
      </c>
      <c r="I15" s="30" t="str">
        <f t="shared" si="4"/>
        <v>I</v>
      </c>
      <c r="J15" s="30" t="str">
        <f t="shared" si="4"/>
        <v>J</v>
      </c>
      <c r="K15" s="30" t="str">
        <f t="shared" si="4"/>
        <v>K</v>
      </c>
      <c r="L15" s="30" t="str">
        <f t="shared" si="4"/>
        <v>L</v>
      </c>
      <c r="M15" s="30" t="str">
        <f t="shared" si="4"/>
        <v>M</v>
      </c>
      <c r="N15" s="30" t="str">
        <f t="shared" si="4"/>
        <v>N</v>
      </c>
      <c r="O15" s="30" t="str">
        <f t="shared" si="4"/>
        <v>O</v>
      </c>
      <c r="P15" s="30" t="str">
        <f t="shared" si="4"/>
        <v>P</v>
      </c>
      <c r="Q15" s="30" t="str">
        <f t="shared" si="4"/>
        <v>Q</v>
      </c>
      <c r="U15" s="28">
        <v>3.25</v>
      </c>
      <c r="V15" s="28">
        <f t="shared" ca="1" si="0"/>
        <v>3.318677192079178E-3</v>
      </c>
      <c r="AA15" s="28">
        <v>15</v>
      </c>
      <c r="AB15" s="28" t="s">
        <v>104</v>
      </c>
    </row>
    <row r="16" spans="1:28">
      <c r="A16" s="30"/>
      <c r="B16" s="83"/>
      <c r="C16" s="30">
        <f>COLUMN()</f>
        <v>3</v>
      </c>
      <c r="D16" s="30">
        <f>COLUMN()</f>
        <v>4</v>
      </c>
      <c r="E16" s="30">
        <f>COLUMN()</f>
        <v>5</v>
      </c>
      <c r="F16" s="30">
        <f>COLUMN()</f>
        <v>6</v>
      </c>
      <c r="G16" s="30">
        <f>COLUMN()</f>
        <v>7</v>
      </c>
      <c r="H16" s="30">
        <f>COLUMN()</f>
        <v>8</v>
      </c>
      <c r="I16" s="30">
        <f>COLUMN()</f>
        <v>9</v>
      </c>
      <c r="J16" s="30">
        <f>COLUMN()</f>
        <v>10</v>
      </c>
      <c r="K16" s="30">
        <f>COLUMN()</f>
        <v>11</v>
      </c>
      <c r="L16" s="30">
        <f>COLUMN()</f>
        <v>12</v>
      </c>
      <c r="M16" s="30">
        <f>COLUMN()</f>
        <v>13</v>
      </c>
      <c r="N16" s="30">
        <f>COLUMN()</f>
        <v>14</v>
      </c>
      <c r="O16" s="30">
        <f>COLUMN()</f>
        <v>15</v>
      </c>
      <c r="P16" s="30">
        <f>COLUMN()</f>
        <v>16</v>
      </c>
      <c r="Q16" s="30">
        <f>COLUMN()</f>
        <v>17</v>
      </c>
      <c r="U16" s="28">
        <v>3.5</v>
      </c>
      <c r="V16" s="28">
        <f t="shared" ca="1" si="0"/>
        <v>-1.4892281820900632E-2</v>
      </c>
      <c r="AA16" s="28">
        <v>16</v>
      </c>
      <c r="AB16" s="28" t="s">
        <v>105</v>
      </c>
    </row>
    <row r="17" spans="1:28">
      <c r="A17" s="35" t="s">
        <v>106</v>
      </c>
      <c r="U17" s="28">
        <v>3.75</v>
      </c>
      <c r="V17" s="28">
        <f t="shared" ca="1" si="0"/>
        <v>-2.7608572861257064E-2</v>
      </c>
      <c r="AA17" s="28">
        <v>17</v>
      </c>
      <c r="AB17" s="28" t="s">
        <v>108</v>
      </c>
    </row>
    <row r="18" spans="1:28">
      <c r="A18" s="84">
        <v>10000</v>
      </c>
      <c r="B18" s="84">
        <v>1</v>
      </c>
      <c r="C18" s="28">
        <f ca="1">SUM(INDIRECT(C12):INDIRECT(C13))</f>
        <v>67.2</v>
      </c>
      <c r="D18" s="93">
        <f ca="1">SUM(INDIRECT(D12):INDIRECT(D13))</f>
        <v>381.27360000000022</v>
      </c>
      <c r="E18" s="93">
        <f ca="1">SUM(INDIRECT(E12):INDIRECT(E13))</f>
        <v>6.8219580001750728</v>
      </c>
      <c r="F18" s="35">
        <f ca="1">SUM(INDIRECT(F12):INDIRECT(F13))</f>
        <v>301.10191750000007</v>
      </c>
      <c r="G18" s="35">
        <f ca="1">SUM(INDIRECT(G12):INDIRECT(G13))</f>
        <v>-1.2066627248463191</v>
      </c>
      <c r="H18" s="35">
        <f ca="1">SUM(INDIRECT(H12):INDIRECT(H13))</f>
        <v>1372.5630734486247</v>
      </c>
      <c r="I18" s="35">
        <f ca="1">SUM(INDIRECT(I12):INDIRECT(I13))</f>
        <v>6310.8613016373338</v>
      </c>
      <c r="J18" s="35">
        <f ca="1">SUM(INDIRECT(J12):INDIRECT(J13))</f>
        <v>29202.334774346094</v>
      </c>
      <c r="K18" s="35">
        <f ca="1">SUM(INDIRECT(K12):INDIRECT(K13))</f>
        <v>-6.9918095681839034</v>
      </c>
      <c r="L18" s="35">
        <f ca="1">SUM(INDIRECT(L12):INDIRECT(L13))</f>
        <v>-32.758107816091517</v>
      </c>
      <c r="N18" s="28">
        <f ca="1">SUM(INDIRECT(N12):INDIRECT(N13))</f>
        <v>4.516273437865561E-3</v>
      </c>
      <c r="O18" s="28">
        <f ca="1">SQRT(SUM(INDIRECT(O12):INDIRECT(O13)))</f>
        <v>51589.443437834692</v>
      </c>
      <c r="P18" s="28">
        <f ca="1">SQRT(SUM(INDIRECT(P12):INDIRECT(P13)))</f>
        <v>51758.556957782646</v>
      </c>
      <c r="Q18" s="28">
        <f ca="1">SQRT(SUM(INDIRECT(Q12):INDIRECT(Q13)))</f>
        <v>9088.675024004835</v>
      </c>
      <c r="U18" s="28">
        <v>4</v>
      </c>
      <c r="V18" s="28">
        <f t="shared" ca="1" si="0"/>
        <v>-3.4830195928990615E-2</v>
      </c>
      <c r="AA18" s="28">
        <v>18</v>
      </c>
      <c r="AB18" s="28" t="s">
        <v>109</v>
      </c>
    </row>
    <row r="19" spans="1:28">
      <c r="A19" s="85" t="s">
        <v>110</v>
      </c>
      <c r="F19" s="86" t="s">
        <v>111</v>
      </c>
      <c r="G19" s="86" t="s">
        <v>112</v>
      </c>
      <c r="H19" s="86" t="s">
        <v>113</v>
      </c>
      <c r="I19" s="86" t="s">
        <v>114</v>
      </c>
      <c r="J19" s="86" t="s">
        <v>115</v>
      </c>
      <c r="K19" s="86" t="s">
        <v>116</v>
      </c>
      <c r="L19" s="86" t="s">
        <v>117</v>
      </c>
      <c r="M19" s="87"/>
      <c r="N19" s="87"/>
      <c r="O19" s="87"/>
      <c r="P19" s="87"/>
      <c r="Q19" s="87"/>
      <c r="U19" s="28">
        <v>4.25</v>
      </c>
      <c r="V19" s="28">
        <f t="shared" ca="1" si="0"/>
        <v>-3.6557151024100953E-2</v>
      </c>
      <c r="AA19" s="28">
        <v>19</v>
      </c>
      <c r="AB19" s="28" t="s">
        <v>118</v>
      </c>
    </row>
    <row r="20" spans="1:28" ht="15" thickBot="1">
      <c r="A20" s="5" t="s">
        <v>119</v>
      </c>
      <c r="B20" s="5" t="s">
        <v>120</v>
      </c>
      <c r="C20" s="5" t="s">
        <v>137</v>
      </c>
      <c r="D20" s="5" t="s">
        <v>119</v>
      </c>
      <c r="E20" s="5" t="s">
        <v>120</v>
      </c>
      <c r="F20" s="5" t="s">
        <v>138</v>
      </c>
      <c r="G20" s="5" t="s">
        <v>139</v>
      </c>
      <c r="H20" s="5" t="s">
        <v>147</v>
      </c>
      <c r="I20" s="5" t="s">
        <v>148</v>
      </c>
      <c r="J20" s="5" t="s">
        <v>149</v>
      </c>
      <c r="K20" s="52" t="s">
        <v>140</v>
      </c>
      <c r="L20" s="5" t="s">
        <v>150</v>
      </c>
      <c r="M20" s="88" t="s">
        <v>121</v>
      </c>
      <c r="N20" s="52" t="s">
        <v>132</v>
      </c>
      <c r="O20" s="52" t="s">
        <v>122</v>
      </c>
      <c r="P20" s="52" t="s">
        <v>123</v>
      </c>
      <c r="Q20" s="52" t="s">
        <v>124</v>
      </c>
      <c r="R20" s="51" t="s">
        <v>125</v>
      </c>
      <c r="U20" s="28">
        <v>4.5</v>
      </c>
      <c r="V20" s="28">
        <f t="shared" ca="1" si="0"/>
        <v>-3.2789438146587968E-2</v>
      </c>
      <c r="AA20" s="28">
        <v>20</v>
      </c>
      <c r="AB20" s="28" t="s">
        <v>126</v>
      </c>
    </row>
    <row r="21" spans="1:28">
      <c r="A21" s="89">
        <v>-1.5</v>
      </c>
      <c r="B21" s="89">
        <v>0.86854049999965355</v>
      </c>
      <c r="C21" s="94">
        <v>0.05</v>
      </c>
      <c r="D21" s="90">
        <f t="shared" ref="D21:D83" si="5">A21/A$18</f>
        <v>-1.4999999999999999E-4</v>
      </c>
      <c r="E21" s="90">
        <f t="shared" ref="E21:E83" si="6">B21/B$18</f>
        <v>0.86854049999965355</v>
      </c>
      <c r="F21" s="38">
        <f t="shared" ref="F21:F83" si="7">$C21*D21</f>
        <v>-7.4999999999999993E-6</v>
      </c>
      <c r="G21" s="38">
        <f t="shared" ref="G21:G83" si="8">$C21*E21</f>
        <v>4.3427024999982682E-2</v>
      </c>
      <c r="H21" s="38">
        <f t="shared" ref="H21:H83" si="9">C21*D21*D21</f>
        <v>1.1249999999999997E-9</v>
      </c>
      <c r="I21" s="38">
        <f t="shared" ref="I21:I83" si="10">C21*D21*D21*D21</f>
        <v>-1.6874999999999994E-13</v>
      </c>
      <c r="J21" s="38">
        <f t="shared" ref="J21:J83" si="11">C21*D21*D21*D21*D21</f>
        <v>2.5312499999999989E-17</v>
      </c>
      <c r="K21" s="38">
        <f t="shared" ref="K21:K83" si="12">C21*E21*D21</f>
        <v>-6.5140537499974015E-6</v>
      </c>
      <c r="L21" s="38">
        <f t="shared" ref="L21:L83" si="13">C21*E21*D21*D21</f>
        <v>9.7710806249961014E-10</v>
      </c>
      <c r="M21" s="38">
        <f t="shared" ref="M21:M83" ca="1" si="14">+E$4+E$5*D21+E$6*D21^2</f>
        <v>0.74013136424455006</v>
      </c>
      <c r="N21" s="38">
        <f t="shared" ref="N21:N83" ca="1" si="15">C21*(M21-E21)^2</f>
        <v>8.2444530726862985E-4</v>
      </c>
      <c r="O21" s="95">
        <f t="shared" ref="O21:O83" ca="1" si="16">(C21*O$1-O$2*F21+O$3*H21)^2</f>
        <v>162684444.97334939</v>
      </c>
      <c r="P21" s="38">
        <f t="shared" ref="P21:P83" ca="1" si="17">(-C21*O$2+O$4*F21-O$5*H21)^2</f>
        <v>42794873.870613463</v>
      </c>
      <c r="Q21" s="38">
        <f t="shared" ref="Q21:Q83" ca="1" si="18">+(C21*O$3-F21*O$5+H21*O$6)^2</f>
        <v>662976.16941022815</v>
      </c>
      <c r="R21" s="28">
        <f t="shared" ref="R21:R83" ca="1" si="19">+E21-M21</f>
        <v>0.12840913575510349</v>
      </c>
      <c r="U21" s="28">
        <v>4.75</v>
      </c>
      <c r="V21" s="28">
        <f t="shared" ca="1" si="0"/>
        <v>-2.3527057296451992E-2</v>
      </c>
      <c r="AA21" s="28">
        <v>21</v>
      </c>
      <c r="AB21" s="28" t="s">
        <v>127</v>
      </c>
    </row>
    <row r="22" spans="1:28">
      <c r="A22" s="89">
        <v>-1</v>
      </c>
      <c r="B22" s="89">
        <v>0.72902700000122422</v>
      </c>
      <c r="C22" s="89">
        <v>0.05</v>
      </c>
      <c r="D22" s="90">
        <f t="shared" si="5"/>
        <v>-1E-4</v>
      </c>
      <c r="E22" s="90">
        <f t="shared" si="6"/>
        <v>0.72902700000122422</v>
      </c>
      <c r="F22" s="38">
        <f t="shared" si="7"/>
        <v>-5.0000000000000004E-6</v>
      </c>
      <c r="G22" s="38">
        <f t="shared" si="8"/>
        <v>3.6451350000061215E-2</v>
      </c>
      <c r="H22" s="38">
        <f t="shared" si="9"/>
        <v>5.0000000000000003E-10</v>
      </c>
      <c r="I22" s="38">
        <f t="shared" si="10"/>
        <v>-5.0000000000000008E-14</v>
      </c>
      <c r="J22" s="38">
        <f t="shared" si="11"/>
        <v>5.0000000000000011E-18</v>
      </c>
      <c r="K22" s="38">
        <f t="shared" si="12"/>
        <v>-3.6451350000061219E-6</v>
      </c>
      <c r="L22" s="38">
        <f t="shared" si="13"/>
        <v>3.6451350000061221E-10</v>
      </c>
      <c r="M22" s="38">
        <f t="shared" ca="1" si="14"/>
        <v>0.74011288589975466</v>
      </c>
      <c r="N22" s="38">
        <f t="shared" ca="1" si="15"/>
        <v>6.1448433077617974E-6</v>
      </c>
      <c r="O22" s="95">
        <f t="shared" ca="1" si="16"/>
        <v>162676101.67520371</v>
      </c>
      <c r="P22" s="38">
        <f t="shared" ca="1" si="17"/>
        <v>42792307.235250615</v>
      </c>
      <c r="Q22" s="38">
        <f t="shared" ca="1" si="18"/>
        <v>662932.16530029883</v>
      </c>
      <c r="R22" s="28">
        <f t="shared" ca="1" si="19"/>
        <v>-1.1085885898530434E-2</v>
      </c>
      <c r="AA22" s="28">
        <v>22</v>
      </c>
      <c r="AB22" s="28" t="s">
        <v>128</v>
      </c>
    </row>
    <row r="23" spans="1:28">
      <c r="A23" s="89">
        <v>1776.5</v>
      </c>
      <c r="B23" s="89">
        <v>0.74553449999802979</v>
      </c>
      <c r="C23" s="89">
        <v>0.05</v>
      </c>
      <c r="D23" s="90">
        <f t="shared" si="5"/>
        <v>0.17765</v>
      </c>
      <c r="E23" s="90">
        <f t="shared" si="6"/>
        <v>0.74553449999802979</v>
      </c>
      <c r="F23" s="38">
        <f t="shared" si="7"/>
        <v>8.8824999999999998E-3</v>
      </c>
      <c r="G23" s="38">
        <f t="shared" si="8"/>
        <v>3.7276724999901492E-2</v>
      </c>
      <c r="H23" s="38">
        <f t="shared" si="9"/>
        <v>1.577976125E-3</v>
      </c>
      <c r="I23" s="38">
        <f t="shared" si="10"/>
        <v>2.8032745860625001E-4</v>
      </c>
      <c r="J23" s="38">
        <f t="shared" si="11"/>
        <v>4.9800173021400312E-5</v>
      </c>
      <c r="K23" s="38">
        <f t="shared" si="12"/>
        <v>6.6222101962324998E-3</v>
      </c>
      <c r="L23" s="38">
        <f t="shared" si="13"/>
        <v>1.1764356413607037E-3</v>
      </c>
      <c r="M23" s="38">
        <f t="shared" ca="1" si="14"/>
        <v>0.67581159584682537</v>
      </c>
      <c r="N23" s="38">
        <f t="shared" ca="1" si="15"/>
        <v>2.4306416816390186E-4</v>
      </c>
      <c r="O23" s="95">
        <f t="shared" ca="1" si="16"/>
        <v>134965186.70139921</v>
      </c>
      <c r="P23" s="38">
        <f t="shared" ca="1" si="17"/>
        <v>34354351.531435862</v>
      </c>
      <c r="Q23" s="38">
        <f t="shared" ca="1" si="18"/>
        <v>519306.73146988149</v>
      </c>
      <c r="R23" s="28">
        <f t="shared" ca="1" si="19"/>
        <v>6.9722904151204412E-2</v>
      </c>
      <c r="AA23" s="28">
        <v>23</v>
      </c>
      <c r="AB23" s="28" t="s">
        <v>129</v>
      </c>
    </row>
    <row r="24" spans="1:28">
      <c r="A24" s="89">
        <v>2486</v>
      </c>
      <c r="B24" s="89">
        <v>0.68687800000043353</v>
      </c>
      <c r="C24" s="89">
        <v>0.05</v>
      </c>
      <c r="D24" s="90">
        <f t="shared" si="5"/>
        <v>0.24859999999999999</v>
      </c>
      <c r="E24" s="90">
        <f t="shared" si="6"/>
        <v>0.68687800000043353</v>
      </c>
      <c r="F24" s="38">
        <f t="shared" si="7"/>
        <v>1.243E-2</v>
      </c>
      <c r="G24" s="38">
        <f t="shared" si="8"/>
        <v>3.4343900000021681E-2</v>
      </c>
      <c r="H24" s="38">
        <f t="shared" si="9"/>
        <v>3.0900979999999999E-3</v>
      </c>
      <c r="I24" s="38">
        <f t="shared" si="10"/>
        <v>7.6819836279999989E-4</v>
      </c>
      <c r="J24" s="38">
        <f t="shared" si="11"/>
        <v>1.9097411299207997E-4</v>
      </c>
      <c r="K24" s="38">
        <f t="shared" si="12"/>
        <v>8.5378935400053889E-3</v>
      </c>
      <c r="L24" s="38">
        <f t="shared" si="13"/>
        <v>2.1225203340453397E-3</v>
      </c>
      <c r="M24" s="38">
        <f t="shared" ca="1" si="14"/>
        <v>0.65092098149739308</v>
      </c>
      <c r="N24" s="38">
        <f t="shared" ca="1" si="15"/>
        <v>6.4645358981399662E-5</v>
      </c>
      <c r="O24" s="95">
        <f t="shared" ca="1" si="16"/>
        <v>124947154.11172131</v>
      </c>
      <c r="P24" s="38">
        <f t="shared" ca="1" si="17"/>
        <v>31351475.454823676</v>
      </c>
      <c r="Q24" s="38">
        <f t="shared" ca="1" si="18"/>
        <v>468767.68619992695</v>
      </c>
      <c r="R24" s="28">
        <f t="shared" ca="1" si="19"/>
        <v>3.595701850304045E-2</v>
      </c>
      <c r="AA24" s="28">
        <v>24</v>
      </c>
      <c r="AB24" s="28" t="s">
        <v>119</v>
      </c>
    </row>
    <row r="25" spans="1:28">
      <c r="A25" s="89">
        <v>5143.5</v>
      </c>
      <c r="B25" s="89">
        <v>0.56462549999923795</v>
      </c>
      <c r="C25" s="89">
        <v>0.05</v>
      </c>
      <c r="D25" s="90">
        <f t="shared" si="5"/>
        <v>0.51434999999999997</v>
      </c>
      <c r="E25" s="90">
        <f t="shared" si="6"/>
        <v>0.56462549999923795</v>
      </c>
      <c r="F25" s="38">
        <f t="shared" si="7"/>
        <v>2.5717500000000001E-2</v>
      </c>
      <c r="G25" s="38">
        <f t="shared" si="8"/>
        <v>2.8231274999961899E-2</v>
      </c>
      <c r="H25" s="38">
        <f t="shared" si="9"/>
        <v>1.3227796125E-2</v>
      </c>
      <c r="I25" s="38">
        <f t="shared" si="10"/>
        <v>6.8037169368937497E-3</v>
      </c>
      <c r="J25" s="38">
        <f t="shared" si="11"/>
        <v>3.4994918064912999E-3</v>
      </c>
      <c r="K25" s="38">
        <f t="shared" si="12"/>
        <v>1.4520756296230402E-2</v>
      </c>
      <c r="L25" s="38">
        <f t="shared" si="13"/>
        <v>7.4687510009661074E-3</v>
      </c>
      <c r="M25" s="38">
        <f t="shared" ca="1" si="14"/>
        <v>0.56162402495803643</v>
      </c>
      <c r="N25" s="38">
        <f t="shared" ca="1" si="15"/>
        <v>4.5044262114778267E-7</v>
      </c>
      <c r="O25" s="95">
        <f t="shared" ca="1" si="16"/>
        <v>92250790.893943325</v>
      </c>
      <c r="P25" s="38">
        <f t="shared" ca="1" si="17"/>
        <v>21773191.105959859</v>
      </c>
      <c r="Q25" s="38">
        <f t="shared" ca="1" si="18"/>
        <v>310252.9490042348</v>
      </c>
      <c r="R25" s="28">
        <f t="shared" ca="1" si="19"/>
        <v>3.0014750412015179E-3</v>
      </c>
      <c r="AA25" s="28">
        <v>25</v>
      </c>
      <c r="AB25" s="28" t="s">
        <v>120</v>
      </c>
    </row>
    <row r="26" spans="1:28">
      <c r="A26" s="89">
        <v>6261</v>
      </c>
      <c r="B26" s="89">
        <v>0.55495300000256975</v>
      </c>
      <c r="C26" s="89">
        <v>0.05</v>
      </c>
      <c r="D26" s="90">
        <f t="shared" si="5"/>
        <v>0.62609999999999999</v>
      </c>
      <c r="E26" s="90">
        <f t="shared" si="6"/>
        <v>0.55495300000256975</v>
      </c>
      <c r="F26" s="38">
        <f t="shared" si="7"/>
        <v>3.1304999999999999E-2</v>
      </c>
      <c r="G26" s="38">
        <f t="shared" si="8"/>
        <v>2.774765000012849E-2</v>
      </c>
      <c r="H26" s="38">
        <f t="shared" si="9"/>
        <v>1.9600060499999999E-2</v>
      </c>
      <c r="I26" s="38">
        <f t="shared" si="10"/>
        <v>1.227159787905E-2</v>
      </c>
      <c r="J26" s="38">
        <f t="shared" si="11"/>
        <v>7.6832474320732052E-3</v>
      </c>
      <c r="K26" s="38">
        <f t="shared" si="12"/>
        <v>1.7372803665080448E-2</v>
      </c>
      <c r="L26" s="38">
        <f t="shared" si="13"/>
        <v>1.0877112374706869E-2</v>
      </c>
      <c r="M26" s="38">
        <f t="shared" ca="1" si="14"/>
        <v>0.52592830871434404</v>
      </c>
      <c r="N26" s="38">
        <f t="shared" ca="1" si="15"/>
        <v>4.2121635218840282E-5</v>
      </c>
      <c r="O26" s="95">
        <f t="shared" ca="1" si="16"/>
        <v>80595674.478972137</v>
      </c>
      <c r="P26" s="38">
        <f t="shared" ca="1" si="17"/>
        <v>18460880.516126316</v>
      </c>
      <c r="Q26" s="38">
        <f t="shared" ca="1" si="18"/>
        <v>256684.24839326489</v>
      </c>
      <c r="R26" s="28">
        <f t="shared" ca="1" si="19"/>
        <v>2.9024691288225712E-2</v>
      </c>
      <c r="AA26" s="28">
        <v>26</v>
      </c>
      <c r="AB26" s="28" t="s">
        <v>130</v>
      </c>
    </row>
    <row r="27" spans="1:28">
      <c r="A27" s="89">
        <v>6311</v>
      </c>
      <c r="B27" s="89">
        <v>0.55360300000029383</v>
      </c>
      <c r="C27" s="89">
        <v>0.05</v>
      </c>
      <c r="D27" s="90">
        <f t="shared" si="5"/>
        <v>0.63109999999999999</v>
      </c>
      <c r="E27" s="90">
        <f t="shared" si="6"/>
        <v>0.55360300000029383</v>
      </c>
      <c r="F27" s="38">
        <f t="shared" si="7"/>
        <v>3.1555E-2</v>
      </c>
      <c r="G27" s="38">
        <f t="shared" si="8"/>
        <v>2.7680150000014694E-2</v>
      </c>
      <c r="H27" s="38">
        <f t="shared" si="9"/>
        <v>1.9914360499999999E-2</v>
      </c>
      <c r="I27" s="38">
        <f t="shared" si="10"/>
        <v>1.2567952911549999E-2</v>
      </c>
      <c r="J27" s="38">
        <f t="shared" si="11"/>
        <v>7.9316350824792051E-3</v>
      </c>
      <c r="K27" s="38">
        <f t="shared" si="12"/>
        <v>1.7468942665009275E-2</v>
      </c>
      <c r="L27" s="38">
        <f t="shared" si="13"/>
        <v>1.1024649715887354E-2</v>
      </c>
      <c r="M27" s="38">
        <f t="shared" ca="1" si="14"/>
        <v>0.52435684504448343</v>
      </c>
      <c r="N27" s="38">
        <f t="shared" ca="1" si="15"/>
        <v>4.2766878984963662E-5</v>
      </c>
      <c r="O27" s="95">
        <f t="shared" ca="1" si="16"/>
        <v>80101089.104032442</v>
      </c>
      <c r="P27" s="38">
        <f t="shared" ca="1" si="17"/>
        <v>18321763.517492987</v>
      </c>
      <c r="Q27" s="38">
        <f t="shared" ca="1" si="18"/>
        <v>254452.34752832801</v>
      </c>
      <c r="R27" s="28">
        <f t="shared" ca="1" si="19"/>
        <v>2.9246154955810399E-2</v>
      </c>
    </row>
    <row r="28" spans="1:28">
      <c r="A28" s="89">
        <v>10185.5</v>
      </c>
      <c r="B28" s="89">
        <v>0.35449150000204099</v>
      </c>
      <c r="C28" s="89">
        <v>0.05</v>
      </c>
      <c r="D28" s="90">
        <f t="shared" si="5"/>
        <v>1.0185500000000001</v>
      </c>
      <c r="E28" s="90">
        <f t="shared" si="6"/>
        <v>0.35449150000204099</v>
      </c>
      <c r="F28" s="38">
        <f t="shared" si="7"/>
        <v>5.0927500000000007E-2</v>
      </c>
      <c r="G28" s="38">
        <f t="shared" si="8"/>
        <v>1.772457500010205E-2</v>
      </c>
      <c r="H28" s="38">
        <f t="shared" si="9"/>
        <v>5.1872205125000008E-2</v>
      </c>
      <c r="I28" s="38">
        <f t="shared" si="10"/>
        <v>5.2834434530068759E-2</v>
      </c>
      <c r="J28" s="38">
        <f t="shared" si="11"/>
        <v>5.3814513290601537E-2</v>
      </c>
      <c r="K28" s="38">
        <f t="shared" si="12"/>
        <v>1.8053365866353945E-2</v>
      </c>
      <c r="L28" s="38">
        <f t="shared" si="13"/>
        <v>1.8388255803174811E-2</v>
      </c>
      <c r="M28" s="38">
        <f t="shared" ca="1" si="14"/>
        <v>0.40926804829616253</v>
      </c>
      <c r="N28" s="38">
        <f t="shared" ca="1" si="15"/>
        <v>1.5002351215091149E-4</v>
      </c>
      <c r="O28" s="95">
        <f t="shared" ca="1" si="16"/>
        <v>48106820.013069518</v>
      </c>
      <c r="P28" s="38">
        <f t="shared" ca="1" si="17"/>
        <v>9645358.2798071001</v>
      </c>
      <c r="Q28" s="38">
        <f t="shared" ca="1" si="18"/>
        <v>119261.46152341357</v>
      </c>
      <c r="R28" s="28">
        <f t="shared" ca="1" si="19"/>
        <v>-5.4776548294121541E-2</v>
      </c>
    </row>
    <row r="29" spans="1:28">
      <c r="A29" s="89">
        <v>10297.5</v>
      </c>
      <c r="B29" s="89">
        <v>0.34546750000299653</v>
      </c>
      <c r="C29" s="89">
        <v>0.05</v>
      </c>
      <c r="D29" s="90">
        <f t="shared" si="5"/>
        <v>1.0297499999999999</v>
      </c>
      <c r="E29" s="90">
        <f t="shared" si="6"/>
        <v>0.34546750000299653</v>
      </c>
      <c r="F29" s="38">
        <f t="shared" si="7"/>
        <v>5.1487499999999999E-2</v>
      </c>
      <c r="G29" s="38">
        <f t="shared" si="8"/>
        <v>1.7273375000149829E-2</v>
      </c>
      <c r="H29" s="38">
        <f t="shared" si="9"/>
        <v>5.3019253124999999E-2</v>
      </c>
      <c r="I29" s="38">
        <f t="shared" si="10"/>
        <v>5.4596575905468743E-2</v>
      </c>
      <c r="J29" s="38">
        <f t="shared" si="11"/>
        <v>5.6220824038656435E-2</v>
      </c>
      <c r="K29" s="38">
        <f t="shared" si="12"/>
        <v>1.7787257906404286E-2</v>
      </c>
      <c r="L29" s="38">
        <f t="shared" si="13"/>
        <v>1.8316428829119814E-2</v>
      </c>
      <c r="M29" s="38">
        <f t="shared" ca="1" si="14"/>
        <v>0.40613744580792444</v>
      </c>
      <c r="N29" s="38">
        <f t="shared" ca="1" si="15"/>
        <v>1.8404211619864447E-4</v>
      </c>
      <c r="O29" s="95">
        <f t="shared" ca="1" si="16"/>
        <v>47352621.644589283</v>
      </c>
      <c r="P29" s="38">
        <f t="shared" ca="1" si="17"/>
        <v>9450421.4884405006</v>
      </c>
      <c r="Q29" s="38">
        <f t="shared" ca="1" si="18"/>
        <v>116345.84894840156</v>
      </c>
      <c r="R29" s="28">
        <f t="shared" ca="1" si="19"/>
        <v>-6.0669945804927905E-2</v>
      </c>
    </row>
    <row r="30" spans="1:28">
      <c r="A30" s="89">
        <v>11470</v>
      </c>
      <c r="B30" s="89">
        <v>0.36230999999679625</v>
      </c>
      <c r="C30" s="89">
        <v>0.05</v>
      </c>
      <c r="D30" s="90">
        <f t="shared" si="5"/>
        <v>1.147</v>
      </c>
      <c r="E30" s="90">
        <f t="shared" si="6"/>
        <v>0.36230999999679625</v>
      </c>
      <c r="F30" s="38">
        <f t="shared" si="7"/>
        <v>5.7350000000000005E-2</v>
      </c>
      <c r="G30" s="38">
        <f t="shared" si="8"/>
        <v>1.8115499999839812E-2</v>
      </c>
      <c r="H30" s="38">
        <f t="shared" si="9"/>
        <v>6.5780450000000004E-2</v>
      </c>
      <c r="I30" s="38">
        <f t="shared" si="10"/>
        <v>7.5450176150000006E-2</v>
      </c>
      <c r="J30" s="38">
        <f t="shared" si="11"/>
        <v>8.6541352044050002E-2</v>
      </c>
      <c r="K30" s="38">
        <f t="shared" si="12"/>
        <v>2.0778478499816264E-2</v>
      </c>
      <c r="L30" s="38">
        <f t="shared" si="13"/>
        <v>2.3832914839289256E-2</v>
      </c>
      <c r="M30" s="38">
        <f t="shared" ca="1" si="14"/>
        <v>0.37402598212399762</v>
      </c>
      <c r="N30" s="38">
        <f t="shared" ca="1" si="15"/>
        <v>6.8632118602451026E-6</v>
      </c>
      <c r="O30" s="95">
        <f t="shared" ca="1" si="16"/>
        <v>39969716.043651164</v>
      </c>
      <c r="P30" s="38">
        <f t="shared" ca="1" si="17"/>
        <v>7573875.5459085796</v>
      </c>
      <c r="Q30" s="38">
        <f t="shared" ca="1" si="18"/>
        <v>88693.607079632595</v>
      </c>
      <c r="R30" s="28">
        <f t="shared" ca="1" si="19"/>
        <v>-1.1715982127201374E-2</v>
      </c>
    </row>
    <row r="31" spans="1:28">
      <c r="A31" s="89">
        <v>14572</v>
      </c>
      <c r="B31" s="89">
        <v>0.26855600000271806</v>
      </c>
      <c r="C31" s="89">
        <v>0.05</v>
      </c>
      <c r="D31" s="90">
        <f t="shared" si="5"/>
        <v>1.4572000000000001</v>
      </c>
      <c r="E31" s="90">
        <f t="shared" si="6"/>
        <v>0.26855600000271806</v>
      </c>
      <c r="F31" s="38">
        <f t="shared" si="7"/>
        <v>7.2860000000000008E-2</v>
      </c>
      <c r="G31" s="38">
        <f t="shared" si="8"/>
        <v>1.3427800000135904E-2</v>
      </c>
      <c r="H31" s="38">
        <f t="shared" si="9"/>
        <v>0.10617159200000001</v>
      </c>
      <c r="I31" s="38">
        <f t="shared" si="10"/>
        <v>0.15471324386240001</v>
      </c>
      <c r="J31" s="38">
        <f t="shared" si="11"/>
        <v>0.22544813895628932</v>
      </c>
      <c r="K31" s="38">
        <f t="shared" si="12"/>
        <v>1.9566990160198038E-2</v>
      </c>
      <c r="L31" s="38">
        <f t="shared" si="13"/>
        <v>2.8513018061440583E-2</v>
      </c>
      <c r="M31" s="38">
        <f t="shared" ca="1" si="14"/>
        <v>0.29489948619688811</v>
      </c>
      <c r="N31" s="38">
        <f t="shared" ca="1" si="15"/>
        <v>3.469896324312138E-5</v>
      </c>
      <c r="O31" s="95">
        <f t="shared" ca="1" si="16"/>
        <v>24510166.269818489</v>
      </c>
      <c r="P31" s="38">
        <f t="shared" ca="1" si="17"/>
        <v>3887223.8682735804</v>
      </c>
      <c r="Q31" s="38">
        <f t="shared" ca="1" si="18"/>
        <v>37537.260435821081</v>
      </c>
      <c r="R31" s="28">
        <f t="shared" ca="1" si="19"/>
        <v>-2.634348619417004E-2</v>
      </c>
    </row>
    <row r="32" spans="1:28">
      <c r="A32" s="89">
        <v>15850</v>
      </c>
      <c r="B32" s="89">
        <v>0.24105000000417931</v>
      </c>
      <c r="C32" s="89">
        <v>0.05</v>
      </c>
      <c r="D32" s="90">
        <f t="shared" si="5"/>
        <v>1.585</v>
      </c>
      <c r="E32" s="90">
        <f t="shared" si="6"/>
        <v>0.24105000000417931</v>
      </c>
      <c r="F32" s="38">
        <f t="shared" si="7"/>
        <v>7.9250000000000001E-2</v>
      </c>
      <c r="G32" s="38">
        <f t="shared" si="8"/>
        <v>1.2052500000208966E-2</v>
      </c>
      <c r="H32" s="38">
        <f t="shared" si="9"/>
        <v>0.12561125000000001</v>
      </c>
      <c r="I32" s="38">
        <f t="shared" si="10"/>
        <v>0.19909383125000002</v>
      </c>
      <c r="J32" s="38">
        <f t="shared" si="11"/>
        <v>0.31556372253125003</v>
      </c>
      <c r="K32" s="38">
        <f t="shared" si="12"/>
        <v>1.9103212500331208E-2</v>
      </c>
      <c r="L32" s="38">
        <f t="shared" si="13"/>
        <v>3.0278591813024964E-2</v>
      </c>
      <c r="M32" s="38">
        <f t="shared" ca="1" si="14"/>
        <v>0.26476055593060155</v>
      </c>
      <c r="N32" s="38">
        <f t="shared" ca="1" si="15"/>
        <v>2.810952311699984E-5</v>
      </c>
      <c r="O32" s="95">
        <f t="shared" ca="1" si="16"/>
        <v>19636836.635331038</v>
      </c>
      <c r="P32" s="38">
        <f t="shared" ca="1" si="17"/>
        <v>2823444.0076979413</v>
      </c>
      <c r="Q32" s="38">
        <f t="shared" ca="1" si="18"/>
        <v>24110.190142440832</v>
      </c>
      <c r="R32" s="28">
        <f t="shared" ca="1" si="19"/>
        <v>-2.3710555926422239E-2</v>
      </c>
    </row>
    <row r="33" spans="1:18">
      <c r="A33" s="89">
        <v>16007</v>
      </c>
      <c r="B33" s="89">
        <v>0.20781100000021979</v>
      </c>
      <c r="C33" s="89">
        <v>0.05</v>
      </c>
      <c r="D33" s="90">
        <f t="shared" si="5"/>
        <v>1.6007</v>
      </c>
      <c r="E33" s="90">
        <f t="shared" si="6"/>
        <v>0.20781100000021979</v>
      </c>
      <c r="F33" s="38">
        <f t="shared" si="7"/>
        <v>8.0035000000000009E-2</v>
      </c>
      <c r="G33" s="38">
        <f t="shared" si="8"/>
        <v>1.039055000001099E-2</v>
      </c>
      <c r="H33" s="38">
        <f t="shared" si="9"/>
        <v>0.1281120245</v>
      </c>
      <c r="I33" s="38">
        <f t="shared" si="10"/>
        <v>0.20506891761715001</v>
      </c>
      <c r="J33" s="38">
        <f t="shared" si="11"/>
        <v>0.32825381642977203</v>
      </c>
      <c r="K33" s="38">
        <f t="shared" si="12"/>
        <v>1.6632153385017591E-2</v>
      </c>
      <c r="L33" s="38">
        <f t="shared" si="13"/>
        <v>2.6623087923397657E-2</v>
      </c>
      <c r="M33" s="38">
        <f t="shared" ca="1" si="14"/>
        <v>0.26115707628570095</v>
      </c>
      <c r="N33" s="38">
        <f t="shared" ca="1" si="15"/>
        <v>1.4229019275281877E-4</v>
      </c>
      <c r="O33" s="95">
        <f t="shared" ca="1" si="16"/>
        <v>19091399.311221085</v>
      </c>
      <c r="P33" s="38">
        <f t="shared" ca="1" si="17"/>
        <v>2708471.1149853403</v>
      </c>
      <c r="Q33" s="38">
        <f t="shared" ca="1" si="18"/>
        <v>22718.263738748483</v>
      </c>
      <c r="R33" s="28">
        <f t="shared" ca="1" si="19"/>
        <v>-5.3346076285481159E-2</v>
      </c>
    </row>
    <row r="34" spans="1:18">
      <c r="A34" s="89">
        <v>16487.5</v>
      </c>
      <c r="B34" s="89">
        <v>0.20833750000019791</v>
      </c>
      <c r="C34" s="89">
        <v>0.05</v>
      </c>
      <c r="D34" s="90">
        <f t="shared" si="5"/>
        <v>1.6487499999999999</v>
      </c>
      <c r="E34" s="90">
        <f t="shared" si="6"/>
        <v>0.20833750000019791</v>
      </c>
      <c r="F34" s="38">
        <f t="shared" si="7"/>
        <v>8.2437499999999997E-2</v>
      </c>
      <c r="G34" s="38">
        <f t="shared" si="8"/>
        <v>1.0416875000009896E-2</v>
      </c>
      <c r="H34" s="38">
        <f t="shared" si="9"/>
        <v>0.135918828125</v>
      </c>
      <c r="I34" s="38">
        <f t="shared" si="10"/>
        <v>0.22409616787109374</v>
      </c>
      <c r="J34" s="38">
        <f t="shared" si="11"/>
        <v>0.36947855677746577</v>
      </c>
      <c r="K34" s="38">
        <f t="shared" si="12"/>
        <v>1.7174822656266315E-2</v>
      </c>
      <c r="L34" s="38">
        <f t="shared" si="13"/>
        <v>2.8316988854519085E-2</v>
      </c>
      <c r="M34" s="38">
        <f t="shared" ca="1" si="14"/>
        <v>0.25026324199033623</v>
      </c>
      <c r="N34" s="38">
        <f t="shared" ca="1" si="15"/>
        <v>8.7888392071182374E-5</v>
      </c>
      <c r="O34" s="95">
        <f t="shared" ca="1" si="16"/>
        <v>17490670.862594791</v>
      </c>
      <c r="P34" s="38">
        <f t="shared" ca="1" si="17"/>
        <v>2376546.0790477167</v>
      </c>
      <c r="Q34" s="38">
        <f t="shared" ca="1" si="18"/>
        <v>18781.408119141885</v>
      </c>
      <c r="R34" s="28">
        <f t="shared" ca="1" si="19"/>
        <v>-4.1925741990138321E-2</v>
      </c>
    </row>
    <row r="35" spans="1:18">
      <c r="A35" s="89">
        <v>16504.5</v>
      </c>
      <c r="B35" s="89">
        <v>0.2628785000051721</v>
      </c>
      <c r="C35" s="89">
        <v>0.05</v>
      </c>
      <c r="D35" s="90">
        <f t="shared" si="5"/>
        <v>1.65045</v>
      </c>
      <c r="E35" s="90">
        <f t="shared" si="6"/>
        <v>0.2628785000051721</v>
      </c>
      <c r="F35" s="38">
        <f t="shared" si="7"/>
        <v>8.2522499999999999E-2</v>
      </c>
      <c r="G35" s="38">
        <f t="shared" si="8"/>
        <v>1.3143925000258606E-2</v>
      </c>
      <c r="H35" s="38">
        <f t="shared" si="9"/>
        <v>0.136199260125</v>
      </c>
      <c r="I35" s="38">
        <f t="shared" si="10"/>
        <v>0.22479006887330624</v>
      </c>
      <c r="J35" s="38">
        <f t="shared" si="11"/>
        <v>0.3710047691719483</v>
      </c>
      <c r="K35" s="38">
        <f t="shared" si="12"/>
        <v>2.1693391016676816E-2</v>
      </c>
      <c r="L35" s="38">
        <f t="shared" si="13"/>
        <v>3.5803857203474253E-2</v>
      </c>
      <c r="M35" s="38">
        <f t="shared" ca="1" si="14"/>
        <v>0.24988153786578496</v>
      </c>
      <c r="N35" s="38">
        <f t="shared" ca="1" si="15"/>
        <v>8.4460512426331396E-6</v>
      </c>
      <c r="O35" s="95">
        <f t="shared" ca="1" si="16"/>
        <v>17435895.940659203</v>
      </c>
      <c r="P35" s="38">
        <f t="shared" ca="1" si="17"/>
        <v>2365340.4826111235</v>
      </c>
      <c r="Q35" s="38">
        <f t="shared" ca="1" si="18"/>
        <v>18650.796549603136</v>
      </c>
      <c r="R35" s="28">
        <f t="shared" ca="1" si="19"/>
        <v>1.2996962139387142E-2</v>
      </c>
    </row>
    <row r="36" spans="1:18">
      <c r="A36" s="89">
        <v>16577</v>
      </c>
      <c r="B36" s="89">
        <v>0.22542099999554921</v>
      </c>
      <c r="C36" s="89">
        <v>0.05</v>
      </c>
      <c r="D36" s="90">
        <f t="shared" si="5"/>
        <v>1.6577</v>
      </c>
      <c r="E36" s="90">
        <f t="shared" si="6"/>
        <v>0.22542099999554921</v>
      </c>
      <c r="F36" s="38">
        <f t="shared" si="7"/>
        <v>8.2885E-2</v>
      </c>
      <c r="G36" s="38">
        <f t="shared" si="8"/>
        <v>1.127104999977746E-2</v>
      </c>
      <c r="H36" s="38">
        <f t="shared" si="9"/>
        <v>0.13739846449999998</v>
      </c>
      <c r="I36" s="38">
        <f t="shared" si="10"/>
        <v>0.22776543460164997</v>
      </c>
      <c r="J36" s="38">
        <f t="shared" si="11"/>
        <v>0.37756676093915514</v>
      </c>
      <c r="K36" s="38">
        <f t="shared" si="12"/>
        <v>1.8684019584631097E-2</v>
      </c>
      <c r="L36" s="38">
        <f t="shared" si="13"/>
        <v>3.0972499265442967E-2</v>
      </c>
      <c r="M36" s="38">
        <f t="shared" ca="1" si="14"/>
        <v>0.24825653432263728</v>
      </c>
      <c r="N36" s="38">
        <f t="shared" ca="1" si="15"/>
        <v>2.6073081400180883E-5</v>
      </c>
      <c r="O36" s="95">
        <f t="shared" ca="1" si="16"/>
        <v>17203699.605972756</v>
      </c>
      <c r="P36" s="38">
        <f t="shared" ca="1" si="17"/>
        <v>2317955.9567757379</v>
      </c>
      <c r="Q36" s="38">
        <f t="shared" ca="1" si="18"/>
        <v>18100.26681030617</v>
      </c>
      <c r="R36" s="28">
        <f t="shared" ca="1" si="19"/>
        <v>-2.283553432708807E-2</v>
      </c>
    </row>
    <row r="37" spans="1:18">
      <c r="A37" s="89">
        <v>16587.5</v>
      </c>
      <c r="B37" s="89">
        <v>0.23963750000257278</v>
      </c>
      <c r="C37" s="89">
        <v>0.05</v>
      </c>
      <c r="D37" s="90">
        <f t="shared" si="5"/>
        <v>1.6587499999999999</v>
      </c>
      <c r="E37" s="90">
        <f t="shared" si="6"/>
        <v>0.23963750000257278</v>
      </c>
      <c r="F37" s="38">
        <f t="shared" si="7"/>
        <v>8.2937499999999997E-2</v>
      </c>
      <c r="G37" s="38">
        <f t="shared" si="8"/>
        <v>1.198187500012864E-2</v>
      </c>
      <c r="H37" s="38">
        <f t="shared" si="9"/>
        <v>0.13757257812499998</v>
      </c>
      <c r="I37" s="38">
        <f t="shared" si="10"/>
        <v>0.22819851396484372</v>
      </c>
      <c r="J37" s="38">
        <f t="shared" si="11"/>
        <v>0.3785242850391845</v>
      </c>
      <c r="K37" s="38">
        <f t="shared" si="12"/>
        <v>1.987493515646338E-2</v>
      </c>
      <c r="L37" s="38">
        <f t="shared" si="13"/>
        <v>3.2967548690783631E-2</v>
      </c>
      <c r="M37" s="38">
        <f t="shared" ca="1" si="14"/>
        <v>0.24802157207015663</v>
      </c>
      <c r="N37" s="38">
        <f t="shared" ca="1" si="15"/>
        <v>3.5146332217219845E-6</v>
      </c>
      <c r="O37" s="95">
        <f t="shared" ca="1" si="16"/>
        <v>17170259.007169049</v>
      </c>
      <c r="P37" s="38">
        <f t="shared" ca="1" si="17"/>
        <v>2311147.4364266996</v>
      </c>
      <c r="Q37" s="38">
        <f t="shared" ca="1" si="18"/>
        <v>18021.402768165288</v>
      </c>
      <c r="R37" s="28">
        <f t="shared" ca="1" si="19"/>
        <v>-8.3840720675838476E-3</v>
      </c>
    </row>
    <row r="38" spans="1:18">
      <c r="A38" s="89">
        <v>16615</v>
      </c>
      <c r="B38" s="89">
        <v>0.24339499999769032</v>
      </c>
      <c r="C38" s="89">
        <v>0.05</v>
      </c>
      <c r="D38" s="90">
        <f t="shared" si="5"/>
        <v>1.6615</v>
      </c>
      <c r="E38" s="90">
        <f t="shared" si="6"/>
        <v>0.24339499999769032</v>
      </c>
      <c r="F38" s="38">
        <f t="shared" si="7"/>
        <v>8.307500000000001E-2</v>
      </c>
      <c r="G38" s="38">
        <f t="shared" si="8"/>
        <v>1.2169749999884516E-2</v>
      </c>
      <c r="H38" s="38">
        <f t="shared" si="9"/>
        <v>0.13802911250000002</v>
      </c>
      <c r="I38" s="38">
        <f t="shared" si="10"/>
        <v>0.22933537041875005</v>
      </c>
      <c r="J38" s="38">
        <f t="shared" si="11"/>
        <v>0.38104071795075317</v>
      </c>
      <c r="K38" s="38">
        <f t="shared" si="12"/>
        <v>2.0220039624808124E-2</v>
      </c>
      <c r="L38" s="38">
        <f t="shared" si="13"/>
        <v>3.3595595836618697E-2</v>
      </c>
      <c r="M38" s="38">
        <f t="shared" ca="1" si="14"/>
        <v>0.24740665409647361</v>
      </c>
      <c r="N38" s="38">
        <f t="shared" ca="1" si="15"/>
        <v>8.0466843041423875E-7</v>
      </c>
      <c r="O38" s="95">
        <f t="shared" ca="1" si="16"/>
        <v>17082900.99455322</v>
      </c>
      <c r="P38" s="38">
        <f t="shared" ca="1" si="17"/>
        <v>2293380.1610394544</v>
      </c>
      <c r="Q38" s="38">
        <f t="shared" ca="1" si="18"/>
        <v>17815.889629315181</v>
      </c>
      <c r="R38" s="28">
        <f t="shared" ca="1" si="19"/>
        <v>-4.0116540987832905E-3</v>
      </c>
    </row>
    <row r="39" spans="1:18">
      <c r="A39" s="89">
        <v>16927</v>
      </c>
      <c r="B39" s="89">
        <v>0.1749710000003688</v>
      </c>
      <c r="C39" s="89">
        <v>0.05</v>
      </c>
      <c r="D39" s="90">
        <f t="shared" si="5"/>
        <v>1.6927000000000001</v>
      </c>
      <c r="E39" s="90">
        <f t="shared" si="6"/>
        <v>0.1749710000003688</v>
      </c>
      <c r="F39" s="38">
        <f t="shared" si="7"/>
        <v>8.4635000000000016E-2</v>
      </c>
      <c r="G39" s="38">
        <f t="shared" si="8"/>
        <v>8.7485500000184409E-3</v>
      </c>
      <c r="H39" s="38">
        <f t="shared" si="9"/>
        <v>0.14326166450000002</v>
      </c>
      <c r="I39" s="38">
        <f t="shared" si="10"/>
        <v>0.24249901949915006</v>
      </c>
      <c r="J39" s="38">
        <f t="shared" si="11"/>
        <v>0.41047809030621135</v>
      </c>
      <c r="K39" s="38">
        <f t="shared" si="12"/>
        <v>1.4808670585031216E-2</v>
      </c>
      <c r="L39" s="38">
        <f t="shared" si="13"/>
        <v>2.506663669928234E-2</v>
      </c>
      <c r="M39" s="38">
        <f t="shared" ca="1" si="14"/>
        <v>0.24047669155369578</v>
      </c>
      <c r="N39" s="38">
        <f t="shared" ca="1" si="15"/>
        <v>2.1454978129398065E-4</v>
      </c>
      <c r="O39" s="95">
        <f t="shared" ca="1" si="16"/>
        <v>16114310.424887219</v>
      </c>
      <c r="P39" s="38">
        <f t="shared" ca="1" si="17"/>
        <v>2098261.7020464493</v>
      </c>
      <c r="Q39" s="38">
        <f t="shared" ca="1" si="18"/>
        <v>15587.59321882427</v>
      </c>
      <c r="R39" s="28">
        <f t="shared" ca="1" si="19"/>
        <v>-6.5505691553326972E-2</v>
      </c>
    </row>
    <row r="40" spans="1:18">
      <c r="A40" s="89">
        <v>16942.5</v>
      </c>
      <c r="B40" s="89">
        <v>0.16305250000004889</v>
      </c>
      <c r="C40" s="89">
        <v>0.05</v>
      </c>
      <c r="D40" s="90">
        <f t="shared" si="5"/>
        <v>1.69425</v>
      </c>
      <c r="E40" s="90">
        <f t="shared" si="6"/>
        <v>0.16305250000004889</v>
      </c>
      <c r="F40" s="38">
        <f t="shared" si="7"/>
        <v>8.471250000000001E-2</v>
      </c>
      <c r="G40" s="38">
        <f t="shared" si="8"/>
        <v>8.1526250000024444E-3</v>
      </c>
      <c r="H40" s="38">
        <f t="shared" si="9"/>
        <v>0.14352415312500003</v>
      </c>
      <c r="I40" s="38">
        <f t="shared" si="10"/>
        <v>0.24316579643203129</v>
      </c>
      <c r="J40" s="38">
        <f t="shared" si="11"/>
        <v>0.411983650604969</v>
      </c>
      <c r="K40" s="38">
        <f t="shared" si="12"/>
        <v>1.3812584906254142E-2</v>
      </c>
      <c r="L40" s="38">
        <f t="shared" si="13"/>
        <v>2.3401971977421082E-2</v>
      </c>
      <c r="M40" s="38">
        <f t="shared" ca="1" si="14"/>
        <v>0.24013464595306128</v>
      </c>
      <c r="N40" s="38">
        <f t="shared" ca="1" si="15"/>
        <v>2.9708286123607519E-4</v>
      </c>
      <c r="O40" s="95">
        <f t="shared" ca="1" si="16"/>
        <v>16067259.674887465</v>
      </c>
      <c r="P40" s="38">
        <f t="shared" ca="1" si="17"/>
        <v>2088873.7603527238</v>
      </c>
      <c r="Q40" s="38">
        <f t="shared" ca="1" si="18"/>
        <v>15481.766755479537</v>
      </c>
      <c r="R40" s="28">
        <f t="shared" ca="1" si="19"/>
        <v>-7.7082145953012382E-2</v>
      </c>
    </row>
    <row r="41" spans="1:18">
      <c r="A41" s="89">
        <v>17035.5</v>
      </c>
      <c r="B41" s="89">
        <v>0.21454150000499794</v>
      </c>
      <c r="C41" s="89">
        <v>0.05</v>
      </c>
      <c r="D41" s="90">
        <f t="shared" si="5"/>
        <v>1.7035499999999999</v>
      </c>
      <c r="E41" s="90">
        <f t="shared" si="6"/>
        <v>0.21454150000499794</v>
      </c>
      <c r="F41" s="38">
        <f t="shared" si="7"/>
        <v>8.5177500000000003E-2</v>
      </c>
      <c r="G41" s="38">
        <f t="shared" si="8"/>
        <v>1.0727075000249898E-2</v>
      </c>
      <c r="H41" s="38">
        <f t="shared" si="9"/>
        <v>0.14510413012500001</v>
      </c>
      <c r="I41" s="38">
        <f t="shared" si="10"/>
        <v>0.24719214087444374</v>
      </c>
      <c r="J41" s="38">
        <f t="shared" si="11"/>
        <v>0.42110417158665864</v>
      </c>
      <c r="K41" s="38">
        <f t="shared" si="12"/>
        <v>1.8274108616675711E-2</v>
      </c>
      <c r="L41" s="38">
        <f t="shared" si="13"/>
        <v>3.1130857733937905E-2</v>
      </c>
      <c r="M41" s="38">
        <f t="shared" ca="1" si="14"/>
        <v>0.23808680786502801</v>
      </c>
      <c r="N41" s="38">
        <f t="shared" ca="1" si="15"/>
        <v>2.7719076111179672E-5</v>
      </c>
      <c r="O41" s="95">
        <f t="shared" ca="1" si="16"/>
        <v>15787052.589017153</v>
      </c>
      <c r="P41" s="38">
        <f t="shared" ca="1" si="17"/>
        <v>2033143.6403804065</v>
      </c>
      <c r="Q41" s="38">
        <f t="shared" ca="1" si="18"/>
        <v>14856.313280331899</v>
      </c>
      <c r="R41" s="28">
        <f t="shared" ca="1" si="19"/>
        <v>-2.3545307860030062E-2</v>
      </c>
    </row>
    <row r="42" spans="1:18">
      <c r="A42" s="89">
        <v>17082</v>
      </c>
      <c r="B42" s="89">
        <v>0.22378599999501603</v>
      </c>
      <c r="C42" s="89">
        <v>0.05</v>
      </c>
      <c r="D42" s="90">
        <f t="shared" si="5"/>
        <v>1.7081999999999999</v>
      </c>
      <c r="E42" s="90">
        <f t="shared" si="6"/>
        <v>0.22378599999501603</v>
      </c>
      <c r="F42" s="38">
        <f t="shared" si="7"/>
        <v>8.541E-2</v>
      </c>
      <c r="G42" s="38">
        <f t="shared" si="8"/>
        <v>1.1189299999750803E-2</v>
      </c>
      <c r="H42" s="38">
        <f t="shared" si="9"/>
        <v>0.145897362</v>
      </c>
      <c r="I42" s="38">
        <f t="shared" si="10"/>
        <v>0.24922187376839999</v>
      </c>
      <c r="J42" s="38">
        <f t="shared" si="11"/>
        <v>0.42572080477118085</v>
      </c>
      <c r="K42" s="38">
        <f t="shared" si="12"/>
        <v>1.9113562259574321E-2</v>
      </c>
      <c r="L42" s="38">
        <f t="shared" si="13"/>
        <v>3.2649787051804852E-2</v>
      </c>
      <c r="M42" s="38">
        <f t="shared" ca="1" si="14"/>
        <v>0.23706574022400911</v>
      </c>
      <c r="N42" s="38">
        <f t="shared" ca="1" si="15"/>
        <v>8.8175750274768679E-6</v>
      </c>
      <c r="O42" s="95">
        <f t="shared" ca="1" si="16"/>
        <v>15648291.205697285</v>
      </c>
      <c r="P42" s="38">
        <f t="shared" ca="1" si="17"/>
        <v>2005660.4397063183</v>
      </c>
      <c r="Q42" s="38">
        <f t="shared" ca="1" si="18"/>
        <v>14549.653908148737</v>
      </c>
      <c r="R42" s="28">
        <f t="shared" ca="1" si="19"/>
        <v>-1.3279740228993087E-2</v>
      </c>
    </row>
    <row r="43" spans="1:18">
      <c r="A43" s="89">
        <v>25795</v>
      </c>
      <c r="B43" s="89">
        <v>7.8535000000556465E-2</v>
      </c>
      <c r="C43" s="89">
        <v>0.05</v>
      </c>
      <c r="D43" s="90">
        <f t="shared" si="5"/>
        <v>2.5794999999999999</v>
      </c>
      <c r="E43" s="90">
        <f t="shared" si="6"/>
        <v>7.8535000000556465E-2</v>
      </c>
      <c r="F43" s="38">
        <f t="shared" si="7"/>
        <v>0.12897500000000001</v>
      </c>
      <c r="G43" s="38">
        <f t="shared" si="8"/>
        <v>3.9267500000278238E-3</v>
      </c>
      <c r="H43" s="38">
        <f t="shared" si="9"/>
        <v>0.33269101249999999</v>
      </c>
      <c r="I43" s="38">
        <f t="shared" si="10"/>
        <v>0.85817646674374992</v>
      </c>
      <c r="J43" s="38">
        <f t="shared" si="11"/>
        <v>2.2136661959655028</v>
      </c>
      <c r="K43" s="38">
        <f t="shared" si="12"/>
        <v>1.012905162507177E-2</v>
      </c>
      <c r="L43" s="38">
        <f t="shared" si="13"/>
        <v>2.6127888666872632E-2</v>
      </c>
      <c r="M43" s="38">
        <f t="shared" ca="1" si="14"/>
        <v>7.9290733049132145E-2</v>
      </c>
      <c r="N43" s="38">
        <f t="shared" ca="1" si="15"/>
        <v>2.8556622035474535E-8</v>
      </c>
      <c r="O43" s="95">
        <f t="shared" ca="1" si="16"/>
        <v>1684863.1956854693</v>
      </c>
      <c r="P43" s="38">
        <f t="shared" ca="1" si="17"/>
        <v>280.12146563829941</v>
      </c>
      <c r="Q43" s="38">
        <f t="shared" ca="1" si="18"/>
        <v>3165.2989733061181</v>
      </c>
      <c r="R43" s="28">
        <f t="shared" ca="1" si="19"/>
        <v>-7.5573304857567969E-4</v>
      </c>
    </row>
    <row r="44" spans="1:18">
      <c r="A44" s="89">
        <v>27071.5</v>
      </c>
      <c r="B44" s="89">
        <v>-4.9430500002927147E-2</v>
      </c>
      <c r="C44" s="89">
        <v>0.05</v>
      </c>
      <c r="D44" s="90">
        <f t="shared" si="5"/>
        <v>2.7071499999999999</v>
      </c>
      <c r="E44" s="90">
        <f t="shared" si="6"/>
        <v>-4.9430500002927147E-2</v>
      </c>
      <c r="F44" s="38">
        <f t="shared" si="7"/>
        <v>0.13535749999999999</v>
      </c>
      <c r="G44" s="38">
        <f t="shared" si="8"/>
        <v>-2.4715250001463573E-3</v>
      </c>
      <c r="H44" s="38">
        <f t="shared" si="9"/>
        <v>0.36643305612499999</v>
      </c>
      <c r="I44" s="38">
        <f t="shared" si="10"/>
        <v>0.99198924788879372</v>
      </c>
      <c r="J44" s="38">
        <f t="shared" si="11"/>
        <v>2.685463692422148</v>
      </c>
      <c r="K44" s="38">
        <f t="shared" si="12"/>
        <v>-6.6907889041462115E-3</v>
      </c>
      <c r="L44" s="38">
        <f t="shared" si="13"/>
        <v>-1.8112969181859416E-2</v>
      </c>
      <c r="M44" s="38">
        <f t="shared" ca="1" si="14"/>
        <v>6.1781133804958588E-2</v>
      </c>
      <c r="N44" s="38">
        <f t="shared" ca="1" si="15"/>
        <v>6.1840137471096373E-4</v>
      </c>
      <c r="O44" s="95">
        <f t="shared" ca="1" si="16"/>
        <v>1025081.6373690594</v>
      </c>
      <c r="P44" s="38">
        <f t="shared" ca="1" si="17"/>
        <v>14251.809415229647</v>
      </c>
      <c r="Q44" s="38">
        <f t="shared" ca="1" si="18"/>
        <v>5204.2606164704257</v>
      </c>
      <c r="R44" s="28">
        <f t="shared" ca="1" si="19"/>
        <v>-0.11121163380788573</v>
      </c>
    </row>
    <row r="45" spans="1:18">
      <c r="A45" s="89">
        <v>27691.5</v>
      </c>
      <c r="B45" s="89">
        <v>2.1829500001331326E-2</v>
      </c>
      <c r="C45" s="89">
        <v>0.05</v>
      </c>
      <c r="D45" s="90">
        <f t="shared" si="5"/>
        <v>2.7691499999999998</v>
      </c>
      <c r="E45" s="90">
        <f t="shared" si="6"/>
        <v>2.1829500001331326E-2</v>
      </c>
      <c r="F45" s="38">
        <f t="shared" si="7"/>
        <v>0.13845749999999998</v>
      </c>
      <c r="G45" s="38">
        <f t="shared" si="8"/>
        <v>1.0914750000665663E-3</v>
      </c>
      <c r="H45" s="38">
        <f t="shared" si="9"/>
        <v>0.38340958612499992</v>
      </c>
      <c r="I45" s="38">
        <f t="shared" si="10"/>
        <v>1.0617186554180436</v>
      </c>
      <c r="J45" s="38">
        <f t="shared" si="11"/>
        <v>2.9400582146508749</v>
      </c>
      <c r="K45" s="38">
        <f t="shared" si="12"/>
        <v>3.0224579964343318E-3</v>
      </c>
      <c r="L45" s="38">
        <f t="shared" si="13"/>
        <v>8.3696395608261285E-3</v>
      </c>
      <c r="M45" s="38">
        <f t="shared" ca="1" si="14"/>
        <v>5.3793530905761444E-2</v>
      </c>
      <c r="N45" s="38">
        <f t="shared" ca="1" si="15"/>
        <v>5.1084963582968185E-5</v>
      </c>
      <c r="O45" s="95">
        <f t="shared" ca="1" si="16"/>
        <v>780287.78344265767</v>
      </c>
      <c r="P45" s="38">
        <f t="shared" ca="1" si="17"/>
        <v>32090.882574934581</v>
      </c>
      <c r="Q45" s="38">
        <f t="shared" ca="1" si="18"/>
        <v>6229.6314917608779</v>
      </c>
      <c r="R45" s="28">
        <f t="shared" ca="1" si="19"/>
        <v>-3.1964030904430119E-2</v>
      </c>
    </row>
    <row r="46" spans="1:18">
      <c r="A46" s="89">
        <v>28599.5</v>
      </c>
      <c r="B46" s="89">
        <v>2.5313500002084766E-2</v>
      </c>
      <c r="C46" s="89">
        <v>0.05</v>
      </c>
      <c r="D46" s="90">
        <f t="shared" si="5"/>
        <v>2.85995</v>
      </c>
      <c r="E46" s="90">
        <f t="shared" si="6"/>
        <v>2.5313500002084766E-2</v>
      </c>
      <c r="F46" s="38">
        <f t="shared" si="7"/>
        <v>0.1429975</v>
      </c>
      <c r="G46" s="38">
        <f t="shared" si="8"/>
        <v>1.2656750001042384E-3</v>
      </c>
      <c r="H46" s="38">
        <f t="shared" si="9"/>
        <v>0.408965700125</v>
      </c>
      <c r="I46" s="38">
        <f t="shared" si="10"/>
        <v>1.1696214540724938</v>
      </c>
      <c r="J46" s="38">
        <f t="shared" si="11"/>
        <v>3.3450588775746288</v>
      </c>
      <c r="K46" s="38">
        <f t="shared" si="12"/>
        <v>3.6197672165481165E-3</v>
      </c>
      <c r="L46" s="38">
        <f t="shared" si="13"/>
        <v>1.0352353250966785E-2</v>
      </c>
      <c r="M46" s="38">
        <f t="shared" ca="1" si="14"/>
        <v>4.270543236496227E-2</v>
      </c>
      <c r="N46" s="38">
        <f t="shared" ca="1" si="15"/>
        <v>1.5123965565745297E-5</v>
      </c>
      <c r="O46" s="95">
        <f t="shared" ca="1" si="16"/>
        <v>497773.05058351124</v>
      </c>
      <c r="P46" s="38">
        <f t="shared" ca="1" si="17"/>
        <v>67163.047900726524</v>
      </c>
      <c r="Q46" s="38">
        <f t="shared" ca="1" si="18"/>
        <v>7704.7199222941636</v>
      </c>
      <c r="R46" s="28">
        <f t="shared" ca="1" si="19"/>
        <v>-1.7391932362877505E-2</v>
      </c>
    </row>
    <row r="47" spans="1:18">
      <c r="A47" s="89">
        <v>28622</v>
      </c>
      <c r="B47" s="89">
        <v>1.0205999999016058E-2</v>
      </c>
      <c r="C47" s="89">
        <v>0.05</v>
      </c>
      <c r="D47" s="90">
        <f t="shared" si="5"/>
        <v>2.8622000000000001</v>
      </c>
      <c r="E47" s="90">
        <f t="shared" si="6"/>
        <v>1.0205999999016058E-2</v>
      </c>
      <c r="F47" s="38">
        <f t="shared" si="7"/>
        <v>0.14311000000000001</v>
      </c>
      <c r="G47" s="38">
        <f t="shared" si="8"/>
        <v>5.1029999995080291E-4</v>
      </c>
      <c r="H47" s="38">
        <f t="shared" si="9"/>
        <v>0.40960944200000005</v>
      </c>
      <c r="I47" s="38">
        <f t="shared" si="10"/>
        <v>1.1723841448924002</v>
      </c>
      <c r="J47" s="38">
        <f t="shared" si="11"/>
        <v>3.3555978995110278</v>
      </c>
      <c r="K47" s="38">
        <f t="shared" si="12"/>
        <v>1.4605806598591881E-3</v>
      </c>
      <c r="L47" s="38">
        <f t="shared" si="13"/>
        <v>4.180473964648968E-3</v>
      </c>
      <c r="M47" s="38">
        <f t="shared" ca="1" si="14"/>
        <v>4.2439875233283519E-2</v>
      </c>
      <c r="N47" s="38">
        <f t="shared" ca="1" si="15"/>
        <v>5.1951135630916062E-5</v>
      </c>
      <c r="O47" s="95">
        <f t="shared" ca="1" si="16"/>
        <v>491814.30414315825</v>
      </c>
      <c r="P47" s="38">
        <f t="shared" ca="1" si="17"/>
        <v>68135.643750511503</v>
      </c>
      <c r="Q47" s="38">
        <f t="shared" ca="1" si="18"/>
        <v>7740.3611824324889</v>
      </c>
      <c r="R47" s="28">
        <f t="shared" ca="1" si="19"/>
        <v>-3.2233875234267462E-2</v>
      </c>
    </row>
    <row r="48" spans="1:18">
      <c r="A48" s="89">
        <v>28859</v>
      </c>
      <c r="B48" s="89">
        <v>3.480699999636272E-2</v>
      </c>
      <c r="C48" s="89">
        <v>0.05</v>
      </c>
      <c r="D48" s="90">
        <f t="shared" si="5"/>
        <v>2.8858999999999999</v>
      </c>
      <c r="E48" s="90">
        <f t="shared" si="6"/>
        <v>3.480699999636272E-2</v>
      </c>
      <c r="F48" s="38">
        <f t="shared" si="7"/>
        <v>0.14429500000000001</v>
      </c>
      <c r="G48" s="38">
        <f t="shared" si="8"/>
        <v>1.740349999818136E-3</v>
      </c>
      <c r="H48" s="38">
        <f t="shared" si="9"/>
        <v>0.4164209405</v>
      </c>
      <c r="I48" s="38">
        <f t="shared" si="10"/>
        <v>1.20174919218895</v>
      </c>
      <c r="J48" s="38">
        <f t="shared" si="11"/>
        <v>3.4681279937380909</v>
      </c>
      <c r="K48" s="38">
        <f t="shared" si="12"/>
        <v>5.0224760644751584E-3</v>
      </c>
      <c r="L48" s="38">
        <f t="shared" si="13"/>
        <v>1.4494363674468859E-2</v>
      </c>
      <c r="M48" s="38">
        <f t="shared" ca="1" si="14"/>
        <v>3.966970787205315E-2</v>
      </c>
      <c r="N48" s="38">
        <f t="shared" ca="1" si="15"/>
        <v>1.182296394215087E-6</v>
      </c>
      <c r="O48" s="95">
        <f t="shared" ca="1" si="16"/>
        <v>431886.17936255888</v>
      </c>
      <c r="P48" s="38">
        <f t="shared" ca="1" si="17"/>
        <v>78618.508931484612</v>
      </c>
      <c r="Q48" s="38">
        <f t="shared" ca="1" si="18"/>
        <v>8112.0578521460302</v>
      </c>
      <c r="R48" s="28">
        <f t="shared" ca="1" si="19"/>
        <v>-4.8627078756904307E-3</v>
      </c>
    </row>
    <row r="49" spans="1:18">
      <c r="A49" s="89">
        <v>29486</v>
      </c>
      <c r="B49" s="89">
        <v>-1.112200000352459E-2</v>
      </c>
      <c r="C49" s="89">
        <v>0.05</v>
      </c>
      <c r="D49" s="90">
        <f t="shared" si="5"/>
        <v>2.9485999999999999</v>
      </c>
      <c r="E49" s="90">
        <f t="shared" si="6"/>
        <v>-1.112200000352459E-2</v>
      </c>
      <c r="F49" s="38">
        <f t="shared" si="7"/>
        <v>0.14743000000000001</v>
      </c>
      <c r="G49" s="38">
        <f t="shared" si="8"/>
        <v>-5.5610000017622949E-4</v>
      </c>
      <c r="H49" s="38">
        <f t="shared" si="9"/>
        <v>0.43471209799999999</v>
      </c>
      <c r="I49" s="38">
        <f t="shared" si="10"/>
        <v>1.2817920921627999</v>
      </c>
      <c r="J49" s="38">
        <f t="shared" si="11"/>
        <v>3.7794921629512315</v>
      </c>
      <c r="K49" s="38">
        <f t="shared" si="12"/>
        <v>-1.6397164605196303E-3</v>
      </c>
      <c r="L49" s="38">
        <f t="shared" si="13"/>
        <v>-4.8348679554881813E-3</v>
      </c>
      <c r="M49" s="38">
        <f t="shared" ca="1" si="14"/>
        <v>3.2579166497483381E-2</v>
      </c>
      <c r="N49" s="38">
        <f t="shared" ca="1" si="15"/>
        <v>9.5489597677441061E-5</v>
      </c>
      <c r="O49" s="95">
        <f t="shared" ca="1" si="16"/>
        <v>296898.17038186634</v>
      </c>
      <c r="P49" s="38">
        <f t="shared" ca="1" si="17"/>
        <v>108034.13587794953</v>
      </c>
      <c r="Q49" s="38">
        <f t="shared" ca="1" si="18"/>
        <v>9056.1214564021921</v>
      </c>
      <c r="R49" s="28">
        <f t="shared" ca="1" si="19"/>
        <v>-4.3701166501007971E-2</v>
      </c>
    </row>
    <row r="50" spans="1:18">
      <c r="A50" s="89">
        <v>29627.5</v>
      </c>
      <c r="B50" s="89">
        <v>-4.1442499998083804E-2</v>
      </c>
      <c r="C50" s="89">
        <v>0.05</v>
      </c>
      <c r="D50" s="90">
        <f t="shared" si="5"/>
        <v>2.9627500000000002</v>
      </c>
      <c r="E50" s="90">
        <f t="shared" si="6"/>
        <v>-4.1442499998083804E-2</v>
      </c>
      <c r="F50" s="38">
        <f t="shared" si="7"/>
        <v>0.14813750000000001</v>
      </c>
      <c r="G50" s="38">
        <f t="shared" si="8"/>
        <v>-2.0721249999041901E-3</v>
      </c>
      <c r="H50" s="38">
        <f t="shared" si="9"/>
        <v>0.43889437812500004</v>
      </c>
      <c r="I50" s="38">
        <f t="shared" si="10"/>
        <v>1.300334318789844</v>
      </c>
      <c r="J50" s="38">
        <f t="shared" si="11"/>
        <v>3.8525655029946106</v>
      </c>
      <c r="K50" s="38">
        <f t="shared" si="12"/>
        <v>-6.1391883434661395E-3</v>
      </c>
      <c r="L50" s="38">
        <f t="shared" si="13"/>
        <v>-1.8188880264604305E-2</v>
      </c>
      <c r="M50" s="38">
        <f t="shared" ca="1" si="14"/>
        <v>3.1026788924327586E-2</v>
      </c>
      <c r="N50" s="38">
        <f t="shared" ca="1" si="15"/>
        <v>2.6258989184599693E-4</v>
      </c>
      <c r="O50" s="95">
        <f t="shared" ca="1" si="16"/>
        <v>270843.27667619637</v>
      </c>
      <c r="P50" s="38">
        <f t="shared" ca="1" si="17"/>
        <v>114918.98406759172</v>
      </c>
      <c r="Q50" s="38">
        <f t="shared" ca="1" si="18"/>
        <v>9259.8843960081631</v>
      </c>
      <c r="R50" s="28">
        <f t="shared" ca="1" si="19"/>
        <v>-7.246928892241139E-2</v>
      </c>
    </row>
    <row r="51" spans="1:18">
      <c r="A51" s="89">
        <v>30183.5</v>
      </c>
      <c r="B51" s="89">
        <v>2.5454999995417893E-3</v>
      </c>
      <c r="C51" s="89">
        <v>0.05</v>
      </c>
      <c r="D51" s="90">
        <f t="shared" si="5"/>
        <v>3.0183499999999999</v>
      </c>
      <c r="E51" s="90">
        <f t="shared" si="6"/>
        <v>2.5454999995417893E-3</v>
      </c>
      <c r="F51" s="38">
        <f t="shared" si="7"/>
        <v>0.15091750000000001</v>
      </c>
      <c r="G51" s="38">
        <f t="shared" si="8"/>
        <v>1.2727499997708947E-4</v>
      </c>
      <c r="H51" s="38">
        <f t="shared" si="9"/>
        <v>0.45552183612500002</v>
      </c>
      <c r="I51" s="38">
        <f t="shared" si="10"/>
        <v>1.3749243340678938</v>
      </c>
      <c r="J51" s="38">
        <f t="shared" si="11"/>
        <v>4.1500028637338273</v>
      </c>
      <c r="K51" s="38">
        <f t="shared" si="12"/>
        <v>3.8416049618084796E-4</v>
      </c>
      <c r="L51" s="38">
        <f t="shared" si="13"/>
        <v>1.1595308336474625E-3</v>
      </c>
      <c r="M51" s="38">
        <f t="shared" ca="1" si="14"/>
        <v>2.5097458269034978E-2</v>
      </c>
      <c r="N51" s="38">
        <f t="shared" ca="1" si="15"/>
        <v>2.5429541089448112E-5</v>
      </c>
      <c r="O51" s="95">
        <f t="shared" ca="1" si="16"/>
        <v>182740.48399797297</v>
      </c>
      <c r="P51" s="38">
        <f t="shared" ca="1" si="17"/>
        <v>142444.8839304806</v>
      </c>
      <c r="Q51" s="38">
        <f t="shared" ca="1" si="18"/>
        <v>10021.295229528891</v>
      </c>
      <c r="R51" s="28">
        <f t="shared" ca="1" si="19"/>
        <v>-2.2551958269493189E-2</v>
      </c>
    </row>
    <row r="52" spans="1:18">
      <c r="A52" s="89">
        <v>30199</v>
      </c>
      <c r="B52" s="89">
        <v>6.9627000004402362E-2</v>
      </c>
      <c r="C52" s="89">
        <v>0.05</v>
      </c>
      <c r="D52" s="90">
        <f t="shared" si="5"/>
        <v>3.0198999999999998</v>
      </c>
      <c r="E52" s="90">
        <f t="shared" si="6"/>
        <v>6.9627000004402362E-2</v>
      </c>
      <c r="F52" s="38">
        <f t="shared" si="7"/>
        <v>0.15099499999999999</v>
      </c>
      <c r="G52" s="38">
        <f t="shared" si="8"/>
        <v>3.4813500002201184E-3</v>
      </c>
      <c r="H52" s="38">
        <f t="shared" si="9"/>
        <v>0.45598980049999993</v>
      </c>
      <c r="I52" s="38">
        <f t="shared" si="10"/>
        <v>1.3770435985299496</v>
      </c>
      <c r="J52" s="38">
        <f t="shared" si="11"/>
        <v>4.1585339632005942</v>
      </c>
      <c r="K52" s="38">
        <f t="shared" si="12"/>
        <v>1.0513328865664735E-2</v>
      </c>
      <c r="L52" s="38">
        <f t="shared" si="13"/>
        <v>3.1749201841420931E-2</v>
      </c>
      <c r="M52" s="38">
        <f t="shared" ca="1" si="14"/>
        <v>2.4936056032028475E-2</v>
      </c>
      <c r="N52" s="38">
        <f t="shared" ca="1" si="15"/>
        <v>9.9864023657093094E-5</v>
      </c>
      <c r="O52" s="95">
        <f t="shared" ca="1" si="16"/>
        <v>180593.21224284609</v>
      </c>
      <c r="P52" s="38">
        <f t="shared" ca="1" si="17"/>
        <v>143218.30769360682</v>
      </c>
      <c r="Q52" s="38">
        <f t="shared" ca="1" si="18"/>
        <v>10041.55545680336</v>
      </c>
      <c r="R52" s="28">
        <f t="shared" ca="1" si="19"/>
        <v>4.4690943972373887E-2</v>
      </c>
    </row>
    <row r="53" spans="1:18">
      <c r="A53" s="89">
        <v>31556.5</v>
      </c>
      <c r="B53" s="89">
        <v>-2.1525500000279862E-2</v>
      </c>
      <c r="C53" s="89">
        <v>0.05</v>
      </c>
      <c r="D53" s="90">
        <f t="shared" si="5"/>
        <v>3.1556500000000001</v>
      </c>
      <c r="E53" s="90">
        <f t="shared" si="6"/>
        <v>-2.1525500000279862E-2</v>
      </c>
      <c r="F53" s="38">
        <f t="shared" si="7"/>
        <v>0.15778250000000002</v>
      </c>
      <c r="G53" s="38">
        <f t="shared" si="8"/>
        <v>-1.0762750000139932E-3</v>
      </c>
      <c r="H53" s="38">
        <f t="shared" si="9"/>
        <v>0.49790634612500007</v>
      </c>
      <c r="I53" s="38">
        <f t="shared" si="10"/>
        <v>1.5712181611493565</v>
      </c>
      <c r="J53" s="38">
        <f t="shared" si="11"/>
        <v>4.9582145902309671</v>
      </c>
      <c r="K53" s="38">
        <f t="shared" si="12"/>
        <v>-3.3963472037941574E-3</v>
      </c>
      <c r="L53" s="38">
        <f t="shared" si="13"/>
        <v>-1.0717683053653034E-2</v>
      </c>
      <c r="M53" s="38">
        <f t="shared" ca="1" si="14"/>
        <v>1.1619641837655958E-2</v>
      </c>
      <c r="N53" s="38">
        <f t="shared" ca="1" si="15"/>
        <v>5.4930021372844186E-5</v>
      </c>
      <c r="O53" s="95">
        <f t="shared" ca="1" si="16"/>
        <v>48191.278363596954</v>
      </c>
      <c r="P53" s="38">
        <f t="shared" ca="1" si="17"/>
        <v>209750.17265716853</v>
      </c>
      <c r="Q53" s="38">
        <f t="shared" ca="1" si="18"/>
        <v>11577.532740114308</v>
      </c>
      <c r="R53" s="28">
        <f t="shared" ca="1" si="19"/>
        <v>-3.3145141837935821E-2</v>
      </c>
    </row>
    <row r="54" spans="1:18">
      <c r="A54" s="89">
        <v>32123</v>
      </c>
      <c r="B54" s="89">
        <v>2.6790000047185458E-3</v>
      </c>
      <c r="C54" s="89">
        <v>0.05</v>
      </c>
      <c r="D54" s="90">
        <f t="shared" si="5"/>
        <v>3.2122999999999999</v>
      </c>
      <c r="E54" s="90">
        <f t="shared" si="6"/>
        <v>2.6790000047185458E-3</v>
      </c>
      <c r="F54" s="38">
        <f t="shared" si="7"/>
        <v>0.16061500000000001</v>
      </c>
      <c r="G54" s="38">
        <f t="shared" si="8"/>
        <v>1.339500002359273E-4</v>
      </c>
      <c r="H54" s="38">
        <f t="shared" si="9"/>
        <v>0.51594356450000001</v>
      </c>
      <c r="I54" s="38">
        <f t="shared" si="10"/>
        <v>1.6573655122433499</v>
      </c>
      <c r="J54" s="38">
        <f t="shared" si="11"/>
        <v>5.3239552349793131</v>
      </c>
      <c r="K54" s="38">
        <f t="shared" si="12"/>
        <v>4.3028758575786925E-4</v>
      </c>
      <c r="L54" s="38">
        <f t="shared" si="13"/>
        <v>1.3822128117300034E-3</v>
      </c>
      <c r="M54" s="38">
        <f t="shared" ca="1" si="14"/>
        <v>6.5416639095147167E-3</v>
      </c>
      <c r="N54" s="38">
        <f t="shared" ca="1" si="15"/>
        <v>7.4600862207076015E-7</v>
      </c>
      <c r="O54" s="95">
        <f t="shared" ca="1" si="16"/>
        <v>20354.036450888205</v>
      </c>
      <c r="P54" s="38">
        <f t="shared" ca="1" si="17"/>
        <v>235505.15129275178</v>
      </c>
      <c r="Q54" s="38">
        <f t="shared" ca="1" si="18"/>
        <v>12061.69140859355</v>
      </c>
      <c r="R54" s="28">
        <f t="shared" ca="1" si="19"/>
        <v>-3.8626639047961708E-3</v>
      </c>
    </row>
    <row r="55" spans="1:18">
      <c r="A55" s="89">
        <v>32636</v>
      </c>
      <c r="B55" s="89">
        <v>4.8827999999048188E-2</v>
      </c>
      <c r="C55" s="89">
        <v>0.05</v>
      </c>
      <c r="D55" s="90">
        <f t="shared" si="5"/>
        <v>3.2635999999999998</v>
      </c>
      <c r="E55" s="90">
        <f t="shared" si="6"/>
        <v>4.8827999999048188E-2</v>
      </c>
      <c r="F55" s="38">
        <f t="shared" si="7"/>
        <v>0.16317999999999999</v>
      </c>
      <c r="G55" s="38">
        <f t="shared" si="8"/>
        <v>2.4413999999524094E-3</v>
      </c>
      <c r="H55" s="38">
        <f t="shared" si="9"/>
        <v>0.53255424799999995</v>
      </c>
      <c r="I55" s="38">
        <f t="shared" si="10"/>
        <v>1.7380440437727998</v>
      </c>
      <c r="J55" s="38">
        <f t="shared" si="11"/>
        <v>5.6722805412569093</v>
      </c>
      <c r="K55" s="38">
        <f t="shared" si="12"/>
        <v>7.9677530398446824E-3</v>
      </c>
      <c r="L55" s="38">
        <f t="shared" si="13"/>
        <v>2.6003558820837103E-2</v>
      </c>
      <c r="M55" s="38">
        <f t="shared" ca="1" si="14"/>
        <v>2.1866764032234531E-3</v>
      </c>
      <c r="N55" s="38">
        <f t="shared" ca="1" si="15"/>
        <v>1.0877065333852185E-4</v>
      </c>
      <c r="O55" s="95">
        <f t="shared" ca="1" si="16"/>
        <v>6018.200169854812</v>
      </c>
      <c r="P55" s="38">
        <f t="shared" ca="1" si="17"/>
        <v>257070.50568389191</v>
      </c>
      <c r="Q55" s="38">
        <f t="shared" ca="1" si="18"/>
        <v>12411.392762002486</v>
      </c>
      <c r="R55" s="28">
        <f t="shared" ca="1" si="19"/>
        <v>4.6641323595824735E-2</v>
      </c>
    </row>
    <row r="56" spans="1:18">
      <c r="A56" s="89">
        <v>32650</v>
      </c>
      <c r="B56" s="89">
        <v>-4.454999999870779E-2</v>
      </c>
      <c r="C56" s="89">
        <v>0.05</v>
      </c>
      <c r="D56" s="90">
        <f t="shared" si="5"/>
        <v>3.2650000000000001</v>
      </c>
      <c r="E56" s="90">
        <f t="shared" si="6"/>
        <v>-4.454999999870779E-2</v>
      </c>
      <c r="F56" s="38">
        <f t="shared" si="7"/>
        <v>0.16325000000000001</v>
      </c>
      <c r="G56" s="38">
        <f t="shared" si="8"/>
        <v>-2.2274999999353897E-3</v>
      </c>
      <c r="H56" s="38">
        <f t="shared" si="9"/>
        <v>0.53301125000000005</v>
      </c>
      <c r="I56" s="38">
        <f t="shared" si="10"/>
        <v>1.7402817312500003</v>
      </c>
      <c r="J56" s="38">
        <f t="shared" si="11"/>
        <v>5.6820198525312513</v>
      </c>
      <c r="K56" s="38">
        <f t="shared" si="12"/>
        <v>-7.2727874997890471E-3</v>
      </c>
      <c r="L56" s="38">
        <f t="shared" si="13"/>
        <v>-2.374565118681124E-2</v>
      </c>
      <c r="M56" s="38">
        <f t="shared" ca="1" si="14"/>
        <v>2.0710700144723204E-3</v>
      </c>
      <c r="N56" s="38">
        <f t="shared" ca="1" si="15"/>
        <v>1.0867620845869208E-4</v>
      </c>
      <c r="O56" s="95">
        <f t="shared" ca="1" si="16"/>
        <v>5754.8577030758088</v>
      </c>
      <c r="P56" s="38">
        <f t="shared" ca="1" si="17"/>
        <v>257631.79673150514</v>
      </c>
      <c r="Q56" s="38">
        <f t="shared" ca="1" si="18"/>
        <v>12419.712194487212</v>
      </c>
      <c r="R56" s="28">
        <f t="shared" ca="1" si="19"/>
        <v>-4.662107001318011E-2</v>
      </c>
    </row>
    <row r="57" spans="1:18">
      <c r="A57" s="89">
        <v>33909</v>
      </c>
      <c r="B57" s="89">
        <v>-8.5430000035557896E-3</v>
      </c>
      <c r="C57" s="89">
        <v>0.05</v>
      </c>
      <c r="D57" s="90">
        <f t="shared" si="5"/>
        <v>3.3908999999999998</v>
      </c>
      <c r="E57" s="90">
        <f t="shared" si="6"/>
        <v>-8.5430000035557896E-3</v>
      </c>
      <c r="F57" s="38">
        <f t="shared" si="7"/>
        <v>0.169545</v>
      </c>
      <c r="G57" s="38">
        <f t="shared" si="8"/>
        <v>-4.2715000017778948E-4</v>
      </c>
      <c r="H57" s="38">
        <f t="shared" si="9"/>
        <v>0.5749101405</v>
      </c>
      <c r="I57" s="38">
        <f t="shared" si="10"/>
        <v>1.9494627954214498</v>
      </c>
      <c r="J57" s="38">
        <f t="shared" si="11"/>
        <v>6.6104333929945938</v>
      </c>
      <c r="K57" s="38">
        <f t="shared" si="12"/>
        <v>-1.4484229356028662E-3</v>
      </c>
      <c r="L57" s="38">
        <f t="shared" si="13"/>
        <v>-4.9114573323357589E-3</v>
      </c>
      <c r="M57" s="38">
        <f t="shared" ca="1" si="14"/>
        <v>-7.6207399481327265E-3</v>
      </c>
      <c r="N57" s="38">
        <f t="shared" ca="1" si="15"/>
        <v>4.2528180491447576E-8</v>
      </c>
      <c r="O57" s="95">
        <f t="shared" ca="1" si="16"/>
        <v>4281.5369570682133</v>
      </c>
      <c r="P57" s="38">
        <f t="shared" ca="1" si="17"/>
        <v>301031.0440438654</v>
      </c>
      <c r="Q57" s="38">
        <f t="shared" ca="1" si="18"/>
        <v>12891.273060508256</v>
      </c>
      <c r="R57" s="28">
        <f t="shared" ca="1" si="19"/>
        <v>-9.2226005542306311E-4</v>
      </c>
    </row>
    <row r="58" spans="1:18">
      <c r="A58" s="89">
        <v>35406</v>
      </c>
      <c r="B58" s="89">
        <v>-1.1961999996856321E-2</v>
      </c>
      <c r="C58" s="89">
        <v>0.05</v>
      </c>
      <c r="D58" s="90">
        <f t="shared" si="5"/>
        <v>3.5406</v>
      </c>
      <c r="E58" s="90">
        <f t="shared" si="6"/>
        <v>-1.1961999996856321E-2</v>
      </c>
      <c r="F58" s="38">
        <f t="shared" si="7"/>
        <v>0.17703000000000002</v>
      </c>
      <c r="G58" s="38">
        <f t="shared" si="8"/>
        <v>-5.9809999984281612E-4</v>
      </c>
      <c r="H58" s="38">
        <f t="shared" si="9"/>
        <v>0.62679241800000007</v>
      </c>
      <c r="I58" s="38">
        <f t="shared" si="10"/>
        <v>2.2192212351708003</v>
      </c>
      <c r="J58" s="38">
        <f t="shared" si="11"/>
        <v>7.8573747052457357</v>
      </c>
      <c r="K58" s="38">
        <f t="shared" si="12"/>
        <v>-2.1176328594434747E-3</v>
      </c>
      <c r="L58" s="38">
        <f t="shared" si="13"/>
        <v>-7.4976909021455661E-3</v>
      </c>
      <c r="M58" s="38">
        <f t="shared" ca="1" si="14"/>
        <v>-1.7331116998036689E-2</v>
      </c>
      <c r="N58" s="38">
        <f t="shared" ca="1" si="15"/>
        <v>1.4413708686182035E-6</v>
      </c>
      <c r="O58" s="95">
        <f t="shared" ca="1" si="16"/>
        <v>39939.242879521204</v>
      </c>
      <c r="P58" s="38">
        <f t="shared" ca="1" si="17"/>
        <v>330880.72702197777</v>
      </c>
      <c r="Q58" s="38">
        <f t="shared" ca="1" si="18"/>
        <v>12720.513273151542</v>
      </c>
      <c r="R58" s="28">
        <f t="shared" ca="1" si="19"/>
        <v>5.3691170011803679E-3</v>
      </c>
    </row>
    <row r="59" spans="1:18">
      <c r="A59" s="89">
        <v>35800</v>
      </c>
      <c r="B59" s="89">
        <v>-1.9599999999627471E-2</v>
      </c>
      <c r="C59" s="89">
        <v>0.05</v>
      </c>
      <c r="D59" s="90">
        <f t="shared" si="5"/>
        <v>3.58</v>
      </c>
      <c r="E59" s="90">
        <f t="shared" si="6"/>
        <v>-1.9599999999627471E-2</v>
      </c>
      <c r="F59" s="38">
        <f t="shared" si="7"/>
        <v>0.17900000000000002</v>
      </c>
      <c r="G59" s="38">
        <f t="shared" si="8"/>
        <v>-9.7999999998137359E-4</v>
      </c>
      <c r="H59" s="38">
        <f t="shared" si="9"/>
        <v>0.64082000000000006</v>
      </c>
      <c r="I59" s="38">
        <f t="shared" si="10"/>
        <v>2.2941356000000002</v>
      </c>
      <c r="J59" s="38">
        <f t="shared" si="11"/>
        <v>8.2130054480000005</v>
      </c>
      <c r="K59" s="38">
        <f t="shared" si="12"/>
        <v>-3.5083999999333177E-3</v>
      </c>
      <c r="L59" s="38">
        <f t="shared" si="13"/>
        <v>-1.2560071999761278E-2</v>
      </c>
      <c r="M59" s="38">
        <f t="shared" ca="1" si="14"/>
        <v>-1.9559314829236008E-2</v>
      </c>
      <c r="N59" s="38">
        <f t="shared" ca="1" si="15"/>
        <v>8.2764154489120776E-11</v>
      </c>
      <c r="O59" s="95">
        <f t="shared" ca="1" si="16"/>
        <v>52513.921489065971</v>
      </c>
      <c r="P59" s="38">
        <f t="shared" ca="1" si="17"/>
        <v>334299.17676769872</v>
      </c>
      <c r="Q59" s="38">
        <f t="shared" ca="1" si="18"/>
        <v>12544.082000666107</v>
      </c>
      <c r="R59" s="28">
        <f t="shared" ca="1" si="19"/>
        <v>-4.0685170391463465E-5</v>
      </c>
    </row>
    <row r="60" spans="1:18">
      <c r="A60" s="89">
        <v>36010.5</v>
      </c>
      <c r="B60" s="89">
        <v>-4.4783499994082376E-2</v>
      </c>
      <c r="C60" s="89">
        <v>0.05</v>
      </c>
      <c r="D60" s="90">
        <f t="shared" si="5"/>
        <v>3.6010499999999999</v>
      </c>
      <c r="E60" s="90">
        <f t="shared" si="6"/>
        <v>-4.4783499994082376E-2</v>
      </c>
      <c r="F60" s="38">
        <f t="shared" si="7"/>
        <v>0.1800525</v>
      </c>
      <c r="G60" s="38">
        <f t="shared" si="8"/>
        <v>-2.239174999704119E-3</v>
      </c>
      <c r="H60" s="38">
        <f t="shared" si="9"/>
        <v>0.64837805512500002</v>
      </c>
      <c r="I60" s="38">
        <f t="shared" si="10"/>
        <v>2.3348417954078813</v>
      </c>
      <c r="J60" s="38">
        <f t="shared" si="11"/>
        <v>8.4078820473535512</v>
      </c>
      <c r="K60" s="38">
        <f t="shared" si="12"/>
        <v>-8.0633811326845176E-3</v>
      </c>
      <c r="L60" s="38">
        <f t="shared" si="13"/>
        <v>-2.9036638627853582E-2</v>
      </c>
      <c r="M60" s="38">
        <f t="shared" ca="1" si="14"/>
        <v>-2.0693826113704406E-2</v>
      </c>
      <c r="N60" s="38">
        <f t="shared" ca="1" si="15"/>
        <v>2.9015619383148231E-5</v>
      </c>
      <c r="O60" s="95">
        <f t="shared" ca="1" si="16"/>
        <v>59430.173679540028</v>
      </c>
      <c r="P60" s="38">
        <f t="shared" ca="1" si="17"/>
        <v>335335.81681308226</v>
      </c>
      <c r="Q60" s="38">
        <f t="shared" ca="1" si="18"/>
        <v>12427.989675681569</v>
      </c>
      <c r="R60" s="28">
        <f t="shared" ca="1" si="19"/>
        <v>-2.4089673880377971E-2</v>
      </c>
    </row>
    <row r="61" spans="1:18">
      <c r="A61" s="89">
        <v>36758</v>
      </c>
      <c r="B61" s="89">
        <v>-2.8465999996114988E-2</v>
      </c>
      <c r="C61" s="89">
        <v>1</v>
      </c>
      <c r="D61" s="90">
        <f t="shared" si="5"/>
        <v>3.6758000000000002</v>
      </c>
      <c r="E61" s="90">
        <f t="shared" si="6"/>
        <v>-2.8465999996114988E-2</v>
      </c>
      <c r="F61" s="38">
        <f t="shared" si="7"/>
        <v>3.6758000000000002</v>
      </c>
      <c r="G61" s="38">
        <f t="shared" si="8"/>
        <v>-2.8465999996114988E-2</v>
      </c>
      <c r="H61" s="38">
        <f t="shared" si="9"/>
        <v>13.511505640000001</v>
      </c>
      <c r="I61" s="38">
        <f t="shared" si="10"/>
        <v>49.665592431512003</v>
      </c>
      <c r="J61" s="38">
        <f t="shared" si="11"/>
        <v>182.56078465975182</v>
      </c>
      <c r="K61" s="38">
        <f t="shared" si="12"/>
        <v>-0.10463532278571948</v>
      </c>
      <c r="L61" s="38">
        <f t="shared" si="13"/>
        <v>-0.38461851949574766</v>
      </c>
      <c r="M61" s="38">
        <f t="shared" ca="1" si="14"/>
        <v>-2.4407773097402163E-2</v>
      </c>
      <c r="N61" s="38">
        <f t="shared" ca="1" si="15"/>
        <v>1.6469205561436309E-5</v>
      </c>
      <c r="O61" s="95">
        <f t="shared" ca="1" si="16"/>
        <v>33612926.656096764</v>
      </c>
      <c r="P61" s="38">
        <f t="shared" ca="1" si="17"/>
        <v>133815285.14627972</v>
      </c>
      <c r="Q61" s="38">
        <f t="shared" ca="1" si="18"/>
        <v>4758740.0167032117</v>
      </c>
      <c r="R61" s="28">
        <f t="shared" ca="1" si="19"/>
        <v>-4.0582268987128245E-3</v>
      </c>
    </row>
    <row r="62" spans="1:18">
      <c r="A62" s="89">
        <v>36807</v>
      </c>
      <c r="B62" s="89">
        <v>-2.6789000003191177E-2</v>
      </c>
      <c r="C62" s="89">
        <v>1</v>
      </c>
      <c r="D62" s="90">
        <f t="shared" si="5"/>
        <v>3.6806999999999999</v>
      </c>
      <c r="E62" s="90">
        <f t="shared" si="6"/>
        <v>-2.6789000003191177E-2</v>
      </c>
      <c r="F62" s="38">
        <f t="shared" si="7"/>
        <v>3.6806999999999999</v>
      </c>
      <c r="G62" s="38">
        <f t="shared" si="8"/>
        <v>-2.6789000003191177E-2</v>
      </c>
      <c r="H62" s="38">
        <f t="shared" si="9"/>
        <v>13.547552489999999</v>
      </c>
      <c r="I62" s="38">
        <f t="shared" si="10"/>
        <v>49.864476449942998</v>
      </c>
      <c r="J62" s="38">
        <f t="shared" si="11"/>
        <v>183.53617846930518</v>
      </c>
      <c r="K62" s="38">
        <f t="shared" si="12"/>
        <v>-9.8602272311745759E-2</v>
      </c>
      <c r="L62" s="38">
        <f t="shared" si="13"/>
        <v>-0.36292538369784261</v>
      </c>
      <c r="M62" s="38">
        <f t="shared" ca="1" si="14"/>
        <v>-2.4634073261941225E-2</v>
      </c>
      <c r="N62" s="38">
        <f t="shared" ca="1" si="15"/>
        <v>4.6437092601541365E-6</v>
      </c>
      <c r="O62" s="95">
        <f t="shared" ca="1" si="16"/>
        <v>34242974.498241171</v>
      </c>
      <c r="P62" s="38">
        <f t="shared" ca="1" si="17"/>
        <v>133696814.43312512</v>
      </c>
      <c r="Q62" s="38">
        <f t="shared" ca="1" si="18"/>
        <v>4742299.4791336935</v>
      </c>
      <c r="R62" s="28">
        <f t="shared" ca="1" si="19"/>
        <v>-2.1549267412499518E-3</v>
      </c>
    </row>
    <row r="63" spans="1:18">
      <c r="A63" s="89">
        <v>39021</v>
      </c>
      <c r="B63" s="89">
        <v>-2.9966999994940124E-2</v>
      </c>
      <c r="C63" s="89">
        <v>1</v>
      </c>
      <c r="D63" s="90">
        <f t="shared" si="5"/>
        <v>3.9020999999999999</v>
      </c>
      <c r="E63" s="90">
        <f t="shared" si="6"/>
        <v>-2.9966999994940124E-2</v>
      </c>
      <c r="F63" s="38">
        <f t="shared" si="7"/>
        <v>3.9020999999999999</v>
      </c>
      <c r="G63" s="38">
        <f t="shared" si="8"/>
        <v>-2.9966999994940124E-2</v>
      </c>
      <c r="H63" s="38">
        <f t="shared" si="9"/>
        <v>15.22638441</v>
      </c>
      <c r="I63" s="38">
        <f t="shared" si="10"/>
        <v>59.414874606260994</v>
      </c>
      <c r="J63" s="38">
        <f t="shared" si="11"/>
        <v>231.84278220109101</v>
      </c>
      <c r="K63" s="38">
        <f t="shared" si="12"/>
        <v>-0.11693423068025585</v>
      </c>
      <c r="L63" s="38">
        <f t="shared" si="13"/>
        <v>-0.45628906153742632</v>
      </c>
      <c r="M63" s="38">
        <f t="shared" ca="1" si="14"/>
        <v>-3.2656759119397916E-2</v>
      </c>
      <c r="N63" s="38">
        <f t="shared" ca="1" si="15"/>
        <v>7.2348041476039435E-6</v>
      </c>
      <c r="O63" s="95">
        <f t="shared" ca="1" si="16"/>
        <v>55945017.518829353</v>
      </c>
      <c r="P63" s="38">
        <f t="shared" ca="1" si="17"/>
        <v>116419235.69437309</v>
      </c>
      <c r="Q63" s="38">
        <f t="shared" ca="1" si="18"/>
        <v>3718787.5100129857</v>
      </c>
      <c r="R63" s="28">
        <f t="shared" ca="1" si="19"/>
        <v>2.6897591244577912E-3</v>
      </c>
    </row>
    <row r="64" spans="1:18">
      <c r="A64" s="89">
        <v>39022.5</v>
      </c>
      <c r="B64" s="89">
        <v>-2.9707499998039566E-2</v>
      </c>
      <c r="C64" s="89">
        <v>1</v>
      </c>
      <c r="D64" s="90">
        <f t="shared" si="5"/>
        <v>3.90225</v>
      </c>
      <c r="E64" s="90">
        <f t="shared" si="6"/>
        <v>-2.9707499998039566E-2</v>
      </c>
      <c r="F64" s="38">
        <f t="shared" si="7"/>
        <v>3.90225</v>
      </c>
      <c r="G64" s="38">
        <f t="shared" si="8"/>
        <v>-2.9707499998039566E-2</v>
      </c>
      <c r="H64" s="38">
        <f t="shared" si="9"/>
        <v>15.2275550625</v>
      </c>
      <c r="I64" s="38">
        <f t="shared" si="10"/>
        <v>59.421726742640629</v>
      </c>
      <c r="J64" s="38">
        <f t="shared" si="11"/>
        <v>231.8784331814694</v>
      </c>
      <c r="K64" s="38">
        <f t="shared" si="12"/>
        <v>-0.1159260918673499</v>
      </c>
      <c r="L64" s="38">
        <f t="shared" si="13"/>
        <v>-0.45237259198936614</v>
      </c>
      <c r="M64" s="38">
        <f t="shared" ca="1" si="14"/>
        <v>-3.2660733730993208E-2</v>
      </c>
      <c r="N64" s="38">
        <f t="shared" ca="1" si="15"/>
        <v>8.7215894814553021E-6</v>
      </c>
      <c r="O64" s="95">
        <f t="shared" ca="1" si="16"/>
        <v>55953421.665546976</v>
      </c>
      <c r="P64" s="38">
        <f t="shared" ca="1" si="17"/>
        <v>116400184.34677994</v>
      </c>
      <c r="Q64" s="38">
        <f t="shared" ca="1" si="18"/>
        <v>3717934.4918464883</v>
      </c>
      <c r="R64" s="28">
        <f t="shared" ca="1" si="19"/>
        <v>2.9532337329536418E-3</v>
      </c>
    </row>
    <row r="65" spans="1:18">
      <c r="A65" s="89">
        <v>39024</v>
      </c>
      <c r="B65" s="89">
        <v>-3.2147999998414889E-2</v>
      </c>
      <c r="C65" s="89">
        <v>1</v>
      </c>
      <c r="D65" s="90">
        <f t="shared" si="5"/>
        <v>3.9024000000000001</v>
      </c>
      <c r="E65" s="90">
        <f t="shared" si="6"/>
        <v>-3.2147999998414889E-2</v>
      </c>
      <c r="F65" s="38">
        <f t="shared" si="7"/>
        <v>3.9024000000000001</v>
      </c>
      <c r="G65" s="38">
        <f t="shared" si="8"/>
        <v>-3.2147999998414889E-2</v>
      </c>
      <c r="H65" s="38">
        <f t="shared" si="9"/>
        <v>15.228725760000001</v>
      </c>
      <c r="I65" s="38">
        <f t="shared" si="10"/>
        <v>59.42857940582401</v>
      </c>
      <c r="J65" s="38">
        <f t="shared" si="11"/>
        <v>231.91408827328763</v>
      </c>
      <c r="K65" s="38">
        <f t="shared" si="12"/>
        <v>-0.12545435519381426</v>
      </c>
      <c r="L65" s="38">
        <f t="shared" si="13"/>
        <v>-0.4895730757083408</v>
      </c>
      <c r="M65" s="38">
        <f t="shared" ca="1" si="14"/>
        <v>-3.2664706364508245E-2</v>
      </c>
      <c r="N65" s="38">
        <f t="shared" ca="1" si="15"/>
        <v>2.6698546876140094E-7</v>
      </c>
      <c r="O65" s="95">
        <f t="shared" ca="1" si="16"/>
        <v>55961815.480591647</v>
      </c>
      <c r="P65" s="38">
        <f t="shared" ca="1" si="17"/>
        <v>116381124.06393303</v>
      </c>
      <c r="Q65" s="38">
        <f t="shared" ca="1" si="18"/>
        <v>3717081.2984293625</v>
      </c>
      <c r="R65" s="28">
        <f t="shared" ca="1" si="19"/>
        <v>5.1670636609335574E-4</v>
      </c>
    </row>
    <row r="66" spans="1:18">
      <c r="A66" s="89">
        <v>39072.5</v>
      </c>
      <c r="B66" s="89">
        <v>-3.0257500002335291E-2</v>
      </c>
      <c r="C66" s="89">
        <v>1</v>
      </c>
      <c r="D66" s="90">
        <f t="shared" si="5"/>
        <v>3.9072499999999999</v>
      </c>
      <c r="E66" s="90">
        <f t="shared" si="6"/>
        <v>-3.0257500002335291E-2</v>
      </c>
      <c r="F66" s="38">
        <f t="shared" si="7"/>
        <v>3.9072499999999999</v>
      </c>
      <c r="G66" s="38">
        <f t="shared" si="8"/>
        <v>-3.0257500002335291E-2</v>
      </c>
      <c r="H66" s="38">
        <f t="shared" si="9"/>
        <v>15.266602562499999</v>
      </c>
      <c r="I66" s="38">
        <f t="shared" si="10"/>
        <v>59.650432862328124</v>
      </c>
      <c r="J66" s="38">
        <f t="shared" si="11"/>
        <v>233.06915380133157</v>
      </c>
      <c r="K66" s="38">
        <f t="shared" si="12"/>
        <v>-0.11822361688412457</v>
      </c>
      <c r="L66" s="38">
        <f t="shared" si="13"/>
        <v>-0.46192922707049572</v>
      </c>
      <c r="M66" s="38">
        <f t="shared" ca="1" si="14"/>
        <v>-3.2792088882573234E-2</v>
      </c>
      <c r="N66" s="38">
        <f t="shared" ca="1" si="15"/>
        <v>6.4241407918258269E-6</v>
      </c>
      <c r="O66" s="95">
        <f t="shared" ca="1" si="16"/>
        <v>56227632.820304416</v>
      </c>
      <c r="P66" s="38">
        <f t="shared" ca="1" si="17"/>
        <v>115760042.44396691</v>
      </c>
      <c r="Q66" s="38">
        <f t="shared" ca="1" si="18"/>
        <v>3689400.8519657599</v>
      </c>
      <c r="R66" s="28">
        <f t="shared" ca="1" si="19"/>
        <v>2.5345888802379424E-3</v>
      </c>
    </row>
    <row r="67" spans="1:18">
      <c r="A67" s="89">
        <v>39117.5</v>
      </c>
      <c r="B67" s="89">
        <v>-3.0472499995084945E-2</v>
      </c>
      <c r="C67" s="89">
        <v>1</v>
      </c>
      <c r="D67" s="90">
        <f t="shared" si="5"/>
        <v>3.9117500000000001</v>
      </c>
      <c r="E67" s="90">
        <f t="shared" si="6"/>
        <v>-3.0472499995084945E-2</v>
      </c>
      <c r="F67" s="38">
        <f t="shared" si="7"/>
        <v>3.9117500000000001</v>
      </c>
      <c r="G67" s="38">
        <f t="shared" si="8"/>
        <v>-3.0472499995084945E-2</v>
      </c>
      <c r="H67" s="38">
        <f t="shared" si="9"/>
        <v>15.3017880625</v>
      </c>
      <c r="I67" s="38">
        <f t="shared" si="10"/>
        <v>59.856769453484375</v>
      </c>
      <c r="J67" s="38">
        <f t="shared" si="11"/>
        <v>234.14471790966752</v>
      </c>
      <c r="K67" s="38">
        <f t="shared" si="12"/>
        <v>-0.11920080185577353</v>
      </c>
      <c r="L67" s="38">
        <f t="shared" si="13"/>
        <v>-0.4662837366593221</v>
      </c>
      <c r="M67" s="38">
        <f t="shared" ca="1" si="14"/>
        <v>-3.2908429342548451E-2</v>
      </c>
      <c r="N67" s="38">
        <f t="shared" ca="1" si="15"/>
        <v>5.9337517858339808E-6</v>
      </c>
      <c r="O67" s="95">
        <f t="shared" ca="1" si="16"/>
        <v>56464534.060501993</v>
      </c>
      <c r="P67" s="38">
        <f t="shared" ca="1" si="17"/>
        <v>115175505.94499788</v>
      </c>
      <c r="Q67" s="38">
        <f t="shared" ca="1" si="18"/>
        <v>3663556.9828332216</v>
      </c>
      <c r="R67" s="28">
        <f t="shared" ca="1" si="19"/>
        <v>2.4359293474635058E-3</v>
      </c>
    </row>
    <row r="68" spans="1:18">
      <c r="A68" s="89">
        <v>39155.5</v>
      </c>
      <c r="B68" s="89">
        <v>-2.9698499994992744E-2</v>
      </c>
      <c r="C68" s="89">
        <v>1</v>
      </c>
      <c r="D68" s="90">
        <f t="shared" si="5"/>
        <v>3.9155500000000001</v>
      </c>
      <c r="E68" s="90">
        <f t="shared" si="6"/>
        <v>-2.9698499994992744E-2</v>
      </c>
      <c r="F68" s="38">
        <f t="shared" si="7"/>
        <v>3.9155500000000001</v>
      </c>
      <c r="G68" s="38">
        <f t="shared" si="8"/>
        <v>-2.9698499994992744E-2</v>
      </c>
      <c r="H68" s="38">
        <f t="shared" si="9"/>
        <v>15.331531802500001</v>
      </c>
      <c r="I68" s="38">
        <f t="shared" si="10"/>
        <v>60.031379349278879</v>
      </c>
      <c r="J68" s="38">
        <f t="shared" si="11"/>
        <v>235.05586741106893</v>
      </c>
      <c r="K68" s="38">
        <f t="shared" si="12"/>
        <v>-0.11628596165539384</v>
      </c>
      <c r="L68" s="38">
        <f t="shared" si="13"/>
        <v>-0.45532349715977738</v>
      </c>
      <c r="M68" s="38">
        <f t="shared" ca="1" si="14"/>
        <v>-3.3005285983015775E-2</v>
      </c>
      <c r="N68" s="38">
        <f t="shared" ca="1" si="15"/>
        <v>1.0934833570585453E-5</v>
      </c>
      <c r="O68" s="95">
        <f t="shared" ca="1" si="16"/>
        <v>56657240.222938605</v>
      </c>
      <c r="P68" s="38">
        <f t="shared" ca="1" si="17"/>
        <v>114675748.27981028</v>
      </c>
      <c r="Q68" s="38">
        <f t="shared" ca="1" si="18"/>
        <v>3641614.5519009735</v>
      </c>
      <c r="R68" s="28">
        <f t="shared" ca="1" si="19"/>
        <v>3.306785988023031E-3</v>
      </c>
    </row>
    <row r="69" spans="1:18">
      <c r="A69" s="89">
        <v>39603</v>
      </c>
      <c r="B69" s="89">
        <v>-3.2480999994731974E-2</v>
      </c>
      <c r="C69" s="89">
        <v>1</v>
      </c>
      <c r="D69" s="90">
        <f t="shared" si="5"/>
        <v>3.9603000000000002</v>
      </c>
      <c r="E69" s="90">
        <f t="shared" si="6"/>
        <v>-3.2480999994731974E-2</v>
      </c>
      <c r="F69" s="38">
        <f t="shared" si="7"/>
        <v>3.9603000000000002</v>
      </c>
      <c r="G69" s="38">
        <f t="shared" si="8"/>
        <v>-3.2480999994731974E-2</v>
      </c>
      <c r="H69" s="38">
        <f t="shared" si="9"/>
        <v>15.683976090000002</v>
      </c>
      <c r="I69" s="38">
        <f t="shared" si="10"/>
        <v>62.113250509227008</v>
      </c>
      <c r="J69" s="38">
        <f t="shared" si="11"/>
        <v>245.98710599169172</v>
      </c>
      <c r="K69" s="38">
        <f t="shared" si="12"/>
        <v>-0.12863450427913703</v>
      </c>
      <c r="L69" s="38">
        <f t="shared" si="13"/>
        <v>-0.50943122729666634</v>
      </c>
      <c r="M69" s="38">
        <f t="shared" ca="1" si="14"/>
        <v>-3.4050398092901113E-2</v>
      </c>
      <c r="N69" s="38">
        <f t="shared" ca="1" si="15"/>
        <v>2.4630103905369106E-6</v>
      </c>
      <c r="O69" s="95">
        <f t="shared" ca="1" si="16"/>
        <v>58409312.879987247</v>
      </c>
      <c r="P69" s="38">
        <f t="shared" ca="1" si="17"/>
        <v>108382694.44799769</v>
      </c>
      <c r="Q69" s="38">
        <f t="shared" ca="1" si="18"/>
        <v>3375595.2245024238</v>
      </c>
      <c r="R69" s="28">
        <f t="shared" ca="1" si="19"/>
        <v>1.5693980981691391E-3</v>
      </c>
    </row>
    <row r="70" spans="1:18">
      <c r="A70" s="89">
        <v>40293.5</v>
      </c>
      <c r="B70" s="89">
        <v>-3.0224499998439569E-2</v>
      </c>
      <c r="C70" s="89">
        <v>1</v>
      </c>
      <c r="D70" s="90">
        <f t="shared" si="5"/>
        <v>4.02935</v>
      </c>
      <c r="E70" s="90">
        <f t="shared" si="6"/>
        <v>-3.0224499998439569E-2</v>
      </c>
      <c r="F70" s="38">
        <f t="shared" si="7"/>
        <v>4.02935</v>
      </c>
      <c r="G70" s="38">
        <f t="shared" si="8"/>
        <v>-3.0224499998439569E-2</v>
      </c>
      <c r="H70" s="38">
        <f t="shared" si="9"/>
        <v>16.235661422500002</v>
      </c>
      <c r="I70" s="38">
        <f t="shared" si="10"/>
        <v>65.419162352750376</v>
      </c>
      <c r="J70" s="38">
        <f t="shared" si="11"/>
        <v>263.59670182605475</v>
      </c>
      <c r="K70" s="38">
        <f t="shared" si="12"/>
        <v>-0.12178508906871248</v>
      </c>
      <c r="L70" s="38">
        <f t="shared" si="13"/>
        <v>-0.49071474863901665</v>
      </c>
      <c r="M70" s="38">
        <f t="shared" ca="1" si="14"/>
        <v>-3.5317611622176392E-2</v>
      </c>
      <c r="N70" s="38">
        <f t="shared" ca="1" si="15"/>
        <v>2.5939786011843144E-5</v>
      </c>
      <c r="O70" s="95">
        <f t="shared" ca="1" si="16"/>
        <v>59180153.391644046</v>
      </c>
      <c r="P70" s="38">
        <f t="shared" ca="1" si="17"/>
        <v>97337718.171434969</v>
      </c>
      <c r="Q70" s="38">
        <f t="shared" ca="1" si="18"/>
        <v>2942334.8882963508</v>
      </c>
      <c r="R70" s="28">
        <f t="shared" ca="1" si="19"/>
        <v>5.0931116237368235E-3</v>
      </c>
    </row>
    <row r="71" spans="1:18">
      <c r="A71" s="89">
        <v>40910</v>
      </c>
      <c r="B71" s="89">
        <v>-3.0269999995653052E-2</v>
      </c>
      <c r="C71" s="89">
        <v>1</v>
      </c>
      <c r="D71" s="90">
        <f t="shared" si="5"/>
        <v>4.0910000000000002</v>
      </c>
      <c r="E71" s="90">
        <f t="shared" si="6"/>
        <v>-3.0269999995653052E-2</v>
      </c>
      <c r="F71" s="38">
        <f t="shared" si="7"/>
        <v>4.0910000000000002</v>
      </c>
      <c r="G71" s="38">
        <f t="shared" si="8"/>
        <v>-3.0269999995653052E-2</v>
      </c>
      <c r="H71" s="38">
        <f t="shared" si="9"/>
        <v>16.736281000000002</v>
      </c>
      <c r="I71" s="38">
        <f t="shared" si="10"/>
        <v>68.468125571000016</v>
      </c>
      <c r="J71" s="38">
        <f t="shared" si="11"/>
        <v>280.10310171096108</v>
      </c>
      <c r="K71" s="38">
        <f t="shared" si="12"/>
        <v>-0.12383456998221665</v>
      </c>
      <c r="L71" s="38">
        <f t="shared" si="13"/>
        <v>-0.50660722579724837</v>
      </c>
      <c r="M71" s="38">
        <f t="shared" ca="1" si="14"/>
        <v>-3.6094826390777768E-2</v>
      </c>
      <c r="N71" s="38">
        <f t="shared" ca="1" si="15"/>
        <v>3.3928602533341591E-5</v>
      </c>
      <c r="O71" s="95">
        <f t="shared" ca="1" si="16"/>
        <v>57859435.224121027</v>
      </c>
      <c r="P71" s="38">
        <f t="shared" ca="1" si="17"/>
        <v>86351669.813393474</v>
      </c>
      <c r="Q71" s="38">
        <f t="shared" ca="1" si="18"/>
        <v>2540057.9119894686</v>
      </c>
      <c r="R71" s="28">
        <f t="shared" ca="1" si="19"/>
        <v>5.8248263951247159E-3</v>
      </c>
    </row>
    <row r="72" spans="1:18">
      <c r="A72" s="89">
        <v>40981</v>
      </c>
      <c r="B72" s="89">
        <v>-2.8686999998171814E-2</v>
      </c>
      <c r="C72" s="89">
        <v>1</v>
      </c>
      <c r="D72" s="90">
        <f t="shared" si="5"/>
        <v>4.0980999999999996</v>
      </c>
      <c r="E72" s="90">
        <f t="shared" si="6"/>
        <v>-2.8686999998171814E-2</v>
      </c>
      <c r="F72" s="38">
        <f t="shared" si="7"/>
        <v>4.0980999999999996</v>
      </c>
      <c r="G72" s="38">
        <f t="shared" si="8"/>
        <v>-2.8686999998171814E-2</v>
      </c>
      <c r="H72" s="38">
        <f t="shared" si="9"/>
        <v>16.794423609999996</v>
      </c>
      <c r="I72" s="38">
        <f t="shared" si="10"/>
        <v>68.825227396140974</v>
      </c>
      <c r="J72" s="38">
        <f t="shared" si="11"/>
        <v>282.05266439212528</v>
      </c>
      <c r="K72" s="38">
        <f t="shared" si="12"/>
        <v>-0.11756219469250789</v>
      </c>
      <c r="L72" s="38">
        <f t="shared" si="13"/>
        <v>-0.48178163006936653</v>
      </c>
      <c r="M72" s="38">
        <f t="shared" ca="1" si="14"/>
        <v>-3.6162878631356477E-2</v>
      </c>
      <c r="N72" s="38">
        <f t="shared" ca="1" si="15"/>
        <v>5.5888761338106983E-5</v>
      </c>
      <c r="O72" s="95">
        <f t="shared" ca="1" si="16"/>
        <v>57587595.290816568</v>
      </c>
      <c r="P72" s="38">
        <f t="shared" ca="1" si="17"/>
        <v>85031349.258457229</v>
      </c>
      <c r="Q72" s="38">
        <f t="shared" ca="1" si="18"/>
        <v>2493200.5019531157</v>
      </c>
      <c r="R72" s="28">
        <f t="shared" ca="1" si="19"/>
        <v>7.4758786331846627E-3</v>
      </c>
    </row>
    <row r="73" spans="1:18">
      <c r="A73" s="89">
        <v>41518</v>
      </c>
      <c r="B73" s="89">
        <v>-3.0285999993793666E-2</v>
      </c>
      <c r="C73" s="89">
        <v>1</v>
      </c>
      <c r="D73" s="90">
        <f t="shared" si="5"/>
        <v>4.1517999999999997</v>
      </c>
      <c r="E73" s="90">
        <f t="shared" si="6"/>
        <v>-3.0285999993793666E-2</v>
      </c>
      <c r="F73" s="38">
        <f t="shared" si="7"/>
        <v>4.1517999999999997</v>
      </c>
      <c r="G73" s="38">
        <f t="shared" si="8"/>
        <v>-3.0285999993793666E-2</v>
      </c>
      <c r="H73" s="38">
        <f t="shared" si="9"/>
        <v>17.237443239999998</v>
      </c>
      <c r="I73" s="38">
        <f t="shared" si="10"/>
        <v>71.566416843831988</v>
      </c>
      <c r="J73" s="38">
        <f t="shared" si="11"/>
        <v>297.12944945222165</v>
      </c>
      <c r="K73" s="38">
        <f t="shared" si="12"/>
        <v>-0.12574141477423253</v>
      </c>
      <c r="L73" s="38">
        <f t="shared" si="13"/>
        <v>-0.52205320585965864</v>
      </c>
      <c r="M73" s="38">
        <f t="shared" ca="1" si="14"/>
        <v>-3.6534064636722263E-2</v>
      </c>
      <c r="N73" s="38">
        <f t="shared" ca="1" si="15"/>
        <v>3.9038311782214454E-5</v>
      </c>
      <c r="O73" s="95">
        <f t="shared" ca="1" si="16"/>
        <v>54762630.284425832</v>
      </c>
      <c r="P73" s="38">
        <f t="shared" ca="1" si="17"/>
        <v>74763157.822191477</v>
      </c>
      <c r="Q73" s="38">
        <f t="shared" ca="1" si="18"/>
        <v>2137873.7399395797</v>
      </c>
      <c r="R73" s="28">
        <f t="shared" ca="1" si="19"/>
        <v>6.2480646429285969E-3</v>
      </c>
    </row>
    <row r="74" spans="1:18">
      <c r="A74" s="89">
        <v>41542.5</v>
      </c>
      <c r="B74" s="89">
        <v>-3.0147500001476146E-2</v>
      </c>
      <c r="C74" s="89">
        <v>1</v>
      </c>
      <c r="D74" s="90">
        <f t="shared" si="5"/>
        <v>4.1542500000000002</v>
      </c>
      <c r="E74" s="90">
        <f t="shared" si="6"/>
        <v>-3.0147500001476146E-2</v>
      </c>
      <c r="F74" s="38">
        <f t="shared" si="7"/>
        <v>4.1542500000000002</v>
      </c>
      <c r="G74" s="38">
        <f t="shared" si="8"/>
        <v>-3.0147500001476146E-2</v>
      </c>
      <c r="H74" s="38">
        <f t="shared" si="9"/>
        <v>17.257793062500003</v>
      </c>
      <c r="I74" s="38">
        <f t="shared" si="10"/>
        <v>71.693186829890635</v>
      </c>
      <c r="J74" s="38">
        <f t="shared" si="11"/>
        <v>297.83142138807318</v>
      </c>
      <c r="K74" s="38">
        <f t="shared" si="12"/>
        <v>-0.12524025188113228</v>
      </c>
      <c r="L74" s="38">
        <f t="shared" si="13"/>
        <v>-0.52027931637719382</v>
      </c>
      <c r="M74" s="38">
        <f t="shared" ca="1" si="14"/>
        <v>-3.6544952464312885E-2</v>
      </c>
      <c r="N74" s="38">
        <f t="shared" ca="1" si="15"/>
        <v>4.0927398014255861E-5</v>
      </c>
      <c r="O74" s="95">
        <f t="shared" ca="1" si="16"/>
        <v>54602329.582633667</v>
      </c>
      <c r="P74" s="38">
        <f t="shared" ca="1" si="17"/>
        <v>74284805.347049177</v>
      </c>
      <c r="Q74" s="38">
        <f t="shared" ca="1" si="18"/>
        <v>2121682.8312855191</v>
      </c>
      <c r="R74" s="28">
        <f t="shared" ca="1" si="19"/>
        <v>6.3974524628367391E-3</v>
      </c>
    </row>
    <row r="75" spans="1:18">
      <c r="A75" s="89">
        <v>41550</v>
      </c>
      <c r="B75" s="89">
        <v>-3.184999999939464E-2</v>
      </c>
      <c r="C75" s="89">
        <v>1</v>
      </c>
      <c r="D75" s="90">
        <f t="shared" si="5"/>
        <v>4.1550000000000002</v>
      </c>
      <c r="E75" s="90">
        <f t="shared" si="6"/>
        <v>-3.184999999939464E-2</v>
      </c>
      <c r="F75" s="38">
        <f t="shared" si="7"/>
        <v>4.1550000000000002</v>
      </c>
      <c r="G75" s="38">
        <f t="shared" si="8"/>
        <v>-3.184999999939464E-2</v>
      </c>
      <c r="H75" s="38">
        <f t="shared" si="9"/>
        <v>17.264025000000004</v>
      </c>
      <c r="I75" s="38">
        <f t="shared" si="10"/>
        <v>71.732023875000024</v>
      </c>
      <c r="J75" s="38">
        <f t="shared" si="11"/>
        <v>298.0465592006251</v>
      </c>
      <c r="K75" s="38">
        <f t="shared" si="12"/>
        <v>-0.13233674999748474</v>
      </c>
      <c r="L75" s="38">
        <f t="shared" si="13"/>
        <v>-0.54985919623954915</v>
      </c>
      <c r="M75" s="38">
        <f t="shared" ca="1" si="14"/>
        <v>-3.6548179975133932E-2</v>
      </c>
      <c r="N75" s="38">
        <f t="shared" ca="1" si="15"/>
        <v>2.2072895084437651E-5</v>
      </c>
      <c r="O75" s="95">
        <f t="shared" ca="1" si="16"/>
        <v>54552727.631775342</v>
      </c>
      <c r="P75" s="38">
        <f t="shared" ca="1" si="17"/>
        <v>74138231.119270071</v>
      </c>
      <c r="Q75" s="38">
        <f t="shared" ca="1" si="18"/>
        <v>2116727.7430006741</v>
      </c>
      <c r="R75" s="28">
        <f t="shared" ca="1" si="19"/>
        <v>4.6981799757392917E-3</v>
      </c>
    </row>
    <row r="76" spans="1:18">
      <c r="A76" s="89">
        <v>42803</v>
      </c>
      <c r="B76" s="89">
        <v>-3.1780999997863546E-2</v>
      </c>
      <c r="C76" s="89">
        <v>1</v>
      </c>
      <c r="D76" s="90">
        <f t="shared" si="5"/>
        <v>4.2803000000000004</v>
      </c>
      <c r="E76" s="90">
        <f t="shared" si="6"/>
        <v>-3.1780999997863546E-2</v>
      </c>
      <c r="F76" s="38">
        <f t="shared" si="7"/>
        <v>4.2803000000000004</v>
      </c>
      <c r="G76" s="38">
        <f t="shared" si="8"/>
        <v>-3.1780999997863546E-2</v>
      </c>
      <c r="H76" s="38">
        <f t="shared" si="9"/>
        <v>18.320968090000004</v>
      </c>
      <c r="I76" s="38">
        <f t="shared" si="10"/>
        <v>78.419239715627029</v>
      </c>
      <c r="J76" s="38">
        <f t="shared" si="11"/>
        <v>335.65787175479841</v>
      </c>
      <c r="K76" s="38">
        <f t="shared" si="12"/>
        <v>-0.13603221429085535</v>
      </c>
      <c r="L76" s="38">
        <f t="shared" si="13"/>
        <v>-0.58225868682914828</v>
      </c>
      <c r="M76" s="38">
        <f t="shared" ca="1" si="14"/>
        <v>-3.6393124304735291E-2</v>
      </c>
      <c r="N76" s="38">
        <f t="shared" ca="1" si="15"/>
        <v>2.1271690622037179E-5</v>
      </c>
      <c r="O76" s="95">
        <f t="shared" ca="1" si="16"/>
        <v>43137966.535101131</v>
      </c>
      <c r="P76" s="38">
        <f t="shared" ca="1" si="17"/>
        <v>49257358.376134567</v>
      </c>
      <c r="Q76" s="38">
        <f t="shared" ca="1" si="18"/>
        <v>1312648.2348976212</v>
      </c>
      <c r="R76" s="28">
        <f t="shared" ca="1" si="19"/>
        <v>4.6121243068717455E-3</v>
      </c>
    </row>
    <row r="77" spans="1:18">
      <c r="A77" s="89">
        <v>42872</v>
      </c>
      <c r="B77" s="89">
        <v>-2.9843999996955972E-2</v>
      </c>
      <c r="C77" s="89">
        <v>1</v>
      </c>
      <c r="D77" s="90">
        <f t="shared" si="5"/>
        <v>4.2872000000000003</v>
      </c>
      <c r="E77" s="90">
        <f t="shared" si="6"/>
        <v>-2.9843999996955972E-2</v>
      </c>
      <c r="F77" s="38">
        <f t="shared" si="7"/>
        <v>4.2872000000000003</v>
      </c>
      <c r="G77" s="38">
        <f t="shared" si="8"/>
        <v>-2.9843999996955972E-2</v>
      </c>
      <c r="H77" s="38">
        <f t="shared" si="9"/>
        <v>18.380083840000005</v>
      </c>
      <c r="I77" s="38">
        <f t="shared" si="10"/>
        <v>78.799095438848028</v>
      </c>
      <c r="J77" s="38">
        <f t="shared" si="11"/>
        <v>337.82748196542929</v>
      </c>
      <c r="K77" s="38">
        <f t="shared" si="12"/>
        <v>-0.12794719678694966</v>
      </c>
      <c r="L77" s="38">
        <f t="shared" si="13"/>
        <v>-0.5485352220650106</v>
      </c>
      <c r="M77" s="38">
        <f t="shared" ca="1" si="14"/>
        <v>-3.6344488714472267E-2</v>
      </c>
      <c r="N77" s="38">
        <f t="shared" ca="1" si="15"/>
        <v>4.2256353566556644E-5</v>
      </c>
      <c r="O77" s="95">
        <f t="shared" ca="1" si="16"/>
        <v>42354710.006399579</v>
      </c>
      <c r="P77" s="38">
        <f t="shared" ca="1" si="17"/>
        <v>47897908.811467312</v>
      </c>
      <c r="Q77" s="38">
        <f t="shared" ca="1" si="18"/>
        <v>1270684.8488959926</v>
      </c>
      <c r="R77" s="28">
        <f t="shared" ca="1" si="19"/>
        <v>6.5004887175162951E-3</v>
      </c>
    </row>
    <row r="78" spans="1:18">
      <c r="A78" s="89">
        <v>43428</v>
      </c>
      <c r="B78" s="89">
        <v>-3.4555999998701736E-2</v>
      </c>
      <c r="C78" s="89">
        <v>0.2</v>
      </c>
      <c r="D78" s="90">
        <f t="shared" si="5"/>
        <v>4.3428000000000004</v>
      </c>
      <c r="E78" s="90">
        <f t="shared" si="6"/>
        <v>-3.4555999998701736E-2</v>
      </c>
      <c r="F78" s="38">
        <f t="shared" si="7"/>
        <v>0.86856000000000011</v>
      </c>
      <c r="G78" s="38">
        <f t="shared" si="8"/>
        <v>-6.9111999997403476E-3</v>
      </c>
      <c r="H78" s="38">
        <f t="shared" si="9"/>
        <v>3.7719823680000006</v>
      </c>
      <c r="I78" s="38">
        <f t="shared" si="10"/>
        <v>16.380965027750406</v>
      </c>
      <c r="J78" s="38">
        <f t="shared" si="11"/>
        <v>71.139254922514468</v>
      </c>
      <c r="K78" s="38">
        <f t="shared" si="12"/>
        <v>-3.0013959358872383E-2</v>
      </c>
      <c r="L78" s="38">
        <f t="shared" si="13"/>
        <v>-0.130344622703711</v>
      </c>
      <c r="M78" s="38">
        <f t="shared" ca="1" si="14"/>
        <v>-3.5799832768220075E-2</v>
      </c>
      <c r="N78" s="38">
        <f t="shared" ca="1" si="15"/>
        <v>3.0942399170553191E-7</v>
      </c>
      <c r="O78" s="95">
        <f t="shared" ca="1" si="16"/>
        <v>1425058.6471329723</v>
      </c>
      <c r="P78" s="38">
        <f t="shared" ca="1" si="17"/>
        <v>1487131.9398825332</v>
      </c>
      <c r="Q78" s="38">
        <f t="shared" ca="1" si="18"/>
        <v>37870.000452691376</v>
      </c>
      <c r="R78" s="28">
        <f t="shared" ca="1" si="19"/>
        <v>1.2438327695183382E-3</v>
      </c>
    </row>
    <row r="79" spans="1:18">
      <c r="A79" s="89">
        <v>43495.5</v>
      </c>
      <c r="B79" s="89">
        <v>-2.8078499999537598E-2</v>
      </c>
      <c r="C79" s="89">
        <v>1</v>
      </c>
      <c r="D79" s="90">
        <f t="shared" si="5"/>
        <v>4.3495499999999998</v>
      </c>
      <c r="E79" s="90">
        <f t="shared" si="6"/>
        <v>-2.8078499999537598E-2</v>
      </c>
      <c r="F79" s="38">
        <f t="shared" si="7"/>
        <v>4.3495499999999998</v>
      </c>
      <c r="G79" s="38">
        <f t="shared" si="8"/>
        <v>-2.8078499999537598E-2</v>
      </c>
      <c r="H79" s="38">
        <f t="shared" si="9"/>
        <v>18.918585202499997</v>
      </c>
      <c r="I79" s="38">
        <f t="shared" si="10"/>
        <v>82.287332267533856</v>
      </c>
      <c r="J79" s="38">
        <f t="shared" si="11"/>
        <v>357.91286606425189</v>
      </c>
      <c r="K79" s="38">
        <f t="shared" si="12"/>
        <v>-0.12212883967298875</v>
      </c>
      <c r="L79" s="38">
        <f t="shared" si="13"/>
        <v>-0.53120549459964816</v>
      </c>
      <c r="M79" s="38">
        <f t="shared" ca="1" si="14"/>
        <v>-3.5715209971392881E-2</v>
      </c>
      <c r="N79" s="38">
        <f t="shared" ca="1" si="15"/>
        <v>5.8319339194233907E-5</v>
      </c>
      <c r="O79" s="95">
        <f t="shared" ca="1" si="16"/>
        <v>34768364.857907481</v>
      </c>
      <c r="P79" s="38">
        <f t="shared" ca="1" si="17"/>
        <v>35914673.371485479</v>
      </c>
      <c r="Q79" s="38">
        <f t="shared" ca="1" si="18"/>
        <v>909398.24691952311</v>
      </c>
      <c r="R79" s="28">
        <f t="shared" ca="1" si="19"/>
        <v>7.6367099718552822E-3</v>
      </c>
    </row>
    <row r="80" spans="1:18">
      <c r="A80" s="89">
        <v>45236.5</v>
      </c>
      <c r="B80" s="89">
        <v>-3.0285499997262377E-2</v>
      </c>
      <c r="C80" s="89">
        <v>1</v>
      </c>
      <c r="D80" s="90">
        <f t="shared" si="5"/>
        <v>4.5236499999999999</v>
      </c>
      <c r="E80" s="90">
        <f t="shared" si="6"/>
        <v>-3.0285499997262377E-2</v>
      </c>
      <c r="F80" s="38">
        <f t="shared" si="7"/>
        <v>4.5236499999999999</v>
      </c>
      <c r="G80" s="38">
        <f t="shared" si="8"/>
        <v>-3.0285499997262377E-2</v>
      </c>
      <c r="H80" s="38">
        <f t="shared" si="9"/>
        <v>20.463409322499999</v>
      </c>
      <c r="I80" s="38">
        <f t="shared" si="10"/>
        <v>92.569301581727117</v>
      </c>
      <c r="J80" s="38">
        <f t="shared" si="11"/>
        <v>418.75112110017989</v>
      </c>
      <c r="K80" s="38">
        <f t="shared" si="12"/>
        <v>-0.13700100206261595</v>
      </c>
      <c r="L80" s="38">
        <f t="shared" si="13"/>
        <v>-0.61974458298055268</v>
      </c>
      <c r="M80" s="38">
        <f t="shared" ca="1" si="14"/>
        <v>-3.2148528381853225E-2</v>
      </c>
      <c r="N80" s="38">
        <f t="shared" ca="1" si="15"/>
        <v>3.4708747617911846E-6</v>
      </c>
      <c r="O80" s="95">
        <f t="shared" ca="1" si="16"/>
        <v>12379492.127239034</v>
      </c>
      <c r="P80" s="38">
        <f t="shared" ca="1" si="17"/>
        <v>8742885.2877243962</v>
      </c>
      <c r="Q80" s="38">
        <f t="shared" ca="1" si="18"/>
        <v>163237.36358987464</v>
      </c>
      <c r="R80" s="28">
        <f t="shared" ca="1" si="19"/>
        <v>1.863028384590848E-3</v>
      </c>
    </row>
    <row r="81" spans="1:18">
      <c r="A81" s="89">
        <v>45839.5</v>
      </c>
      <c r="B81" s="89">
        <v>-2.9066499992040917E-2</v>
      </c>
      <c r="C81" s="89">
        <v>1</v>
      </c>
      <c r="D81" s="90">
        <f t="shared" si="5"/>
        <v>4.5839499999999997</v>
      </c>
      <c r="E81" s="90">
        <f t="shared" si="6"/>
        <v>-2.9066499992040917E-2</v>
      </c>
      <c r="F81" s="38">
        <f t="shared" si="7"/>
        <v>4.5839499999999997</v>
      </c>
      <c r="G81" s="38">
        <f t="shared" si="8"/>
        <v>-2.9066499992040917E-2</v>
      </c>
      <c r="H81" s="38">
        <f t="shared" si="9"/>
        <v>21.012597602499998</v>
      </c>
      <c r="I81" s="38">
        <f t="shared" si="10"/>
        <v>96.320696779979855</v>
      </c>
      <c r="J81" s="38">
        <f t="shared" si="11"/>
        <v>441.52925800458866</v>
      </c>
      <c r="K81" s="38">
        <f t="shared" si="12"/>
        <v>-0.13323938263851595</v>
      </c>
      <c r="L81" s="38">
        <f t="shared" si="13"/>
        <v>-0.61076266804582513</v>
      </c>
      <c r="M81" s="38">
        <f t="shared" ca="1" si="14"/>
        <v>-3.0291891523791525E-2</v>
      </c>
      <c r="N81" s="38">
        <f t="shared" ca="1" si="15"/>
        <v>1.5015844060861017E-6</v>
      </c>
      <c r="O81" s="95">
        <f t="shared" ca="1" si="16"/>
        <v>6074582.1736735012</v>
      </c>
      <c r="P81" s="38">
        <f t="shared" ca="1" si="17"/>
        <v>3071336.0150945308</v>
      </c>
      <c r="Q81" s="38">
        <f t="shared" ca="1" si="18"/>
        <v>36644.031530859298</v>
      </c>
      <c r="R81" s="28">
        <f t="shared" ca="1" si="19"/>
        <v>1.2253915317506081E-3</v>
      </c>
    </row>
    <row r="82" spans="1:18">
      <c r="A82" s="89">
        <v>45855</v>
      </c>
      <c r="B82" s="89">
        <v>-2.8684999997494742E-2</v>
      </c>
      <c r="C82" s="89">
        <v>1</v>
      </c>
      <c r="D82" s="90">
        <f t="shared" si="5"/>
        <v>4.5854999999999997</v>
      </c>
      <c r="E82" s="90">
        <f t="shared" si="6"/>
        <v>-2.8684999997494742E-2</v>
      </c>
      <c r="F82" s="38">
        <f t="shared" si="7"/>
        <v>4.5854999999999997</v>
      </c>
      <c r="G82" s="38">
        <f t="shared" si="8"/>
        <v>-2.8684999997494742E-2</v>
      </c>
      <c r="H82" s="38">
        <f t="shared" si="9"/>
        <v>21.026810249999997</v>
      </c>
      <c r="I82" s="38">
        <f t="shared" si="10"/>
        <v>96.418438401374985</v>
      </c>
      <c r="J82" s="38">
        <f t="shared" si="11"/>
        <v>442.12674928950497</v>
      </c>
      <c r="K82" s="38">
        <f t="shared" si="12"/>
        <v>-0.13153506748851213</v>
      </c>
      <c r="L82" s="38">
        <f t="shared" si="13"/>
        <v>-0.6031540519685723</v>
      </c>
      <c r="M82" s="38">
        <f t="shared" ca="1" si="14"/>
        <v>-3.0239952946785165E-2</v>
      </c>
      <c r="N82" s="38">
        <f t="shared" ca="1" si="15"/>
        <v>2.4178786745069828E-6</v>
      </c>
      <c r="O82" s="95">
        <f t="shared" ca="1" si="16"/>
        <v>5934185.7815027516</v>
      </c>
      <c r="P82" s="38">
        <f t="shared" ca="1" si="17"/>
        <v>2960223.1502777189</v>
      </c>
      <c r="Q82" s="38">
        <f t="shared" ca="1" si="18"/>
        <v>34525.571338945483</v>
      </c>
      <c r="R82" s="28">
        <f t="shared" ca="1" si="19"/>
        <v>1.5549529492904224E-3</v>
      </c>
    </row>
    <row r="83" spans="1:18">
      <c r="A83" s="89">
        <v>45863.5</v>
      </c>
      <c r="B83" s="89">
        <v>-2.9714500000409316E-2</v>
      </c>
      <c r="C83" s="89">
        <v>1</v>
      </c>
      <c r="D83" s="90">
        <f t="shared" si="5"/>
        <v>4.5863500000000004</v>
      </c>
      <c r="E83" s="90">
        <f t="shared" si="6"/>
        <v>-2.9714500000409316E-2</v>
      </c>
      <c r="F83" s="38">
        <f t="shared" si="7"/>
        <v>4.5863500000000004</v>
      </c>
      <c r="G83" s="38">
        <f t="shared" si="8"/>
        <v>-2.9714500000409316E-2</v>
      </c>
      <c r="H83" s="38">
        <f t="shared" si="9"/>
        <v>21.034606322500004</v>
      </c>
      <c r="I83" s="38">
        <f t="shared" si="10"/>
        <v>96.472066707197897</v>
      </c>
      <c r="J83" s="38">
        <f t="shared" si="11"/>
        <v>442.45466314255708</v>
      </c>
      <c r="K83" s="38">
        <f t="shared" si="12"/>
        <v>-0.13628109707687727</v>
      </c>
      <c r="L83" s="38">
        <f t="shared" si="13"/>
        <v>-0.62503280957853613</v>
      </c>
      <c r="M83" s="38">
        <f t="shared" ca="1" si="14"/>
        <v>-3.0211380828348511E-2</v>
      </c>
      <c r="N83" s="38">
        <f t="shared" ca="1" si="15"/>
        <v>2.4689055717353944E-7</v>
      </c>
      <c r="O83" s="95">
        <f t="shared" ca="1" si="16"/>
        <v>5857730.3112587174</v>
      </c>
      <c r="P83" s="38">
        <f t="shared" ca="1" si="17"/>
        <v>2900084.2959123738</v>
      </c>
      <c r="Q83" s="38">
        <f t="shared" ca="1" si="18"/>
        <v>33389.439783426351</v>
      </c>
      <c r="R83" s="28">
        <f t="shared" ca="1" si="19"/>
        <v>4.9688082793919452E-4</v>
      </c>
    </row>
    <row r="84" spans="1:18">
      <c r="A84" s="89">
        <v>45867</v>
      </c>
      <c r="B84" s="89">
        <v>-2.8708999998343643E-2</v>
      </c>
      <c r="C84" s="89">
        <v>1</v>
      </c>
      <c r="D84" s="90">
        <f t="shared" ref="D84:D147" si="20">A84/A$18</f>
        <v>4.5867000000000004</v>
      </c>
      <c r="E84" s="90">
        <f t="shared" ref="E84:E147" si="21">B84/B$18</f>
        <v>-2.8708999998343643E-2</v>
      </c>
      <c r="F84" s="38">
        <f t="shared" ref="F84:F147" si="22">$C84*D84</f>
        <v>4.5867000000000004</v>
      </c>
      <c r="G84" s="38">
        <f t="shared" ref="G84:G147" si="23">$C84*E84</f>
        <v>-2.8708999998343643E-2</v>
      </c>
      <c r="H84" s="38">
        <f t="shared" ref="H84:H147" si="24">C84*D84*D84</f>
        <v>21.037816890000006</v>
      </c>
      <c r="I84" s="38">
        <f t="shared" ref="I84:I147" si="25">C84*D84*D84*D84</f>
        <v>96.494154729363032</v>
      </c>
      <c r="J84" s="38">
        <f t="shared" ref="J84:J147" si="26">C84*D84*D84*D84*D84</f>
        <v>442.58973949716949</v>
      </c>
      <c r="K84" s="38">
        <f t="shared" ref="K84:K147" si="27">C84*E84*D84</f>
        <v>-0.13167957029240279</v>
      </c>
      <c r="L84" s="38">
        <f t="shared" ref="L84:L147" si="28">C84*E84*D84*D84</f>
        <v>-0.60397468506016394</v>
      </c>
      <c r="M84" s="38">
        <f t="shared" ref="M84:M147" ca="1" si="29">+E$4+E$5*D84+E$6*D84^2</f>
        <v>-3.0199597376319831E-2</v>
      </c>
      <c r="N84" s="38">
        <f t="shared" ref="N84:N147" ca="1" si="30">C84*(M84-E84)^2</f>
        <v>2.2218805432294876E-6</v>
      </c>
      <c r="O84" s="95">
        <f t="shared" ref="O84:O147" ca="1" si="31">(C84*O$1-O$2*F84+O$3*H84)^2</f>
        <v>5826359.7168101743</v>
      </c>
      <c r="P84" s="38">
        <f t="shared" ref="P84:P147" ca="1" si="32">(-C84*O$2+O$4*F84-O$5*H84)^2</f>
        <v>2875485.2260908331</v>
      </c>
      <c r="Q84" s="38">
        <f t="shared" ref="Q84:Q147" ca="1" si="33">+(C84*O$3-F84*O$5+H84*O$6)^2</f>
        <v>32926.90564157506</v>
      </c>
      <c r="R84" s="28">
        <f t="shared" ref="R84:R147" ca="1" si="34">+E84-M84</f>
        <v>1.4905973779761883E-3</v>
      </c>
    </row>
    <row r="85" spans="1:18">
      <c r="A85" s="89">
        <v>45901.5</v>
      </c>
      <c r="B85" s="89">
        <v>-2.9640499997185543E-2</v>
      </c>
      <c r="C85" s="89">
        <v>1</v>
      </c>
      <c r="D85" s="90">
        <f t="shared" si="20"/>
        <v>4.5901500000000004</v>
      </c>
      <c r="E85" s="90">
        <f t="shared" si="21"/>
        <v>-2.9640499997185543E-2</v>
      </c>
      <c r="F85" s="38">
        <f t="shared" si="22"/>
        <v>4.5901500000000004</v>
      </c>
      <c r="G85" s="38">
        <f t="shared" si="23"/>
        <v>-2.9640499997185543E-2</v>
      </c>
      <c r="H85" s="38">
        <f t="shared" si="24"/>
        <v>21.069477022500003</v>
      </c>
      <c r="I85" s="38">
        <f t="shared" si="25"/>
        <v>96.712059954828391</v>
      </c>
      <c r="J85" s="38">
        <f t="shared" si="26"/>
        <v>443.92286200165557</v>
      </c>
      <c r="K85" s="38">
        <f t="shared" si="27"/>
        <v>-0.13605434106208122</v>
      </c>
      <c r="L85" s="38">
        <f t="shared" si="28"/>
        <v>-0.62450983362611223</v>
      </c>
      <c r="M85" s="38">
        <f t="shared" ca="1" si="29"/>
        <v>-3.0082869925544653E-2</v>
      </c>
      <c r="N85" s="38">
        <f t="shared" ca="1" si="30"/>
        <v>1.9569115351644396E-7</v>
      </c>
      <c r="O85" s="95">
        <f t="shared" ca="1" si="31"/>
        <v>5520639.1012145896</v>
      </c>
      <c r="P85" s="38">
        <f t="shared" ca="1" si="32"/>
        <v>2638154.7145948601</v>
      </c>
      <c r="Q85" s="38">
        <f t="shared" ca="1" si="33"/>
        <v>28533.29643672593</v>
      </c>
      <c r="R85" s="28">
        <f t="shared" ca="1" si="34"/>
        <v>4.4236992835910982E-4</v>
      </c>
    </row>
    <row r="86" spans="1:18">
      <c r="A86" s="89">
        <v>45912</v>
      </c>
      <c r="B86" s="89">
        <v>-2.8923999991093297E-2</v>
      </c>
      <c r="C86" s="89">
        <v>1</v>
      </c>
      <c r="D86" s="90">
        <f t="shared" si="20"/>
        <v>4.5911999999999997</v>
      </c>
      <c r="E86" s="90">
        <f t="shared" si="21"/>
        <v>-2.8923999991093297E-2</v>
      </c>
      <c r="F86" s="38">
        <f t="shared" si="22"/>
        <v>4.5911999999999997</v>
      </c>
      <c r="G86" s="38">
        <f t="shared" si="23"/>
        <v>-2.8923999991093297E-2</v>
      </c>
      <c r="H86" s="38">
        <f t="shared" si="24"/>
        <v>21.079117439999997</v>
      </c>
      <c r="I86" s="38">
        <f t="shared" si="25"/>
        <v>96.778443990527975</v>
      </c>
      <c r="J86" s="38">
        <f t="shared" si="26"/>
        <v>444.32919204931204</v>
      </c>
      <c r="K86" s="38">
        <f t="shared" si="27"/>
        <v>-0.13279586875910754</v>
      </c>
      <c r="L86" s="38">
        <f t="shared" si="28"/>
        <v>-0.60969239264681452</v>
      </c>
      <c r="M86" s="38">
        <f t="shared" ca="1" si="29"/>
        <v>-3.0047136481207048E-2</v>
      </c>
      <c r="N86" s="38">
        <f t="shared" ca="1" si="30"/>
        <v>1.261435575425038E-6</v>
      </c>
      <c r="O86" s="95">
        <f t="shared" ca="1" si="31"/>
        <v>5428870.4009778639</v>
      </c>
      <c r="P86" s="38">
        <f t="shared" ca="1" si="32"/>
        <v>2567788.6476335577</v>
      </c>
      <c r="Q86" s="38">
        <f t="shared" ca="1" si="33"/>
        <v>27256.077613979225</v>
      </c>
      <c r="R86" s="28">
        <f t="shared" ca="1" si="34"/>
        <v>1.1231364901137519E-3</v>
      </c>
    </row>
    <row r="87" spans="1:18">
      <c r="A87" s="89">
        <v>45917</v>
      </c>
      <c r="B87" s="89">
        <v>-2.9259000002639368E-2</v>
      </c>
      <c r="C87" s="89">
        <v>1</v>
      </c>
      <c r="D87" s="90">
        <f t="shared" si="20"/>
        <v>4.5917000000000003</v>
      </c>
      <c r="E87" s="90">
        <f t="shared" si="21"/>
        <v>-2.9259000002639368E-2</v>
      </c>
      <c r="F87" s="38">
        <f t="shared" si="22"/>
        <v>4.5917000000000003</v>
      </c>
      <c r="G87" s="38">
        <f t="shared" si="23"/>
        <v>-2.9259000002639368E-2</v>
      </c>
      <c r="H87" s="38">
        <f t="shared" si="24"/>
        <v>21.083708890000004</v>
      </c>
      <c r="I87" s="38">
        <f t="shared" si="25"/>
        <v>96.810066110213029</v>
      </c>
      <c r="J87" s="38">
        <f t="shared" si="26"/>
        <v>444.5227805582652</v>
      </c>
      <c r="K87" s="38">
        <f t="shared" si="27"/>
        <v>-0.1343485503121192</v>
      </c>
      <c r="L87" s="38">
        <f t="shared" si="28"/>
        <v>-0.61688823846815777</v>
      </c>
      <c r="M87" s="38">
        <f t="shared" ca="1" si="29"/>
        <v>-3.0030086488390673E-2</v>
      </c>
      <c r="N87" s="38">
        <f t="shared" ca="1" si="30"/>
        <v>5.9457436850829661E-7</v>
      </c>
      <c r="O87" s="95">
        <f t="shared" ca="1" si="31"/>
        <v>5385382.7803037753</v>
      </c>
      <c r="P87" s="38">
        <f t="shared" ca="1" si="32"/>
        <v>2534588.6277403492</v>
      </c>
      <c r="Q87" s="38">
        <f t="shared" ca="1" si="33"/>
        <v>26657.758356420181</v>
      </c>
      <c r="R87" s="28">
        <f t="shared" ca="1" si="34"/>
        <v>7.7108648575130445E-4</v>
      </c>
    </row>
    <row r="88" spans="1:18">
      <c r="A88" s="89">
        <v>45962.5</v>
      </c>
      <c r="B88" s="89">
        <v>-2.9587499993795063E-2</v>
      </c>
      <c r="C88" s="89">
        <v>1</v>
      </c>
      <c r="D88" s="90">
        <f t="shared" si="20"/>
        <v>4.5962500000000004</v>
      </c>
      <c r="E88" s="90">
        <f t="shared" si="21"/>
        <v>-2.9587499993795063E-2</v>
      </c>
      <c r="F88" s="38">
        <f t="shared" si="22"/>
        <v>4.5962500000000004</v>
      </c>
      <c r="G88" s="38">
        <f t="shared" si="23"/>
        <v>-2.9587499993795063E-2</v>
      </c>
      <c r="H88" s="38">
        <f t="shared" si="24"/>
        <v>21.125514062500002</v>
      </c>
      <c r="I88" s="38">
        <f t="shared" si="25"/>
        <v>97.098144009765647</v>
      </c>
      <c r="J88" s="38">
        <f t="shared" si="26"/>
        <v>446.2873444048854</v>
      </c>
      <c r="K88" s="38">
        <f t="shared" si="27"/>
        <v>-0.13599154684648057</v>
      </c>
      <c r="L88" s="38">
        <f t="shared" si="28"/>
        <v>-0.62505114719313637</v>
      </c>
      <c r="M88" s="38">
        <f t="shared" ca="1" si="29"/>
        <v>-2.9873921523894675E-2</v>
      </c>
      <c r="N88" s="38">
        <f t="shared" ca="1" si="30"/>
        <v>8.2037292904602953E-8</v>
      </c>
      <c r="O88" s="95">
        <f t="shared" ca="1" si="31"/>
        <v>4996009.2816260299</v>
      </c>
      <c r="P88" s="38">
        <f t="shared" ca="1" si="32"/>
        <v>2241652.2474770742</v>
      </c>
      <c r="Q88" s="38">
        <f t="shared" ca="1" si="33"/>
        <v>21507.59360255409</v>
      </c>
      <c r="R88" s="28">
        <f t="shared" ca="1" si="34"/>
        <v>2.8642153009961202E-4</v>
      </c>
    </row>
    <row r="89" spans="1:18">
      <c r="A89" s="89">
        <v>45991</v>
      </c>
      <c r="B89" s="89">
        <v>-2.9656999999133404E-2</v>
      </c>
      <c r="C89" s="89">
        <v>1</v>
      </c>
      <c r="D89" s="90">
        <f t="shared" si="20"/>
        <v>4.5991</v>
      </c>
      <c r="E89" s="90">
        <f t="shared" si="21"/>
        <v>-2.9656999999133404E-2</v>
      </c>
      <c r="F89" s="38">
        <f t="shared" si="22"/>
        <v>4.5991</v>
      </c>
      <c r="G89" s="38">
        <f t="shared" si="23"/>
        <v>-2.9656999999133404E-2</v>
      </c>
      <c r="H89" s="38">
        <f t="shared" si="24"/>
        <v>21.15172081</v>
      </c>
      <c r="I89" s="38">
        <f t="shared" si="25"/>
        <v>97.278879177271008</v>
      </c>
      <c r="J89" s="38">
        <f t="shared" si="26"/>
        <v>447.39529322418707</v>
      </c>
      <c r="K89" s="38">
        <f t="shared" si="27"/>
        <v>-0.13639550869601444</v>
      </c>
      <c r="L89" s="38">
        <f t="shared" si="28"/>
        <v>-0.62729658404384003</v>
      </c>
      <c r="M89" s="38">
        <f t="shared" ca="1" si="29"/>
        <v>-2.977517684839015E-2</v>
      </c>
      <c r="N89" s="38">
        <f t="shared" ca="1" si="30"/>
        <v>1.3965767700251638E-8</v>
      </c>
      <c r="O89" s="95">
        <f t="shared" ca="1" si="31"/>
        <v>4758059.1020892784</v>
      </c>
      <c r="P89" s="38">
        <f t="shared" ca="1" si="32"/>
        <v>2066669.122405658</v>
      </c>
      <c r="Q89" s="38">
        <f t="shared" ca="1" si="33"/>
        <v>18553.92786756112</v>
      </c>
      <c r="R89" s="28">
        <f t="shared" ca="1" si="34"/>
        <v>1.1817684925674588E-4</v>
      </c>
    </row>
    <row r="90" spans="1:18">
      <c r="A90" s="89">
        <v>46093</v>
      </c>
      <c r="B90" s="89">
        <v>-2.9610999998112675E-2</v>
      </c>
      <c r="C90" s="89">
        <v>1</v>
      </c>
      <c r="D90" s="90">
        <f t="shared" si="20"/>
        <v>4.6093000000000002</v>
      </c>
      <c r="E90" s="90">
        <f t="shared" si="21"/>
        <v>-2.9610999998112675E-2</v>
      </c>
      <c r="F90" s="38">
        <f t="shared" si="22"/>
        <v>4.6093000000000002</v>
      </c>
      <c r="G90" s="38">
        <f t="shared" si="23"/>
        <v>-2.9610999998112675E-2</v>
      </c>
      <c r="H90" s="38">
        <f t="shared" si="24"/>
        <v>21.245646490000002</v>
      </c>
      <c r="I90" s="38">
        <f t="shared" si="25"/>
        <v>97.927558366357019</v>
      </c>
      <c r="J90" s="38">
        <f t="shared" si="26"/>
        <v>451.37749477804942</v>
      </c>
      <c r="K90" s="38">
        <f t="shared" si="27"/>
        <v>-0.13648598229130077</v>
      </c>
      <c r="L90" s="38">
        <f t="shared" si="28"/>
        <v>-0.62910483817529261</v>
      </c>
      <c r="M90" s="38">
        <f t="shared" ca="1" si="29"/>
        <v>-2.9415923689817824E-2</v>
      </c>
      <c r="N90" s="38">
        <f t="shared" ca="1" si="30"/>
        <v>3.80547660579475E-8</v>
      </c>
      <c r="O90" s="95">
        <f t="shared" ca="1" si="31"/>
        <v>3945403.8146932251</v>
      </c>
      <c r="P90" s="38">
        <f t="shared" ca="1" si="32"/>
        <v>1495151.0741236757</v>
      </c>
      <c r="Q90" s="38">
        <f t="shared" ca="1" si="33"/>
        <v>9728.3499982930607</v>
      </c>
      <c r="R90" s="28">
        <f t="shared" ca="1" si="34"/>
        <v>-1.9507630829485034E-4</v>
      </c>
    </row>
    <row r="91" spans="1:18">
      <c r="A91" s="89">
        <v>46096.5</v>
      </c>
      <c r="B91" s="89">
        <v>-3.1205499995849095E-2</v>
      </c>
      <c r="C91" s="89">
        <v>1</v>
      </c>
      <c r="D91" s="90">
        <f t="shared" si="20"/>
        <v>4.6096500000000002</v>
      </c>
      <c r="E91" s="90">
        <f t="shared" si="21"/>
        <v>-3.1205499995849095E-2</v>
      </c>
      <c r="F91" s="38">
        <f t="shared" si="22"/>
        <v>4.6096500000000002</v>
      </c>
      <c r="G91" s="38">
        <f t="shared" si="23"/>
        <v>-3.1205499995849095E-2</v>
      </c>
      <c r="H91" s="38">
        <f t="shared" si="24"/>
        <v>21.248873122500001</v>
      </c>
      <c r="I91" s="38">
        <f t="shared" si="25"/>
        <v>97.94986798913213</v>
      </c>
      <c r="J91" s="38">
        <f t="shared" si="26"/>
        <v>451.51460897610292</v>
      </c>
      <c r="K91" s="38">
        <f t="shared" si="27"/>
        <v>-0.14384643305586578</v>
      </c>
      <c r="L91" s="38">
        <f t="shared" si="28"/>
        <v>-0.66308171013597172</v>
      </c>
      <c r="M91" s="38">
        <f t="shared" ca="1" si="29"/>
        <v>-2.9403434063061229E-2</v>
      </c>
      <c r="N91" s="38">
        <f t="shared" ca="1" si="30"/>
        <v>3.2474416261146028E-6</v>
      </c>
      <c r="O91" s="95">
        <f t="shared" ca="1" si="31"/>
        <v>3918630.0002444787</v>
      </c>
      <c r="P91" s="38">
        <f t="shared" ca="1" si="32"/>
        <v>1477081.0994134757</v>
      </c>
      <c r="Q91" s="38">
        <f t="shared" ca="1" si="33"/>
        <v>9474.5038489743893</v>
      </c>
      <c r="R91" s="28">
        <f t="shared" ca="1" si="34"/>
        <v>-1.8020659327878663E-3</v>
      </c>
    </row>
    <row r="92" spans="1:18">
      <c r="A92" s="89">
        <v>47168</v>
      </c>
      <c r="B92" s="89">
        <v>-2.5935999990906566E-2</v>
      </c>
      <c r="C92" s="89">
        <v>1</v>
      </c>
      <c r="D92" s="90">
        <f t="shared" si="20"/>
        <v>4.7168000000000001</v>
      </c>
      <c r="E92" s="90">
        <f t="shared" si="21"/>
        <v>-2.5935999990906566E-2</v>
      </c>
      <c r="F92" s="38">
        <f t="shared" si="22"/>
        <v>4.7168000000000001</v>
      </c>
      <c r="G92" s="38">
        <f t="shared" si="23"/>
        <v>-2.5935999990906566E-2</v>
      </c>
      <c r="H92" s="38">
        <f t="shared" si="24"/>
        <v>22.248202240000001</v>
      </c>
      <c r="I92" s="38">
        <f t="shared" si="25"/>
        <v>104.940320325632</v>
      </c>
      <c r="J92" s="38">
        <f t="shared" si="26"/>
        <v>494.98250291194103</v>
      </c>
      <c r="K92" s="38">
        <f t="shared" si="27"/>
        <v>-0.1223349247571081</v>
      </c>
      <c r="L92" s="38">
        <f t="shared" si="28"/>
        <v>-0.57702937309432745</v>
      </c>
      <c r="M92" s="38">
        <f t="shared" ca="1" si="29"/>
        <v>-2.5073495884122998E-2</v>
      </c>
      <c r="N92" s="38">
        <f t="shared" ca="1" si="30"/>
        <v>7.439133342185207E-7</v>
      </c>
      <c r="O92" s="95">
        <f t="shared" ca="1" si="31"/>
        <v>75515.031074492275</v>
      </c>
      <c r="P92" s="38">
        <f t="shared" ca="1" si="32"/>
        <v>1387941.7120378297</v>
      </c>
      <c r="Q92" s="38">
        <f t="shared" ca="1" si="33"/>
        <v>100710.66104976596</v>
      </c>
      <c r="R92" s="28">
        <f t="shared" ca="1" si="34"/>
        <v>-8.6250410678356815E-4</v>
      </c>
    </row>
    <row r="93" spans="1:18">
      <c r="A93" s="89">
        <v>47249.5</v>
      </c>
      <c r="B93" s="89">
        <v>-2.5736499999766238E-2</v>
      </c>
      <c r="C93" s="89">
        <v>1</v>
      </c>
      <c r="D93" s="90">
        <f t="shared" si="20"/>
        <v>4.7249499999999998</v>
      </c>
      <c r="E93" s="90">
        <f t="shared" si="21"/>
        <v>-2.5736499999766238E-2</v>
      </c>
      <c r="F93" s="38">
        <f t="shared" si="22"/>
        <v>4.7249499999999998</v>
      </c>
      <c r="G93" s="38">
        <f t="shared" si="23"/>
        <v>-2.5736499999766238E-2</v>
      </c>
      <c r="H93" s="38">
        <f t="shared" si="24"/>
        <v>22.325152502499996</v>
      </c>
      <c r="I93" s="38">
        <f t="shared" si="25"/>
        <v>105.48522931668735</v>
      </c>
      <c r="J93" s="38">
        <f t="shared" si="26"/>
        <v>498.41243425988188</v>
      </c>
      <c r="K93" s="38">
        <f t="shared" si="27"/>
        <v>-0.12160367567389548</v>
      </c>
      <c r="L93" s="38">
        <f t="shared" si="28"/>
        <v>-0.57457128737537244</v>
      </c>
      <c r="M93" s="38">
        <f t="shared" ca="1" si="29"/>
        <v>-2.4702847379948101E-2</v>
      </c>
      <c r="N93" s="38">
        <f t="shared" ca="1" si="30"/>
        <v>1.0684377384568986E-6</v>
      </c>
      <c r="O93" s="95">
        <f t="shared" ca="1" si="31"/>
        <v>213047.57299918027</v>
      </c>
      <c r="P93" s="38">
        <f t="shared" ca="1" si="32"/>
        <v>1877767.5598335045</v>
      </c>
      <c r="Q93" s="38">
        <f t="shared" ca="1" si="33"/>
        <v>122759.21283867005</v>
      </c>
      <c r="R93" s="28">
        <f t="shared" ca="1" si="34"/>
        <v>-1.0336526198181373E-3</v>
      </c>
    </row>
    <row r="94" spans="1:18">
      <c r="A94" s="89">
        <v>47260</v>
      </c>
      <c r="B94" s="89">
        <v>-2.3320000000239816E-2</v>
      </c>
      <c r="C94" s="89">
        <v>1</v>
      </c>
      <c r="D94" s="90">
        <f t="shared" si="20"/>
        <v>4.726</v>
      </c>
      <c r="E94" s="90">
        <f t="shared" si="21"/>
        <v>-2.3320000000239816E-2</v>
      </c>
      <c r="F94" s="38">
        <f t="shared" si="22"/>
        <v>4.726</v>
      </c>
      <c r="G94" s="38">
        <f t="shared" si="23"/>
        <v>-2.3320000000239816E-2</v>
      </c>
      <c r="H94" s="38">
        <f t="shared" si="24"/>
        <v>22.335076000000001</v>
      </c>
      <c r="I94" s="38">
        <f t="shared" si="25"/>
        <v>105.55556917600001</v>
      </c>
      <c r="J94" s="38">
        <f t="shared" si="26"/>
        <v>498.85561992577601</v>
      </c>
      <c r="K94" s="38">
        <f t="shared" si="27"/>
        <v>-0.11021032000113337</v>
      </c>
      <c r="L94" s="38">
        <f t="shared" si="28"/>
        <v>-0.52085397232535635</v>
      </c>
      <c r="M94" s="38">
        <f t="shared" ca="1" si="29"/>
        <v>-2.465467049073311E-2</v>
      </c>
      <c r="N94" s="38">
        <f t="shared" ca="1" si="30"/>
        <v>1.7813453181936123E-6</v>
      </c>
      <c r="O94" s="95">
        <f t="shared" ca="1" si="31"/>
        <v>235992.46318662984</v>
      </c>
      <c r="P94" s="38">
        <f t="shared" ca="1" si="32"/>
        <v>1946538.0965408725</v>
      </c>
      <c r="Q94" s="38">
        <f t="shared" ca="1" si="33"/>
        <v>125769.18187594668</v>
      </c>
      <c r="R94" s="28">
        <f t="shared" ca="1" si="34"/>
        <v>1.3346704904932949E-3</v>
      </c>
    </row>
    <row r="95" spans="1:18">
      <c r="A95" s="89">
        <v>47265</v>
      </c>
      <c r="B95" s="89">
        <v>-2.2955000000365544E-2</v>
      </c>
      <c r="C95" s="89">
        <v>1</v>
      </c>
      <c r="D95" s="90">
        <f t="shared" si="20"/>
        <v>4.7264999999999997</v>
      </c>
      <c r="E95" s="90">
        <f t="shared" si="21"/>
        <v>-2.2955000000365544E-2</v>
      </c>
      <c r="F95" s="38">
        <f t="shared" si="22"/>
        <v>4.7264999999999997</v>
      </c>
      <c r="G95" s="38">
        <f t="shared" si="23"/>
        <v>-2.2955000000365544E-2</v>
      </c>
      <c r="H95" s="38">
        <f t="shared" si="24"/>
        <v>22.339802249999998</v>
      </c>
      <c r="I95" s="38">
        <f t="shared" si="25"/>
        <v>105.58907533462498</v>
      </c>
      <c r="J95" s="38">
        <f t="shared" si="26"/>
        <v>499.06676456910492</v>
      </c>
      <c r="K95" s="38">
        <f t="shared" si="27"/>
        <v>-0.10849680750172774</v>
      </c>
      <c r="L95" s="38">
        <f t="shared" si="28"/>
        <v>-0.51281016065691609</v>
      </c>
      <c r="M95" s="38">
        <f t="shared" ca="1" si="29"/>
        <v>-2.4631695047974911E-2</v>
      </c>
      <c r="N95" s="38">
        <f t="shared" ca="1" si="30"/>
        <v>2.8113062826777765E-6</v>
      </c>
      <c r="O95" s="95">
        <f t="shared" ca="1" si="31"/>
        <v>247343.5012342328</v>
      </c>
      <c r="P95" s="38">
        <f t="shared" ca="1" si="32"/>
        <v>1979744.2341962757</v>
      </c>
      <c r="Q95" s="38">
        <f t="shared" ca="1" si="33"/>
        <v>127216.18375530724</v>
      </c>
      <c r="R95" s="28">
        <f t="shared" ca="1" si="34"/>
        <v>1.6766950476093667E-3</v>
      </c>
    </row>
    <row r="96" spans="1:18">
      <c r="A96" s="89">
        <v>47268.5</v>
      </c>
      <c r="B96" s="89">
        <v>-2.4549499998101965E-2</v>
      </c>
      <c r="C96" s="89">
        <v>1</v>
      </c>
      <c r="D96" s="90">
        <f t="shared" si="20"/>
        <v>4.7268499999999998</v>
      </c>
      <c r="E96" s="90">
        <f t="shared" si="21"/>
        <v>-2.4549499998101965E-2</v>
      </c>
      <c r="F96" s="38">
        <f t="shared" si="22"/>
        <v>4.7268499999999998</v>
      </c>
      <c r="G96" s="38">
        <f t="shared" si="23"/>
        <v>-2.4549499998101965E-2</v>
      </c>
      <c r="H96" s="38">
        <f t="shared" si="24"/>
        <v>22.343110922499999</v>
      </c>
      <c r="I96" s="38">
        <f t="shared" si="25"/>
        <v>105.61253386401911</v>
      </c>
      <c r="J96" s="38">
        <f t="shared" si="26"/>
        <v>499.21460569513874</v>
      </c>
      <c r="K96" s="38">
        <f t="shared" si="27"/>
        <v>-0.11604180406602826</v>
      </c>
      <c r="L96" s="38">
        <f t="shared" si="28"/>
        <v>-0.54851220154950564</v>
      </c>
      <c r="M96" s="38">
        <f t="shared" ca="1" si="29"/>
        <v>-2.4615599160734414E-2</v>
      </c>
      <c r="N96" s="38">
        <f t="shared" ca="1" si="30"/>
        <v>4.3690993007109679E-9</v>
      </c>
      <c r="O96" s="95">
        <f t="shared" ca="1" si="31"/>
        <v>255452.75955620888</v>
      </c>
      <c r="P96" s="38">
        <f t="shared" ca="1" si="32"/>
        <v>2003164.7339721615</v>
      </c>
      <c r="Q96" s="38">
        <f t="shared" ca="1" si="33"/>
        <v>128234.34492673246</v>
      </c>
      <c r="R96" s="28">
        <f t="shared" ca="1" si="34"/>
        <v>6.6099162632449193E-5</v>
      </c>
    </row>
    <row r="97" spans="1:18">
      <c r="A97" s="89">
        <v>47272</v>
      </c>
      <c r="B97" s="89">
        <v>-2.4244000000180677E-2</v>
      </c>
      <c r="C97" s="89">
        <v>1</v>
      </c>
      <c r="D97" s="90">
        <f t="shared" si="20"/>
        <v>4.7271999999999998</v>
      </c>
      <c r="E97" s="90">
        <f t="shared" si="21"/>
        <v>-2.4244000000180677E-2</v>
      </c>
      <c r="F97" s="38">
        <f t="shared" si="22"/>
        <v>4.7271999999999998</v>
      </c>
      <c r="G97" s="38">
        <f t="shared" si="23"/>
        <v>-2.4244000000180677E-2</v>
      </c>
      <c r="H97" s="38">
        <f t="shared" si="24"/>
        <v>22.346419839999999</v>
      </c>
      <c r="I97" s="38">
        <f t="shared" si="25"/>
        <v>105.63599586764799</v>
      </c>
      <c r="J97" s="38">
        <f t="shared" si="26"/>
        <v>499.36247966554555</v>
      </c>
      <c r="K97" s="38">
        <f t="shared" si="27"/>
        <v>-0.11460623680085409</v>
      </c>
      <c r="L97" s="38">
        <f t="shared" si="28"/>
        <v>-0.54176660260499743</v>
      </c>
      <c r="M97" s="38">
        <f t="shared" ca="1" si="29"/>
        <v>-2.4599492503944775E-2</v>
      </c>
      <c r="N97" s="38">
        <f t="shared" ca="1" si="30"/>
        <v>1.2637492023246779E-7</v>
      </c>
      <c r="O97" s="95">
        <f t="shared" ca="1" si="31"/>
        <v>263696.91224402038</v>
      </c>
      <c r="P97" s="38">
        <f t="shared" ca="1" si="32"/>
        <v>2026730.4931201185</v>
      </c>
      <c r="Q97" s="38">
        <f t="shared" ca="1" si="33"/>
        <v>129256.84151045656</v>
      </c>
      <c r="R97" s="28">
        <f t="shared" ca="1" si="34"/>
        <v>3.554925037640988E-4</v>
      </c>
    </row>
    <row r="98" spans="1:18">
      <c r="A98" s="89">
        <v>47288</v>
      </c>
      <c r="B98" s="89">
        <v>-2.5475999995251186E-2</v>
      </c>
      <c r="C98" s="89">
        <v>1</v>
      </c>
      <c r="D98" s="90">
        <f t="shared" si="20"/>
        <v>4.7287999999999997</v>
      </c>
      <c r="E98" s="90">
        <f t="shared" si="21"/>
        <v>-2.5475999995251186E-2</v>
      </c>
      <c r="F98" s="38">
        <f t="shared" si="22"/>
        <v>4.7287999999999997</v>
      </c>
      <c r="G98" s="38">
        <f t="shared" si="23"/>
        <v>-2.5475999995251186E-2</v>
      </c>
      <c r="H98" s="38">
        <f t="shared" si="24"/>
        <v>22.361549439999997</v>
      </c>
      <c r="I98" s="38">
        <f t="shared" si="25"/>
        <v>105.74329499187198</v>
      </c>
      <c r="J98" s="38">
        <f t="shared" si="26"/>
        <v>500.03889335756418</v>
      </c>
      <c r="K98" s="38">
        <f t="shared" si="27"/>
        <v>-0.12047090877754379</v>
      </c>
      <c r="L98" s="38">
        <f t="shared" si="28"/>
        <v>-0.56968283342724901</v>
      </c>
      <c r="M98" s="38">
        <f t="shared" ca="1" si="29"/>
        <v>-2.4525724925993808E-2</v>
      </c>
      <c r="N98" s="38">
        <f t="shared" ca="1" si="30"/>
        <v>9.0302270725211467E-7</v>
      </c>
      <c r="O98" s="95">
        <f t="shared" ca="1" si="31"/>
        <v>303107.71052177192</v>
      </c>
      <c r="P98" s="38">
        <f t="shared" ca="1" si="32"/>
        <v>2136313.191494354</v>
      </c>
      <c r="Q98" s="38">
        <f t="shared" ca="1" si="33"/>
        <v>133986.41373452544</v>
      </c>
      <c r="R98" s="28">
        <f t="shared" ca="1" si="34"/>
        <v>-9.5027506925737804E-4</v>
      </c>
    </row>
    <row r="99" spans="1:18">
      <c r="A99" s="89">
        <v>47298</v>
      </c>
      <c r="B99" s="89">
        <v>-2.4045999991358258E-2</v>
      </c>
      <c r="C99" s="89">
        <v>1</v>
      </c>
      <c r="D99" s="90">
        <f t="shared" si="20"/>
        <v>4.7298</v>
      </c>
      <c r="E99" s="90">
        <f t="shared" si="21"/>
        <v>-2.4045999991358258E-2</v>
      </c>
      <c r="F99" s="38">
        <f t="shared" si="22"/>
        <v>4.7298</v>
      </c>
      <c r="G99" s="38">
        <f t="shared" si="23"/>
        <v>-2.4045999991358258E-2</v>
      </c>
      <c r="H99" s="38">
        <f t="shared" si="24"/>
        <v>22.37100804</v>
      </c>
      <c r="I99" s="38">
        <f t="shared" si="25"/>
        <v>105.81039382759199</v>
      </c>
      <c r="J99" s="38">
        <f t="shared" si="26"/>
        <v>500.46200072574459</v>
      </c>
      <c r="K99" s="38">
        <f t="shared" si="27"/>
        <v>-0.11373277075912629</v>
      </c>
      <c r="L99" s="38">
        <f t="shared" si="28"/>
        <v>-0.53793325913651546</v>
      </c>
      <c r="M99" s="38">
        <f t="shared" ca="1" si="29"/>
        <v>-2.4479505900680598E-2</v>
      </c>
      <c r="N99" s="38">
        <f t="shared" ca="1" si="30"/>
        <v>1.8792737341738916E-7</v>
      </c>
      <c r="O99" s="95">
        <f t="shared" ca="1" si="31"/>
        <v>329181.27883774758</v>
      </c>
      <c r="P99" s="38">
        <f t="shared" ca="1" si="32"/>
        <v>2206350.9090833976</v>
      </c>
      <c r="Q99" s="38">
        <f t="shared" ca="1" si="33"/>
        <v>136988.57985333164</v>
      </c>
      <c r="R99" s="28">
        <f t="shared" ca="1" si="34"/>
        <v>4.3350590932234034E-4</v>
      </c>
    </row>
    <row r="100" spans="1:18">
      <c r="A100" s="89">
        <v>47439.5</v>
      </c>
      <c r="B100" s="89">
        <v>-2.2366499993950129E-2</v>
      </c>
      <c r="C100" s="89">
        <v>1</v>
      </c>
      <c r="D100" s="90">
        <f t="shared" si="20"/>
        <v>4.7439499999999999</v>
      </c>
      <c r="E100" s="90">
        <f t="shared" si="21"/>
        <v>-2.2366499993950129E-2</v>
      </c>
      <c r="F100" s="38">
        <f t="shared" si="22"/>
        <v>4.7439499999999999</v>
      </c>
      <c r="G100" s="38">
        <f t="shared" si="23"/>
        <v>-2.2366499993950129E-2</v>
      </c>
      <c r="H100" s="38">
        <f t="shared" si="24"/>
        <v>22.5050616025</v>
      </c>
      <c r="I100" s="38">
        <f t="shared" si="25"/>
        <v>106.76288698917988</v>
      </c>
      <c r="J100" s="38">
        <f t="shared" si="26"/>
        <v>506.47779773231986</v>
      </c>
      <c r="K100" s="38">
        <f t="shared" si="27"/>
        <v>-0.10610555764629971</v>
      </c>
      <c r="L100" s="38">
        <f t="shared" si="28"/>
        <v>-0.50335946019616351</v>
      </c>
      <c r="M100" s="38">
        <f t="shared" ca="1" si="29"/>
        <v>-2.3816083446818181E-2</v>
      </c>
      <c r="N100" s="38">
        <f t="shared" ca="1" si="30"/>
        <v>2.1012921868288666E-6</v>
      </c>
      <c r="O100" s="95">
        <f t="shared" ca="1" si="31"/>
        <v>819725.48864307289</v>
      </c>
      <c r="P100" s="38">
        <f t="shared" ca="1" si="32"/>
        <v>3326912.4849478281</v>
      </c>
      <c r="Q100" s="38">
        <f t="shared" ca="1" si="33"/>
        <v>183323.30841661777</v>
      </c>
      <c r="R100" s="28">
        <f t="shared" ca="1" si="34"/>
        <v>1.4495834528680529E-3</v>
      </c>
    </row>
    <row r="101" spans="1:18">
      <c r="A101" s="89">
        <v>47441</v>
      </c>
      <c r="B101" s="89">
        <v>-2.2906999998667743E-2</v>
      </c>
      <c r="C101" s="89">
        <v>1</v>
      </c>
      <c r="D101" s="90">
        <f t="shared" si="20"/>
        <v>4.7441000000000004</v>
      </c>
      <c r="E101" s="90">
        <f t="shared" si="21"/>
        <v>-2.2906999998667743E-2</v>
      </c>
      <c r="F101" s="38">
        <f t="shared" si="22"/>
        <v>4.7441000000000004</v>
      </c>
      <c r="G101" s="38">
        <f t="shared" si="23"/>
        <v>-2.2906999998667743E-2</v>
      </c>
      <c r="H101" s="38">
        <f t="shared" si="24"/>
        <v>22.506484810000003</v>
      </c>
      <c r="I101" s="38">
        <f t="shared" si="25"/>
        <v>106.77301458712103</v>
      </c>
      <c r="J101" s="38">
        <f t="shared" si="26"/>
        <v>506.54185850276087</v>
      </c>
      <c r="K101" s="38">
        <f t="shared" si="27"/>
        <v>-0.10867309869367965</v>
      </c>
      <c r="L101" s="38">
        <f t="shared" si="28"/>
        <v>-0.51555604751268569</v>
      </c>
      <c r="M101" s="38">
        <f t="shared" ca="1" si="29"/>
        <v>-2.3808956411455195E-2</v>
      </c>
      <c r="N101" s="38">
        <f t="shared" ca="1" si="30"/>
        <v>8.1352537056840923E-7</v>
      </c>
      <c r="O101" s="95">
        <f t="shared" ca="1" si="31"/>
        <v>826167.40151335916</v>
      </c>
      <c r="P101" s="38">
        <f t="shared" ca="1" si="32"/>
        <v>3340104.2519587628</v>
      </c>
      <c r="Q101" s="38">
        <f t="shared" ca="1" si="33"/>
        <v>183853.47667047457</v>
      </c>
      <c r="R101" s="28">
        <f t="shared" ca="1" si="34"/>
        <v>9.0195641278745242E-4</v>
      </c>
    </row>
    <row r="102" spans="1:18">
      <c r="A102" s="89">
        <v>47864.5</v>
      </c>
      <c r="B102" s="89">
        <v>-2.3741499993775506E-2</v>
      </c>
      <c r="C102" s="89">
        <v>1</v>
      </c>
      <c r="D102" s="90">
        <f t="shared" si="20"/>
        <v>4.7864500000000003</v>
      </c>
      <c r="E102" s="90">
        <f t="shared" si="21"/>
        <v>-2.3741499993775506E-2</v>
      </c>
      <c r="F102" s="38">
        <f t="shared" si="22"/>
        <v>4.7864500000000003</v>
      </c>
      <c r="G102" s="38">
        <f t="shared" si="23"/>
        <v>-2.3741499993775506E-2</v>
      </c>
      <c r="H102" s="38">
        <f t="shared" si="24"/>
        <v>22.910103602500001</v>
      </c>
      <c r="I102" s="38">
        <f t="shared" si="25"/>
        <v>109.65806538818615</v>
      </c>
      <c r="J102" s="38">
        <f t="shared" si="26"/>
        <v>524.87284707728361</v>
      </c>
      <c r="K102" s="38">
        <f t="shared" si="27"/>
        <v>-0.11363750264520678</v>
      </c>
      <c r="L102" s="38">
        <f t="shared" si="28"/>
        <v>-0.54392022453614997</v>
      </c>
      <c r="M102" s="38">
        <f t="shared" ca="1" si="29"/>
        <v>-2.1717639036457292E-2</v>
      </c>
      <c r="N102" s="38">
        <f t="shared" ca="1" si="30"/>
        <v>4.0960131745569944E-6</v>
      </c>
      <c r="O102" s="95">
        <f t="shared" ca="1" si="31"/>
        <v>3766290.951309796</v>
      </c>
      <c r="P102" s="38">
        <f t="shared" ca="1" si="32"/>
        <v>8219760.8345724382</v>
      </c>
      <c r="Q102" s="38">
        <f t="shared" ca="1" si="33"/>
        <v>367582.95356267138</v>
      </c>
      <c r="R102" s="28">
        <f t="shared" ca="1" si="34"/>
        <v>-2.0238609573182131E-3</v>
      </c>
    </row>
    <row r="103" spans="1:18">
      <c r="A103" s="89">
        <v>47866</v>
      </c>
      <c r="B103" s="89">
        <v>-2.2881999990204349E-2</v>
      </c>
      <c r="C103" s="89">
        <v>1</v>
      </c>
      <c r="D103" s="90">
        <f t="shared" si="20"/>
        <v>4.7866</v>
      </c>
      <c r="E103" s="90">
        <f t="shared" si="21"/>
        <v>-2.2881999990204349E-2</v>
      </c>
      <c r="F103" s="38">
        <f t="shared" si="22"/>
        <v>4.7866</v>
      </c>
      <c r="G103" s="38">
        <f t="shared" si="23"/>
        <v>-2.2881999990204349E-2</v>
      </c>
      <c r="H103" s="38">
        <f t="shared" si="24"/>
        <v>22.911539560000001</v>
      </c>
      <c r="I103" s="38">
        <f t="shared" si="25"/>
        <v>109.668375257896</v>
      </c>
      <c r="J103" s="38">
        <f t="shared" si="26"/>
        <v>524.93864500944505</v>
      </c>
      <c r="K103" s="38">
        <f t="shared" si="27"/>
        <v>-0.10952698115311214</v>
      </c>
      <c r="L103" s="38">
        <f t="shared" si="28"/>
        <v>-0.52426184798748654</v>
      </c>
      <c r="M103" s="38">
        <f t="shared" ca="1" si="29"/>
        <v>-2.1709951544960804E-2</v>
      </c>
      <c r="N103" s="38">
        <f t="shared" ca="1" si="30"/>
        <v>1.373697557997812E-6</v>
      </c>
      <c r="O103" s="95">
        <f t="shared" ca="1" si="31"/>
        <v>3780892.0789688402</v>
      </c>
      <c r="P103" s="38">
        <f t="shared" ca="1" si="32"/>
        <v>8241279.957333032</v>
      </c>
      <c r="Q103" s="38">
        <f t="shared" ca="1" si="33"/>
        <v>368357.88002138661</v>
      </c>
      <c r="R103" s="28">
        <f t="shared" ca="1" si="34"/>
        <v>-1.1720484452435453E-3</v>
      </c>
    </row>
    <row r="104" spans="1:18">
      <c r="A104" s="89">
        <v>47869.5</v>
      </c>
      <c r="B104" s="89">
        <v>-2.2776500001782551E-2</v>
      </c>
      <c r="C104" s="89">
        <v>1</v>
      </c>
      <c r="D104" s="90">
        <f t="shared" si="20"/>
        <v>4.78695</v>
      </c>
      <c r="E104" s="90">
        <f t="shared" si="21"/>
        <v>-2.2776500001782551E-2</v>
      </c>
      <c r="F104" s="38">
        <f t="shared" si="22"/>
        <v>4.78695</v>
      </c>
      <c r="G104" s="38">
        <f t="shared" si="23"/>
        <v>-2.2776500001782551E-2</v>
      </c>
      <c r="H104" s="38">
        <f t="shared" si="24"/>
        <v>22.914890302500002</v>
      </c>
      <c r="I104" s="38">
        <f t="shared" si="25"/>
        <v>109.69243413355238</v>
      </c>
      <c r="J104" s="38">
        <f t="shared" si="26"/>
        <v>525.09219757560857</v>
      </c>
      <c r="K104" s="38">
        <f t="shared" si="27"/>
        <v>-0.10902996668353299</v>
      </c>
      <c r="L104" s="38">
        <f t="shared" si="28"/>
        <v>-0.52192099901573819</v>
      </c>
      <c r="M104" s="38">
        <f t="shared" ca="1" si="29"/>
        <v>-2.1692006372267425E-2</v>
      </c>
      <c r="N104" s="38">
        <f t="shared" ca="1" si="30"/>
        <v>1.1761264324588922E-6</v>
      </c>
      <c r="O104" s="95">
        <f t="shared" ca="1" si="31"/>
        <v>3815082.3618714535</v>
      </c>
      <c r="P104" s="38">
        <f t="shared" ca="1" si="32"/>
        <v>8291611.5369720105</v>
      </c>
      <c r="Q104" s="38">
        <f t="shared" ca="1" si="33"/>
        <v>370169.55015352159</v>
      </c>
      <c r="R104" s="28">
        <f t="shared" ca="1" si="34"/>
        <v>-1.0844936295151264E-3</v>
      </c>
    </row>
    <row r="105" spans="1:18">
      <c r="A105" s="89">
        <v>47882</v>
      </c>
      <c r="B105" s="89">
        <v>-2.1333999997295905E-2</v>
      </c>
      <c r="C105" s="89">
        <v>1</v>
      </c>
      <c r="D105" s="90">
        <f t="shared" si="20"/>
        <v>4.7881999999999998</v>
      </c>
      <c r="E105" s="90">
        <f t="shared" si="21"/>
        <v>-2.1333999997295905E-2</v>
      </c>
      <c r="F105" s="38">
        <f t="shared" si="22"/>
        <v>4.7881999999999998</v>
      </c>
      <c r="G105" s="38">
        <f t="shared" si="23"/>
        <v>-2.1333999997295905E-2</v>
      </c>
      <c r="H105" s="38">
        <f t="shared" si="24"/>
        <v>22.926859239999999</v>
      </c>
      <c r="I105" s="38">
        <f t="shared" si="25"/>
        <v>109.77838741296799</v>
      </c>
      <c r="J105" s="38">
        <f t="shared" si="26"/>
        <v>525.64087461077327</v>
      </c>
      <c r="K105" s="38">
        <f t="shared" si="27"/>
        <v>-0.10215145878705224</v>
      </c>
      <c r="L105" s="38">
        <f t="shared" si="28"/>
        <v>-0.48912161496416351</v>
      </c>
      <c r="M105" s="38">
        <f t="shared" ca="1" si="29"/>
        <v>-2.1627828555103701E-2</v>
      </c>
      <c r="N105" s="38">
        <f t="shared" ca="1" si="30"/>
        <v>8.6335221383409271E-8</v>
      </c>
      <c r="O105" s="95">
        <f t="shared" ca="1" si="31"/>
        <v>3938576.0588933504</v>
      </c>
      <c r="P105" s="38">
        <f t="shared" ca="1" si="32"/>
        <v>8472743.8505083751</v>
      </c>
      <c r="Q105" s="38">
        <f t="shared" ca="1" si="33"/>
        <v>376679.9435021255</v>
      </c>
      <c r="R105" s="28">
        <f t="shared" ca="1" si="34"/>
        <v>2.9382855780779593E-4</v>
      </c>
    </row>
    <row r="106" spans="1:18">
      <c r="A106" s="89">
        <v>47882</v>
      </c>
      <c r="B106" s="89">
        <v>-2.1313999997801147E-2</v>
      </c>
      <c r="C106" s="89">
        <v>1</v>
      </c>
      <c r="D106" s="90">
        <f t="shared" si="20"/>
        <v>4.7881999999999998</v>
      </c>
      <c r="E106" s="90">
        <f t="shared" si="21"/>
        <v>-2.1313999997801147E-2</v>
      </c>
      <c r="F106" s="38">
        <f t="shared" si="22"/>
        <v>4.7881999999999998</v>
      </c>
      <c r="G106" s="38">
        <f t="shared" si="23"/>
        <v>-2.1313999997801147E-2</v>
      </c>
      <c r="H106" s="38">
        <f t="shared" si="24"/>
        <v>22.926859239999999</v>
      </c>
      <c r="I106" s="38">
        <f t="shared" si="25"/>
        <v>109.77838741296799</v>
      </c>
      <c r="J106" s="38">
        <f t="shared" si="26"/>
        <v>525.64087461077327</v>
      </c>
      <c r="K106" s="38">
        <f t="shared" si="27"/>
        <v>-0.10205569478947145</v>
      </c>
      <c r="L106" s="38">
        <f t="shared" si="28"/>
        <v>-0.4886630777909472</v>
      </c>
      <c r="M106" s="38">
        <f t="shared" ca="1" si="29"/>
        <v>-2.1627828555103701E-2</v>
      </c>
      <c r="N106" s="38">
        <f t="shared" ca="1" si="30"/>
        <v>9.848836337860207E-8</v>
      </c>
      <c r="O106" s="95">
        <f t="shared" ca="1" si="31"/>
        <v>3938576.0588933504</v>
      </c>
      <c r="P106" s="38">
        <f t="shared" ca="1" si="32"/>
        <v>8472743.8505083751</v>
      </c>
      <c r="Q106" s="38">
        <f t="shared" ca="1" si="33"/>
        <v>376679.9435021255</v>
      </c>
      <c r="R106" s="28">
        <f t="shared" ca="1" si="34"/>
        <v>3.1382855730255343E-4</v>
      </c>
    </row>
    <row r="107" spans="1:18">
      <c r="A107" s="89">
        <v>47899</v>
      </c>
      <c r="B107" s="89">
        <v>-2.2573000002012122E-2</v>
      </c>
      <c r="C107" s="89">
        <v>1</v>
      </c>
      <c r="D107" s="90">
        <f t="shared" si="20"/>
        <v>4.7899000000000003</v>
      </c>
      <c r="E107" s="90">
        <f t="shared" si="21"/>
        <v>-2.2573000002012122E-2</v>
      </c>
      <c r="F107" s="38">
        <f t="shared" si="22"/>
        <v>4.7899000000000003</v>
      </c>
      <c r="G107" s="38">
        <f t="shared" si="23"/>
        <v>-2.2573000002012122E-2</v>
      </c>
      <c r="H107" s="38">
        <f t="shared" si="24"/>
        <v>22.943142010000003</v>
      </c>
      <c r="I107" s="38">
        <f t="shared" si="25"/>
        <v>109.89535591369902</v>
      </c>
      <c r="J107" s="38">
        <f t="shared" si="26"/>
        <v>526.38776529102699</v>
      </c>
      <c r="K107" s="38">
        <f t="shared" si="27"/>
        <v>-0.10812241270963788</v>
      </c>
      <c r="L107" s="38">
        <f t="shared" si="28"/>
        <v>-0.51789554463789444</v>
      </c>
      <c r="M107" s="38">
        <f t="shared" ca="1" si="29"/>
        <v>-2.154032627768232E-2</v>
      </c>
      <c r="N107" s="38">
        <f t="shared" ca="1" si="30"/>
        <v>1.0664150209211845E-6</v>
      </c>
      <c r="O107" s="95">
        <f t="shared" ca="1" si="31"/>
        <v>4110015.2655254775</v>
      </c>
      <c r="P107" s="38">
        <f t="shared" ca="1" si="32"/>
        <v>8722544.7574030627</v>
      </c>
      <c r="Q107" s="38">
        <f t="shared" ca="1" si="33"/>
        <v>385634.9587756524</v>
      </c>
      <c r="R107" s="28">
        <f t="shared" ca="1" si="34"/>
        <v>-1.0326737243298023E-3</v>
      </c>
    </row>
    <row r="108" spans="1:18">
      <c r="A108" s="89">
        <v>47904.5</v>
      </c>
      <c r="B108" s="89">
        <v>-2.4531499999284279E-2</v>
      </c>
      <c r="C108" s="89">
        <v>1</v>
      </c>
      <c r="D108" s="90">
        <f t="shared" si="20"/>
        <v>4.7904499999999999</v>
      </c>
      <c r="E108" s="90">
        <f t="shared" si="21"/>
        <v>-2.4531499999284279E-2</v>
      </c>
      <c r="F108" s="38">
        <f t="shared" si="22"/>
        <v>4.7904499999999999</v>
      </c>
      <c r="G108" s="38">
        <f t="shared" si="23"/>
        <v>-2.4531499999284279E-2</v>
      </c>
      <c r="H108" s="38">
        <f t="shared" si="24"/>
        <v>22.948411202499997</v>
      </c>
      <c r="I108" s="38">
        <f t="shared" si="25"/>
        <v>109.93321644501611</v>
      </c>
      <c r="J108" s="38">
        <f t="shared" si="26"/>
        <v>526.62957671902745</v>
      </c>
      <c r="K108" s="38">
        <f t="shared" si="27"/>
        <v>-0.11751692417157136</v>
      </c>
      <c r="L108" s="38">
        <f t="shared" si="28"/>
        <v>-0.56295894939770397</v>
      </c>
      <c r="M108" s="38">
        <f t="shared" ca="1" si="29"/>
        <v>-2.1511962320126976E-2</v>
      </c>
      <c r="N108" s="38">
        <f t="shared" ca="1" si="30"/>
        <v>9.1176077958506694E-6</v>
      </c>
      <c r="O108" s="95">
        <f t="shared" ca="1" si="31"/>
        <v>4166345.0792917022</v>
      </c>
      <c r="P108" s="38">
        <f t="shared" ca="1" si="32"/>
        <v>8804219.0692540091</v>
      </c>
      <c r="Q108" s="38">
        <f t="shared" ca="1" si="33"/>
        <v>388557.12095560075</v>
      </c>
      <c r="R108" s="28">
        <f t="shared" ca="1" si="34"/>
        <v>-3.0195376791573025E-3</v>
      </c>
    </row>
    <row r="109" spans="1:18">
      <c r="A109" s="89">
        <v>47904.5</v>
      </c>
      <c r="B109" s="89">
        <v>-2.4521499995898921E-2</v>
      </c>
      <c r="C109" s="89">
        <v>1</v>
      </c>
      <c r="D109" s="90">
        <f t="shared" si="20"/>
        <v>4.7904499999999999</v>
      </c>
      <c r="E109" s="90">
        <f t="shared" si="21"/>
        <v>-2.4521499995898921E-2</v>
      </c>
      <c r="F109" s="38">
        <f t="shared" si="22"/>
        <v>4.7904499999999999</v>
      </c>
      <c r="G109" s="38">
        <f t="shared" si="23"/>
        <v>-2.4521499995898921E-2</v>
      </c>
      <c r="H109" s="38">
        <f t="shared" si="24"/>
        <v>22.948411202499997</v>
      </c>
      <c r="I109" s="38">
        <f t="shared" si="25"/>
        <v>109.93321644501611</v>
      </c>
      <c r="J109" s="38">
        <f t="shared" si="26"/>
        <v>526.62957671902745</v>
      </c>
      <c r="K109" s="38">
        <f t="shared" si="27"/>
        <v>-0.11746901965535399</v>
      </c>
      <c r="L109" s="38">
        <f t="shared" si="28"/>
        <v>-0.5627294652079905</v>
      </c>
      <c r="M109" s="38">
        <f t="shared" ca="1" si="29"/>
        <v>-2.1511962320126976E-2</v>
      </c>
      <c r="N109" s="38">
        <f t="shared" ca="1" si="30"/>
        <v>9.0573170218908011E-6</v>
      </c>
      <c r="O109" s="95">
        <f t="shared" ca="1" si="31"/>
        <v>4166345.0792917022</v>
      </c>
      <c r="P109" s="38">
        <f t="shared" ca="1" si="32"/>
        <v>8804219.0692540091</v>
      </c>
      <c r="Q109" s="38">
        <f t="shared" ca="1" si="33"/>
        <v>388557.12095560075</v>
      </c>
      <c r="R109" s="28">
        <f t="shared" ca="1" si="34"/>
        <v>-3.009537675771945E-3</v>
      </c>
    </row>
    <row r="110" spans="1:18">
      <c r="A110" s="89">
        <v>47907</v>
      </c>
      <c r="B110" s="89">
        <v>-2.4188999996113125E-2</v>
      </c>
      <c r="C110" s="89">
        <v>1</v>
      </c>
      <c r="D110" s="90">
        <f t="shared" si="20"/>
        <v>4.7907000000000002</v>
      </c>
      <c r="E110" s="90">
        <f t="shared" si="21"/>
        <v>-2.4188999996113125E-2</v>
      </c>
      <c r="F110" s="38">
        <f t="shared" si="22"/>
        <v>4.7907000000000002</v>
      </c>
      <c r="G110" s="38">
        <f t="shared" si="23"/>
        <v>-2.4188999996113125E-2</v>
      </c>
      <c r="H110" s="38">
        <f t="shared" si="24"/>
        <v>22.950806490000002</v>
      </c>
      <c r="I110" s="38">
        <f t="shared" si="25"/>
        <v>109.95042865164301</v>
      </c>
      <c r="J110" s="38">
        <f t="shared" si="26"/>
        <v>526.73951854142615</v>
      </c>
      <c r="K110" s="38">
        <f t="shared" si="27"/>
        <v>-0.11588224228137915</v>
      </c>
      <c r="L110" s="38">
        <f t="shared" si="28"/>
        <v>-0.55515705809740312</v>
      </c>
      <c r="M110" s="38">
        <f t="shared" ca="1" si="29"/>
        <v>-2.1499060820678428E-2</v>
      </c>
      <c r="N110" s="38">
        <f t="shared" ca="1" si="30"/>
        <v>7.2357727675382965E-6</v>
      </c>
      <c r="O110" s="95">
        <f t="shared" ca="1" si="31"/>
        <v>4192089.6165664685</v>
      </c>
      <c r="P110" s="38">
        <f t="shared" ca="1" si="32"/>
        <v>8841482.4309267066</v>
      </c>
      <c r="Q110" s="38">
        <f t="shared" ca="1" si="33"/>
        <v>389889.41575261985</v>
      </c>
      <c r="R110" s="28">
        <f t="shared" ca="1" si="34"/>
        <v>-2.6899391754346968E-3</v>
      </c>
    </row>
    <row r="111" spans="1:18">
      <c r="A111" s="89">
        <v>48526</v>
      </c>
      <c r="B111" s="89">
        <v>-2.0201999999699183E-2</v>
      </c>
      <c r="C111" s="89">
        <v>1</v>
      </c>
      <c r="D111" s="90">
        <f t="shared" si="20"/>
        <v>4.8525999999999998</v>
      </c>
      <c r="E111" s="90">
        <f t="shared" si="21"/>
        <v>-2.0201999999699183E-2</v>
      </c>
      <c r="F111" s="38">
        <f t="shared" si="22"/>
        <v>4.8525999999999998</v>
      </c>
      <c r="G111" s="38">
        <f t="shared" si="23"/>
        <v>-2.0201999999699183E-2</v>
      </c>
      <c r="H111" s="38">
        <f t="shared" si="24"/>
        <v>23.54772676</v>
      </c>
      <c r="I111" s="38">
        <f t="shared" si="25"/>
        <v>114.26769887557599</v>
      </c>
      <c r="J111" s="38">
        <f t="shared" si="26"/>
        <v>554.49543556362005</v>
      </c>
      <c r="K111" s="38">
        <f t="shared" si="27"/>
        <v>-9.8032225198540254E-2</v>
      </c>
      <c r="L111" s="38">
        <f t="shared" si="28"/>
        <v>-0.47571117599843643</v>
      </c>
      <c r="M111" s="38">
        <f t="shared" ca="1" si="29"/>
        <v>-1.8135541919353848E-2</v>
      </c>
      <c r="N111" s="38">
        <f t="shared" ca="1" si="30"/>
        <v>4.2702489978245256E-6</v>
      </c>
      <c r="O111" s="95">
        <f t="shared" ca="1" si="31"/>
        <v>13462639.785527904</v>
      </c>
      <c r="P111" s="38">
        <f t="shared" ca="1" si="32"/>
        <v>20867910.539425425</v>
      </c>
      <c r="Q111" s="38">
        <f t="shared" ca="1" si="33"/>
        <v>800742.03572744038</v>
      </c>
      <c r="R111" s="28">
        <f t="shared" ca="1" si="34"/>
        <v>-2.0664580803453347E-3</v>
      </c>
    </row>
    <row r="112" spans="1:18">
      <c r="A112" s="89">
        <v>48548.5</v>
      </c>
      <c r="B112" s="89">
        <v>-1.9709499996679369E-2</v>
      </c>
      <c r="C112" s="89">
        <v>1</v>
      </c>
      <c r="D112" s="90">
        <f t="shared" si="20"/>
        <v>4.8548499999999999</v>
      </c>
      <c r="E112" s="90">
        <f t="shared" si="21"/>
        <v>-1.9709499996679369E-2</v>
      </c>
      <c r="F112" s="38">
        <f t="shared" si="22"/>
        <v>4.8548499999999999</v>
      </c>
      <c r="G112" s="38">
        <f t="shared" si="23"/>
        <v>-1.9709499996679369E-2</v>
      </c>
      <c r="H112" s="38">
        <f t="shared" si="24"/>
        <v>23.569568522499999</v>
      </c>
      <c r="I112" s="38">
        <f t="shared" si="25"/>
        <v>114.42671974145912</v>
      </c>
      <c r="J112" s="38">
        <f t="shared" si="26"/>
        <v>555.52456033682279</v>
      </c>
      <c r="K112" s="38">
        <f t="shared" si="27"/>
        <v>-9.5686666058878836E-2</v>
      </c>
      <c r="L112" s="38">
        <f t="shared" si="28"/>
        <v>-0.46454441071594793</v>
      </c>
      <c r="M112" s="38">
        <f t="shared" ca="1" si="29"/>
        <v>-1.8006936846149291E-2</v>
      </c>
      <c r="N112" s="38">
        <f t="shared" ca="1" si="30"/>
        <v>2.8987212815429073E-6</v>
      </c>
      <c r="O112" s="95">
        <f t="shared" ca="1" si="31"/>
        <v>13916211.767270107</v>
      </c>
      <c r="P112" s="38">
        <f t="shared" ca="1" si="32"/>
        <v>21415290.333396442</v>
      </c>
      <c r="Q112" s="38">
        <f t="shared" ca="1" si="33"/>
        <v>818842.09995188459</v>
      </c>
      <c r="R112" s="28">
        <f t="shared" ca="1" si="34"/>
        <v>-1.7025631505300787E-3</v>
      </c>
    </row>
    <row r="113" spans="1:18">
      <c r="A113" s="89">
        <v>48557</v>
      </c>
      <c r="B113" s="89">
        <v>-1.9438999996054918E-2</v>
      </c>
      <c r="C113" s="89">
        <v>1</v>
      </c>
      <c r="D113" s="90">
        <f t="shared" si="20"/>
        <v>4.8556999999999997</v>
      </c>
      <c r="E113" s="90">
        <f t="shared" si="21"/>
        <v>-1.9438999996054918E-2</v>
      </c>
      <c r="F113" s="38">
        <f t="shared" si="22"/>
        <v>4.8556999999999997</v>
      </c>
      <c r="G113" s="38">
        <f t="shared" si="23"/>
        <v>-1.9438999996054918E-2</v>
      </c>
      <c r="H113" s="38">
        <f t="shared" si="24"/>
        <v>23.577822489999996</v>
      </c>
      <c r="I113" s="38">
        <f t="shared" si="25"/>
        <v>114.48683266469297</v>
      </c>
      <c r="J113" s="38">
        <f t="shared" si="26"/>
        <v>555.91371336994962</v>
      </c>
      <c r="K113" s="38">
        <f t="shared" si="27"/>
        <v>-9.4389952280843861E-2</v>
      </c>
      <c r="L113" s="38">
        <f t="shared" si="28"/>
        <v>-0.45832929129009353</v>
      </c>
      <c r="M113" s="38">
        <f t="shared" ca="1" si="29"/>
        <v>-1.7958236879782374E-2</v>
      </c>
      <c r="N113" s="38">
        <f t="shared" ca="1" si="30"/>
        <v>2.1926594065131733E-6</v>
      </c>
      <c r="O113" s="95">
        <f t="shared" ca="1" si="31"/>
        <v>14089838.943755116</v>
      </c>
      <c r="P113" s="38">
        <f t="shared" ca="1" si="32"/>
        <v>21624187.356009431</v>
      </c>
      <c r="Q113" s="38">
        <f t="shared" ca="1" si="33"/>
        <v>825740.08388596715</v>
      </c>
      <c r="R113" s="28">
        <f t="shared" ca="1" si="34"/>
        <v>-1.4807631162725432E-3</v>
      </c>
    </row>
    <row r="114" spans="1:18">
      <c r="A114" s="89">
        <v>48565.5</v>
      </c>
      <c r="B114" s="89">
        <v>-1.9668499997351319E-2</v>
      </c>
      <c r="C114" s="89">
        <v>1</v>
      </c>
      <c r="D114" s="90">
        <f t="shared" si="20"/>
        <v>4.8565500000000004</v>
      </c>
      <c r="E114" s="90">
        <f t="shared" si="21"/>
        <v>-1.9668499997351319E-2</v>
      </c>
      <c r="F114" s="38">
        <f t="shared" si="22"/>
        <v>4.8565500000000004</v>
      </c>
      <c r="G114" s="38">
        <f t="shared" si="23"/>
        <v>-1.9668499997351319E-2</v>
      </c>
      <c r="H114" s="38">
        <f t="shared" si="24"/>
        <v>23.586077902500005</v>
      </c>
      <c r="I114" s="38">
        <f t="shared" si="25"/>
        <v>114.5469666373864</v>
      </c>
      <c r="J114" s="38">
        <f t="shared" si="26"/>
        <v>556.30307082279899</v>
      </c>
      <c r="K114" s="38">
        <f t="shared" si="27"/>
        <v>-9.5521053662136549E-2</v>
      </c>
      <c r="L114" s="38">
        <f t="shared" si="28"/>
        <v>-0.46390277316284928</v>
      </c>
      <c r="M114" s="38">
        <f t="shared" ca="1" si="29"/>
        <v>-1.7909473395053332E-2</v>
      </c>
      <c r="N114" s="38">
        <f t="shared" ca="1" si="30"/>
        <v>3.0941745875919975E-6</v>
      </c>
      <c r="O114" s="95">
        <f t="shared" ca="1" si="31"/>
        <v>14264720.286254432</v>
      </c>
      <c r="P114" s="38">
        <f t="shared" ca="1" si="32"/>
        <v>21834244.249495734</v>
      </c>
      <c r="Q114" s="38">
        <f t="shared" ca="1" si="33"/>
        <v>832671.15116874676</v>
      </c>
      <c r="R114" s="28">
        <f t="shared" ca="1" si="34"/>
        <v>-1.7590266022979861E-3</v>
      </c>
    </row>
    <row r="115" spans="1:18">
      <c r="A115" s="89">
        <v>48588</v>
      </c>
      <c r="B115" s="89">
        <v>-1.9376000003830995E-2</v>
      </c>
      <c r="C115" s="89">
        <v>1</v>
      </c>
      <c r="D115" s="90">
        <f t="shared" si="20"/>
        <v>4.8587999999999996</v>
      </c>
      <c r="E115" s="90">
        <f t="shared" si="21"/>
        <v>-1.9376000003830995E-2</v>
      </c>
      <c r="F115" s="38">
        <f t="shared" si="22"/>
        <v>4.8587999999999996</v>
      </c>
      <c r="G115" s="38">
        <f t="shared" si="23"/>
        <v>-1.9376000003830995E-2</v>
      </c>
      <c r="H115" s="38">
        <f t="shared" si="24"/>
        <v>23.607937439999997</v>
      </c>
      <c r="I115" s="38">
        <f t="shared" si="25"/>
        <v>114.70624643347197</v>
      </c>
      <c r="J115" s="38">
        <f t="shared" si="26"/>
        <v>557.3347101709536</v>
      </c>
      <c r="K115" s="38">
        <f t="shared" si="27"/>
        <v>-9.4144108818614028E-2</v>
      </c>
      <c r="L115" s="38">
        <f t="shared" si="28"/>
        <v>-0.45742739592788179</v>
      </c>
      <c r="M115" s="38">
        <f t="shared" ca="1" si="29"/>
        <v>-1.7780086980063059E-2</v>
      </c>
      <c r="N115" s="38">
        <f t="shared" ca="1" si="30"/>
        <v>2.5469383794321182E-6</v>
      </c>
      <c r="O115" s="95">
        <f t="shared" ca="1" si="31"/>
        <v>14733719.857137913</v>
      </c>
      <c r="P115" s="38">
        <f t="shared" ca="1" si="32"/>
        <v>22395891.679180566</v>
      </c>
      <c r="Q115" s="38">
        <f t="shared" ca="1" si="33"/>
        <v>851178.17534761329</v>
      </c>
      <c r="R115" s="28">
        <f t="shared" ca="1" si="34"/>
        <v>-1.5959130237679364E-3</v>
      </c>
    </row>
    <row r="116" spans="1:18">
      <c r="A116" s="89">
        <v>48591.5</v>
      </c>
      <c r="B116" s="89">
        <v>-1.9570500000554603E-2</v>
      </c>
      <c r="C116" s="89">
        <v>1</v>
      </c>
      <c r="D116" s="90">
        <f t="shared" si="20"/>
        <v>4.8591499999999996</v>
      </c>
      <c r="E116" s="90">
        <f t="shared" si="21"/>
        <v>-1.9570500000554603E-2</v>
      </c>
      <c r="F116" s="38">
        <f t="shared" si="22"/>
        <v>4.8591499999999996</v>
      </c>
      <c r="G116" s="38">
        <f t="shared" si="23"/>
        <v>-1.9570500000554603E-2</v>
      </c>
      <c r="H116" s="38">
        <f t="shared" si="24"/>
        <v>23.611338722499998</v>
      </c>
      <c r="I116" s="38">
        <f t="shared" si="25"/>
        <v>114.73103655343586</v>
      </c>
      <c r="J116" s="38">
        <f t="shared" si="26"/>
        <v>557.49531626862779</v>
      </c>
      <c r="K116" s="38">
        <f t="shared" si="27"/>
        <v>-9.5095995077694895E-2</v>
      </c>
      <c r="L116" s="38">
        <f t="shared" si="28"/>
        <v>-0.4620857044817811</v>
      </c>
      <c r="M116" s="38">
        <f t="shared" ca="1" si="29"/>
        <v>-1.7759920203215041E-2</v>
      </c>
      <c r="N116" s="38">
        <f t="shared" ca="1" si="30"/>
        <v>3.2781992025341696E-6</v>
      </c>
      <c r="O116" s="95">
        <f t="shared" ca="1" si="31"/>
        <v>14807471.164378548</v>
      </c>
      <c r="P116" s="38">
        <f t="shared" ca="1" si="32"/>
        <v>22483993.356178511</v>
      </c>
      <c r="Q116" s="38">
        <f t="shared" ca="1" si="33"/>
        <v>854077.97523471108</v>
      </c>
      <c r="R116" s="28">
        <f t="shared" ca="1" si="34"/>
        <v>-1.8105797973395621E-3</v>
      </c>
    </row>
    <row r="117" spans="1:18">
      <c r="A117" s="89">
        <v>48593</v>
      </c>
      <c r="B117" s="89">
        <v>-2.0511000002443325E-2</v>
      </c>
      <c r="C117" s="89">
        <v>1</v>
      </c>
      <c r="D117" s="90">
        <f t="shared" si="20"/>
        <v>4.8593000000000002</v>
      </c>
      <c r="E117" s="90">
        <f t="shared" si="21"/>
        <v>-2.0511000002443325E-2</v>
      </c>
      <c r="F117" s="38">
        <f t="shared" si="22"/>
        <v>4.8593000000000002</v>
      </c>
      <c r="G117" s="38">
        <f t="shared" si="23"/>
        <v>-2.0511000002443325E-2</v>
      </c>
      <c r="H117" s="38">
        <f t="shared" si="24"/>
        <v>23.612796490000001</v>
      </c>
      <c r="I117" s="38">
        <f t="shared" si="25"/>
        <v>114.74166198385701</v>
      </c>
      <c r="J117" s="38">
        <f t="shared" si="26"/>
        <v>557.56415807815642</v>
      </c>
      <c r="K117" s="38">
        <f t="shared" si="27"/>
        <v>-9.9669102311872856E-2</v>
      </c>
      <c r="L117" s="38">
        <f t="shared" si="28"/>
        <v>-0.4843220688640838</v>
      </c>
      <c r="M117" s="38">
        <f t="shared" ca="1" si="29"/>
        <v>-1.7751274002051121E-2</v>
      </c>
      <c r="N117" s="38">
        <f t="shared" ca="1" si="30"/>
        <v>7.6160875972407518E-6</v>
      </c>
      <c r="O117" s="95">
        <f t="shared" ca="1" si="31"/>
        <v>14839144.640931953</v>
      </c>
      <c r="P117" s="38">
        <f t="shared" ca="1" si="32"/>
        <v>22521811.855308738</v>
      </c>
      <c r="Q117" s="38">
        <f t="shared" ca="1" si="33"/>
        <v>855322.47448187775</v>
      </c>
      <c r="R117" s="28">
        <f t="shared" ca="1" si="34"/>
        <v>-2.7597260003922042E-3</v>
      </c>
    </row>
    <row r="118" spans="1:18">
      <c r="A118" s="89">
        <v>48595</v>
      </c>
      <c r="B118" s="89">
        <v>-1.9664999999804422E-2</v>
      </c>
      <c r="C118" s="89">
        <v>1</v>
      </c>
      <c r="D118" s="90">
        <f t="shared" si="20"/>
        <v>4.8594999999999997</v>
      </c>
      <c r="E118" s="90">
        <f t="shared" si="21"/>
        <v>-1.9664999999804422E-2</v>
      </c>
      <c r="F118" s="38">
        <f t="shared" si="22"/>
        <v>4.8594999999999997</v>
      </c>
      <c r="G118" s="38">
        <f t="shared" si="23"/>
        <v>-1.9664999999804422E-2</v>
      </c>
      <c r="H118" s="38">
        <f t="shared" si="24"/>
        <v>23.614740249999997</v>
      </c>
      <c r="I118" s="38">
        <f t="shared" si="25"/>
        <v>114.75583024487497</v>
      </c>
      <c r="J118" s="38">
        <f t="shared" si="26"/>
        <v>557.65595707496993</v>
      </c>
      <c r="K118" s="38">
        <f t="shared" si="27"/>
        <v>-9.556206749904958E-2</v>
      </c>
      <c r="L118" s="38">
        <f t="shared" si="28"/>
        <v>-0.46438386701163142</v>
      </c>
      <c r="M118" s="38">
        <f t="shared" ca="1" si="29"/>
        <v>-1.7739742656817992E-2</v>
      </c>
      <c r="N118" s="38">
        <f t="shared" ca="1" si="30"/>
        <v>3.7066158367231705E-6</v>
      </c>
      <c r="O118" s="95">
        <f t="shared" ca="1" si="31"/>
        <v>14881437.375313109</v>
      </c>
      <c r="P118" s="38">
        <f t="shared" ca="1" si="32"/>
        <v>22572293.144018706</v>
      </c>
      <c r="Q118" s="38">
        <f t="shared" ca="1" si="33"/>
        <v>856983.42017935379</v>
      </c>
      <c r="R118" s="28">
        <f t="shared" ca="1" si="34"/>
        <v>-1.9252573429864306E-3</v>
      </c>
    </row>
    <row r="119" spans="1:18">
      <c r="A119" s="89">
        <v>49070.5</v>
      </c>
      <c r="B119" s="89">
        <v>-1.7683500002021901E-2</v>
      </c>
      <c r="C119" s="89">
        <v>1</v>
      </c>
      <c r="D119" s="90">
        <f t="shared" si="20"/>
        <v>4.9070499999999999</v>
      </c>
      <c r="E119" s="90">
        <f t="shared" si="21"/>
        <v>-1.7683500002021901E-2</v>
      </c>
      <c r="F119" s="38">
        <f t="shared" si="22"/>
        <v>4.9070499999999999</v>
      </c>
      <c r="G119" s="38">
        <f t="shared" si="23"/>
        <v>-1.7683500002021901E-2</v>
      </c>
      <c r="H119" s="38">
        <f t="shared" si="24"/>
        <v>24.079139702500001</v>
      </c>
      <c r="I119" s="38">
        <f t="shared" si="25"/>
        <v>118.15754247715263</v>
      </c>
      <c r="J119" s="38">
        <f t="shared" si="26"/>
        <v>579.80496881251179</v>
      </c>
      <c r="K119" s="38">
        <f t="shared" si="27"/>
        <v>-8.6773818684921566E-2</v>
      </c>
      <c r="L119" s="38">
        <f t="shared" si="28"/>
        <v>-0.42580346697784438</v>
      </c>
      <c r="M119" s="38">
        <f t="shared" ca="1" si="29"/>
        <v>-1.4898359629147206E-2</v>
      </c>
      <c r="N119" s="38">
        <f t="shared" ca="1" si="30"/>
        <v>7.7570068966165943E-6</v>
      </c>
      <c r="O119" s="95">
        <f t="shared" ca="1" si="31"/>
        <v>27027657.924737118</v>
      </c>
      <c r="P119" s="38">
        <f t="shared" ca="1" si="32"/>
        <v>36473931.644562349</v>
      </c>
      <c r="Q119" s="38">
        <f t="shared" ca="1" si="33"/>
        <v>1305753.3694386363</v>
      </c>
      <c r="R119" s="28">
        <f t="shared" ca="1" si="34"/>
        <v>-2.7851403728746948E-3</v>
      </c>
    </row>
    <row r="120" spans="1:18">
      <c r="A120" s="89">
        <v>49125.5</v>
      </c>
      <c r="B120" s="89">
        <v>-1.8038499991234858E-2</v>
      </c>
      <c r="C120" s="89">
        <v>1</v>
      </c>
      <c r="D120" s="90">
        <f t="shared" si="20"/>
        <v>4.9125500000000004</v>
      </c>
      <c r="E120" s="90">
        <f t="shared" si="21"/>
        <v>-1.8038499991234858E-2</v>
      </c>
      <c r="F120" s="38">
        <f t="shared" si="22"/>
        <v>4.9125500000000004</v>
      </c>
      <c r="G120" s="38">
        <f t="shared" si="23"/>
        <v>-1.8038499991234858E-2</v>
      </c>
      <c r="H120" s="38">
        <f t="shared" si="24"/>
        <v>24.133147502500005</v>
      </c>
      <c r="I120" s="38">
        <f t="shared" si="25"/>
        <v>118.55529376340641</v>
      </c>
      <c r="J120" s="38">
        <f t="shared" si="26"/>
        <v>582.40880837742225</v>
      </c>
      <c r="K120" s="38">
        <f t="shared" si="27"/>
        <v>-8.8615033131940801E-2</v>
      </c>
      <c r="L120" s="38">
        <f t="shared" si="28"/>
        <v>-0.43532578101231584</v>
      </c>
      <c r="M120" s="38">
        <f t="shared" ca="1" si="29"/>
        <v>-1.4556877683847169E-2</v>
      </c>
      <c r="N120" s="38">
        <f t="shared" ca="1" si="30"/>
        <v>1.2121693891299572E-5</v>
      </c>
      <c r="O120" s="95">
        <f t="shared" ca="1" si="31"/>
        <v>28715599.065984044</v>
      </c>
      <c r="P120" s="38">
        <f t="shared" ca="1" si="32"/>
        <v>38335136.910245724</v>
      </c>
      <c r="Q120" s="38">
        <f t="shared" ca="1" si="33"/>
        <v>1364808.8508132512</v>
      </c>
      <c r="R120" s="28">
        <f t="shared" ca="1" si="34"/>
        <v>-3.4816223073876884E-3</v>
      </c>
    </row>
    <row r="121" spans="1:18">
      <c r="A121" s="89">
        <v>49135</v>
      </c>
      <c r="B121" s="89">
        <v>-1.5544999994745012E-2</v>
      </c>
      <c r="C121" s="89">
        <v>1</v>
      </c>
      <c r="D121" s="90">
        <f t="shared" si="20"/>
        <v>4.9135</v>
      </c>
      <c r="E121" s="90">
        <f t="shared" si="21"/>
        <v>-1.5544999994745012E-2</v>
      </c>
      <c r="F121" s="38">
        <f t="shared" si="22"/>
        <v>4.9135</v>
      </c>
      <c r="G121" s="38">
        <f t="shared" si="23"/>
        <v>-1.5544999994745012E-2</v>
      </c>
      <c r="H121" s="38">
        <f t="shared" si="24"/>
        <v>24.14248225</v>
      </c>
      <c r="I121" s="38">
        <f t="shared" si="25"/>
        <v>118.624086535375</v>
      </c>
      <c r="J121" s="38">
        <f t="shared" si="26"/>
        <v>582.85944919156509</v>
      </c>
      <c r="K121" s="38">
        <f t="shared" si="27"/>
        <v>-7.6380357474179622E-2</v>
      </c>
      <c r="L121" s="38">
        <f t="shared" si="28"/>
        <v>-0.37529488644938158</v>
      </c>
      <c r="M121" s="38">
        <f t="shared" ca="1" si="29"/>
        <v>-1.4497625090126087E-2</v>
      </c>
      <c r="N121" s="38">
        <f t="shared" ca="1" si="30"/>
        <v>1.0969941908255026E-6</v>
      </c>
      <c r="O121" s="95">
        <f t="shared" ca="1" si="31"/>
        <v>29013405.231039103</v>
      </c>
      <c r="P121" s="38">
        <f t="shared" ca="1" si="32"/>
        <v>38662132.037416108</v>
      </c>
      <c r="Q121" s="38">
        <f t="shared" ca="1" si="33"/>
        <v>1375164.242684104</v>
      </c>
      <c r="R121" s="28">
        <f t="shared" ca="1" si="34"/>
        <v>-1.0473749046189251E-3</v>
      </c>
    </row>
    <row r="122" spans="1:18">
      <c r="A122" s="89">
        <v>49141</v>
      </c>
      <c r="B122" s="89">
        <v>-1.5896999997494277E-2</v>
      </c>
      <c r="C122" s="89">
        <v>1</v>
      </c>
      <c r="D122" s="90">
        <f t="shared" si="20"/>
        <v>4.9141000000000004</v>
      </c>
      <c r="E122" s="90">
        <f t="shared" si="21"/>
        <v>-1.5896999997494277E-2</v>
      </c>
      <c r="F122" s="38">
        <f t="shared" si="22"/>
        <v>4.9141000000000004</v>
      </c>
      <c r="G122" s="38">
        <f t="shared" si="23"/>
        <v>-1.5896999997494277E-2</v>
      </c>
      <c r="H122" s="38">
        <f t="shared" si="24"/>
        <v>24.148378810000004</v>
      </c>
      <c r="I122" s="38">
        <f t="shared" si="25"/>
        <v>118.66754831022102</v>
      </c>
      <c r="J122" s="38">
        <f t="shared" si="26"/>
        <v>583.14419915125711</v>
      </c>
      <c r="K122" s="38">
        <f t="shared" si="27"/>
        <v>-7.8119447687686625E-2</v>
      </c>
      <c r="L122" s="38">
        <f t="shared" si="28"/>
        <v>-0.38388677788206088</v>
      </c>
      <c r="M122" s="38">
        <f t="shared" ca="1" si="29"/>
        <v>-1.4460161519024961E-2</v>
      </c>
      <c r="N122" s="38">
        <f t="shared" ca="1" si="30"/>
        <v>2.0645048132100179E-6</v>
      </c>
      <c r="O122" s="95">
        <f t="shared" ca="1" si="31"/>
        <v>29202448.55751209</v>
      </c>
      <c r="P122" s="38">
        <f t="shared" ca="1" si="32"/>
        <v>38869496.122355379</v>
      </c>
      <c r="Q122" s="38">
        <f t="shared" ca="1" si="33"/>
        <v>1381728.0960614996</v>
      </c>
      <c r="R122" s="28">
        <f t="shared" ca="1" si="34"/>
        <v>-1.4368384784693156E-3</v>
      </c>
    </row>
    <row r="123" spans="1:18">
      <c r="A123" s="89">
        <v>49656</v>
      </c>
      <c r="B123" s="89">
        <v>-1.3972000000649132E-2</v>
      </c>
      <c r="C123" s="89">
        <v>1</v>
      </c>
      <c r="D123" s="90">
        <f t="shared" si="20"/>
        <v>4.9656000000000002</v>
      </c>
      <c r="E123" s="90">
        <f t="shared" si="21"/>
        <v>-1.3972000000649132E-2</v>
      </c>
      <c r="F123" s="38">
        <f t="shared" si="22"/>
        <v>4.9656000000000002</v>
      </c>
      <c r="G123" s="38">
        <f t="shared" si="23"/>
        <v>-1.3972000000649132E-2</v>
      </c>
      <c r="H123" s="38">
        <f t="shared" si="24"/>
        <v>24.657183360000001</v>
      </c>
      <c r="I123" s="38">
        <f t="shared" si="25"/>
        <v>122.43770969241601</v>
      </c>
      <c r="J123" s="38">
        <f t="shared" si="26"/>
        <v>607.97669124866093</v>
      </c>
      <c r="K123" s="38">
        <f t="shared" si="27"/>
        <v>-6.9379363203223327E-2</v>
      </c>
      <c r="L123" s="38">
        <f t="shared" si="28"/>
        <v>-0.34451016592192579</v>
      </c>
      <c r="M123" s="38">
        <f t="shared" ca="1" si="29"/>
        <v>-1.1126594185884242E-2</v>
      </c>
      <c r="N123" s="38">
        <f t="shared" ca="1" si="30"/>
        <v>8.0963342506978461E-6</v>
      </c>
      <c r="O123" s="95">
        <f t="shared" ca="1" si="31"/>
        <v>48321848.009884574</v>
      </c>
      <c r="P123" s="38">
        <f t="shared" ca="1" si="32"/>
        <v>59180419.838364795</v>
      </c>
      <c r="Q123" s="38">
        <f t="shared" ca="1" si="33"/>
        <v>2015336.2730063598</v>
      </c>
      <c r="R123" s="28">
        <f t="shared" ca="1" si="34"/>
        <v>-2.8454058147648897E-3</v>
      </c>
    </row>
    <row r="124" spans="1:18">
      <c r="A124" s="89">
        <v>49726.5</v>
      </c>
      <c r="B124" s="89">
        <v>-1.3875500000722241E-2</v>
      </c>
      <c r="C124" s="89">
        <v>1</v>
      </c>
      <c r="D124" s="90">
        <f t="shared" si="20"/>
        <v>4.9726499999999998</v>
      </c>
      <c r="E124" s="90">
        <f t="shared" si="21"/>
        <v>-1.3875500000722241E-2</v>
      </c>
      <c r="F124" s="38">
        <f t="shared" si="22"/>
        <v>4.9726499999999998</v>
      </c>
      <c r="G124" s="38">
        <f t="shared" si="23"/>
        <v>-1.3875500000722241E-2</v>
      </c>
      <c r="H124" s="38">
        <f t="shared" si="24"/>
        <v>24.7272480225</v>
      </c>
      <c r="I124" s="38">
        <f t="shared" si="25"/>
        <v>122.95994987908462</v>
      </c>
      <c r="J124" s="38">
        <f t="shared" si="26"/>
        <v>611.43679476623015</v>
      </c>
      <c r="K124" s="38">
        <f t="shared" si="27"/>
        <v>-6.8998005078591454E-2</v>
      </c>
      <c r="L124" s="38">
        <f t="shared" si="28"/>
        <v>-0.34310292995405778</v>
      </c>
      <c r="M124" s="38">
        <f t="shared" ca="1" si="29"/>
        <v>-1.0652106870816525E-2</v>
      </c>
      <c r="N124" s="38">
        <f t="shared" ca="1" si="30"/>
        <v>1.0390263269923369E-5</v>
      </c>
      <c r="O124" s="95">
        <f t="shared" ca="1" si="31"/>
        <v>51408186.184790313</v>
      </c>
      <c r="P124" s="38">
        <f t="shared" ca="1" si="32"/>
        <v>62362285.726461008</v>
      </c>
      <c r="Q124" s="38">
        <f t="shared" ca="1" si="33"/>
        <v>2113238.944932804</v>
      </c>
      <c r="R124" s="28">
        <f t="shared" ca="1" si="34"/>
        <v>-3.2233931299057161E-3</v>
      </c>
    </row>
    <row r="125" spans="1:18">
      <c r="A125" s="89">
        <v>49744.5</v>
      </c>
      <c r="B125" s="89">
        <v>-1.3801499997498468E-2</v>
      </c>
      <c r="C125" s="89">
        <v>1</v>
      </c>
      <c r="D125" s="90">
        <f t="shared" si="20"/>
        <v>4.97445</v>
      </c>
      <c r="E125" s="90">
        <f t="shared" si="21"/>
        <v>-1.3801499997498468E-2</v>
      </c>
      <c r="F125" s="38">
        <f t="shared" si="22"/>
        <v>4.97445</v>
      </c>
      <c r="G125" s="38">
        <f t="shared" si="23"/>
        <v>-1.3801499997498468E-2</v>
      </c>
      <c r="H125" s="38">
        <f t="shared" si="24"/>
        <v>24.745152802500002</v>
      </c>
      <c r="I125" s="38">
        <f t="shared" si="25"/>
        <v>123.09352535839614</v>
      </c>
      <c r="J125" s="38">
        <f t="shared" si="26"/>
        <v>612.32258721907363</v>
      </c>
      <c r="K125" s="38">
        <f t="shared" si="27"/>
        <v>-6.8654871662556252E-2</v>
      </c>
      <c r="L125" s="38">
        <f t="shared" si="28"/>
        <v>-0.34152022634180296</v>
      </c>
      <c r="M125" s="38">
        <f t="shared" ca="1" si="29"/>
        <v>-1.0530260932866131E-2</v>
      </c>
      <c r="N125" s="38">
        <f t="shared" ca="1" si="30"/>
        <v>1.0701005017976643E-5</v>
      </c>
      <c r="O125" s="95">
        <f t="shared" ca="1" si="31"/>
        <v>52215245.958369881</v>
      </c>
      <c r="P125" s="38">
        <f t="shared" ca="1" si="32"/>
        <v>63190765.480208196</v>
      </c>
      <c r="Q125" s="38">
        <f t="shared" ca="1" si="33"/>
        <v>2138680.8004991701</v>
      </c>
      <c r="R125" s="28">
        <f t="shared" ca="1" si="34"/>
        <v>-3.2712390646323364E-3</v>
      </c>
    </row>
    <row r="126" spans="1:18">
      <c r="A126" s="89">
        <v>49793</v>
      </c>
      <c r="B126" s="89">
        <v>-1.191100000141887E-2</v>
      </c>
      <c r="C126" s="89">
        <v>1</v>
      </c>
      <c r="D126" s="90">
        <f t="shared" si="20"/>
        <v>4.9793000000000003</v>
      </c>
      <c r="E126" s="90">
        <f t="shared" si="21"/>
        <v>-1.191100000141887E-2</v>
      </c>
      <c r="F126" s="38">
        <f t="shared" si="22"/>
        <v>4.9793000000000003</v>
      </c>
      <c r="G126" s="38">
        <f t="shared" si="23"/>
        <v>-1.191100000141887E-2</v>
      </c>
      <c r="H126" s="38">
        <f t="shared" si="24"/>
        <v>24.793428490000004</v>
      </c>
      <c r="I126" s="38">
        <f t="shared" si="25"/>
        <v>123.45391848025703</v>
      </c>
      <c r="J126" s="38">
        <f t="shared" si="26"/>
        <v>614.71409628874392</v>
      </c>
      <c r="K126" s="38">
        <f t="shared" si="27"/>
        <v>-5.930844230706498E-2</v>
      </c>
      <c r="L126" s="38">
        <f t="shared" si="28"/>
        <v>-0.29531452677956865</v>
      </c>
      <c r="M126" s="38">
        <f t="shared" ca="1" si="29"/>
        <v>-1.0200536088047052E-2</v>
      </c>
      <c r="N126" s="38">
        <f t="shared" ca="1" si="30"/>
        <v>2.9256867989472344E-6</v>
      </c>
      <c r="O126" s="95">
        <f t="shared" ca="1" si="31"/>
        <v>54428858.25228823</v>
      </c>
      <c r="P126" s="38">
        <f t="shared" ca="1" si="32"/>
        <v>65455908.803145766</v>
      </c>
      <c r="Q126" s="38">
        <f t="shared" ca="1" si="33"/>
        <v>2208141.0382685713</v>
      </c>
      <c r="R126" s="28">
        <f t="shared" ca="1" si="34"/>
        <v>-1.710463913371818E-3</v>
      </c>
    </row>
    <row r="127" spans="1:18">
      <c r="A127" s="89"/>
      <c r="B127" s="89"/>
      <c r="C127" s="89"/>
      <c r="D127" s="90">
        <f t="shared" si="20"/>
        <v>0</v>
      </c>
      <c r="E127" s="90">
        <f t="shared" si="21"/>
        <v>0</v>
      </c>
      <c r="F127" s="38">
        <f t="shared" si="22"/>
        <v>0</v>
      </c>
      <c r="G127" s="38">
        <f t="shared" si="23"/>
        <v>0</v>
      </c>
      <c r="H127" s="38">
        <f t="shared" si="24"/>
        <v>0</v>
      </c>
      <c r="I127" s="38">
        <f t="shared" si="25"/>
        <v>0</v>
      </c>
      <c r="J127" s="38">
        <f t="shared" si="26"/>
        <v>0</v>
      </c>
      <c r="K127" s="38">
        <f t="shared" si="27"/>
        <v>0</v>
      </c>
      <c r="L127" s="38">
        <f t="shared" si="28"/>
        <v>0</v>
      </c>
      <c r="M127" s="38">
        <f t="shared" ca="1" si="29"/>
        <v>0.74007592986952386</v>
      </c>
      <c r="N127" s="38">
        <f t="shared" ca="1" si="30"/>
        <v>0</v>
      </c>
      <c r="O127" s="95">
        <f t="shared" ca="1" si="31"/>
        <v>0</v>
      </c>
      <c r="P127" s="38">
        <f t="shared" ca="1" si="32"/>
        <v>0</v>
      </c>
      <c r="Q127" s="38">
        <f t="shared" ca="1" si="33"/>
        <v>0</v>
      </c>
      <c r="R127" s="28">
        <f t="shared" ca="1" si="34"/>
        <v>-0.74007592986952386</v>
      </c>
    </row>
    <row r="128" spans="1:18">
      <c r="A128" s="89"/>
      <c r="B128" s="89"/>
      <c r="C128" s="89"/>
      <c r="D128" s="90">
        <f t="shared" si="20"/>
        <v>0</v>
      </c>
      <c r="E128" s="90">
        <f t="shared" si="21"/>
        <v>0</v>
      </c>
      <c r="F128" s="38">
        <f t="shared" si="22"/>
        <v>0</v>
      </c>
      <c r="G128" s="38">
        <f t="shared" si="23"/>
        <v>0</v>
      </c>
      <c r="H128" s="38">
        <f t="shared" si="24"/>
        <v>0</v>
      </c>
      <c r="I128" s="38">
        <f t="shared" si="25"/>
        <v>0</v>
      </c>
      <c r="J128" s="38">
        <f t="shared" si="26"/>
        <v>0</v>
      </c>
      <c r="K128" s="38">
        <f t="shared" si="27"/>
        <v>0</v>
      </c>
      <c r="L128" s="38">
        <f t="shared" si="28"/>
        <v>0</v>
      </c>
      <c r="M128" s="38">
        <f t="shared" ca="1" si="29"/>
        <v>0.74007592986952386</v>
      </c>
      <c r="N128" s="38">
        <f t="shared" ca="1" si="30"/>
        <v>0</v>
      </c>
      <c r="O128" s="95">
        <f t="shared" ca="1" si="31"/>
        <v>0</v>
      </c>
      <c r="P128" s="38">
        <f t="shared" ca="1" si="32"/>
        <v>0</v>
      </c>
      <c r="Q128" s="38">
        <f t="shared" ca="1" si="33"/>
        <v>0</v>
      </c>
      <c r="R128" s="28">
        <f t="shared" ca="1" si="34"/>
        <v>-0.74007592986952386</v>
      </c>
    </row>
    <row r="129" spans="1:18">
      <c r="A129" s="89"/>
      <c r="B129" s="89"/>
      <c r="C129" s="89"/>
      <c r="D129" s="90">
        <f t="shared" si="20"/>
        <v>0</v>
      </c>
      <c r="E129" s="90">
        <f t="shared" si="21"/>
        <v>0</v>
      </c>
      <c r="F129" s="38">
        <f t="shared" si="22"/>
        <v>0</v>
      </c>
      <c r="G129" s="38">
        <f t="shared" si="23"/>
        <v>0</v>
      </c>
      <c r="H129" s="38">
        <f t="shared" si="24"/>
        <v>0</v>
      </c>
      <c r="I129" s="38">
        <f t="shared" si="25"/>
        <v>0</v>
      </c>
      <c r="J129" s="38">
        <f t="shared" si="26"/>
        <v>0</v>
      </c>
      <c r="K129" s="38">
        <f t="shared" si="27"/>
        <v>0</v>
      </c>
      <c r="L129" s="38">
        <f t="shared" si="28"/>
        <v>0</v>
      </c>
      <c r="M129" s="38">
        <f t="shared" ca="1" si="29"/>
        <v>0.74007592986952386</v>
      </c>
      <c r="N129" s="38">
        <f t="shared" ca="1" si="30"/>
        <v>0</v>
      </c>
      <c r="O129" s="95">
        <f t="shared" ca="1" si="31"/>
        <v>0</v>
      </c>
      <c r="P129" s="38">
        <f t="shared" ca="1" si="32"/>
        <v>0</v>
      </c>
      <c r="Q129" s="38">
        <f t="shared" ca="1" si="33"/>
        <v>0</v>
      </c>
      <c r="R129" s="28">
        <f t="shared" ca="1" si="34"/>
        <v>-0.74007592986952386</v>
      </c>
    </row>
    <row r="130" spans="1:18">
      <c r="A130" s="89"/>
      <c r="B130" s="89"/>
      <c r="C130" s="89"/>
      <c r="D130" s="90">
        <f t="shared" si="20"/>
        <v>0</v>
      </c>
      <c r="E130" s="90">
        <f t="shared" si="21"/>
        <v>0</v>
      </c>
      <c r="F130" s="38">
        <f t="shared" si="22"/>
        <v>0</v>
      </c>
      <c r="G130" s="38">
        <f t="shared" si="23"/>
        <v>0</v>
      </c>
      <c r="H130" s="38">
        <f t="shared" si="24"/>
        <v>0</v>
      </c>
      <c r="I130" s="38">
        <f t="shared" si="25"/>
        <v>0</v>
      </c>
      <c r="J130" s="38">
        <f t="shared" si="26"/>
        <v>0</v>
      </c>
      <c r="K130" s="38">
        <f t="shared" si="27"/>
        <v>0</v>
      </c>
      <c r="L130" s="38">
        <f t="shared" si="28"/>
        <v>0</v>
      </c>
      <c r="M130" s="38">
        <f t="shared" ca="1" si="29"/>
        <v>0.74007592986952386</v>
      </c>
      <c r="N130" s="38">
        <f t="shared" ca="1" si="30"/>
        <v>0</v>
      </c>
      <c r="O130" s="95">
        <f t="shared" ca="1" si="31"/>
        <v>0</v>
      </c>
      <c r="P130" s="38">
        <f t="shared" ca="1" si="32"/>
        <v>0</v>
      </c>
      <c r="Q130" s="38">
        <f t="shared" ca="1" si="33"/>
        <v>0</v>
      </c>
      <c r="R130" s="28">
        <f t="shared" ca="1" si="34"/>
        <v>-0.74007592986952386</v>
      </c>
    </row>
    <row r="131" spans="1:18">
      <c r="A131" s="89"/>
      <c r="B131" s="89"/>
      <c r="C131" s="89"/>
      <c r="D131" s="90">
        <f t="shared" si="20"/>
        <v>0</v>
      </c>
      <c r="E131" s="90">
        <f t="shared" si="21"/>
        <v>0</v>
      </c>
      <c r="F131" s="38">
        <f t="shared" si="22"/>
        <v>0</v>
      </c>
      <c r="G131" s="38">
        <f t="shared" si="23"/>
        <v>0</v>
      </c>
      <c r="H131" s="38">
        <f t="shared" si="24"/>
        <v>0</v>
      </c>
      <c r="I131" s="38">
        <f t="shared" si="25"/>
        <v>0</v>
      </c>
      <c r="J131" s="38">
        <f t="shared" si="26"/>
        <v>0</v>
      </c>
      <c r="K131" s="38">
        <f t="shared" si="27"/>
        <v>0</v>
      </c>
      <c r="L131" s="38">
        <f t="shared" si="28"/>
        <v>0</v>
      </c>
      <c r="M131" s="38">
        <f t="shared" ca="1" si="29"/>
        <v>0.74007592986952386</v>
      </c>
      <c r="N131" s="38">
        <f t="shared" ca="1" si="30"/>
        <v>0</v>
      </c>
      <c r="O131" s="95">
        <f t="shared" ca="1" si="31"/>
        <v>0</v>
      </c>
      <c r="P131" s="38">
        <f t="shared" ca="1" si="32"/>
        <v>0</v>
      </c>
      <c r="Q131" s="38">
        <f t="shared" ca="1" si="33"/>
        <v>0</v>
      </c>
      <c r="R131" s="28">
        <f t="shared" ca="1" si="34"/>
        <v>-0.74007592986952386</v>
      </c>
    </row>
    <row r="132" spans="1:18">
      <c r="A132" s="89"/>
      <c r="B132" s="89"/>
      <c r="C132" s="89"/>
      <c r="D132" s="90">
        <f t="shared" si="20"/>
        <v>0</v>
      </c>
      <c r="E132" s="90">
        <f t="shared" si="21"/>
        <v>0</v>
      </c>
      <c r="F132" s="38">
        <f t="shared" si="22"/>
        <v>0</v>
      </c>
      <c r="G132" s="38">
        <f t="shared" si="23"/>
        <v>0</v>
      </c>
      <c r="H132" s="38">
        <f t="shared" si="24"/>
        <v>0</v>
      </c>
      <c r="I132" s="38">
        <f t="shared" si="25"/>
        <v>0</v>
      </c>
      <c r="J132" s="38">
        <f t="shared" si="26"/>
        <v>0</v>
      </c>
      <c r="K132" s="38">
        <f t="shared" si="27"/>
        <v>0</v>
      </c>
      <c r="L132" s="38">
        <f t="shared" si="28"/>
        <v>0</v>
      </c>
      <c r="M132" s="38">
        <f t="shared" ca="1" si="29"/>
        <v>0.74007592986952386</v>
      </c>
      <c r="N132" s="38">
        <f t="shared" ca="1" si="30"/>
        <v>0</v>
      </c>
      <c r="O132" s="95">
        <f t="shared" ca="1" si="31"/>
        <v>0</v>
      </c>
      <c r="P132" s="38">
        <f t="shared" ca="1" si="32"/>
        <v>0</v>
      </c>
      <c r="Q132" s="38">
        <f t="shared" ca="1" si="33"/>
        <v>0</v>
      </c>
      <c r="R132" s="28">
        <f t="shared" ca="1" si="34"/>
        <v>-0.74007592986952386</v>
      </c>
    </row>
    <row r="133" spans="1:18">
      <c r="A133" s="89"/>
      <c r="B133" s="89"/>
      <c r="C133" s="89"/>
      <c r="D133" s="90">
        <f t="shared" si="20"/>
        <v>0</v>
      </c>
      <c r="E133" s="90">
        <f t="shared" si="21"/>
        <v>0</v>
      </c>
      <c r="F133" s="38">
        <f t="shared" si="22"/>
        <v>0</v>
      </c>
      <c r="G133" s="38">
        <f t="shared" si="23"/>
        <v>0</v>
      </c>
      <c r="H133" s="38">
        <f t="shared" si="24"/>
        <v>0</v>
      </c>
      <c r="I133" s="38">
        <f t="shared" si="25"/>
        <v>0</v>
      </c>
      <c r="J133" s="38">
        <f t="shared" si="26"/>
        <v>0</v>
      </c>
      <c r="K133" s="38">
        <f t="shared" si="27"/>
        <v>0</v>
      </c>
      <c r="L133" s="38">
        <f t="shared" si="28"/>
        <v>0</v>
      </c>
      <c r="M133" s="38">
        <f t="shared" ca="1" si="29"/>
        <v>0.74007592986952386</v>
      </c>
      <c r="N133" s="38">
        <f t="shared" ca="1" si="30"/>
        <v>0</v>
      </c>
      <c r="O133" s="95">
        <f t="shared" ca="1" si="31"/>
        <v>0</v>
      </c>
      <c r="P133" s="38">
        <f t="shared" ca="1" si="32"/>
        <v>0</v>
      </c>
      <c r="Q133" s="38">
        <f t="shared" ca="1" si="33"/>
        <v>0</v>
      </c>
      <c r="R133" s="28">
        <f t="shared" ca="1" si="34"/>
        <v>-0.74007592986952386</v>
      </c>
    </row>
    <row r="134" spans="1:18">
      <c r="A134" s="89"/>
      <c r="B134" s="89"/>
      <c r="C134" s="89"/>
      <c r="D134" s="90">
        <f t="shared" si="20"/>
        <v>0</v>
      </c>
      <c r="E134" s="90">
        <f t="shared" si="21"/>
        <v>0</v>
      </c>
      <c r="F134" s="38">
        <f t="shared" si="22"/>
        <v>0</v>
      </c>
      <c r="G134" s="38">
        <f t="shared" si="23"/>
        <v>0</v>
      </c>
      <c r="H134" s="38">
        <f t="shared" si="24"/>
        <v>0</v>
      </c>
      <c r="I134" s="38">
        <f t="shared" si="25"/>
        <v>0</v>
      </c>
      <c r="J134" s="38">
        <f t="shared" si="26"/>
        <v>0</v>
      </c>
      <c r="K134" s="38">
        <f t="shared" si="27"/>
        <v>0</v>
      </c>
      <c r="L134" s="38">
        <f t="shared" si="28"/>
        <v>0</v>
      </c>
      <c r="M134" s="38">
        <f t="shared" ca="1" si="29"/>
        <v>0.74007592986952386</v>
      </c>
      <c r="N134" s="38">
        <f t="shared" ca="1" si="30"/>
        <v>0</v>
      </c>
      <c r="O134" s="95">
        <f t="shared" ca="1" si="31"/>
        <v>0</v>
      </c>
      <c r="P134" s="38">
        <f t="shared" ca="1" si="32"/>
        <v>0</v>
      </c>
      <c r="Q134" s="38">
        <f t="shared" ca="1" si="33"/>
        <v>0</v>
      </c>
      <c r="R134" s="28">
        <f t="shared" ca="1" si="34"/>
        <v>-0.74007592986952386</v>
      </c>
    </row>
    <row r="135" spans="1:18">
      <c r="A135" s="89"/>
      <c r="B135" s="89"/>
      <c r="C135" s="89"/>
      <c r="D135" s="90">
        <f t="shared" si="20"/>
        <v>0</v>
      </c>
      <c r="E135" s="90">
        <f t="shared" si="21"/>
        <v>0</v>
      </c>
      <c r="F135" s="38">
        <f t="shared" si="22"/>
        <v>0</v>
      </c>
      <c r="G135" s="38">
        <f t="shared" si="23"/>
        <v>0</v>
      </c>
      <c r="H135" s="38">
        <f t="shared" si="24"/>
        <v>0</v>
      </c>
      <c r="I135" s="38">
        <f t="shared" si="25"/>
        <v>0</v>
      </c>
      <c r="J135" s="38">
        <f t="shared" si="26"/>
        <v>0</v>
      </c>
      <c r="K135" s="38">
        <f t="shared" si="27"/>
        <v>0</v>
      </c>
      <c r="L135" s="38">
        <f t="shared" si="28"/>
        <v>0</v>
      </c>
      <c r="M135" s="38">
        <f t="shared" ca="1" si="29"/>
        <v>0.74007592986952386</v>
      </c>
      <c r="N135" s="38">
        <f t="shared" ca="1" si="30"/>
        <v>0</v>
      </c>
      <c r="O135" s="95">
        <f t="shared" ca="1" si="31"/>
        <v>0</v>
      </c>
      <c r="P135" s="38">
        <f t="shared" ca="1" si="32"/>
        <v>0</v>
      </c>
      <c r="Q135" s="38">
        <f t="shared" ca="1" si="33"/>
        <v>0</v>
      </c>
      <c r="R135" s="28">
        <f t="shared" ca="1" si="34"/>
        <v>-0.74007592986952386</v>
      </c>
    </row>
    <row r="136" spans="1:18">
      <c r="A136" s="89"/>
      <c r="B136" s="89"/>
      <c r="C136" s="89"/>
      <c r="D136" s="90">
        <f t="shared" si="20"/>
        <v>0</v>
      </c>
      <c r="E136" s="90">
        <f t="shared" si="21"/>
        <v>0</v>
      </c>
      <c r="F136" s="38">
        <f t="shared" si="22"/>
        <v>0</v>
      </c>
      <c r="G136" s="38">
        <f t="shared" si="23"/>
        <v>0</v>
      </c>
      <c r="H136" s="38">
        <f t="shared" si="24"/>
        <v>0</v>
      </c>
      <c r="I136" s="38">
        <f t="shared" si="25"/>
        <v>0</v>
      </c>
      <c r="J136" s="38">
        <f t="shared" si="26"/>
        <v>0</v>
      </c>
      <c r="K136" s="38">
        <f t="shared" si="27"/>
        <v>0</v>
      </c>
      <c r="L136" s="38">
        <f t="shared" si="28"/>
        <v>0</v>
      </c>
      <c r="M136" s="38">
        <f t="shared" ca="1" si="29"/>
        <v>0.74007592986952386</v>
      </c>
      <c r="N136" s="38">
        <f t="shared" ca="1" si="30"/>
        <v>0</v>
      </c>
      <c r="O136" s="95">
        <f t="shared" ca="1" si="31"/>
        <v>0</v>
      </c>
      <c r="P136" s="38">
        <f t="shared" ca="1" si="32"/>
        <v>0</v>
      </c>
      <c r="Q136" s="38">
        <f t="shared" ca="1" si="33"/>
        <v>0</v>
      </c>
      <c r="R136" s="28">
        <f t="shared" ca="1" si="34"/>
        <v>-0.74007592986952386</v>
      </c>
    </row>
    <row r="137" spans="1:18">
      <c r="A137" s="89"/>
      <c r="B137" s="89"/>
      <c r="C137" s="89"/>
      <c r="D137" s="90">
        <f t="shared" si="20"/>
        <v>0</v>
      </c>
      <c r="E137" s="90">
        <f t="shared" si="21"/>
        <v>0</v>
      </c>
      <c r="F137" s="38">
        <f t="shared" si="22"/>
        <v>0</v>
      </c>
      <c r="G137" s="38">
        <f t="shared" si="23"/>
        <v>0</v>
      </c>
      <c r="H137" s="38">
        <f t="shared" si="24"/>
        <v>0</v>
      </c>
      <c r="I137" s="38">
        <f t="shared" si="25"/>
        <v>0</v>
      </c>
      <c r="J137" s="38">
        <f t="shared" si="26"/>
        <v>0</v>
      </c>
      <c r="K137" s="38">
        <f t="shared" si="27"/>
        <v>0</v>
      </c>
      <c r="L137" s="38">
        <f t="shared" si="28"/>
        <v>0</v>
      </c>
      <c r="M137" s="38">
        <f t="shared" ca="1" si="29"/>
        <v>0.74007592986952386</v>
      </c>
      <c r="N137" s="38">
        <f t="shared" ca="1" si="30"/>
        <v>0</v>
      </c>
      <c r="O137" s="95">
        <f t="shared" ca="1" si="31"/>
        <v>0</v>
      </c>
      <c r="P137" s="38">
        <f t="shared" ca="1" si="32"/>
        <v>0</v>
      </c>
      <c r="Q137" s="38">
        <f t="shared" ca="1" si="33"/>
        <v>0</v>
      </c>
      <c r="R137" s="28">
        <f t="shared" ca="1" si="34"/>
        <v>-0.74007592986952386</v>
      </c>
    </row>
    <row r="138" spans="1:18">
      <c r="A138" s="89"/>
      <c r="B138" s="89"/>
      <c r="C138" s="89"/>
      <c r="D138" s="90">
        <f t="shared" si="20"/>
        <v>0</v>
      </c>
      <c r="E138" s="90">
        <f t="shared" si="21"/>
        <v>0</v>
      </c>
      <c r="F138" s="38">
        <f t="shared" si="22"/>
        <v>0</v>
      </c>
      <c r="G138" s="38">
        <f t="shared" si="23"/>
        <v>0</v>
      </c>
      <c r="H138" s="38">
        <f t="shared" si="24"/>
        <v>0</v>
      </c>
      <c r="I138" s="38">
        <f t="shared" si="25"/>
        <v>0</v>
      </c>
      <c r="J138" s="38">
        <f t="shared" si="26"/>
        <v>0</v>
      </c>
      <c r="K138" s="38">
        <f t="shared" si="27"/>
        <v>0</v>
      </c>
      <c r="L138" s="38">
        <f t="shared" si="28"/>
        <v>0</v>
      </c>
      <c r="M138" s="38">
        <f t="shared" ca="1" si="29"/>
        <v>0.74007592986952386</v>
      </c>
      <c r="N138" s="38">
        <f t="shared" ca="1" si="30"/>
        <v>0</v>
      </c>
      <c r="O138" s="95">
        <f t="shared" ca="1" si="31"/>
        <v>0</v>
      </c>
      <c r="P138" s="38">
        <f t="shared" ca="1" si="32"/>
        <v>0</v>
      </c>
      <c r="Q138" s="38">
        <f t="shared" ca="1" si="33"/>
        <v>0</v>
      </c>
      <c r="R138" s="28">
        <f t="shared" ca="1" si="34"/>
        <v>-0.74007592986952386</v>
      </c>
    </row>
    <row r="139" spans="1:18">
      <c r="A139" s="89"/>
      <c r="B139" s="89"/>
      <c r="C139" s="89"/>
      <c r="D139" s="90">
        <f t="shared" si="20"/>
        <v>0</v>
      </c>
      <c r="E139" s="90">
        <f t="shared" si="21"/>
        <v>0</v>
      </c>
      <c r="F139" s="38">
        <f t="shared" si="22"/>
        <v>0</v>
      </c>
      <c r="G139" s="38">
        <f t="shared" si="23"/>
        <v>0</v>
      </c>
      <c r="H139" s="38">
        <f t="shared" si="24"/>
        <v>0</v>
      </c>
      <c r="I139" s="38">
        <f t="shared" si="25"/>
        <v>0</v>
      </c>
      <c r="J139" s="38">
        <f t="shared" si="26"/>
        <v>0</v>
      </c>
      <c r="K139" s="38">
        <f t="shared" si="27"/>
        <v>0</v>
      </c>
      <c r="L139" s="38">
        <f t="shared" si="28"/>
        <v>0</v>
      </c>
      <c r="M139" s="38">
        <f t="shared" ca="1" si="29"/>
        <v>0.74007592986952386</v>
      </c>
      <c r="N139" s="38">
        <f t="shared" ca="1" si="30"/>
        <v>0</v>
      </c>
      <c r="O139" s="95">
        <f t="shared" ca="1" si="31"/>
        <v>0</v>
      </c>
      <c r="P139" s="38">
        <f t="shared" ca="1" si="32"/>
        <v>0</v>
      </c>
      <c r="Q139" s="38">
        <f t="shared" ca="1" si="33"/>
        <v>0</v>
      </c>
      <c r="R139" s="28">
        <f t="shared" ca="1" si="34"/>
        <v>-0.74007592986952386</v>
      </c>
    </row>
    <row r="140" spans="1:18">
      <c r="A140" s="89"/>
      <c r="B140" s="89"/>
      <c r="C140" s="89"/>
      <c r="D140" s="90">
        <f t="shared" si="20"/>
        <v>0</v>
      </c>
      <c r="E140" s="90">
        <f t="shared" si="21"/>
        <v>0</v>
      </c>
      <c r="F140" s="38">
        <f t="shared" si="22"/>
        <v>0</v>
      </c>
      <c r="G140" s="38">
        <f t="shared" si="23"/>
        <v>0</v>
      </c>
      <c r="H140" s="38">
        <f t="shared" si="24"/>
        <v>0</v>
      </c>
      <c r="I140" s="38">
        <f t="shared" si="25"/>
        <v>0</v>
      </c>
      <c r="J140" s="38">
        <f t="shared" si="26"/>
        <v>0</v>
      </c>
      <c r="K140" s="38">
        <f t="shared" si="27"/>
        <v>0</v>
      </c>
      <c r="L140" s="38">
        <f t="shared" si="28"/>
        <v>0</v>
      </c>
      <c r="M140" s="38">
        <f t="shared" ca="1" si="29"/>
        <v>0.74007592986952386</v>
      </c>
      <c r="N140" s="38">
        <f t="shared" ca="1" si="30"/>
        <v>0</v>
      </c>
      <c r="O140" s="95">
        <f t="shared" ca="1" si="31"/>
        <v>0</v>
      </c>
      <c r="P140" s="38">
        <f t="shared" ca="1" si="32"/>
        <v>0</v>
      </c>
      <c r="Q140" s="38">
        <f t="shared" ca="1" si="33"/>
        <v>0</v>
      </c>
      <c r="R140" s="28">
        <f t="shared" ca="1" si="34"/>
        <v>-0.74007592986952386</v>
      </c>
    </row>
    <row r="141" spans="1:18">
      <c r="A141" s="89"/>
      <c r="B141" s="89"/>
      <c r="C141" s="89"/>
      <c r="D141" s="90">
        <f t="shared" si="20"/>
        <v>0</v>
      </c>
      <c r="E141" s="90">
        <f t="shared" si="21"/>
        <v>0</v>
      </c>
      <c r="F141" s="38">
        <f t="shared" si="22"/>
        <v>0</v>
      </c>
      <c r="G141" s="38">
        <f t="shared" si="23"/>
        <v>0</v>
      </c>
      <c r="H141" s="38">
        <f t="shared" si="24"/>
        <v>0</v>
      </c>
      <c r="I141" s="38">
        <f t="shared" si="25"/>
        <v>0</v>
      </c>
      <c r="J141" s="38">
        <f t="shared" si="26"/>
        <v>0</v>
      </c>
      <c r="K141" s="38">
        <f t="shared" si="27"/>
        <v>0</v>
      </c>
      <c r="L141" s="38">
        <f t="shared" si="28"/>
        <v>0</v>
      </c>
      <c r="M141" s="38">
        <f t="shared" ca="1" si="29"/>
        <v>0.74007592986952386</v>
      </c>
      <c r="N141" s="38">
        <f t="shared" ca="1" si="30"/>
        <v>0</v>
      </c>
      <c r="O141" s="95">
        <f t="shared" ca="1" si="31"/>
        <v>0</v>
      </c>
      <c r="P141" s="38">
        <f t="shared" ca="1" si="32"/>
        <v>0</v>
      </c>
      <c r="Q141" s="38">
        <f t="shared" ca="1" si="33"/>
        <v>0</v>
      </c>
      <c r="R141" s="28">
        <f t="shared" ca="1" si="34"/>
        <v>-0.74007592986952386</v>
      </c>
    </row>
    <row r="142" spans="1:18">
      <c r="A142" s="89"/>
      <c r="B142" s="89"/>
      <c r="C142" s="89"/>
      <c r="D142" s="90">
        <f t="shared" si="20"/>
        <v>0</v>
      </c>
      <c r="E142" s="90">
        <f t="shared" si="21"/>
        <v>0</v>
      </c>
      <c r="F142" s="38">
        <f t="shared" si="22"/>
        <v>0</v>
      </c>
      <c r="G142" s="38">
        <f t="shared" si="23"/>
        <v>0</v>
      </c>
      <c r="H142" s="38">
        <f t="shared" si="24"/>
        <v>0</v>
      </c>
      <c r="I142" s="38">
        <f t="shared" si="25"/>
        <v>0</v>
      </c>
      <c r="J142" s="38">
        <f t="shared" si="26"/>
        <v>0</v>
      </c>
      <c r="K142" s="38">
        <f t="shared" si="27"/>
        <v>0</v>
      </c>
      <c r="L142" s="38">
        <f t="shared" si="28"/>
        <v>0</v>
      </c>
      <c r="M142" s="38">
        <f t="shared" ca="1" si="29"/>
        <v>0.74007592986952386</v>
      </c>
      <c r="N142" s="38">
        <f t="shared" ca="1" si="30"/>
        <v>0</v>
      </c>
      <c r="O142" s="95">
        <f t="shared" ca="1" si="31"/>
        <v>0</v>
      </c>
      <c r="P142" s="38">
        <f t="shared" ca="1" si="32"/>
        <v>0</v>
      </c>
      <c r="Q142" s="38">
        <f t="shared" ca="1" si="33"/>
        <v>0</v>
      </c>
      <c r="R142" s="28">
        <f t="shared" ca="1" si="34"/>
        <v>-0.74007592986952386</v>
      </c>
    </row>
    <row r="143" spans="1:18">
      <c r="A143" s="89"/>
      <c r="B143" s="89"/>
      <c r="C143" s="89"/>
      <c r="D143" s="90">
        <f t="shared" si="20"/>
        <v>0</v>
      </c>
      <c r="E143" s="90">
        <f t="shared" si="21"/>
        <v>0</v>
      </c>
      <c r="F143" s="38">
        <f t="shared" si="22"/>
        <v>0</v>
      </c>
      <c r="G143" s="38">
        <f t="shared" si="23"/>
        <v>0</v>
      </c>
      <c r="H143" s="38">
        <f t="shared" si="24"/>
        <v>0</v>
      </c>
      <c r="I143" s="38">
        <f t="shared" si="25"/>
        <v>0</v>
      </c>
      <c r="J143" s="38">
        <f t="shared" si="26"/>
        <v>0</v>
      </c>
      <c r="K143" s="38">
        <f t="shared" si="27"/>
        <v>0</v>
      </c>
      <c r="L143" s="38">
        <f t="shared" si="28"/>
        <v>0</v>
      </c>
      <c r="M143" s="38">
        <f t="shared" ca="1" si="29"/>
        <v>0.74007592986952386</v>
      </c>
      <c r="N143" s="38">
        <f t="shared" ca="1" si="30"/>
        <v>0</v>
      </c>
      <c r="O143" s="95">
        <f t="shared" ca="1" si="31"/>
        <v>0</v>
      </c>
      <c r="P143" s="38">
        <f t="shared" ca="1" si="32"/>
        <v>0</v>
      </c>
      <c r="Q143" s="38">
        <f t="shared" ca="1" si="33"/>
        <v>0</v>
      </c>
      <c r="R143" s="28">
        <f t="shared" ca="1" si="34"/>
        <v>-0.74007592986952386</v>
      </c>
    </row>
    <row r="144" spans="1:18">
      <c r="A144" s="89"/>
      <c r="B144" s="89"/>
      <c r="C144" s="89"/>
      <c r="D144" s="90">
        <f t="shared" si="20"/>
        <v>0</v>
      </c>
      <c r="E144" s="90">
        <f t="shared" si="21"/>
        <v>0</v>
      </c>
      <c r="F144" s="38">
        <f t="shared" si="22"/>
        <v>0</v>
      </c>
      <c r="G144" s="38">
        <f t="shared" si="23"/>
        <v>0</v>
      </c>
      <c r="H144" s="38">
        <f t="shared" si="24"/>
        <v>0</v>
      </c>
      <c r="I144" s="38">
        <f t="shared" si="25"/>
        <v>0</v>
      </c>
      <c r="J144" s="38">
        <f t="shared" si="26"/>
        <v>0</v>
      </c>
      <c r="K144" s="38">
        <f t="shared" si="27"/>
        <v>0</v>
      </c>
      <c r="L144" s="38">
        <f t="shared" si="28"/>
        <v>0</v>
      </c>
      <c r="M144" s="38">
        <f t="shared" ca="1" si="29"/>
        <v>0.74007592986952386</v>
      </c>
      <c r="N144" s="38">
        <f t="shared" ca="1" si="30"/>
        <v>0</v>
      </c>
      <c r="O144" s="95">
        <f t="shared" ca="1" si="31"/>
        <v>0</v>
      </c>
      <c r="P144" s="38">
        <f t="shared" ca="1" si="32"/>
        <v>0</v>
      </c>
      <c r="Q144" s="38">
        <f t="shared" ca="1" si="33"/>
        <v>0</v>
      </c>
      <c r="R144" s="28">
        <f t="shared" ca="1" si="34"/>
        <v>-0.74007592986952386</v>
      </c>
    </row>
    <row r="145" spans="1:18">
      <c r="A145" s="89"/>
      <c r="B145" s="89"/>
      <c r="C145" s="89"/>
      <c r="D145" s="90">
        <f t="shared" si="20"/>
        <v>0</v>
      </c>
      <c r="E145" s="90">
        <f t="shared" si="21"/>
        <v>0</v>
      </c>
      <c r="F145" s="38">
        <f t="shared" si="22"/>
        <v>0</v>
      </c>
      <c r="G145" s="38">
        <f t="shared" si="23"/>
        <v>0</v>
      </c>
      <c r="H145" s="38">
        <f t="shared" si="24"/>
        <v>0</v>
      </c>
      <c r="I145" s="38">
        <f t="shared" si="25"/>
        <v>0</v>
      </c>
      <c r="J145" s="38">
        <f t="shared" si="26"/>
        <v>0</v>
      </c>
      <c r="K145" s="38">
        <f t="shared" si="27"/>
        <v>0</v>
      </c>
      <c r="L145" s="38">
        <f t="shared" si="28"/>
        <v>0</v>
      </c>
      <c r="M145" s="38">
        <f t="shared" ca="1" si="29"/>
        <v>0.74007592986952386</v>
      </c>
      <c r="N145" s="38">
        <f t="shared" ca="1" si="30"/>
        <v>0</v>
      </c>
      <c r="O145" s="95">
        <f t="shared" ca="1" si="31"/>
        <v>0</v>
      </c>
      <c r="P145" s="38">
        <f t="shared" ca="1" si="32"/>
        <v>0</v>
      </c>
      <c r="Q145" s="38">
        <f t="shared" ca="1" si="33"/>
        <v>0</v>
      </c>
      <c r="R145" s="28">
        <f t="shared" ca="1" si="34"/>
        <v>-0.74007592986952386</v>
      </c>
    </row>
    <row r="146" spans="1:18">
      <c r="A146" s="89"/>
      <c r="B146" s="89"/>
      <c r="C146" s="89"/>
      <c r="D146" s="90">
        <f t="shared" si="20"/>
        <v>0</v>
      </c>
      <c r="E146" s="90">
        <f t="shared" si="21"/>
        <v>0</v>
      </c>
      <c r="F146" s="38">
        <f t="shared" si="22"/>
        <v>0</v>
      </c>
      <c r="G146" s="38">
        <f t="shared" si="23"/>
        <v>0</v>
      </c>
      <c r="H146" s="38">
        <f t="shared" si="24"/>
        <v>0</v>
      </c>
      <c r="I146" s="38">
        <f t="shared" si="25"/>
        <v>0</v>
      </c>
      <c r="J146" s="38">
        <f t="shared" si="26"/>
        <v>0</v>
      </c>
      <c r="K146" s="38">
        <f t="shared" si="27"/>
        <v>0</v>
      </c>
      <c r="L146" s="38">
        <f t="shared" si="28"/>
        <v>0</v>
      </c>
      <c r="M146" s="38">
        <f t="shared" ca="1" si="29"/>
        <v>0.74007592986952386</v>
      </c>
      <c r="N146" s="38">
        <f t="shared" ca="1" si="30"/>
        <v>0</v>
      </c>
      <c r="O146" s="95">
        <f t="shared" ca="1" si="31"/>
        <v>0</v>
      </c>
      <c r="P146" s="38">
        <f t="shared" ca="1" si="32"/>
        <v>0</v>
      </c>
      <c r="Q146" s="38">
        <f t="shared" ca="1" si="33"/>
        <v>0</v>
      </c>
      <c r="R146" s="28">
        <f t="shared" ca="1" si="34"/>
        <v>-0.74007592986952386</v>
      </c>
    </row>
    <row r="147" spans="1:18">
      <c r="A147" s="89"/>
      <c r="B147" s="89"/>
      <c r="C147" s="89"/>
      <c r="D147" s="90">
        <f t="shared" si="20"/>
        <v>0</v>
      </c>
      <c r="E147" s="90">
        <f t="shared" si="21"/>
        <v>0</v>
      </c>
      <c r="F147" s="38">
        <f t="shared" si="22"/>
        <v>0</v>
      </c>
      <c r="G147" s="38">
        <f t="shared" si="23"/>
        <v>0</v>
      </c>
      <c r="H147" s="38">
        <f t="shared" si="24"/>
        <v>0</v>
      </c>
      <c r="I147" s="38">
        <f t="shared" si="25"/>
        <v>0</v>
      </c>
      <c r="J147" s="38">
        <f t="shared" si="26"/>
        <v>0</v>
      </c>
      <c r="K147" s="38">
        <f t="shared" si="27"/>
        <v>0</v>
      </c>
      <c r="L147" s="38">
        <f t="shared" si="28"/>
        <v>0</v>
      </c>
      <c r="M147" s="38">
        <f t="shared" ca="1" si="29"/>
        <v>0.74007592986952386</v>
      </c>
      <c r="N147" s="38">
        <f t="shared" ca="1" si="30"/>
        <v>0</v>
      </c>
      <c r="O147" s="95">
        <f t="shared" ca="1" si="31"/>
        <v>0</v>
      </c>
      <c r="P147" s="38">
        <f t="shared" ca="1" si="32"/>
        <v>0</v>
      </c>
      <c r="Q147" s="38">
        <f t="shared" ca="1" si="33"/>
        <v>0</v>
      </c>
      <c r="R147" s="28">
        <f t="shared" ca="1" si="34"/>
        <v>-0.74007592986952386</v>
      </c>
    </row>
    <row r="148" spans="1:18">
      <c r="A148" s="89"/>
      <c r="B148" s="89"/>
      <c r="C148" s="89"/>
      <c r="D148" s="90">
        <f t="shared" ref="D148:D211" si="35">A148/A$18</f>
        <v>0</v>
      </c>
      <c r="E148" s="90">
        <f t="shared" ref="E148:E211" si="36">B148/B$18</f>
        <v>0</v>
      </c>
      <c r="F148" s="38">
        <f t="shared" ref="F148:F211" si="37">$C148*D148</f>
        <v>0</v>
      </c>
      <c r="G148" s="38">
        <f t="shared" ref="G148:G211" si="38">$C148*E148</f>
        <v>0</v>
      </c>
      <c r="H148" s="38">
        <f t="shared" ref="H148:H211" si="39">C148*D148*D148</f>
        <v>0</v>
      </c>
      <c r="I148" s="38">
        <f t="shared" ref="I148:I211" si="40">C148*D148*D148*D148</f>
        <v>0</v>
      </c>
      <c r="J148" s="38">
        <f t="shared" ref="J148:J211" si="41">C148*D148*D148*D148*D148</f>
        <v>0</v>
      </c>
      <c r="K148" s="38">
        <f t="shared" ref="K148:K211" si="42">C148*E148*D148</f>
        <v>0</v>
      </c>
      <c r="L148" s="38">
        <f t="shared" ref="L148:L211" si="43">C148*E148*D148*D148</f>
        <v>0</v>
      </c>
      <c r="M148" s="38">
        <f t="shared" ref="M148:M211" ca="1" si="44">+E$4+E$5*D148+E$6*D148^2</f>
        <v>0.74007592986952386</v>
      </c>
      <c r="N148" s="38">
        <f t="shared" ref="N148:N211" ca="1" si="45">C148*(M148-E148)^2</f>
        <v>0</v>
      </c>
      <c r="O148" s="95">
        <f t="shared" ref="O148:O211" ca="1" si="46">(C148*O$1-O$2*F148+O$3*H148)^2</f>
        <v>0</v>
      </c>
      <c r="P148" s="38">
        <f t="shared" ref="P148:P211" ca="1" si="47">(-C148*O$2+O$4*F148-O$5*H148)^2</f>
        <v>0</v>
      </c>
      <c r="Q148" s="38">
        <f t="shared" ref="Q148:Q211" ca="1" si="48">+(C148*O$3-F148*O$5+H148*O$6)^2</f>
        <v>0</v>
      </c>
      <c r="R148" s="28">
        <f t="shared" ref="R148:R211" ca="1" si="49">+E148-M148</f>
        <v>-0.74007592986952386</v>
      </c>
    </row>
    <row r="149" spans="1:18">
      <c r="A149" s="89"/>
      <c r="B149" s="89"/>
      <c r="C149" s="89"/>
      <c r="D149" s="90">
        <f t="shared" si="35"/>
        <v>0</v>
      </c>
      <c r="E149" s="90">
        <f t="shared" si="36"/>
        <v>0</v>
      </c>
      <c r="F149" s="38">
        <f t="shared" si="37"/>
        <v>0</v>
      </c>
      <c r="G149" s="38">
        <f t="shared" si="38"/>
        <v>0</v>
      </c>
      <c r="H149" s="38">
        <f t="shared" si="39"/>
        <v>0</v>
      </c>
      <c r="I149" s="38">
        <f t="shared" si="40"/>
        <v>0</v>
      </c>
      <c r="J149" s="38">
        <f t="shared" si="41"/>
        <v>0</v>
      </c>
      <c r="K149" s="38">
        <f t="shared" si="42"/>
        <v>0</v>
      </c>
      <c r="L149" s="38">
        <f t="shared" si="43"/>
        <v>0</v>
      </c>
      <c r="M149" s="38">
        <f t="shared" ca="1" si="44"/>
        <v>0.74007592986952386</v>
      </c>
      <c r="N149" s="38">
        <f t="shared" ca="1" si="45"/>
        <v>0</v>
      </c>
      <c r="O149" s="95">
        <f t="shared" ca="1" si="46"/>
        <v>0</v>
      </c>
      <c r="P149" s="38">
        <f t="shared" ca="1" si="47"/>
        <v>0</v>
      </c>
      <c r="Q149" s="38">
        <f t="shared" ca="1" si="48"/>
        <v>0</v>
      </c>
      <c r="R149" s="28">
        <f t="shared" ca="1" si="49"/>
        <v>-0.74007592986952386</v>
      </c>
    </row>
    <row r="150" spans="1:18">
      <c r="A150" s="89"/>
      <c r="B150" s="89"/>
      <c r="C150" s="89"/>
      <c r="D150" s="90">
        <f t="shared" si="35"/>
        <v>0</v>
      </c>
      <c r="E150" s="90">
        <f t="shared" si="36"/>
        <v>0</v>
      </c>
      <c r="F150" s="38">
        <f t="shared" si="37"/>
        <v>0</v>
      </c>
      <c r="G150" s="38">
        <f t="shared" si="38"/>
        <v>0</v>
      </c>
      <c r="H150" s="38">
        <f t="shared" si="39"/>
        <v>0</v>
      </c>
      <c r="I150" s="38">
        <f t="shared" si="40"/>
        <v>0</v>
      </c>
      <c r="J150" s="38">
        <f t="shared" si="41"/>
        <v>0</v>
      </c>
      <c r="K150" s="38">
        <f t="shared" si="42"/>
        <v>0</v>
      </c>
      <c r="L150" s="38">
        <f t="shared" si="43"/>
        <v>0</v>
      </c>
      <c r="M150" s="38">
        <f t="shared" ca="1" si="44"/>
        <v>0.74007592986952386</v>
      </c>
      <c r="N150" s="38">
        <f t="shared" ca="1" si="45"/>
        <v>0</v>
      </c>
      <c r="O150" s="95">
        <f t="shared" ca="1" si="46"/>
        <v>0</v>
      </c>
      <c r="P150" s="38">
        <f t="shared" ca="1" si="47"/>
        <v>0</v>
      </c>
      <c r="Q150" s="38">
        <f t="shared" ca="1" si="48"/>
        <v>0</v>
      </c>
      <c r="R150" s="28">
        <f t="shared" ca="1" si="49"/>
        <v>-0.74007592986952386</v>
      </c>
    </row>
    <row r="151" spans="1:18">
      <c r="A151" s="89"/>
      <c r="B151" s="89"/>
      <c r="C151" s="89"/>
      <c r="D151" s="90">
        <f t="shared" si="35"/>
        <v>0</v>
      </c>
      <c r="E151" s="90">
        <f t="shared" si="36"/>
        <v>0</v>
      </c>
      <c r="F151" s="38">
        <f t="shared" si="37"/>
        <v>0</v>
      </c>
      <c r="G151" s="38">
        <f t="shared" si="38"/>
        <v>0</v>
      </c>
      <c r="H151" s="38">
        <f t="shared" si="39"/>
        <v>0</v>
      </c>
      <c r="I151" s="38">
        <f t="shared" si="40"/>
        <v>0</v>
      </c>
      <c r="J151" s="38">
        <f t="shared" si="41"/>
        <v>0</v>
      </c>
      <c r="K151" s="38">
        <f t="shared" si="42"/>
        <v>0</v>
      </c>
      <c r="L151" s="38">
        <f t="shared" si="43"/>
        <v>0</v>
      </c>
      <c r="M151" s="38">
        <f t="shared" ca="1" si="44"/>
        <v>0.74007592986952386</v>
      </c>
      <c r="N151" s="38">
        <f t="shared" ca="1" si="45"/>
        <v>0</v>
      </c>
      <c r="O151" s="95">
        <f t="shared" ca="1" si="46"/>
        <v>0</v>
      </c>
      <c r="P151" s="38">
        <f t="shared" ca="1" si="47"/>
        <v>0</v>
      </c>
      <c r="Q151" s="38">
        <f t="shared" ca="1" si="48"/>
        <v>0</v>
      </c>
      <c r="R151" s="28">
        <f t="shared" ca="1" si="49"/>
        <v>-0.74007592986952386</v>
      </c>
    </row>
    <row r="152" spans="1:18">
      <c r="A152" s="89"/>
      <c r="B152" s="89"/>
      <c r="C152" s="89"/>
      <c r="D152" s="90">
        <f t="shared" si="35"/>
        <v>0</v>
      </c>
      <c r="E152" s="90">
        <f t="shared" si="36"/>
        <v>0</v>
      </c>
      <c r="F152" s="38">
        <f t="shared" si="37"/>
        <v>0</v>
      </c>
      <c r="G152" s="38">
        <f t="shared" si="38"/>
        <v>0</v>
      </c>
      <c r="H152" s="38">
        <f t="shared" si="39"/>
        <v>0</v>
      </c>
      <c r="I152" s="38">
        <f t="shared" si="40"/>
        <v>0</v>
      </c>
      <c r="J152" s="38">
        <f t="shared" si="41"/>
        <v>0</v>
      </c>
      <c r="K152" s="38">
        <f t="shared" si="42"/>
        <v>0</v>
      </c>
      <c r="L152" s="38">
        <f t="shared" si="43"/>
        <v>0</v>
      </c>
      <c r="M152" s="38">
        <f t="shared" ca="1" si="44"/>
        <v>0.74007592986952386</v>
      </c>
      <c r="N152" s="38">
        <f t="shared" ca="1" si="45"/>
        <v>0</v>
      </c>
      <c r="O152" s="95">
        <f t="shared" ca="1" si="46"/>
        <v>0</v>
      </c>
      <c r="P152" s="38">
        <f t="shared" ca="1" si="47"/>
        <v>0</v>
      </c>
      <c r="Q152" s="38">
        <f t="shared" ca="1" si="48"/>
        <v>0</v>
      </c>
      <c r="R152" s="28">
        <f t="shared" ca="1" si="49"/>
        <v>-0.74007592986952386</v>
      </c>
    </row>
    <row r="153" spans="1:18">
      <c r="A153" s="89"/>
      <c r="B153" s="89"/>
      <c r="C153" s="89"/>
      <c r="D153" s="90">
        <f t="shared" si="35"/>
        <v>0</v>
      </c>
      <c r="E153" s="90">
        <f t="shared" si="36"/>
        <v>0</v>
      </c>
      <c r="F153" s="38">
        <f t="shared" si="37"/>
        <v>0</v>
      </c>
      <c r="G153" s="38">
        <f t="shared" si="38"/>
        <v>0</v>
      </c>
      <c r="H153" s="38">
        <f t="shared" si="39"/>
        <v>0</v>
      </c>
      <c r="I153" s="38">
        <f t="shared" si="40"/>
        <v>0</v>
      </c>
      <c r="J153" s="38">
        <f t="shared" si="41"/>
        <v>0</v>
      </c>
      <c r="K153" s="38">
        <f t="shared" si="42"/>
        <v>0</v>
      </c>
      <c r="L153" s="38">
        <f t="shared" si="43"/>
        <v>0</v>
      </c>
      <c r="M153" s="38">
        <f t="shared" ca="1" si="44"/>
        <v>0.74007592986952386</v>
      </c>
      <c r="N153" s="38">
        <f t="shared" ca="1" si="45"/>
        <v>0</v>
      </c>
      <c r="O153" s="95">
        <f t="shared" ca="1" si="46"/>
        <v>0</v>
      </c>
      <c r="P153" s="38">
        <f t="shared" ca="1" si="47"/>
        <v>0</v>
      </c>
      <c r="Q153" s="38">
        <f t="shared" ca="1" si="48"/>
        <v>0</v>
      </c>
      <c r="R153" s="28">
        <f t="shared" ca="1" si="49"/>
        <v>-0.74007592986952386</v>
      </c>
    </row>
    <row r="154" spans="1:18">
      <c r="A154" s="89"/>
      <c r="B154" s="89"/>
      <c r="C154" s="89"/>
      <c r="D154" s="90">
        <f t="shared" si="35"/>
        <v>0</v>
      </c>
      <c r="E154" s="90">
        <f t="shared" si="36"/>
        <v>0</v>
      </c>
      <c r="F154" s="38">
        <f t="shared" si="37"/>
        <v>0</v>
      </c>
      <c r="G154" s="38">
        <f t="shared" si="38"/>
        <v>0</v>
      </c>
      <c r="H154" s="38">
        <f t="shared" si="39"/>
        <v>0</v>
      </c>
      <c r="I154" s="38">
        <f t="shared" si="40"/>
        <v>0</v>
      </c>
      <c r="J154" s="38">
        <f t="shared" si="41"/>
        <v>0</v>
      </c>
      <c r="K154" s="38">
        <f t="shared" si="42"/>
        <v>0</v>
      </c>
      <c r="L154" s="38">
        <f t="shared" si="43"/>
        <v>0</v>
      </c>
      <c r="M154" s="38">
        <f t="shared" ca="1" si="44"/>
        <v>0.74007592986952386</v>
      </c>
      <c r="N154" s="38">
        <f t="shared" ca="1" si="45"/>
        <v>0</v>
      </c>
      <c r="O154" s="95">
        <f t="shared" ca="1" si="46"/>
        <v>0</v>
      </c>
      <c r="P154" s="38">
        <f t="shared" ca="1" si="47"/>
        <v>0</v>
      </c>
      <c r="Q154" s="38">
        <f t="shared" ca="1" si="48"/>
        <v>0</v>
      </c>
      <c r="R154" s="28">
        <f t="shared" ca="1" si="49"/>
        <v>-0.74007592986952386</v>
      </c>
    </row>
    <row r="155" spans="1:18">
      <c r="A155" s="89"/>
      <c r="B155" s="89"/>
      <c r="C155" s="89"/>
      <c r="D155" s="90">
        <f t="shared" si="35"/>
        <v>0</v>
      </c>
      <c r="E155" s="90">
        <f t="shared" si="36"/>
        <v>0</v>
      </c>
      <c r="F155" s="38">
        <f t="shared" si="37"/>
        <v>0</v>
      </c>
      <c r="G155" s="38">
        <f t="shared" si="38"/>
        <v>0</v>
      </c>
      <c r="H155" s="38">
        <f t="shared" si="39"/>
        <v>0</v>
      </c>
      <c r="I155" s="38">
        <f t="shared" si="40"/>
        <v>0</v>
      </c>
      <c r="J155" s="38">
        <f t="shared" si="41"/>
        <v>0</v>
      </c>
      <c r="K155" s="38">
        <f t="shared" si="42"/>
        <v>0</v>
      </c>
      <c r="L155" s="38">
        <f t="shared" si="43"/>
        <v>0</v>
      </c>
      <c r="M155" s="38">
        <f t="shared" ca="1" si="44"/>
        <v>0.74007592986952386</v>
      </c>
      <c r="N155" s="38">
        <f t="shared" ca="1" si="45"/>
        <v>0</v>
      </c>
      <c r="O155" s="95">
        <f t="shared" ca="1" si="46"/>
        <v>0</v>
      </c>
      <c r="P155" s="38">
        <f t="shared" ca="1" si="47"/>
        <v>0</v>
      </c>
      <c r="Q155" s="38">
        <f t="shared" ca="1" si="48"/>
        <v>0</v>
      </c>
      <c r="R155" s="28">
        <f t="shared" ca="1" si="49"/>
        <v>-0.74007592986952386</v>
      </c>
    </row>
    <row r="156" spans="1:18">
      <c r="A156" s="89"/>
      <c r="B156" s="89"/>
      <c r="C156" s="89"/>
      <c r="D156" s="90">
        <f t="shared" si="35"/>
        <v>0</v>
      </c>
      <c r="E156" s="90">
        <f t="shared" si="36"/>
        <v>0</v>
      </c>
      <c r="F156" s="38">
        <f t="shared" si="37"/>
        <v>0</v>
      </c>
      <c r="G156" s="38">
        <f t="shared" si="38"/>
        <v>0</v>
      </c>
      <c r="H156" s="38">
        <f t="shared" si="39"/>
        <v>0</v>
      </c>
      <c r="I156" s="38">
        <f t="shared" si="40"/>
        <v>0</v>
      </c>
      <c r="J156" s="38">
        <f t="shared" si="41"/>
        <v>0</v>
      </c>
      <c r="K156" s="38">
        <f t="shared" si="42"/>
        <v>0</v>
      </c>
      <c r="L156" s="38">
        <f t="shared" si="43"/>
        <v>0</v>
      </c>
      <c r="M156" s="38">
        <f t="shared" ca="1" si="44"/>
        <v>0.74007592986952386</v>
      </c>
      <c r="N156" s="38">
        <f t="shared" ca="1" si="45"/>
        <v>0</v>
      </c>
      <c r="O156" s="95">
        <f t="shared" ca="1" si="46"/>
        <v>0</v>
      </c>
      <c r="P156" s="38">
        <f t="shared" ca="1" si="47"/>
        <v>0</v>
      </c>
      <c r="Q156" s="38">
        <f t="shared" ca="1" si="48"/>
        <v>0</v>
      </c>
      <c r="R156" s="28">
        <f t="shared" ca="1" si="49"/>
        <v>-0.74007592986952386</v>
      </c>
    </row>
    <row r="157" spans="1:18">
      <c r="A157" s="89"/>
      <c r="B157" s="89"/>
      <c r="C157" s="89"/>
      <c r="D157" s="90">
        <f t="shared" si="35"/>
        <v>0</v>
      </c>
      <c r="E157" s="90">
        <f t="shared" si="36"/>
        <v>0</v>
      </c>
      <c r="F157" s="38">
        <f t="shared" si="37"/>
        <v>0</v>
      </c>
      <c r="G157" s="38">
        <f t="shared" si="38"/>
        <v>0</v>
      </c>
      <c r="H157" s="38">
        <f t="shared" si="39"/>
        <v>0</v>
      </c>
      <c r="I157" s="38">
        <f t="shared" si="40"/>
        <v>0</v>
      </c>
      <c r="J157" s="38">
        <f t="shared" si="41"/>
        <v>0</v>
      </c>
      <c r="K157" s="38">
        <f t="shared" si="42"/>
        <v>0</v>
      </c>
      <c r="L157" s="38">
        <f t="shared" si="43"/>
        <v>0</v>
      </c>
      <c r="M157" s="38">
        <f t="shared" ca="1" si="44"/>
        <v>0.74007592986952386</v>
      </c>
      <c r="N157" s="38">
        <f t="shared" ca="1" si="45"/>
        <v>0</v>
      </c>
      <c r="O157" s="95">
        <f t="shared" ca="1" si="46"/>
        <v>0</v>
      </c>
      <c r="P157" s="38">
        <f t="shared" ca="1" si="47"/>
        <v>0</v>
      </c>
      <c r="Q157" s="38">
        <f t="shared" ca="1" si="48"/>
        <v>0</v>
      </c>
      <c r="R157" s="28">
        <f t="shared" ca="1" si="49"/>
        <v>-0.74007592986952386</v>
      </c>
    </row>
    <row r="158" spans="1:18">
      <c r="A158" s="89"/>
      <c r="B158" s="89"/>
      <c r="C158" s="89"/>
      <c r="D158" s="90">
        <f t="shared" si="35"/>
        <v>0</v>
      </c>
      <c r="E158" s="90">
        <f t="shared" si="36"/>
        <v>0</v>
      </c>
      <c r="F158" s="38">
        <f t="shared" si="37"/>
        <v>0</v>
      </c>
      <c r="G158" s="38">
        <f t="shared" si="38"/>
        <v>0</v>
      </c>
      <c r="H158" s="38">
        <f t="shared" si="39"/>
        <v>0</v>
      </c>
      <c r="I158" s="38">
        <f t="shared" si="40"/>
        <v>0</v>
      </c>
      <c r="J158" s="38">
        <f t="shared" si="41"/>
        <v>0</v>
      </c>
      <c r="K158" s="38">
        <f t="shared" si="42"/>
        <v>0</v>
      </c>
      <c r="L158" s="38">
        <f t="shared" si="43"/>
        <v>0</v>
      </c>
      <c r="M158" s="38">
        <f t="shared" ca="1" si="44"/>
        <v>0.74007592986952386</v>
      </c>
      <c r="N158" s="38">
        <f t="shared" ca="1" si="45"/>
        <v>0</v>
      </c>
      <c r="O158" s="95">
        <f t="shared" ca="1" si="46"/>
        <v>0</v>
      </c>
      <c r="P158" s="38">
        <f t="shared" ca="1" si="47"/>
        <v>0</v>
      </c>
      <c r="Q158" s="38">
        <f t="shared" ca="1" si="48"/>
        <v>0</v>
      </c>
      <c r="R158" s="28">
        <f t="shared" ca="1" si="49"/>
        <v>-0.74007592986952386</v>
      </c>
    </row>
    <row r="159" spans="1:18">
      <c r="A159" s="89"/>
      <c r="B159" s="89"/>
      <c r="C159" s="89"/>
      <c r="D159" s="90">
        <f t="shared" si="35"/>
        <v>0</v>
      </c>
      <c r="E159" s="90">
        <f t="shared" si="36"/>
        <v>0</v>
      </c>
      <c r="F159" s="38">
        <f t="shared" si="37"/>
        <v>0</v>
      </c>
      <c r="G159" s="38">
        <f t="shared" si="38"/>
        <v>0</v>
      </c>
      <c r="H159" s="38">
        <f t="shared" si="39"/>
        <v>0</v>
      </c>
      <c r="I159" s="38">
        <f t="shared" si="40"/>
        <v>0</v>
      </c>
      <c r="J159" s="38">
        <f t="shared" si="41"/>
        <v>0</v>
      </c>
      <c r="K159" s="38">
        <f t="shared" si="42"/>
        <v>0</v>
      </c>
      <c r="L159" s="38">
        <f t="shared" si="43"/>
        <v>0</v>
      </c>
      <c r="M159" s="38">
        <f t="shared" ca="1" si="44"/>
        <v>0.74007592986952386</v>
      </c>
      <c r="N159" s="38">
        <f t="shared" ca="1" si="45"/>
        <v>0</v>
      </c>
      <c r="O159" s="95">
        <f t="shared" ca="1" si="46"/>
        <v>0</v>
      </c>
      <c r="P159" s="38">
        <f t="shared" ca="1" si="47"/>
        <v>0</v>
      </c>
      <c r="Q159" s="38">
        <f t="shared" ca="1" si="48"/>
        <v>0</v>
      </c>
      <c r="R159" s="28">
        <f t="shared" ca="1" si="49"/>
        <v>-0.74007592986952386</v>
      </c>
    </row>
    <row r="160" spans="1:18">
      <c r="A160" s="89"/>
      <c r="B160" s="89"/>
      <c r="C160" s="89"/>
      <c r="D160" s="90">
        <f t="shared" si="35"/>
        <v>0</v>
      </c>
      <c r="E160" s="90">
        <f t="shared" si="36"/>
        <v>0</v>
      </c>
      <c r="F160" s="38">
        <f t="shared" si="37"/>
        <v>0</v>
      </c>
      <c r="G160" s="38">
        <f t="shared" si="38"/>
        <v>0</v>
      </c>
      <c r="H160" s="38">
        <f t="shared" si="39"/>
        <v>0</v>
      </c>
      <c r="I160" s="38">
        <f t="shared" si="40"/>
        <v>0</v>
      </c>
      <c r="J160" s="38">
        <f t="shared" si="41"/>
        <v>0</v>
      </c>
      <c r="K160" s="38">
        <f t="shared" si="42"/>
        <v>0</v>
      </c>
      <c r="L160" s="38">
        <f t="shared" si="43"/>
        <v>0</v>
      </c>
      <c r="M160" s="38">
        <f t="shared" ca="1" si="44"/>
        <v>0.74007592986952386</v>
      </c>
      <c r="N160" s="38">
        <f t="shared" ca="1" si="45"/>
        <v>0</v>
      </c>
      <c r="O160" s="95">
        <f t="shared" ca="1" si="46"/>
        <v>0</v>
      </c>
      <c r="P160" s="38">
        <f t="shared" ca="1" si="47"/>
        <v>0</v>
      </c>
      <c r="Q160" s="38">
        <f t="shared" ca="1" si="48"/>
        <v>0</v>
      </c>
      <c r="R160" s="28">
        <f t="shared" ca="1" si="49"/>
        <v>-0.74007592986952386</v>
      </c>
    </row>
    <row r="161" spans="1:18">
      <c r="A161" s="89"/>
      <c r="B161" s="89"/>
      <c r="C161" s="89"/>
      <c r="D161" s="90">
        <f t="shared" si="35"/>
        <v>0</v>
      </c>
      <c r="E161" s="90">
        <f t="shared" si="36"/>
        <v>0</v>
      </c>
      <c r="F161" s="38">
        <f t="shared" si="37"/>
        <v>0</v>
      </c>
      <c r="G161" s="38">
        <f t="shared" si="38"/>
        <v>0</v>
      </c>
      <c r="H161" s="38">
        <f t="shared" si="39"/>
        <v>0</v>
      </c>
      <c r="I161" s="38">
        <f t="shared" si="40"/>
        <v>0</v>
      </c>
      <c r="J161" s="38">
        <f t="shared" si="41"/>
        <v>0</v>
      </c>
      <c r="K161" s="38">
        <f t="shared" si="42"/>
        <v>0</v>
      </c>
      <c r="L161" s="38">
        <f t="shared" si="43"/>
        <v>0</v>
      </c>
      <c r="M161" s="38">
        <f t="shared" ca="1" si="44"/>
        <v>0.74007592986952386</v>
      </c>
      <c r="N161" s="38">
        <f t="shared" ca="1" si="45"/>
        <v>0</v>
      </c>
      <c r="O161" s="95">
        <f t="shared" ca="1" si="46"/>
        <v>0</v>
      </c>
      <c r="P161" s="38">
        <f t="shared" ca="1" si="47"/>
        <v>0</v>
      </c>
      <c r="Q161" s="38">
        <f t="shared" ca="1" si="48"/>
        <v>0</v>
      </c>
      <c r="R161" s="28">
        <f t="shared" ca="1" si="49"/>
        <v>-0.74007592986952386</v>
      </c>
    </row>
    <row r="162" spans="1:18">
      <c r="A162" s="89"/>
      <c r="B162" s="89"/>
      <c r="C162" s="89"/>
      <c r="D162" s="90">
        <f t="shared" si="35"/>
        <v>0</v>
      </c>
      <c r="E162" s="90">
        <f t="shared" si="36"/>
        <v>0</v>
      </c>
      <c r="F162" s="38">
        <f t="shared" si="37"/>
        <v>0</v>
      </c>
      <c r="G162" s="38">
        <f t="shared" si="38"/>
        <v>0</v>
      </c>
      <c r="H162" s="38">
        <f t="shared" si="39"/>
        <v>0</v>
      </c>
      <c r="I162" s="38">
        <f t="shared" si="40"/>
        <v>0</v>
      </c>
      <c r="J162" s="38">
        <f t="shared" si="41"/>
        <v>0</v>
      </c>
      <c r="K162" s="38">
        <f t="shared" si="42"/>
        <v>0</v>
      </c>
      <c r="L162" s="38">
        <f t="shared" si="43"/>
        <v>0</v>
      </c>
      <c r="M162" s="38">
        <f t="shared" ca="1" si="44"/>
        <v>0.74007592986952386</v>
      </c>
      <c r="N162" s="38">
        <f t="shared" ca="1" si="45"/>
        <v>0</v>
      </c>
      <c r="O162" s="95">
        <f t="shared" ca="1" si="46"/>
        <v>0</v>
      </c>
      <c r="P162" s="38">
        <f t="shared" ca="1" si="47"/>
        <v>0</v>
      </c>
      <c r="Q162" s="38">
        <f t="shared" ca="1" si="48"/>
        <v>0</v>
      </c>
      <c r="R162" s="28">
        <f t="shared" ca="1" si="49"/>
        <v>-0.74007592986952386</v>
      </c>
    </row>
    <row r="163" spans="1:18">
      <c r="A163" s="89"/>
      <c r="B163" s="89"/>
      <c r="C163" s="89"/>
      <c r="D163" s="90">
        <f t="shared" si="35"/>
        <v>0</v>
      </c>
      <c r="E163" s="90">
        <f t="shared" si="36"/>
        <v>0</v>
      </c>
      <c r="F163" s="38">
        <f t="shared" si="37"/>
        <v>0</v>
      </c>
      <c r="G163" s="38">
        <f t="shared" si="38"/>
        <v>0</v>
      </c>
      <c r="H163" s="38">
        <f t="shared" si="39"/>
        <v>0</v>
      </c>
      <c r="I163" s="38">
        <f t="shared" si="40"/>
        <v>0</v>
      </c>
      <c r="J163" s="38">
        <f t="shared" si="41"/>
        <v>0</v>
      </c>
      <c r="K163" s="38">
        <f t="shared" si="42"/>
        <v>0</v>
      </c>
      <c r="L163" s="38">
        <f t="shared" si="43"/>
        <v>0</v>
      </c>
      <c r="M163" s="38">
        <f t="shared" ca="1" si="44"/>
        <v>0.74007592986952386</v>
      </c>
      <c r="N163" s="38">
        <f t="shared" ca="1" si="45"/>
        <v>0</v>
      </c>
      <c r="O163" s="95">
        <f t="shared" ca="1" si="46"/>
        <v>0</v>
      </c>
      <c r="P163" s="38">
        <f t="shared" ca="1" si="47"/>
        <v>0</v>
      </c>
      <c r="Q163" s="38">
        <f t="shared" ca="1" si="48"/>
        <v>0</v>
      </c>
      <c r="R163" s="28">
        <f t="shared" ca="1" si="49"/>
        <v>-0.74007592986952386</v>
      </c>
    </row>
    <row r="164" spans="1:18">
      <c r="A164" s="89"/>
      <c r="B164" s="89"/>
      <c r="C164" s="89"/>
      <c r="D164" s="90">
        <f t="shared" si="35"/>
        <v>0</v>
      </c>
      <c r="E164" s="90">
        <f t="shared" si="36"/>
        <v>0</v>
      </c>
      <c r="F164" s="38">
        <f t="shared" si="37"/>
        <v>0</v>
      </c>
      <c r="G164" s="38">
        <f t="shared" si="38"/>
        <v>0</v>
      </c>
      <c r="H164" s="38">
        <f t="shared" si="39"/>
        <v>0</v>
      </c>
      <c r="I164" s="38">
        <f t="shared" si="40"/>
        <v>0</v>
      </c>
      <c r="J164" s="38">
        <f t="shared" si="41"/>
        <v>0</v>
      </c>
      <c r="K164" s="38">
        <f t="shared" si="42"/>
        <v>0</v>
      </c>
      <c r="L164" s="38">
        <f t="shared" si="43"/>
        <v>0</v>
      </c>
      <c r="M164" s="38">
        <f t="shared" ca="1" si="44"/>
        <v>0.74007592986952386</v>
      </c>
      <c r="N164" s="38">
        <f t="shared" ca="1" si="45"/>
        <v>0</v>
      </c>
      <c r="O164" s="95">
        <f t="shared" ca="1" si="46"/>
        <v>0</v>
      </c>
      <c r="P164" s="38">
        <f t="shared" ca="1" si="47"/>
        <v>0</v>
      </c>
      <c r="Q164" s="38">
        <f t="shared" ca="1" si="48"/>
        <v>0</v>
      </c>
      <c r="R164" s="28">
        <f t="shared" ca="1" si="49"/>
        <v>-0.74007592986952386</v>
      </c>
    </row>
    <row r="165" spans="1:18">
      <c r="A165" s="89"/>
      <c r="B165" s="89"/>
      <c r="C165" s="89"/>
      <c r="D165" s="90">
        <f t="shared" si="35"/>
        <v>0</v>
      </c>
      <c r="E165" s="90">
        <f t="shared" si="36"/>
        <v>0</v>
      </c>
      <c r="F165" s="38">
        <f t="shared" si="37"/>
        <v>0</v>
      </c>
      <c r="G165" s="38">
        <f t="shared" si="38"/>
        <v>0</v>
      </c>
      <c r="H165" s="38">
        <f t="shared" si="39"/>
        <v>0</v>
      </c>
      <c r="I165" s="38">
        <f t="shared" si="40"/>
        <v>0</v>
      </c>
      <c r="J165" s="38">
        <f t="shared" si="41"/>
        <v>0</v>
      </c>
      <c r="K165" s="38">
        <f t="shared" si="42"/>
        <v>0</v>
      </c>
      <c r="L165" s="38">
        <f t="shared" si="43"/>
        <v>0</v>
      </c>
      <c r="M165" s="38">
        <f t="shared" ca="1" si="44"/>
        <v>0.74007592986952386</v>
      </c>
      <c r="N165" s="38">
        <f t="shared" ca="1" si="45"/>
        <v>0</v>
      </c>
      <c r="O165" s="95">
        <f t="shared" ca="1" si="46"/>
        <v>0</v>
      </c>
      <c r="P165" s="38">
        <f t="shared" ca="1" si="47"/>
        <v>0</v>
      </c>
      <c r="Q165" s="38">
        <f t="shared" ca="1" si="48"/>
        <v>0</v>
      </c>
      <c r="R165" s="28">
        <f t="shared" ca="1" si="49"/>
        <v>-0.74007592986952386</v>
      </c>
    </row>
    <row r="166" spans="1:18">
      <c r="A166" s="89"/>
      <c r="B166" s="89"/>
      <c r="C166" s="89"/>
      <c r="D166" s="90">
        <f t="shared" si="35"/>
        <v>0</v>
      </c>
      <c r="E166" s="90">
        <f t="shared" si="36"/>
        <v>0</v>
      </c>
      <c r="F166" s="38">
        <f t="shared" si="37"/>
        <v>0</v>
      </c>
      <c r="G166" s="38">
        <f t="shared" si="38"/>
        <v>0</v>
      </c>
      <c r="H166" s="38">
        <f t="shared" si="39"/>
        <v>0</v>
      </c>
      <c r="I166" s="38">
        <f t="shared" si="40"/>
        <v>0</v>
      </c>
      <c r="J166" s="38">
        <f t="shared" si="41"/>
        <v>0</v>
      </c>
      <c r="K166" s="38">
        <f t="shared" si="42"/>
        <v>0</v>
      </c>
      <c r="L166" s="38">
        <f t="shared" si="43"/>
        <v>0</v>
      </c>
      <c r="M166" s="38">
        <f t="shared" ca="1" si="44"/>
        <v>0.74007592986952386</v>
      </c>
      <c r="N166" s="38">
        <f t="shared" ca="1" si="45"/>
        <v>0</v>
      </c>
      <c r="O166" s="95">
        <f t="shared" ca="1" si="46"/>
        <v>0</v>
      </c>
      <c r="P166" s="38">
        <f t="shared" ca="1" si="47"/>
        <v>0</v>
      </c>
      <c r="Q166" s="38">
        <f t="shared" ca="1" si="48"/>
        <v>0</v>
      </c>
      <c r="R166" s="28">
        <f t="shared" ca="1" si="49"/>
        <v>-0.74007592986952386</v>
      </c>
    </row>
    <row r="167" spans="1:18">
      <c r="A167" s="89"/>
      <c r="B167" s="89"/>
      <c r="C167" s="89"/>
      <c r="D167" s="90">
        <f t="shared" si="35"/>
        <v>0</v>
      </c>
      <c r="E167" s="90">
        <f t="shared" si="36"/>
        <v>0</v>
      </c>
      <c r="F167" s="38">
        <f t="shared" si="37"/>
        <v>0</v>
      </c>
      <c r="G167" s="38">
        <f t="shared" si="38"/>
        <v>0</v>
      </c>
      <c r="H167" s="38">
        <f t="shared" si="39"/>
        <v>0</v>
      </c>
      <c r="I167" s="38">
        <f t="shared" si="40"/>
        <v>0</v>
      </c>
      <c r="J167" s="38">
        <f t="shared" si="41"/>
        <v>0</v>
      </c>
      <c r="K167" s="38">
        <f t="shared" si="42"/>
        <v>0</v>
      </c>
      <c r="L167" s="38">
        <f t="shared" si="43"/>
        <v>0</v>
      </c>
      <c r="M167" s="38">
        <f t="shared" ca="1" si="44"/>
        <v>0.74007592986952386</v>
      </c>
      <c r="N167" s="38">
        <f t="shared" ca="1" si="45"/>
        <v>0</v>
      </c>
      <c r="O167" s="95">
        <f t="shared" ca="1" si="46"/>
        <v>0</v>
      </c>
      <c r="P167" s="38">
        <f t="shared" ca="1" si="47"/>
        <v>0</v>
      </c>
      <c r="Q167" s="38">
        <f t="shared" ca="1" si="48"/>
        <v>0</v>
      </c>
      <c r="R167" s="28">
        <f t="shared" ca="1" si="49"/>
        <v>-0.74007592986952386</v>
      </c>
    </row>
    <row r="168" spans="1:18">
      <c r="A168" s="89"/>
      <c r="B168" s="89"/>
      <c r="C168" s="89"/>
      <c r="D168" s="90">
        <f t="shared" si="35"/>
        <v>0</v>
      </c>
      <c r="E168" s="90">
        <f t="shared" si="36"/>
        <v>0</v>
      </c>
      <c r="F168" s="38">
        <f t="shared" si="37"/>
        <v>0</v>
      </c>
      <c r="G168" s="38">
        <f t="shared" si="38"/>
        <v>0</v>
      </c>
      <c r="H168" s="38">
        <f t="shared" si="39"/>
        <v>0</v>
      </c>
      <c r="I168" s="38">
        <f t="shared" si="40"/>
        <v>0</v>
      </c>
      <c r="J168" s="38">
        <f t="shared" si="41"/>
        <v>0</v>
      </c>
      <c r="K168" s="38">
        <f t="shared" si="42"/>
        <v>0</v>
      </c>
      <c r="L168" s="38">
        <f t="shared" si="43"/>
        <v>0</v>
      </c>
      <c r="M168" s="38">
        <f t="shared" ca="1" si="44"/>
        <v>0.74007592986952386</v>
      </c>
      <c r="N168" s="38">
        <f t="shared" ca="1" si="45"/>
        <v>0</v>
      </c>
      <c r="O168" s="95">
        <f t="shared" ca="1" si="46"/>
        <v>0</v>
      </c>
      <c r="P168" s="38">
        <f t="shared" ca="1" si="47"/>
        <v>0</v>
      </c>
      <c r="Q168" s="38">
        <f t="shared" ca="1" si="48"/>
        <v>0</v>
      </c>
      <c r="R168" s="28">
        <f t="shared" ca="1" si="49"/>
        <v>-0.74007592986952386</v>
      </c>
    </row>
    <row r="169" spans="1:18">
      <c r="A169" s="89"/>
      <c r="B169" s="89"/>
      <c r="C169" s="89"/>
      <c r="D169" s="90">
        <f t="shared" si="35"/>
        <v>0</v>
      </c>
      <c r="E169" s="90">
        <f t="shared" si="36"/>
        <v>0</v>
      </c>
      <c r="F169" s="38">
        <f t="shared" si="37"/>
        <v>0</v>
      </c>
      <c r="G169" s="38">
        <f t="shared" si="38"/>
        <v>0</v>
      </c>
      <c r="H169" s="38">
        <f t="shared" si="39"/>
        <v>0</v>
      </c>
      <c r="I169" s="38">
        <f t="shared" si="40"/>
        <v>0</v>
      </c>
      <c r="J169" s="38">
        <f t="shared" si="41"/>
        <v>0</v>
      </c>
      <c r="K169" s="38">
        <f t="shared" si="42"/>
        <v>0</v>
      </c>
      <c r="L169" s="38">
        <f t="shared" si="43"/>
        <v>0</v>
      </c>
      <c r="M169" s="38">
        <f t="shared" ca="1" si="44"/>
        <v>0.74007592986952386</v>
      </c>
      <c r="N169" s="38">
        <f t="shared" ca="1" si="45"/>
        <v>0</v>
      </c>
      <c r="O169" s="95">
        <f t="shared" ca="1" si="46"/>
        <v>0</v>
      </c>
      <c r="P169" s="38">
        <f t="shared" ca="1" si="47"/>
        <v>0</v>
      </c>
      <c r="Q169" s="38">
        <f t="shared" ca="1" si="48"/>
        <v>0</v>
      </c>
      <c r="R169" s="28">
        <f t="shared" ca="1" si="49"/>
        <v>-0.74007592986952386</v>
      </c>
    </row>
    <row r="170" spans="1:18">
      <c r="A170" s="89"/>
      <c r="B170" s="89"/>
      <c r="C170" s="89"/>
      <c r="D170" s="90">
        <f t="shared" si="35"/>
        <v>0</v>
      </c>
      <c r="E170" s="90">
        <f t="shared" si="36"/>
        <v>0</v>
      </c>
      <c r="F170" s="38">
        <f t="shared" si="37"/>
        <v>0</v>
      </c>
      <c r="G170" s="38">
        <f t="shared" si="38"/>
        <v>0</v>
      </c>
      <c r="H170" s="38">
        <f t="shared" si="39"/>
        <v>0</v>
      </c>
      <c r="I170" s="38">
        <f t="shared" si="40"/>
        <v>0</v>
      </c>
      <c r="J170" s="38">
        <f t="shared" si="41"/>
        <v>0</v>
      </c>
      <c r="K170" s="38">
        <f t="shared" si="42"/>
        <v>0</v>
      </c>
      <c r="L170" s="38">
        <f t="shared" si="43"/>
        <v>0</v>
      </c>
      <c r="M170" s="38">
        <f t="shared" ca="1" si="44"/>
        <v>0.74007592986952386</v>
      </c>
      <c r="N170" s="38">
        <f t="shared" ca="1" si="45"/>
        <v>0</v>
      </c>
      <c r="O170" s="95">
        <f t="shared" ca="1" si="46"/>
        <v>0</v>
      </c>
      <c r="P170" s="38">
        <f t="shared" ca="1" si="47"/>
        <v>0</v>
      </c>
      <c r="Q170" s="38">
        <f t="shared" ca="1" si="48"/>
        <v>0</v>
      </c>
      <c r="R170" s="28">
        <f t="shared" ca="1" si="49"/>
        <v>-0.74007592986952386</v>
      </c>
    </row>
    <row r="171" spans="1:18">
      <c r="A171" s="89"/>
      <c r="B171" s="89"/>
      <c r="C171" s="89"/>
      <c r="D171" s="90">
        <f t="shared" si="35"/>
        <v>0</v>
      </c>
      <c r="E171" s="90">
        <f t="shared" si="36"/>
        <v>0</v>
      </c>
      <c r="F171" s="38">
        <f t="shared" si="37"/>
        <v>0</v>
      </c>
      <c r="G171" s="38">
        <f t="shared" si="38"/>
        <v>0</v>
      </c>
      <c r="H171" s="38">
        <f t="shared" si="39"/>
        <v>0</v>
      </c>
      <c r="I171" s="38">
        <f t="shared" si="40"/>
        <v>0</v>
      </c>
      <c r="J171" s="38">
        <f t="shared" si="41"/>
        <v>0</v>
      </c>
      <c r="K171" s="38">
        <f t="shared" si="42"/>
        <v>0</v>
      </c>
      <c r="L171" s="38">
        <f t="shared" si="43"/>
        <v>0</v>
      </c>
      <c r="M171" s="38">
        <f t="shared" ca="1" si="44"/>
        <v>0.74007592986952386</v>
      </c>
      <c r="N171" s="38">
        <f t="shared" ca="1" si="45"/>
        <v>0</v>
      </c>
      <c r="O171" s="95">
        <f t="shared" ca="1" si="46"/>
        <v>0</v>
      </c>
      <c r="P171" s="38">
        <f t="shared" ca="1" si="47"/>
        <v>0</v>
      </c>
      <c r="Q171" s="38">
        <f t="shared" ca="1" si="48"/>
        <v>0</v>
      </c>
      <c r="R171" s="28">
        <f t="shared" ca="1" si="49"/>
        <v>-0.74007592986952386</v>
      </c>
    </row>
    <row r="172" spans="1:18">
      <c r="A172" s="89"/>
      <c r="B172" s="89"/>
      <c r="C172" s="89"/>
      <c r="D172" s="90">
        <f t="shared" si="35"/>
        <v>0</v>
      </c>
      <c r="E172" s="90">
        <f t="shared" si="36"/>
        <v>0</v>
      </c>
      <c r="F172" s="38">
        <f t="shared" si="37"/>
        <v>0</v>
      </c>
      <c r="G172" s="38">
        <f t="shared" si="38"/>
        <v>0</v>
      </c>
      <c r="H172" s="38">
        <f t="shared" si="39"/>
        <v>0</v>
      </c>
      <c r="I172" s="38">
        <f t="shared" si="40"/>
        <v>0</v>
      </c>
      <c r="J172" s="38">
        <f t="shared" si="41"/>
        <v>0</v>
      </c>
      <c r="K172" s="38">
        <f t="shared" si="42"/>
        <v>0</v>
      </c>
      <c r="L172" s="38">
        <f t="shared" si="43"/>
        <v>0</v>
      </c>
      <c r="M172" s="38">
        <f t="shared" ca="1" si="44"/>
        <v>0.74007592986952386</v>
      </c>
      <c r="N172" s="38">
        <f t="shared" ca="1" si="45"/>
        <v>0</v>
      </c>
      <c r="O172" s="95">
        <f t="shared" ca="1" si="46"/>
        <v>0</v>
      </c>
      <c r="P172" s="38">
        <f t="shared" ca="1" si="47"/>
        <v>0</v>
      </c>
      <c r="Q172" s="38">
        <f t="shared" ca="1" si="48"/>
        <v>0</v>
      </c>
      <c r="R172" s="28">
        <f t="shared" ca="1" si="49"/>
        <v>-0.74007592986952386</v>
      </c>
    </row>
    <row r="173" spans="1:18">
      <c r="A173" s="89"/>
      <c r="B173" s="89"/>
      <c r="C173" s="89"/>
      <c r="D173" s="90">
        <f t="shared" si="35"/>
        <v>0</v>
      </c>
      <c r="E173" s="90">
        <f t="shared" si="36"/>
        <v>0</v>
      </c>
      <c r="F173" s="38">
        <f t="shared" si="37"/>
        <v>0</v>
      </c>
      <c r="G173" s="38">
        <f t="shared" si="38"/>
        <v>0</v>
      </c>
      <c r="H173" s="38">
        <f t="shared" si="39"/>
        <v>0</v>
      </c>
      <c r="I173" s="38">
        <f t="shared" si="40"/>
        <v>0</v>
      </c>
      <c r="J173" s="38">
        <f t="shared" si="41"/>
        <v>0</v>
      </c>
      <c r="K173" s="38">
        <f t="shared" si="42"/>
        <v>0</v>
      </c>
      <c r="L173" s="38">
        <f t="shared" si="43"/>
        <v>0</v>
      </c>
      <c r="M173" s="38">
        <f t="shared" ca="1" si="44"/>
        <v>0.74007592986952386</v>
      </c>
      <c r="N173" s="38">
        <f t="shared" ca="1" si="45"/>
        <v>0</v>
      </c>
      <c r="O173" s="95">
        <f t="shared" ca="1" si="46"/>
        <v>0</v>
      </c>
      <c r="P173" s="38">
        <f t="shared" ca="1" si="47"/>
        <v>0</v>
      </c>
      <c r="Q173" s="38">
        <f t="shared" ca="1" si="48"/>
        <v>0</v>
      </c>
      <c r="R173" s="28">
        <f t="shared" ca="1" si="49"/>
        <v>-0.74007592986952386</v>
      </c>
    </row>
    <row r="174" spans="1:18">
      <c r="A174" s="89"/>
      <c r="B174" s="89"/>
      <c r="C174" s="89"/>
      <c r="D174" s="90">
        <f t="shared" si="35"/>
        <v>0</v>
      </c>
      <c r="E174" s="90">
        <f t="shared" si="36"/>
        <v>0</v>
      </c>
      <c r="F174" s="38">
        <f t="shared" si="37"/>
        <v>0</v>
      </c>
      <c r="G174" s="38">
        <f t="shared" si="38"/>
        <v>0</v>
      </c>
      <c r="H174" s="38">
        <f t="shared" si="39"/>
        <v>0</v>
      </c>
      <c r="I174" s="38">
        <f t="shared" si="40"/>
        <v>0</v>
      </c>
      <c r="J174" s="38">
        <f t="shared" si="41"/>
        <v>0</v>
      </c>
      <c r="K174" s="38">
        <f t="shared" si="42"/>
        <v>0</v>
      </c>
      <c r="L174" s="38">
        <f t="shared" si="43"/>
        <v>0</v>
      </c>
      <c r="M174" s="38">
        <f t="shared" ca="1" si="44"/>
        <v>0.74007592986952386</v>
      </c>
      <c r="N174" s="38">
        <f t="shared" ca="1" si="45"/>
        <v>0</v>
      </c>
      <c r="O174" s="95">
        <f t="shared" ca="1" si="46"/>
        <v>0</v>
      </c>
      <c r="P174" s="38">
        <f t="shared" ca="1" si="47"/>
        <v>0</v>
      </c>
      <c r="Q174" s="38">
        <f t="shared" ca="1" si="48"/>
        <v>0</v>
      </c>
      <c r="R174" s="28">
        <f t="shared" ca="1" si="49"/>
        <v>-0.74007592986952386</v>
      </c>
    </row>
    <row r="175" spans="1:18">
      <c r="A175" s="89"/>
      <c r="B175" s="89"/>
      <c r="C175" s="89"/>
      <c r="D175" s="90">
        <f t="shared" si="35"/>
        <v>0</v>
      </c>
      <c r="E175" s="90">
        <f t="shared" si="36"/>
        <v>0</v>
      </c>
      <c r="F175" s="38">
        <f t="shared" si="37"/>
        <v>0</v>
      </c>
      <c r="G175" s="38">
        <f t="shared" si="38"/>
        <v>0</v>
      </c>
      <c r="H175" s="38">
        <f t="shared" si="39"/>
        <v>0</v>
      </c>
      <c r="I175" s="38">
        <f t="shared" si="40"/>
        <v>0</v>
      </c>
      <c r="J175" s="38">
        <f t="shared" si="41"/>
        <v>0</v>
      </c>
      <c r="K175" s="38">
        <f t="shared" si="42"/>
        <v>0</v>
      </c>
      <c r="L175" s="38">
        <f t="shared" si="43"/>
        <v>0</v>
      </c>
      <c r="M175" s="38">
        <f t="shared" ca="1" si="44"/>
        <v>0.74007592986952386</v>
      </c>
      <c r="N175" s="38">
        <f t="shared" ca="1" si="45"/>
        <v>0</v>
      </c>
      <c r="O175" s="95">
        <f t="shared" ca="1" si="46"/>
        <v>0</v>
      </c>
      <c r="P175" s="38">
        <f t="shared" ca="1" si="47"/>
        <v>0</v>
      </c>
      <c r="Q175" s="38">
        <f t="shared" ca="1" si="48"/>
        <v>0</v>
      </c>
      <c r="R175" s="28">
        <f t="shared" ca="1" si="49"/>
        <v>-0.74007592986952386</v>
      </c>
    </row>
    <row r="176" spans="1:18">
      <c r="A176" s="89"/>
      <c r="B176" s="89"/>
      <c r="C176" s="89"/>
      <c r="D176" s="90">
        <f t="shared" si="35"/>
        <v>0</v>
      </c>
      <c r="E176" s="90">
        <f t="shared" si="36"/>
        <v>0</v>
      </c>
      <c r="F176" s="38">
        <f t="shared" si="37"/>
        <v>0</v>
      </c>
      <c r="G176" s="38">
        <f t="shared" si="38"/>
        <v>0</v>
      </c>
      <c r="H176" s="38">
        <f t="shared" si="39"/>
        <v>0</v>
      </c>
      <c r="I176" s="38">
        <f t="shared" si="40"/>
        <v>0</v>
      </c>
      <c r="J176" s="38">
        <f t="shared" si="41"/>
        <v>0</v>
      </c>
      <c r="K176" s="38">
        <f t="shared" si="42"/>
        <v>0</v>
      </c>
      <c r="L176" s="38">
        <f t="shared" si="43"/>
        <v>0</v>
      </c>
      <c r="M176" s="38">
        <f t="shared" ca="1" si="44"/>
        <v>0.74007592986952386</v>
      </c>
      <c r="N176" s="38">
        <f t="shared" ca="1" si="45"/>
        <v>0</v>
      </c>
      <c r="O176" s="95">
        <f t="shared" ca="1" si="46"/>
        <v>0</v>
      </c>
      <c r="P176" s="38">
        <f t="shared" ca="1" si="47"/>
        <v>0</v>
      </c>
      <c r="Q176" s="38">
        <f t="shared" ca="1" si="48"/>
        <v>0</v>
      </c>
      <c r="R176" s="28">
        <f t="shared" ca="1" si="49"/>
        <v>-0.74007592986952386</v>
      </c>
    </row>
    <row r="177" spans="1:18">
      <c r="A177" s="89"/>
      <c r="B177" s="89"/>
      <c r="C177" s="89"/>
      <c r="D177" s="90">
        <f t="shared" si="35"/>
        <v>0</v>
      </c>
      <c r="E177" s="90">
        <f t="shared" si="36"/>
        <v>0</v>
      </c>
      <c r="F177" s="38">
        <f t="shared" si="37"/>
        <v>0</v>
      </c>
      <c r="G177" s="38">
        <f t="shared" si="38"/>
        <v>0</v>
      </c>
      <c r="H177" s="38">
        <f t="shared" si="39"/>
        <v>0</v>
      </c>
      <c r="I177" s="38">
        <f t="shared" si="40"/>
        <v>0</v>
      </c>
      <c r="J177" s="38">
        <f t="shared" si="41"/>
        <v>0</v>
      </c>
      <c r="K177" s="38">
        <f t="shared" si="42"/>
        <v>0</v>
      </c>
      <c r="L177" s="38">
        <f t="shared" si="43"/>
        <v>0</v>
      </c>
      <c r="M177" s="38">
        <f t="shared" ca="1" si="44"/>
        <v>0.74007592986952386</v>
      </c>
      <c r="N177" s="38">
        <f t="shared" ca="1" si="45"/>
        <v>0</v>
      </c>
      <c r="O177" s="95">
        <f t="shared" ca="1" si="46"/>
        <v>0</v>
      </c>
      <c r="P177" s="38">
        <f t="shared" ca="1" si="47"/>
        <v>0</v>
      </c>
      <c r="Q177" s="38">
        <f t="shared" ca="1" si="48"/>
        <v>0</v>
      </c>
      <c r="R177" s="28">
        <f t="shared" ca="1" si="49"/>
        <v>-0.74007592986952386</v>
      </c>
    </row>
    <row r="178" spans="1:18">
      <c r="A178" s="89"/>
      <c r="B178" s="89"/>
      <c r="C178" s="89"/>
      <c r="D178" s="90">
        <f t="shared" si="35"/>
        <v>0</v>
      </c>
      <c r="E178" s="90">
        <f t="shared" si="36"/>
        <v>0</v>
      </c>
      <c r="F178" s="38">
        <f t="shared" si="37"/>
        <v>0</v>
      </c>
      <c r="G178" s="38">
        <f t="shared" si="38"/>
        <v>0</v>
      </c>
      <c r="H178" s="38">
        <f t="shared" si="39"/>
        <v>0</v>
      </c>
      <c r="I178" s="38">
        <f t="shared" si="40"/>
        <v>0</v>
      </c>
      <c r="J178" s="38">
        <f t="shared" si="41"/>
        <v>0</v>
      </c>
      <c r="K178" s="38">
        <f t="shared" si="42"/>
        <v>0</v>
      </c>
      <c r="L178" s="38">
        <f t="shared" si="43"/>
        <v>0</v>
      </c>
      <c r="M178" s="38">
        <f t="shared" ca="1" si="44"/>
        <v>0.74007592986952386</v>
      </c>
      <c r="N178" s="38">
        <f t="shared" ca="1" si="45"/>
        <v>0</v>
      </c>
      <c r="O178" s="95">
        <f t="shared" ca="1" si="46"/>
        <v>0</v>
      </c>
      <c r="P178" s="38">
        <f t="shared" ca="1" si="47"/>
        <v>0</v>
      </c>
      <c r="Q178" s="38">
        <f t="shared" ca="1" si="48"/>
        <v>0</v>
      </c>
      <c r="R178" s="28">
        <f t="shared" ca="1" si="49"/>
        <v>-0.74007592986952386</v>
      </c>
    </row>
    <row r="179" spans="1:18">
      <c r="A179" s="89"/>
      <c r="B179" s="89"/>
      <c r="C179" s="89"/>
      <c r="D179" s="90">
        <f t="shared" si="35"/>
        <v>0</v>
      </c>
      <c r="E179" s="90">
        <f t="shared" si="36"/>
        <v>0</v>
      </c>
      <c r="F179" s="38">
        <f t="shared" si="37"/>
        <v>0</v>
      </c>
      <c r="G179" s="38">
        <f t="shared" si="38"/>
        <v>0</v>
      </c>
      <c r="H179" s="38">
        <f t="shared" si="39"/>
        <v>0</v>
      </c>
      <c r="I179" s="38">
        <f t="shared" si="40"/>
        <v>0</v>
      </c>
      <c r="J179" s="38">
        <f t="shared" si="41"/>
        <v>0</v>
      </c>
      <c r="K179" s="38">
        <f t="shared" si="42"/>
        <v>0</v>
      </c>
      <c r="L179" s="38">
        <f t="shared" si="43"/>
        <v>0</v>
      </c>
      <c r="M179" s="38">
        <f t="shared" ca="1" si="44"/>
        <v>0.74007592986952386</v>
      </c>
      <c r="N179" s="38">
        <f t="shared" ca="1" si="45"/>
        <v>0</v>
      </c>
      <c r="O179" s="95">
        <f t="shared" ca="1" si="46"/>
        <v>0</v>
      </c>
      <c r="P179" s="38">
        <f t="shared" ca="1" si="47"/>
        <v>0</v>
      </c>
      <c r="Q179" s="38">
        <f t="shared" ca="1" si="48"/>
        <v>0</v>
      </c>
      <c r="R179" s="28">
        <f t="shared" ca="1" si="49"/>
        <v>-0.74007592986952386</v>
      </c>
    </row>
    <row r="180" spans="1:18">
      <c r="A180" s="89"/>
      <c r="B180" s="89"/>
      <c r="C180" s="89"/>
      <c r="D180" s="90">
        <f t="shared" si="35"/>
        <v>0</v>
      </c>
      <c r="E180" s="90">
        <f t="shared" si="36"/>
        <v>0</v>
      </c>
      <c r="F180" s="38">
        <f t="shared" si="37"/>
        <v>0</v>
      </c>
      <c r="G180" s="38">
        <f t="shared" si="38"/>
        <v>0</v>
      </c>
      <c r="H180" s="38">
        <f t="shared" si="39"/>
        <v>0</v>
      </c>
      <c r="I180" s="38">
        <f t="shared" si="40"/>
        <v>0</v>
      </c>
      <c r="J180" s="38">
        <f t="shared" si="41"/>
        <v>0</v>
      </c>
      <c r="K180" s="38">
        <f t="shared" si="42"/>
        <v>0</v>
      </c>
      <c r="L180" s="38">
        <f t="shared" si="43"/>
        <v>0</v>
      </c>
      <c r="M180" s="38">
        <f t="shared" ca="1" si="44"/>
        <v>0.74007592986952386</v>
      </c>
      <c r="N180" s="38">
        <f t="shared" ca="1" si="45"/>
        <v>0</v>
      </c>
      <c r="O180" s="95">
        <f t="shared" ca="1" si="46"/>
        <v>0</v>
      </c>
      <c r="P180" s="38">
        <f t="shared" ca="1" si="47"/>
        <v>0</v>
      </c>
      <c r="Q180" s="38">
        <f t="shared" ca="1" si="48"/>
        <v>0</v>
      </c>
      <c r="R180" s="28">
        <f t="shared" ca="1" si="49"/>
        <v>-0.74007592986952386</v>
      </c>
    </row>
    <row r="181" spans="1:18">
      <c r="A181" s="89"/>
      <c r="B181" s="89"/>
      <c r="C181" s="89"/>
      <c r="D181" s="90">
        <f t="shared" si="35"/>
        <v>0</v>
      </c>
      <c r="E181" s="90">
        <f t="shared" si="36"/>
        <v>0</v>
      </c>
      <c r="F181" s="38">
        <f t="shared" si="37"/>
        <v>0</v>
      </c>
      <c r="G181" s="38">
        <f t="shared" si="38"/>
        <v>0</v>
      </c>
      <c r="H181" s="38">
        <f t="shared" si="39"/>
        <v>0</v>
      </c>
      <c r="I181" s="38">
        <f t="shared" si="40"/>
        <v>0</v>
      </c>
      <c r="J181" s="38">
        <f t="shared" si="41"/>
        <v>0</v>
      </c>
      <c r="K181" s="38">
        <f t="shared" si="42"/>
        <v>0</v>
      </c>
      <c r="L181" s="38">
        <f t="shared" si="43"/>
        <v>0</v>
      </c>
      <c r="M181" s="38">
        <f t="shared" ca="1" si="44"/>
        <v>0.74007592986952386</v>
      </c>
      <c r="N181" s="38">
        <f t="shared" ca="1" si="45"/>
        <v>0</v>
      </c>
      <c r="O181" s="95">
        <f t="shared" ca="1" si="46"/>
        <v>0</v>
      </c>
      <c r="P181" s="38">
        <f t="shared" ca="1" si="47"/>
        <v>0</v>
      </c>
      <c r="Q181" s="38">
        <f t="shared" ca="1" si="48"/>
        <v>0</v>
      </c>
      <c r="R181" s="28">
        <f t="shared" ca="1" si="49"/>
        <v>-0.74007592986952386</v>
      </c>
    </row>
    <row r="182" spans="1:18">
      <c r="A182" s="89"/>
      <c r="B182" s="89"/>
      <c r="C182" s="89"/>
      <c r="D182" s="90">
        <f t="shared" si="35"/>
        <v>0</v>
      </c>
      <c r="E182" s="90">
        <f t="shared" si="36"/>
        <v>0</v>
      </c>
      <c r="F182" s="38">
        <f t="shared" si="37"/>
        <v>0</v>
      </c>
      <c r="G182" s="38">
        <f t="shared" si="38"/>
        <v>0</v>
      </c>
      <c r="H182" s="38">
        <f t="shared" si="39"/>
        <v>0</v>
      </c>
      <c r="I182" s="38">
        <f t="shared" si="40"/>
        <v>0</v>
      </c>
      <c r="J182" s="38">
        <f t="shared" si="41"/>
        <v>0</v>
      </c>
      <c r="K182" s="38">
        <f t="shared" si="42"/>
        <v>0</v>
      </c>
      <c r="L182" s="38">
        <f t="shared" si="43"/>
        <v>0</v>
      </c>
      <c r="M182" s="38">
        <f t="shared" ca="1" si="44"/>
        <v>0.74007592986952386</v>
      </c>
      <c r="N182" s="38">
        <f t="shared" ca="1" si="45"/>
        <v>0</v>
      </c>
      <c r="O182" s="95">
        <f t="shared" ca="1" si="46"/>
        <v>0</v>
      </c>
      <c r="P182" s="38">
        <f t="shared" ca="1" si="47"/>
        <v>0</v>
      </c>
      <c r="Q182" s="38">
        <f t="shared" ca="1" si="48"/>
        <v>0</v>
      </c>
      <c r="R182" s="28">
        <f t="shared" ca="1" si="49"/>
        <v>-0.74007592986952386</v>
      </c>
    </row>
    <row r="183" spans="1:18">
      <c r="A183" s="89"/>
      <c r="B183" s="89"/>
      <c r="C183" s="89"/>
      <c r="D183" s="90">
        <f t="shared" si="35"/>
        <v>0</v>
      </c>
      <c r="E183" s="90">
        <f t="shared" si="36"/>
        <v>0</v>
      </c>
      <c r="F183" s="38">
        <f t="shared" si="37"/>
        <v>0</v>
      </c>
      <c r="G183" s="38">
        <f t="shared" si="38"/>
        <v>0</v>
      </c>
      <c r="H183" s="38">
        <f t="shared" si="39"/>
        <v>0</v>
      </c>
      <c r="I183" s="38">
        <f t="shared" si="40"/>
        <v>0</v>
      </c>
      <c r="J183" s="38">
        <f t="shared" si="41"/>
        <v>0</v>
      </c>
      <c r="K183" s="38">
        <f t="shared" si="42"/>
        <v>0</v>
      </c>
      <c r="L183" s="38">
        <f t="shared" si="43"/>
        <v>0</v>
      </c>
      <c r="M183" s="38">
        <f t="shared" ca="1" si="44"/>
        <v>0.74007592986952386</v>
      </c>
      <c r="N183" s="38">
        <f t="shared" ca="1" si="45"/>
        <v>0</v>
      </c>
      <c r="O183" s="95">
        <f t="shared" ca="1" si="46"/>
        <v>0</v>
      </c>
      <c r="P183" s="38">
        <f t="shared" ca="1" si="47"/>
        <v>0</v>
      </c>
      <c r="Q183" s="38">
        <f t="shared" ca="1" si="48"/>
        <v>0</v>
      </c>
      <c r="R183" s="28">
        <f t="shared" ca="1" si="49"/>
        <v>-0.74007592986952386</v>
      </c>
    </row>
    <row r="184" spans="1:18">
      <c r="A184" s="89"/>
      <c r="B184" s="89"/>
      <c r="C184" s="89"/>
      <c r="D184" s="90">
        <f t="shared" si="35"/>
        <v>0</v>
      </c>
      <c r="E184" s="90">
        <f t="shared" si="36"/>
        <v>0</v>
      </c>
      <c r="F184" s="38">
        <f t="shared" si="37"/>
        <v>0</v>
      </c>
      <c r="G184" s="38">
        <f t="shared" si="38"/>
        <v>0</v>
      </c>
      <c r="H184" s="38">
        <f t="shared" si="39"/>
        <v>0</v>
      </c>
      <c r="I184" s="38">
        <f t="shared" si="40"/>
        <v>0</v>
      </c>
      <c r="J184" s="38">
        <f t="shared" si="41"/>
        <v>0</v>
      </c>
      <c r="K184" s="38">
        <f t="shared" si="42"/>
        <v>0</v>
      </c>
      <c r="L184" s="38">
        <f t="shared" si="43"/>
        <v>0</v>
      </c>
      <c r="M184" s="38">
        <f t="shared" ca="1" si="44"/>
        <v>0.74007592986952386</v>
      </c>
      <c r="N184" s="38">
        <f t="shared" ca="1" si="45"/>
        <v>0</v>
      </c>
      <c r="O184" s="95">
        <f t="shared" ca="1" si="46"/>
        <v>0</v>
      </c>
      <c r="P184" s="38">
        <f t="shared" ca="1" si="47"/>
        <v>0</v>
      </c>
      <c r="Q184" s="38">
        <f t="shared" ca="1" si="48"/>
        <v>0</v>
      </c>
      <c r="R184" s="28">
        <f t="shared" ca="1" si="49"/>
        <v>-0.74007592986952386</v>
      </c>
    </row>
    <row r="185" spans="1:18">
      <c r="A185" s="89"/>
      <c r="B185" s="89"/>
      <c r="C185" s="89"/>
      <c r="D185" s="90">
        <f t="shared" si="35"/>
        <v>0</v>
      </c>
      <c r="E185" s="90">
        <f t="shared" si="36"/>
        <v>0</v>
      </c>
      <c r="F185" s="38">
        <f t="shared" si="37"/>
        <v>0</v>
      </c>
      <c r="G185" s="38">
        <f t="shared" si="38"/>
        <v>0</v>
      </c>
      <c r="H185" s="38">
        <f t="shared" si="39"/>
        <v>0</v>
      </c>
      <c r="I185" s="38">
        <f t="shared" si="40"/>
        <v>0</v>
      </c>
      <c r="J185" s="38">
        <f t="shared" si="41"/>
        <v>0</v>
      </c>
      <c r="K185" s="38">
        <f t="shared" si="42"/>
        <v>0</v>
      </c>
      <c r="L185" s="38">
        <f t="shared" si="43"/>
        <v>0</v>
      </c>
      <c r="M185" s="38">
        <f t="shared" ca="1" si="44"/>
        <v>0.74007592986952386</v>
      </c>
      <c r="N185" s="38">
        <f t="shared" ca="1" si="45"/>
        <v>0</v>
      </c>
      <c r="O185" s="95">
        <f t="shared" ca="1" si="46"/>
        <v>0</v>
      </c>
      <c r="P185" s="38">
        <f t="shared" ca="1" si="47"/>
        <v>0</v>
      </c>
      <c r="Q185" s="38">
        <f t="shared" ca="1" si="48"/>
        <v>0</v>
      </c>
      <c r="R185" s="28">
        <f t="shared" ca="1" si="49"/>
        <v>-0.74007592986952386</v>
      </c>
    </row>
    <row r="186" spans="1:18">
      <c r="A186" s="89"/>
      <c r="B186" s="89"/>
      <c r="C186" s="89"/>
      <c r="D186" s="90">
        <f t="shared" si="35"/>
        <v>0</v>
      </c>
      <c r="E186" s="90">
        <f t="shared" si="36"/>
        <v>0</v>
      </c>
      <c r="F186" s="38">
        <f t="shared" si="37"/>
        <v>0</v>
      </c>
      <c r="G186" s="38">
        <f t="shared" si="38"/>
        <v>0</v>
      </c>
      <c r="H186" s="38">
        <f t="shared" si="39"/>
        <v>0</v>
      </c>
      <c r="I186" s="38">
        <f t="shared" si="40"/>
        <v>0</v>
      </c>
      <c r="J186" s="38">
        <f t="shared" si="41"/>
        <v>0</v>
      </c>
      <c r="K186" s="38">
        <f t="shared" si="42"/>
        <v>0</v>
      </c>
      <c r="L186" s="38">
        <f t="shared" si="43"/>
        <v>0</v>
      </c>
      <c r="M186" s="38">
        <f t="shared" ca="1" si="44"/>
        <v>0.74007592986952386</v>
      </c>
      <c r="N186" s="38">
        <f t="shared" ca="1" si="45"/>
        <v>0</v>
      </c>
      <c r="O186" s="95">
        <f t="shared" ca="1" si="46"/>
        <v>0</v>
      </c>
      <c r="P186" s="38">
        <f t="shared" ca="1" si="47"/>
        <v>0</v>
      </c>
      <c r="Q186" s="38">
        <f t="shared" ca="1" si="48"/>
        <v>0</v>
      </c>
      <c r="R186" s="28">
        <f t="shared" ca="1" si="49"/>
        <v>-0.74007592986952386</v>
      </c>
    </row>
    <row r="187" spans="1:18">
      <c r="A187" s="89"/>
      <c r="B187" s="89"/>
      <c r="C187" s="89"/>
      <c r="D187" s="90">
        <f t="shared" si="35"/>
        <v>0</v>
      </c>
      <c r="E187" s="90">
        <f t="shared" si="36"/>
        <v>0</v>
      </c>
      <c r="F187" s="38">
        <f t="shared" si="37"/>
        <v>0</v>
      </c>
      <c r="G187" s="38">
        <f t="shared" si="38"/>
        <v>0</v>
      </c>
      <c r="H187" s="38">
        <f t="shared" si="39"/>
        <v>0</v>
      </c>
      <c r="I187" s="38">
        <f t="shared" si="40"/>
        <v>0</v>
      </c>
      <c r="J187" s="38">
        <f t="shared" si="41"/>
        <v>0</v>
      </c>
      <c r="K187" s="38">
        <f t="shared" si="42"/>
        <v>0</v>
      </c>
      <c r="L187" s="38">
        <f t="shared" si="43"/>
        <v>0</v>
      </c>
      <c r="M187" s="38">
        <f t="shared" ca="1" si="44"/>
        <v>0.74007592986952386</v>
      </c>
      <c r="N187" s="38">
        <f t="shared" ca="1" si="45"/>
        <v>0</v>
      </c>
      <c r="O187" s="95">
        <f t="shared" ca="1" si="46"/>
        <v>0</v>
      </c>
      <c r="P187" s="38">
        <f t="shared" ca="1" si="47"/>
        <v>0</v>
      </c>
      <c r="Q187" s="38">
        <f t="shared" ca="1" si="48"/>
        <v>0</v>
      </c>
      <c r="R187" s="28">
        <f t="shared" ca="1" si="49"/>
        <v>-0.74007592986952386</v>
      </c>
    </row>
    <row r="188" spans="1:18">
      <c r="A188" s="89"/>
      <c r="B188" s="89"/>
      <c r="C188" s="89"/>
      <c r="D188" s="90">
        <f t="shared" si="35"/>
        <v>0</v>
      </c>
      <c r="E188" s="90">
        <f t="shared" si="36"/>
        <v>0</v>
      </c>
      <c r="F188" s="38">
        <f t="shared" si="37"/>
        <v>0</v>
      </c>
      <c r="G188" s="38">
        <f t="shared" si="38"/>
        <v>0</v>
      </c>
      <c r="H188" s="38">
        <f t="shared" si="39"/>
        <v>0</v>
      </c>
      <c r="I188" s="38">
        <f t="shared" si="40"/>
        <v>0</v>
      </c>
      <c r="J188" s="38">
        <f t="shared" si="41"/>
        <v>0</v>
      </c>
      <c r="K188" s="38">
        <f t="shared" si="42"/>
        <v>0</v>
      </c>
      <c r="L188" s="38">
        <f t="shared" si="43"/>
        <v>0</v>
      </c>
      <c r="M188" s="38">
        <f t="shared" ca="1" si="44"/>
        <v>0.74007592986952386</v>
      </c>
      <c r="N188" s="38">
        <f t="shared" ca="1" si="45"/>
        <v>0</v>
      </c>
      <c r="O188" s="95">
        <f t="shared" ca="1" si="46"/>
        <v>0</v>
      </c>
      <c r="P188" s="38">
        <f t="shared" ca="1" si="47"/>
        <v>0</v>
      </c>
      <c r="Q188" s="38">
        <f t="shared" ca="1" si="48"/>
        <v>0</v>
      </c>
      <c r="R188" s="28">
        <f t="shared" ca="1" si="49"/>
        <v>-0.74007592986952386</v>
      </c>
    </row>
    <row r="189" spans="1:18">
      <c r="A189" s="89"/>
      <c r="B189" s="89"/>
      <c r="C189" s="89"/>
      <c r="D189" s="90">
        <f t="shared" si="35"/>
        <v>0</v>
      </c>
      <c r="E189" s="90">
        <f t="shared" si="36"/>
        <v>0</v>
      </c>
      <c r="F189" s="38">
        <f t="shared" si="37"/>
        <v>0</v>
      </c>
      <c r="G189" s="38">
        <f t="shared" si="38"/>
        <v>0</v>
      </c>
      <c r="H189" s="38">
        <f t="shared" si="39"/>
        <v>0</v>
      </c>
      <c r="I189" s="38">
        <f t="shared" si="40"/>
        <v>0</v>
      </c>
      <c r="J189" s="38">
        <f t="shared" si="41"/>
        <v>0</v>
      </c>
      <c r="K189" s="38">
        <f t="shared" si="42"/>
        <v>0</v>
      </c>
      <c r="L189" s="38">
        <f t="shared" si="43"/>
        <v>0</v>
      </c>
      <c r="M189" s="38">
        <f t="shared" ca="1" si="44"/>
        <v>0.74007592986952386</v>
      </c>
      <c r="N189" s="38">
        <f t="shared" ca="1" si="45"/>
        <v>0</v>
      </c>
      <c r="O189" s="95">
        <f t="shared" ca="1" si="46"/>
        <v>0</v>
      </c>
      <c r="P189" s="38">
        <f t="shared" ca="1" si="47"/>
        <v>0</v>
      </c>
      <c r="Q189" s="38">
        <f t="shared" ca="1" si="48"/>
        <v>0</v>
      </c>
      <c r="R189" s="28">
        <f t="shared" ca="1" si="49"/>
        <v>-0.74007592986952386</v>
      </c>
    </row>
    <row r="190" spans="1:18">
      <c r="A190" s="89"/>
      <c r="B190" s="89"/>
      <c r="C190" s="89"/>
      <c r="D190" s="90">
        <f t="shared" si="35"/>
        <v>0</v>
      </c>
      <c r="E190" s="90">
        <f t="shared" si="36"/>
        <v>0</v>
      </c>
      <c r="F190" s="38">
        <f t="shared" si="37"/>
        <v>0</v>
      </c>
      <c r="G190" s="38">
        <f t="shared" si="38"/>
        <v>0</v>
      </c>
      <c r="H190" s="38">
        <f t="shared" si="39"/>
        <v>0</v>
      </c>
      <c r="I190" s="38">
        <f t="shared" si="40"/>
        <v>0</v>
      </c>
      <c r="J190" s="38">
        <f t="shared" si="41"/>
        <v>0</v>
      </c>
      <c r="K190" s="38">
        <f t="shared" si="42"/>
        <v>0</v>
      </c>
      <c r="L190" s="38">
        <f t="shared" si="43"/>
        <v>0</v>
      </c>
      <c r="M190" s="38">
        <f t="shared" ca="1" si="44"/>
        <v>0.74007592986952386</v>
      </c>
      <c r="N190" s="38">
        <f t="shared" ca="1" si="45"/>
        <v>0</v>
      </c>
      <c r="O190" s="95">
        <f t="shared" ca="1" si="46"/>
        <v>0</v>
      </c>
      <c r="P190" s="38">
        <f t="shared" ca="1" si="47"/>
        <v>0</v>
      </c>
      <c r="Q190" s="38">
        <f t="shared" ca="1" si="48"/>
        <v>0</v>
      </c>
      <c r="R190" s="28">
        <f t="shared" ca="1" si="49"/>
        <v>-0.74007592986952386</v>
      </c>
    </row>
    <row r="191" spans="1:18">
      <c r="A191" s="89"/>
      <c r="B191" s="89"/>
      <c r="C191" s="89"/>
      <c r="D191" s="90">
        <f t="shared" si="35"/>
        <v>0</v>
      </c>
      <c r="E191" s="90">
        <f t="shared" si="36"/>
        <v>0</v>
      </c>
      <c r="F191" s="38">
        <f t="shared" si="37"/>
        <v>0</v>
      </c>
      <c r="G191" s="38">
        <f t="shared" si="38"/>
        <v>0</v>
      </c>
      <c r="H191" s="38">
        <f t="shared" si="39"/>
        <v>0</v>
      </c>
      <c r="I191" s="38">
        <f t="shared" si="40"/>
        <v>0</v>
      </c>
      <c r="J191" s="38">
        <f t="shared" si="41"/>
        <v>0</v>
      </c>
      <c r="K191" s="38">
        <f t="shared" si="42"/>
        <v>0</v>
      </c>
      <c r="L191" s="38">
        <f t="shared" si="43"/>
        <v>0</v>
      </c>
      <c r="M191" s="38">
        <f t="shared" ca="1" si="44"/>
        <v>0.74007592986952386</v>
      </c>
      <c r="N191" s="38">
        <f t="shared" ca="1" si="45"/>
        <v>0</v>
      </c>
      <c r="O191" s="95">
        <f t="shared" ca="1" si="46"/>
        <v>0</v>
      </c>
      <c r="P191" s="38">
        <f t="shared" ca="1" si="47"/>
        <v>0</v>
      </c>
      <c r="Q191" s="38">
        <f t="shared" ca="1" si="48"/>
        <v>0</v>
      </c>
      <c r="R191" s="28">
        <f t="shared" ca="1" si="49"/>
        <v>-0.74007592986952386</v>
      </c>
    </row>
    <row r="192" spans="1:18">
      <c r="A192" s="89"/>
      <c r="B192" s="89"/>
      <c r="C192" s="89"/>
      <c r="D192" s="90">
        <f t="shared" si="35"/>
        <v>0</v>
      </c>
      <c r="E192" s="90">
        <f t="shared" si="36"/>
        <v>0</v>
      </c>
      <c r="F192" s="38">
        <f t="shared" si="37"/>
        <v>0</v>
      </c>
      <c r="G192" s="38">
        <f t="shared" si="38"/>
        <v>0</v>
      </c>
      <c r="H192" s="38">
        <f t="shared" si="39"/>
        <v>0</v>
      </c>
      <c r="I192" s="38">
        <f t="shared" si="40"/>
        <v>0</v>
      </c>
      <c r="J192" s="38">
        <f t="shared" si="41"/>
        <v>0</v>
      </c>
      <c r="K192" s="38">
        <f t="shared" si="42"/>
        <v>0</v>
      </c>
      <c r="L192" s="38">
        <f t="shared" si="43"/>
        <v>0</v>
      </c>
      <c r="M192" s="38">
        <f t="shared" ca="1" si="44"/>
        <v>0.74007592986952386</v>
      </c>
      <c r="N192" s="38">
        <f t="shared" ca="1" si="45"/>
        <v>0</v>
      </c>
      <c r="O192" s="95">
        <f t="shared" ca="1" si="46"/>
        <v>0</v>
      </c>
      <c r="P192" s="38">
        <f t="shared" ca="1" si="47"/>
        <v>0</v>
      </c>
      <c r="Q192" s="38">
        <f t="shared" ca="1" si="48"/>
        <v>0</v>
      </c>
      <c r="R192" s="28">
        <f t="shared" ca="1" si="49"/>
        <v>-0.74007592986952386</v>
      </c>
    </row>
    <row r="193" spans="1:18">
      <c r="A193" s="89"/>
      <c r="B193" s="89"/>
      <c r="C193" s="89"/>
      <c r="D193" s="90">
        <f t="shared" si="35"/>
        <v>0</v>
      </c>
      <c r="E193" s="90">
        <f t="shared" si="36"/>
        <v>0</v>
      </c>
      <c r="F193" s="38">
        <f t="shared" si="37"/>
        <v>0</v>
      </c>
      <c r="G193" s="38">
        <f t="shared" si="38"/>
        <v>0</v>
      </c>
      <c r="H193" s="38">
        <f t="shared" si="39"/>
        <v>0</v>
      </c>
      <c r="I193" s="38">
        <f t="shared" si="40"/>
        <v>0</v>
      </c>
      <c r="J193" s="38">
        <f t="shared" si="41"/>
        <v>0</v>
      </c>
      <c r="K193" s="38">
        <f t="shared" si="42"/>
        <v>0</v>
      </c>
      <c r="L193" s="38">
        <f t="shared" si="43"/>
        <v>0</v>
      </c>
      <c r="M193" s="38">
        <f t="shared" ca="1" si="44"/>
        <v>0.74007592986952386</v>
      </c>
      <c r="N193" s="38">
        <f t="shared" ca="1" si="45"/>
        <v>0</v>
      </c>
      <c r="O193" s="95">
        <f t="shared" ca="1" si="46"/>
        <v>0</v>
      </c>
      <c r="P193" s="38">
        <f t="shared" ca="1" si="47"/>
        <v>0</v>
      </c>
      <c r="Q193" s="38">
        <f t="shared" ca="1" si="48"/>
        <v>0</v>
      </c>
      <c r="R193" s="28">
        <f t="shared" ca="1" si="49"/>
        <v>-0.74007592986952386</v>
      </c>
    </row>
    <row r="194" spans="1:18">
      <c r="A194" s="89"/>
      <c r="B194" s="89"/>
      <c r="C194" s="89"/>
      <c r="D194" s="90">
        <f t="shared" si="35"/>
        <v>0</v>
      </c>
      <c r="E194" s="90">
        <f t="shared" si="36"/>
        <v>0</v>
      </c>
      <c r="F194" s="38">
        <f t="shared" si="37"/>
        <v>0</v>
      </c>
      <c r="G194" s="38">
        <f t="shared" si="38"/>
        <v>0</v>
      </c>
      <c r="H194" s="38">
        <f t="shared" si="39"/>
        <v>0</v>
      </c>
      <c r="I194" s="38">
        <f t="shared" si="40"/>
        <v>0</v>
      </c>
      <c r="J194" s="38">
        <f t="shared" si="41"/>
        <v>0</v>
      </c>
      <c r="K194" s="38">
        <f t="shared" si="42"/>
        <v>0</v>
      </c>
      <c r="L194" s="38">
        <f t="shared" si="43"/>
        <v>0</v>
      </c>
      <c r="M194" s="38">
        <f t="shared" ca="1" si="44"/>
        <v>0.74007592986952386</v>
      </c>
      <c r="N194" s="38">
        <f t="shared" ca="1" si="45"/>
        <v>0</v>
      </c>
      <c r="O194" s="95">
        <f t="shared" ca="1" si="46"/>
        <v>0</v>
      </c>
      <c r="P194" s="38">
        <f t="shared" ca="1" si="47"/>
        <v>0</v>
      </c>
      <c r="Q194" s="38">
        <f t="shared" ca="1" si="48"/>
        <v>0</v>
      </c>
      <c r="R194" s="28">
        <f t="shared" ca="1" si="49"/>
        <v>-0.74007592986952386</v>
      </c>
    </row>
    <row r="195" spans="1:18">
      <c r="A195" s="89"/>
      <c r="B195" s="89"/>
      <c r="C195" s="89"/>
      <c r="D195" s="90">
        <f t="shared" si="35"/>
        <v>0</v>
      </c>
      <c r="E195" s="90">
        <f t="shared" si="36"/>
        <v>0</v>
      </c>
      <c r="F195" s="38">
        <f t="shared" si="37"/>
        <v>0</v>
      </c>
      <c r="G195" s="38">
        <f t="shared" si="38"/>
        <v>0</v>
      </c>
      <c r="H195" s="38">
        <f t="shared" si="39"/>
        <v>0</v>
      </c>
      <c r="I195" s="38">
        <f t="shared" si="40"/>
        <v>0</v>
      </c>
      <c r="J195" s="38">
        <f t="shared" si="41"/>
        <v>0</v>
      </c>
      <c r="K195" s="38">
        <f t="shared" si="42"/>
        <v>0</v>
      </c>
      <c r="L195" s="38">
        <f t="shared" si="43"/>
        <v>0</v>
      </c>
      <c r="M195" s="38">
        <f t="shared" ca="1" si="44"/>
        <v>0.74007592986952386</v>
      </c>
      <c r="N195" s="38">
        <f t="shared" ca="1" si="45"/>
        <v>0</v>
      </c>
      <c r="O195" s="95">
        <f t="shared" ca="1" si="46"/>
        <v>0</v>
      </c>
      <c r="P195" s="38">
        <f t="shared" ca="1" si="47"/>
        <v>0</v>
      </c>
      <c r="Q195" s="38">
        <f t="shared" ca="1" si="48"/>
        <v>0</v>
      </c>
      <c r="R195" s="28">
        <f t="shared" ca="1" si="49"/>
        <v>-0.74007592986952386</v>
      </c>
    </row>
    <row r="196" spans="1:18">
      <c r="A196" s="89"/>
      <c r="B196" s="89"/>
      <c r="C196" s="89"/>
      <c r="D196" s="90">
        <f t="shared" si="35"/>
        <v>0</v>
      </c>
      <c r="E196" s="90">
        <f t="shared" si="36"/>
        <v>0</v>
      </c>
      <c r="F196" s="38">
        <f t="shared" si="37"/>
        <v>0</v>
      </c>
      <c r="G196" s="38">
        <f t="shared" si="38"/>
        <v>0</v>
      </c>
      <c r="H196" s="38">
        <f t="shared" si="39"/>
        <v>0</v>
      </c>
      <c r="I196" s="38">
        <f t="shared" si="40"/>
        <v>0</v>
      </c>
      <c r="J196" s="38">
        <f t="shared" si="41"/>
        <v>0</v>
      </c>
      <c r="K196" s="38">
        <f t="shared" si="42"/>
        <v>0</v>
      </c>
      <c r="L196" s="38">
        <f t="shared" si="43"/>
        <v>0</v>
      </c>
      <c r="M196" s="38">
        <f t="shared" ca="1" si="44"/>
        <v>0.74007592986952386</v>
      </c>
      <c r="N196" s="38">
        <f t="shared" ca="1" si="45"/>
        <v>0</v>
      </c>
      <c r="O196" s="95">
        <f t="shared" ca="1" si="46"/>
        <v>0</v>
      </c>
      <c r="P196" s="38">
        <f t="shared" ca="1" si="47"/>
        <v>0</v>
      </c>
      <c r="Q196" s="38">
        <f t="shared" ca="1" si="48"/>
        <v>0</v>
      </c>
      <c r="R196" s="28">
        <f t="shared" ca="1" si="49"/>
        <v>-0.74007592986952386</v>
      </c>
    </row>
    <row r="197" spans="1:18">
      <c r="A197" s="89"/>
      <c r="B197" s="89"/>
      <c r="C197" s="89"/>
      <c r="D197" s="90">
        <f t="shared" si="35"/>
        <v>0</v>
      </c>
      <c r="E197" s="90">
        <f t="shared" si="36"/>
        <v>0</v>
      </c>
      <c r="F197" s="38">
        <f t="shared" si="37"/>
        <v>0</v>
      </c>
      <c r="G197" s="38">
        <f t="shared" si="38"/>
        <v>0</v>
      </c>
      <c r="H197" s="38">
        <f t="shared" si="39"/>
        <v>0</v>
      </c>
      <c r="I197" s="38">
        <f t="shared" si="40"/>
        <v>0</v>
      </c>
      <c r="J197" s="38">
        <f t="shared" si="41"/>
        <v>0</v>
      </c>
      <c r="K197" s="38">
        <f t="shared" si="42"/>
        <v>0</v>
      </c>
      <c r="L197" s="38">
        <f t="shared" si="43"/>
        <v>0</v>
      </c>
      <c r="M197" s="38">
        <f t="shared" ca="1" si="44"/>
        <v>0.74007592986952386</v>
      </c>
      <c r="N197" s="38">
        <f t="shared" ca="1" si="45"/>
        <v>0</v>
      </c>
      <c r="O197" s="95">
        <f t="shared" ca="1" si="46"/>
        <v>0</v>
      </c>
      <c r="P197" s="38">
        <f t="shared" ca="1" si="47"/>
        <v>0</v>
      </c>
      <c r="Q197" s="38">
        <f t="shared" ca="1" si="48"/>
        <v>0</v>
      </c>
      <c r="R197" s="28">
        <f t="shared" ca="1" si="49"/>
        <v>-0.74007592986952386</v>
      </c>
    </row>
    <row r="198" spans="1:18">
      <c r="A198" s="89"/>
      <c r="B198" s="89"/>
      <c r="C198" s="89"/>
      <c r="D198" s="90">
        <f t="shared" si="35"/>
        <v>0</v>
      </c>
      <c r="E198" s="90">
        <f t="shared" si="36"/>
        <v>0</v>
      </c>
      <c r="F198" s="38">
        <f t="shared" si="37"/>
        <v>0</v>
      </c>
      <c r="G198" s="38">
        <f t="shared" si="38"/>
        <v>0</v>
      </c>
      <c r="H198" s="38">
        <f t="shared" si="39"/>
        <v>0</v>
      </c>
      <c r="I198" s="38">
        <f t="shared" si="40"/>
        <v>0</v>
      </c>
      <c r="J198" s="38">
        <f t="shared" si="41"/>
        <v>0</v>
      </c>
      <c r="K198" s="38">
        <f t="shared" si="42"/>
        <v>0</v>
      </c>
      <c r="L198" s="38">
        <f t="shared" si="43"/>
        <v>0</v>
      </c>
      <c r="M198" s="38">
        <f t="shared" ca="1" si="44"/>
        <v>0.74007592986952386</v>
      </c>
      <c r="N198" s="38">
        <f t="shared" ca="1" si="45"/>
        <v>0</v>
      </c>
      <c r="O198" s="95">
        <f t="shared" ca="1" si="46"/>
        <v>0</v>
      </c>
      <c r="P198" s="38">
        <f t="shared" ca="1" si="47"/>
        <v>0</v>
      </c>
      <c r="Q198" s="38">
        <f t="shared" ca="1" si="48"/>
        <v>0</v>
      </c>
      <c r="R198" s="28">
        <f t="shared" ca="1" si="49"/>
        <v>-0.74007592986952386</v>
      </c>
    </row>
    <row r="199" spans="1:18">
      <c r="A199" s="89"/>
      <c r="B199" s="89"/>
      <c r="C199" s="89"/>
      <c r="D199" s="90">
        <f t="shared" si="35"/>
        <v>0</v>
      </c>
      <c r="E199" s="90">
        <f t="shared" si="36"/>
        <v>0</v>
      </c>
      <c r="F199" s="38">
        <f t="shared" si="37"/>
        <v>0</v>
      </c>
      <c r="G199" s="38">
        <f t="shared" si="38"/>
        <v>0</v>
      </c>
      <c r="H199" s="38">
        <f t="shared" si="39"/>
        <v>0</v>
      </c>
      <c r="I199" s="38">
        <f t="shared" si="40"/>
        <v>0</v>
      </c>
      <c r="J199" s="38">
        <f t="shared" si="41"/>
        <v>0</v>
      </c>
      <c r="K199" s="38">
        <f t="shared" si="42"/>
        <v>0</v>
      </c>
      <c r="L199" s="38">
        <f t="shared" si="43"/>
        <v>0</v>
      </c>
      <c r="M199" s="38">
        <f t="shared" ca="1" si="44"/>
        <v>0.74007592986952386</v>
      </c>
      <c r="N199" s="38">
        <f t="shared" ca="1" si="45"/>
        <v>0</v>
      </c>
      <c r="O199" s="95">
        <f t="shared" ca="1" si="46"/>
        <v>0</v>
      </c>
      <c r="P199" s="38">
        <f t="shared" ca="1" si="47"/>
        <v>0</v>
      </c>
      <c r="Q199" s="38">
        <f t="shared" ca="1" si="48"/>
        <v>0</v>
      </c>
      <c r="R199" s="28">
        <f t="shared" ca="1" si="49"/>
        <v>-0.74007592986952386</v>
      </c>
    </row>
    <row r="200" spans="1:18">
      <c r="A200" s="89"/>
      <c r="B200" s="89"/>
      <c r="C200" s="89"/>
      <c r="D200" s="90">
        <f t="shared" si="35"/>
        <v>0</v>
      </c>
      <c r="E200" s="90">
        <f t="shared" si="36"/>
        <v>0</v>
      </c>
      <c r="F200" s="38">
        <f t="shared" si="37"/>
        <v>0</v>
      </c>
      <c r="G200" s="38">
        <f t="shared" si="38"/>
        <v>0</v>
      </c>
      <c r="H200" s="38">
        <f t="shared" si="39"/>
        <v>0</v>
      </c>
      <c r="I200" s="38">
        <f t="shared" si="40"/>
        <v>0</v>
      </c>
      <c r="J200" s="38">
        <f t="shared" si="41"/>
        <v>0</v>
      </c>
      <c r="K200" s="38">
        <f t="shared" si="42"/>
        <v>0</v>
      </c>
      <c r="L200" s="38">
        <f t="shared" si="43"/>
        <v>0</v>
      </c>
      <c r="M200" s="38">
        <f t="shared" ca="1" si="44"/>
        <v>0.74007592986952386</v>
      </c>
      <c r="N200" s="38">
        <f t="shared" ca="1" si="45"/>
        <v>0</v>
      </c>
      <c r="O200" s="95">
        <f t="shared" ca="1" si="46"/>
        <v>0</v>
      </c>
      <c r="P200" s="38">
        <f t="shared" ca="1" si="47"/>
        <v>0</v>
      </c>
      <c r="Q200" s="38">
        <f t="shared" ca="1" si="48"/>
        <v>0</v>
      </c>
      <c r="R200" s="28">
        <f t="shared" ca="1" si="49"/>
        <v>-0.74007592986952386</v>
      </c>
    </row>
    <row r="201" spans="1:18">
      <c r="A201" s="89"/>
      <c r="B201" s="89"/>
      <c r="C201" s="89"/>
      <c r="D201" s="90">
        <f t="shared" si="35"/>
        <v>0</v>
      </c>
      <c r="E201" s="90">
        <f t="shared" si="36"/>
        <v>0</v>
      </c>
      <c r="F201" s="38">
        <f t="shared" si="37"/>
        <v>0</v>
      </c>
      <c r="G201" s="38">
        <f t="shared" si="38"/>
        <v>0</v>
      </c>
      <c r="H201" s="38">
        <f t="shared" si="39"/>
        <v>0</v>
      </c>
      <c r="I201" s="38">
        <f t="shared" si="40"/>
        <v>0</v>
      </c>
      <c r="J201" s="38">
        <f t="shared" si="41"/>
        <v>0</v>
      </c>
      <c r="K201" s="38">
        <f t="shared" si="42"/>
        <v>0</v>
      </c>
      <c r="L201" s="38">
        <f t="shared" si="43"/>
        <v>0</v>
      </c>
      <c r="M201" s="38">
        <f t="shared" ca="1" si="44"/>
        <v>0.74007592986952386</v>
      </c>
      <c r="N201" s="38">
        <f t="shared" ca="1" si="45"/>
        <v>0</v>
      </c>
      <c r="O201" s="95">
        <f t="shared" ca="1" si="46"/>
        <v>0</v>
      </c>
      <c r="P201" s="38">
        <f t="shared" ca="1" si="47"/>
        <v>0</v>
      </c>
      <c r="Q201" s="38">
        <f t="shared" ca="1" si="48"/>
        <v>0</v>
      </c>
      <c r="R201" s="28">
        <f t="shared" ca="1" si="49"/>
        <v>-0.74007592986952386</v>
      </c>
    </row>
    <row r="202" spans="1:18">
      <c r="A202" s="89"/>
      <c r="B202" s="89"/>
      <c r="C202" s="89"/>
      <c r="D202" s="90">
        <f t="shared" si="35"/>
        <v>0</v>
      </c>
      <c r="E202" s="90">
        <f t="shared" si="36"/>
        <v>0</v>
      </c>
      <c r="F202" s="38">
        <f t="shared" si="37"/>
        <v>0</v>
      </c>
      <c r="G202" s="38">
        <f t="shared" si="38"/>
        <v>0</v>
      </c>
      <c r="H202" s="38">
        <f t="shared" si="39"/>
        <v>0</v>
      </c>
      <c r="I202" s="38">
        <f t="shared" si="40"/>
        <v>0</v>
      </c>
      <c r="J202" s="38">
        <f t="shared" si="41"/>
        <v>0</v>
      </c>
      <c r="K202" s="38">
        <f t="shared" si="42"/>
        <v>0</v>
      </c>
      <c r="L202" s="38">
        <f t="shared" si="43"/>
        <v>0</v>
      </c>
      <c r="M202" s="38">
        <f t="shared" ca="1" si="44"/>
        <v>0.74007592986952386</v>
      </c>
      <c r="N202" s="38">
        <f t="shared" ca="1" si="45"/>
        <v>0</v>
      </c>
      <c r="O202" s="95">
        <f t="shared" ca="1" si="46"/>
        <v>0</v>
      </c>
      <c r="P202" s="38">
        <f t="shared" ca="1" si="47"/>
        <v>0</v>
      </c>
      <c r="Q202" s="38">
        <f t="shared" ca="1" si="48"/>
        <v>0</v>
      </c>
      <c r="R202" s="28">
        <f t="shared" ca="1" si="49"/>
        <v>-0.74007592986952386</v>
      </c>
    </row>
    <row r="203" spans="1:18">
      <c r="A203" s="89"/>
      <c r="B203" s="89"/>
      <c r="C203" s="89"/>
      <c r="D203" s="90">
        <f t="shared" si="35"/>
        <v>0</v>
      </c>
      <c r="E203" s="90">
        <f t="shared" si="36"/>
        <v>0</v>
      </c>
      <c r="F203" s="38">
        <f t="shared" si="37"/>
        <v>0</v>
      </c>
      <c r="G203" s="38">
        <f t="shared" si="38"/>
        <v>0</v>
      </c>
      <c r="H203" s="38">
        <f t="shared" si="39"/>
        <v>0</v>
      </c>
      <c r="I203" s="38">
        <f t="shared" si="40"/>
        <v>0</v>
      </c>
      <c r="J203" s="38">
        <f t="shared" si="41"/>
        <v>0</v>
      </c>
      <c r="K203" s="38">
        <f t="shared" si="42"/>
        <v>0</v>
      </c>
      <c r="L203" s="38">
        <f t="shared" si="43"/>
        <v>0</v>
      </c>
      <c r="M203" s="38">
        <f t="shared" ca="1" si="44"/>
        <v>0.74007592986952386</v>
      </c>
      <c r="N203" s="38">
        <f t="shared" ca="1" si="45"/>
        <v>0</v>
      </c>
      <c r="O203" s="95">
        <f t="shared" ca="1" si="46"/>
        <v>0</v>
      </c>
      <c r="P203" s="38">
        <f t="shared" ca="1" si="47"/>
        <v>0</v>
      </c>
      <c r="Q203" s="38">
        <f t="shared" ca="1" si="48"/>
        <v>0</v>
      </c>
      <c r="R203" s="28">
        <f t="shared" ca="1" si="49"/>
        <v>-0.74007592986952386</v>
      </c>
    </row>
    <row r="204" spans="1:18">
      <c r="A204" s="89"/>
      <c r="B204" s="89"/>
      <c r="C204" s="89"/>
      <c r="D204" s="90">
        <f t="shared" si="35"/>
        <v>0</v>
      </c>
      <c r="E204" s="90">
        <f t="shared" si="36"/>
        <v>0</v>
      </c>
      <c r="F204" s="38">
        <f t="shared" si="37"/>
        <v>0</v>
      </c>
      <c r="G204" s="38">
        <f t="shared" si="38"/>
        <v>0</v>
      </c>
      <c r="H204" s="38">
        <f t="shared" si="39"/>
        <v>0</v>
      </c>
      <c r="I204" s="38">
        <f t="shared" si="40"/>
        <v>0</v>
      </c>
      <c r="J204" s="38">
        <f t="shared" si="41"/>
        <v>0</v>
      </c>
      <c r="K204" s="38">
        <f t="shared" si="42"/>
        <v>0</v>
      </c>
      <c r="L204" s="38">
        <f t="shared" si="43"/>
        <v>0</v>
      </c>
      <c r="M204" s="38">
        <f t="shared" ca="1" si="44"/>
        <v>0.74007592986952386</v>
      </c>
      <c r="N204" s="38">
        <f t="shared" ca="1" si="45"/>
        <v>0</v>
      </c>
      <c r="O204" s="95">
        <f t="shared" ca="1" si="46"/>
        <v>0</v>
      </c>
      <c r="P204" s="38">
        <f t="shared" ca="1" si="47"/>
        <v>0</v>
      </c>
      <c r="Q204" s="38">
        <f t="shared" ca="1" si="48"/>
        <v>0</v>
      </c>
      <c r="R204" s="28">
        <f t="shared" ca="1" si="49"/>
        <v>-0.74007592986952386</v>
      </c>
    </row>
    <row r="205" spans="1:18">
      <c r="A205" s="89"/>
      <c r="B205" s="89"/>
      <c r="C205" s="89"/>
      <c r="D205" s="90">
        <f t="shared" si="35"/>
        <v>0</v>
      </c>
      <c r="E205" s="90">
        <f t="shared" si="36"/>
        <v>0</v>
      </c>
      <c r="F205" s="38">
        <f t="shared" si="37"/>
        <v>0</v>
      </c>
      <c r="G205" s="38">
        <f t="shared" si="38"/>
        <v>0</v>
      </c>
      <c r="H205" s="38">
        <f t="shared" si="39"/>
        <v>0</v>
      </c>
      <c r="I205" s="38">
        <f t="shared" si="40"/>
        <v>0</v>
      </c>
      <c r="J205" s="38">
        <f t="shared" si="41"/>
        <v>0</v>
      </c>
      <c r="K205" s="38">
        <f t="shared" si="42"/>
        <v>0</v>
      </c>
      <c r="L205" s="38">
        <f t="shared" si="43"/>
        <v>0</v>
      </c>
      <c r="M205" s="38">
        <f t="shared" ca="1" si="44"/>
        <v>0.74007592986952386</v>
      </c>
      <c r="N205" s="38">
        <f t="shared" ca="1" si="45"/>
        <v>0</v>
      </c>
      <c r="O205" s="95">
        <f t="shared" ca="1" si="46"/>
        <v>0</v>
      </c>
      <c r="P205" s="38">
        <f t="shared" ca="1" si="47"/>
        <v>0</v>
      </c>
      <c r="Q205" s="38">
        <f t="shared" ca="1" si="48"/>
        <v>0</v>
      </c>
      <c r="R205" s="28">
        <f t="shared" ca="1" si="49"/>
        <v>-0.74007592986952386</v>
      </c>
    </row>
    <row r="206" spans="1:18">
      <c r="A206" s="89"/>
      <c r="B206" s="89"/>
      <c r="C206" s="89"/>
      <c r="D206" s="90">
        <f t="shared" si="35"/>
        <v>0</v>
      </c>
      <c r="E206" s="90">
        <f t="shared" si="36"/>
        <v>0</v>
      </c>
      <c r="F206" s="38">
        <f t="shared" si="37"/>
        <v>0</v>
      </c>
      <c r="G206" s="38">
        <f t="shared" si="38"/>
        <v>0</v>
      </c>
      <c r="H206" s="38">
        <f t="shared" si="39"/>
        <v>0</v>
      </c>
      <c r="I206" s="38">
        <f t="shared" si="40"/>
        <v>0</v>
      </c>
      <c r="J206" s="38">
        <f t="shared" si="41"/>
        <v>0</v>
      </c>
      <c r="K206" s="38">
        <f t="shared" si="42"/>
        <v>0</v>
      </c>
      <c r="L206" s="38">
        <f t="shared" si="43"/>
        <v>0</v>
      </c>
      <c r="M206" s="38">
        <f t="shared" ca="1" si="44"/>
        <v>0.74007592986952386</v>
      </c>
      <c r="N206" s="38">
        <f t="shared" ca="1" si="45"/>
        <v>0</v>
      </c>
      <c r="O206" s="95">
        <f t="shared" ca="1" si="46"/>
        <v>0</v>
      </c>
      <c r="P206" s="38">
        <f t="shared" ca="1" si="47"/>
        <v>0</v>
      </c>
      <c r="Q206" s="38">
        <f t="shared" ca="1" si="48"/>
        <v>0</v>
      </c>
      <c r="R206" s="28">
        <f t="shared" ca="1" si="49"/>
        <v>-0.74007592986952386</v>
      </c>
    </row>
    <row r="207" spans="1:18">
      <c r="A207" s="89"/>
      <c r="B207" s="89"/>
      <c r="C207" s="89"/>
      <c r="D207" s="90">
        <f t="shared" si="35"/>
        <v>0</v>
      </c>
      <c r="E207" s="90">
        <f t="shared" si="36"/>
        <v>0</v>
      </c>
      <c r="F207" s="38">
        <f t="shared" si="37"/>
        <v>0</v>
      </c>
      <c r="G207" s="38">
        <f t="shared" si="38"/>
        <v>0</v>
      </c>
      <c r="H207" s="38">
        <f t="shared" si="39"/>
        <v>0</v>
      </c>
      <c r="I207" s="38">
        <f t="shared" si="40"/>
        <v>0</v>
      </c>
      <c r="J207" s="38">
        <f t="shared" si="41"/>
        <v>0</v>
      </c>
      <c r="K207" s="38">
        <f t="shared" si="42"/>
        <v>0</v>
      </c>
      <c r="L207" s="38">
        <f t="shared" si="43"/>
        <v>0</v>
      </c>
      <c r="M207" s="38">
        <f t="shared" ca="1" si="44"/>
        <v>0.74007592986952386</v>
      </c>
      <c r="N207" s="38">
        <f t="shared" ca="1" si="45"/>
        <v>0</v>
      </c>
      <c r="O207" s="95">
        <f t="shared" ca="1" si="46"/>
        <v>0</v>
      </c>
      <c r="P207" s="38">
        <f t="shared" ca="1" si="47"/>
        <v>0</v>
      </c>
      <c r="Q207" s="38">
        <f t="shared" ca="1" si="48"/>
        <v>0</v>
      </c>
      <c r="R207" s="28">
        <f t="shared" ca="1" si="49"/>
        <v>-0.74007592986952386</v>
      </c>
    </row>
    <row r="208" spans="1:18">
      <c r="A208" s="89"/>
      <c r="B208" s="89"/>
      <c r="C208" s="89"/>
      <c r="D208" s="90">
        <f t="shared" si="35"/>
        <v>0</v>
      </c>
      <c r="E208" s="90">
        <f t="shared" si="36"/>
        <v>0</v>
      </c>
      <c r="F208" s="38">
        <f t="shared" si="37"/>
        <v>0</v>
      </c>
      <c r="G208" s="38">
        <f t="shared" si="38"/>
        <v>0</v>
      </c>
      <c r="H208" s="38">
        <f t="shared" si="39"/>
        <v>0</v>
      </c>
      <c r="I208" s="38">
        <f t="shared" si="40"/>
        <v>0</v>
      </c>
      <c r="J208" s="38">
        <f t="shared" si="41"/>
        <v>0</v>
      </c>
      <c r="K208" s="38">
        <f t="shared" si="42"/>
        <v>0</v>
      </c>
      <c r="L208" s="38">
        <f t="shared" si="43"/>
        <v>0</v>
      </c>
      <c r="M208" s="38">
        <f t="shared" ca="1" si="44"/>
        <v>0.74007592986952386</v>
      </c>
      <c r="N208" s="38">
        <f t="shared" ca="1" si="45"/>
        <v>0</v>
      </c>
      <c r="O208" s="95">
        <f t="shared" ca="1" si="46"/>
        <v>0</v>
      </c>
      <c r="P208" s="38">
        <f t="shared" ca="1" si="47"/>
        <v>0</v>
      </c>
      <c r="Q208" s="38">
        <f t="shared" ca="1" si="48"/>
        <v>0</v>
      </c>
      <c r="R208" s="28">
        <f t="shared" ca="1" si="49"/>
        <v>-0.74007592986952386</v>
      </c>
    </row>
    <row r="209" spans="1:18">
      <c r="A209" s="89"/>
      <c r="B209" s="89"/>
      <c r="C209" s="89"/>
      <c r="D209" s="90">
        <f t="shared" si="35"/>
        <v>0</v>
      </c>
      <c r="E209" s="90">
        <f t="shared" si="36"/>
        <v>0</v>
      </c>
      <c r="F209" s="38">
        <f t="shared" si="37"/>
        <v>0</v>
      </c>
      <c r="G209" s="38">
        <f t="shared" si="38"/>
        <v>0</v>
      </c>
      <c r="H209" s="38">
        <f t="shared" si="39"/>
        <v>0</v>
      </c>
      <c r="I209" s="38">
        <f t="shared" si="40"/>
        <v>0</v>
      </c>
      <c r="J209" s="38">
        <f t="shared" si="41"/>
        <v>0</v>
      </c>
      <c r="K209" s="38">
        <f t="shared" si="42"/>
        <v>0</v>
      </c>
      <c r="L209" s="38">
        <f t="shared" si="43"/>
        <v>0</v>
      </c>
      <c r="M209" s="38">
        <f t="shared" ca="1" si="44"/>
        <v>0.74007592986952386</v>
      </c>
      <c r="N209" s="38">
        <f t="shared" ca="1" si="45"/>
        <v>0</v>
      </c>
      <c r="O209" s="95">
        <f t="shared" ca="1" si="46"/>
        <v>0</v>
      </c>
      <c r="P209" s="38">
        <f t="shared" ca="1" si="47"/>
        <v>0</v>
      </c>
      <c r="Q209" s="38">
        <f t="shared" ca="1" si="48"/>
        <v>0</v>
      </c>
      <c r="R209" s="28">
        <f t="shared" ca="1" si="49"/>
        <v>-0.74007592986952386</v>
      </c>
    </row>
    <row r="210" spans="1:18">
      <c r="A210" s="89"/>
      <c r="B210" s="89"/>
      <c r="C210" s="89"/>
      <c r="D210" s="90">
        <f t="shared" si="35"/>
        <v>0</v>
      </c>
      <c r="E210" s="90">
        <f t="shared" si="36"/>
        <v>0</v>
      </c>
      <c r="F210" s="38">
        <f t="shared" si="37"/>
        <v>0</v>
      </c>
      <c r="G210" s="38">
        <f t="shared" si="38"/>
        <v>0</v>
      </c>
      <c r="H210" s="38">
        <f t="shared" si="39"/>
        <v>0</v>
      </c>
      <c r="I210" s="38">
        <f t="shared" si="40"/>
        <v>0</v>
      </c>
      <c r="J210" s="38">
        <f t="shared" si="41"/>
        <v>0</v>
      </c>
      <c r="K210" s="38">
        <f t="shared" si="42"/>
        <v>0</v>
      </c>
      <c r="L210" s="38">
        <f t="shared" si="43"/>
        <v>0</v>
      </c>
      <c r="M210" s="38">
        <f t="shared" ca="1" si="44"/>
        <v>0.74007592986952386</v>
      </c>
      <c r="N210" s="38">
        <f t="shared" ca="1" si="45"/>
        <v>0</v>
      </c>
      <c r="O210" s="95">
        <f t="shared" ca="1" si="46"/>
        <v>0</v>
      </c>
      <c r="P210" s="38">
        <f t="shared" ca="1" si="47"/>
        <v>0</v>
      </c>
      <c r="Q210" s="38">
        <f t="shared" ca="1" si="48"/>
        <v>0</v>
      </c>
      <c r="R210" s="28">
        <f t="shared" ca="1" si="49"/>
        <v>-0.74007592986952386</v>
      </c>
    </row>
    <row r="211" spans="1:18">
      <c r="A211" s="89"/>
      <c r="B211" s="89"/>
      <c r="C211" s="89"/>
      <c r="D211" s="90">
        <f t="shared" si="35"/>
        <v>0</v>
      </c>
      <c r="E211" s="90">
        <f t="shared" si="36"/>
        <v>0</v>
      </c>
      <c r="F211" s="38">
        <f t="shared" si="37"/>
        <v>0</v>
      </c>
      <c r="G211" s="38">
        <f t="shared" si="38"/>
        <v>0</v>
      </c>
      <c r="H211" s="38">
        <f t="shared" si="39"/>
        <v>0</v>
      </c>
      <c r="I211" s="38">
        <f t="shared" si="40"/>
        <v>0</v>
      </c>
      <c r="J211" s="38">
        <f t="shared" si="41"/>
        <v>0</v>
      </c>
      <c r="K211" s="38">
        <f t="shared" si="42"/>
        <v>0</v>
      </c>
      <c r="L211" s="38">
        <f t="shared" si="43"/>
        <v>0</v>
      </c>
      <c r="M211" s="38">
        <f t="shared" ca="1" si="44"/>
        <v>0.74007592986952386</v>
      </c>
      <c r="N211" s="38">
        <f t="shared" ca="1" si="45"/>
        <v>0</v>
      </c>
      <c r="O211" s="95">
        <f t="shared" ca="1" si="46"/>
        <v>0</v>
      </c>
      <c r="P211" s="38">
        <f t="shared" ca="1" si="47"/>
        <v>0</v>
      </c>
      <c r="Q211" s="38">
        <f t="shared" ca="1" si="48"/>
        <v>0</v>
      </c>
      <c r="R211" s="28">
        <f t="shared" ca="1" si="49"/>
        <v>-0.74007592986952386</v>
      </c>
    </row>
    <row r="212" spans="1:18">
      <c r="A212" s="89"/>
      <c r="B212" s="89"/>
      <c r="C212" s="89"/>
      <c r="D212" s="90">
        <f t="shared" ref="D212:D275" si="50">A212/A$18</f>
        <v>0</v>
      </c>
      <c r="E212" s="90">
        <f t="shared" ref="E212:E275" si="51">B212/B$18</f>
        <v>0</v>
      </c>
      <c r="F212" s="38">
        <f t="shared" ref="F212:F275" si="52">$C212*D212</f>
        <v>0</v>
      </c>
      <c r="G212" s="38">
        <f t="shared" ref="G212:G275" si="53">$C212*E212</f>
        <v>0</v>
      </c>
      <c r="H212" s="38">
        <f t="shared" ref="H212:H275" si="54">C212*D212*D212</f>
        <v>0</v>
      </c>
      <c r="I212" s="38">
        <f t="shared" ref="I212:I275" si="55">C212*D212*D212*D212</f>
        <v>0</v>
      </c>
      <c r="J212" s="38">
        <f t="shared" ref="J212:J275" si="56">C212*D212*D212*D212*D212</f>
        <v>0</v>
      </c>
      <c r="K212" s="38">
        <f t="shared" ref="K212:K275" si="57">C212*E212*D212</f>
        <v>0</v>
      </c>
      <c r="L212" s="38">
        <f t="shared" ref="L212:L275" si="58">C212*E212*D212*D212</f>
        <v>0</v>
      </c>
      <c r="M212" s="38">
        <f t="shared" ref="M212:M275" ca="1" si="59">+E$4+E$5*D212+E$6*D212^2</f>
        <v>0.74007592986952386</v>
      </c>
      <c r="N212" s="38">
        <f t="shared" ref="N212:N275" ca="1" si="60">C212*(M212-E212)^2</f>
        <v>0</v>
      </c>
      <c r="O212" s="95">
        <f t="shared" ref="O212:O275" ca="1" si="61">(C212*O$1-O$2*F212+O$3*H212)^2</f>
        <v>0</v>
      </c>
      <c r="P212" s="38">
        <f t="shared" ref="P212:P275" ca="1" si="62">(-C212*O$2+O$4*F212-O$5*H212)^2</f>
        <v>0</v>
      </c>
      <c r="Q212" s="38">
        <f t="shared" ref="Q212:Q275" ca="1" si="63">+(C212*O$3-F212*O$5+H212*O$6)^2</f>
        <v>0</v>
      </c>
      <c r="R212" s="28">
        <f t="shared" ref="R212:R275" ca="1" si="64">+E212-M212</f>
        <v>-0.74007592986952386</v>
      </c>
    </row>
    <row r="213" spans="1:18">
      <c r="A213" s="89"/>
      <c r="B213" s="89"/>
      <c r="C213" s="89"/>
      <c r="D213" s="90">
        <f t="shared" si="50"/>
        <v>0</v>
      </c>
      <c r="E213" s="90">
        <f t="shared" si="51"/>
        <v>0</v>
      </c>
      <c r="F213" s="38">
        <f t="shared" si="52"/>
        <v>0</v>
      </c>
      <c r="G213" s="38">
        <f t="shared" si="53"/>
        <v>0</v>
      </c>
      <c r="H213" s="38">
        <f t="shared" si="54"/>
        <v>0</v>
      </c>
      <c r="I213" s="38">
        <f t="shared" si="55"/>
        <v>0</v>
      </c>
      <c r="J213" s="38">
        <f t="shared" si="56"/>
        <v>0</v>
      </c>
      <c r="K213" s="38">
        <f t="shared" si="57"/>
        <v>0</v>
      </c>
      <c r="L213" s="38">
        <f t="shared" si="58"/>
        <v>0</v>
      </c>
      <c r="M213" s="38">
        <f t="shared" ca="1" si="59"/>
        <v>0.74007592986952386</v>
      </c>
      <c r="N213" s="38">
        <f t="shared" ca="1" si="60"/>
        <v>0</v>
      </c>
      <c r="O213" s="95">
        <f t="shared" ca="1" si="61"/>
        <v>0</v>
      </c>
      <c r="P213" s="38">
        <f t="shared" ca="1" si="62"/>
        <v>0</v>
      </c>
      <c r="Q213" s="38">
        <f t="shared" ca="1" si="63"/>
        <v>0</v>
      </c>
      <c r="R213" s="28">
        <f t="shared" ca="1" si="64"/>
        <v>-0.74007592986952386</v>
      </c>
    </row>
    <row r="214" spans="1:18">
      <c r="A214" s="89"/>
      <c r="B214" s="89"/>
      <c r="C214" s="89"/>
      <c r="D214" s="90">
        <f t="shared" si="50"/>
        <v>0</v>
      </c>
      <c r="E214" s="90">
        <f t="shared" si="51"/>
        <v>0</v>
      </c>
      <c r="F214" s="38">
        <f t="shared" si="52"/>
        <v>0</v>
      </c>
      <c r="G214" s="38">
        <f t="shared" si="53"/>
        <v>0</v>
      </c>
      <c r="H214" s="38">
        <f t="shared" si="54"/>
        <v>0</v>
      </c>
      <c r="I214" s="38">
        <f t="shared" si="55"/>
        <v>0</v>
      </c>
      <c r="J214" s="38">
        <f t="shared" si="56"/>
        <v>0</v>
      </c>
      <c r="K214" s="38">
        <f t="shared" si="57"/>
        <v>0</v>
      </c>
      <c r="L214" s="38">
        <f t="shared" si="58"/>
        <v>0</v>
      </c>
      <c r="M214" s="38">
        <f t="shared" ca="1" si="59"/>
        <v>0.74007592986952386</v>
      </c>
      <c r="N214" s="38">
        <f t="shared" ca="1" si="60"/>
        <v>0</v>
      </c>
      <c r="O214" s="95">
        <f t="shared" ca="1" si="61"/>
        <v>0</v>
      </c>
      <c r="P214" s="38">
        <f t="shared" ca="1" si="62"/>
        <v>0</v>
      </c>
      <c r="Q214" s="38">
        <f t="shared" ca="1" si="63"/>
        <v>0</v>
      </c>
      <c r="R214" s="28">
        <f t="shared" ca="1" si="64"/>
        <v>-0.74007592986952386</v>
      </c>
    </row>
    <row r="215" spans="1:18">
      <c r="A215" s="89"/>
      <c r="B215" s="89"/>
      <c r="C215" s="89"/>
      <c r="D215" s="90">
        <f t="shared" si="50"/>
        <v>0</v>
      </c>
      <c r="E215" s="90">
        <f t="shared" si="51"/>
        <v>0</v>
      </c>
      <c r="F215" s="38">
        <f t="shared" si="52"/>
        <v>0</v>
      </c>
      <c r="G215" s="38">
        <f t="shared" si="53"/>
        <v>0</v>
      </c>
      <c r="H215" s="38">
        <f t="shared" si="54"/>
        <v>0</v>
      </c>
      <c r="I215" s="38">
        <f t="shared" si="55"/>
        <v>0</v>
      </c>
      <c r="J215" s="38">
        <f t="shared" si="56"/>
        <v>0</v>
      </c>
      <c r="K215" s="38">
        <f t="shared" si="57"/>
        <v>0</v>
      </c>
      <c r="L215" s="38">
        <f t="shared" si="58"/>
        <v>0</v>
      </c>
      <c r="M215" s="38">
        <f t="shared" ca="1" si="59"/>
        <v>0.74007592986952386</v>
      </c>
      <c r="N215" s="38">
        <f t="shared" ca="1" si="60"/>
        <v>0</v>
      </c>
      <c r="O215" s="95">
        <f t="shared" ca="1" si="61"/>
        <v>0</v>
      </c>
      <c r="P215" s="38">
        <f t="shared" ca="1" si="62"/>
        <v>0</v>
      </c>
      <c r="Q215" s="38">
        <f t="shared" ca="1" si="63"/>
        <v>0</v>
      </c>
      <c r="R215" s="28">
        <f t="shared" ca="1" si="64"/>
        <v>-0.74007592986952386</v>
      </c>
    </row>
    <row r="216" spans="1:18">
      <c r="A216" s="89"/>
      <c r="B216" s="89"/>
      <c r="C216" s="89"/>
      <c r="D216" s="90">
        <f t="shared" si="50"/>
        <v>0</v>
      </c>
      <c r="E216" s="90">
        <f t="shared" si="51"/>
        <v>0</v>
      </c>
      <c r="F216" s="38">
        <f t="shared" si="52"/>
        <v>0</v>
      </c>
      <c r="G216" s="38">
        <f t="shared" si="53"/>
        <v>0</v>
      </c>
      <c r="H216" s="38">
        <f t="shared" si="54"/>
        <v>0</v>
      </c>
      <c r="I216" s="38">
        <f t="shared" si="55"/>
        <v>0</v>
      </c>
      <c r="J216" s="38">
        <f t="shared" si="56"/>
        <v>0</v>
      </c>
      <c r="K216" s="38">
        <f t="shared" si="57"/>
        <v>0</v>
      </c>
      <c r="L216" s="38">
        <f t="shared" si="58"/>
        <v>0</v>
      </c>
      <c r="M216" s="38">
        <f t="shared" ca="1" si="59"/>
        <v>0.74007592986952386</v>
      </c>
      <c r="N216" s="38">
        <f t="shared" ca="1" si="60"/>
        <v>0</v>
      </c>
      <c r="O216" s="95">
        <f t="shared" ca="1" si="61"/>
        <v>0</v>
      </c>
      <c r="P216" s="38">
        <f t="shared" ca="1" si="62"/>
        <v>0</v>
      </c>
      <c r="Q216" s="38">
        <f t="shared" ca="1" si="63"/>
        <v>0</v>
      </c>
      <c r="R216" s="28">
        <f t="shared" ca="1" si="64"/>
        <v>-0.74007592986952386</v>
      </c>
    </row>
    <row r="217" spans="1:18">
      <c r="A217" s="89"/>
      <c r="B217" s="89"/>
      <c r="C217" s="89"/>
      <c r="D217" s="90">
        <f t="shared" si="50"/>
        <v>0</v>
      </c>
      <c r="E217" s="90">
        <f t="shared" si="51"/>
        <v>0</v>
      </c>
      <c r="F217" s="38">
        <f t="shared" si="52"/>
        <v>0</v>
      </c>
      <c r="G217" s="38">
        <f t="shared" si="53"/>
        <v>0</v>
      </c>
      <c r="H217" s="38">
        <f t="shared" si="54"/>
        <v>0</v>
      </c>
      <c r="I217" s="38">
        <f t="shared" si="55"/>
        <v>0</v>
      </c>
      <c r="J217" s="38">
        <f t="shared" si="56"/>
        <v>0</v>
      </c>
      <c r="K217" s="38">
        <f t="shared" si="57"/>
        <v>0</v>
      </c>
      <c r="L217" s="38">
        <f t="shared" si="58"/>
        <v>0</v>
      </c>
      <c r="M217" s="38">
        <f t="shared" ca="1" si="59"/>
        <v>0.74007592986952386</v>
      </c>
      <c r="N217" s="38">
        <f t="shared" ca="1" si="60"/>
        <v>0</v>
      </c>
      <c r="O217" s="95">
        <f t="shared" ca="1" si="61"/>
        <v>0</v>
      </c>
      <c r="P217" s="38">
        <f t="shared" ca="1" si="62"/>
        <v>0</v>
      </c>
      <c r="Q217" s="38">
        <f t="shared" ca="1" si="63"/>
        <v>0</v>
      </c>
      <c r="R217" s="28">
        <f t="shared" ca="1" si="64"/>
        <v>-0.74007592986952386</v>
      </c>
    </row>
    <row r="218" spans="1:18">
      <c r="A218" s="89"/>
      <c r="B218" s="89"/>
      <c r="C218" s="89"/>
      <c r="D218" s="90">
        <f t="shared" si="50"/>
        <v>0</v>
      </c>
      <c r="E218" s="90">
        <f t="shared" si="51"/>
        <v>0</v>
      </c>
      <c r="F218" s="38">
        <f t="shared" si="52"/>
        <v>0</v>
      </c>
      <c r="G218" s="38">
        <f t="shared" si="53"/>
        <v>0</v>
      </c>
      <c r="H218" s="38">
        <f t="shared" si="54"/>
        <v>0</v>
      </c>
      <c r="I218" s="38">
        <f t="shared" si="55"/>
        <v>0</v>
      </c>
      <c r="J218" s="38">
        <f t="shared" si="56"/>
        <v>0</v>
      </c>
      <c r="K218" s="38">
        <f t="shared" si="57"/>
        <v>0</v>
      </c>
      <c r="L218" s="38">
        <f t="shared" si="58"/>
        <v>0</v>
      </c>
      <c r="M218" s="38">
        <f t="shared" ca="1" si="59"/>
        <v>0.74007592986952386</v>
      </c>
      <c r="N218" s="38">
        <f t="shared" ca="1" si="60"/>
        <v>0</v>
      </c>
      <c r="O218" s="95">
        <f t="shared" ca="1" si="61"/>
        <v>0</v>
      </c>
      <c r="P218" s="38">
        <f t="shared" ca="1" si="62"/>
        <v>0</v>
      </c>
      <c r="Q218" s="38">
        <f t="shared" ca="1" si="63"/>
        <v>0</v>
      </c>
      <c r="R218" s="28">
        <f t="shared" ca="1" si="64"/>
        <v>-0.74007592986952386</v>
      </c>
    </row>
    <row r="219" spans="1:18">
      <c r="A219" s="89"/>
      <c r="B219" s="89"/>
      <c r="C219" s="89"/>
      <c r="D219" s="90">
        <f t="shared" si="50"/>
        <v>0</v>
      </c>
      <c r="E219" s="90">
        <f t="shared" si="51"/>
        <v>0</v>
      </c>
      <c r="F219" s="38">
        <f t="shared" si="52"/>
        <v>0</v>
      </c>
      <c r="G219" s="38">
        <f t="shared" si="53"/>
        <v>0</v>
      </c>
      <c r="H219" s="38">
        <f t="shared" si="54"/>
        <v>0</v>
      </c>
      <c r="I219" s="38">
        <f t="shared" si="55"/>
        <v>0</v>
      </c>
      <c r="J219" s="38">
        <f t="shared" si="56"/>
        <v>0</v>
      </c>
      <c r="K219" s="38">
        <f t="shared" si="57"/>
        <v>0</v>
      </c>
      <c r="L219" s="38">
        <f t="shared" si="58"/>
        <v>0</v>
      </c>
      <c r="M219" s="38">
        <f t="shared" ca="1" si="59"/>
        <v>0.74007592986952386</v>
      </c>
      <c r="N219" s="38">
        <f t="shared" ca="1" si="60"/>
        <v>0</v>
      </c>
      <c r="O219" s="95">
        <f t="shared" ca="1" si="61"/>
        <v>0</v>
      </c>
      <c r="P219" s="38">
        <f t="shared" ca="1" si="62"/>
        <v>0</v>
      </c>
      <c r="Q219" s="38">
        <f t="shared" ca="1" si="63"/>
        <v>0</v>
      </c>
      <c r="R219" s="28">
        <f t="shared" ca="1" si="64"/>
        <v>-0.74007592986952386</v>
      </c>
    </row>
    <row r="220" spans="1:18">
      <c r="A220" s="89"/>
      <c r="B220" s="89"/>
      <c r="C220" s="89"/>
      <c r="D220" s="90">
        <f t="shared" si="50"/>
        <v>0</v>
      </c>
      <c r="E220" s="90">
        <f t="shared" si="51"/>
        <v>0</v>
      </c>
      <c r="F220" s="38">
        <f t="shared" si="52"/>
        <v>0</v>
      </c>
      <c r="G220" s="38">
        <f t="shared" si="53"/>
        <v>0</v>
      </c>
      <c r="H220" s="38">
        <f t="shared" si="54"/>
        <v>0</v>
      </c>
      <c r="I220" s="38">
        <f t="shared" si="55"/>
        <v>0</v>
      </c>
      <c r="J220" s="38">
        <f t="shared" si="56"/>
        <v>0</v>
      </c>
      <c r="K220" s="38">
        <f t="shared" si="57"/>
        <v>0</v>
      </c>
      <c r="L220" s="38">
        <f t="shared" si="58"/>
        <v>0</v>
      </c>
      <c r="M220" s="38">
        <f t="shared" ca="1" si="59"/>
        <v>0.74007592986952386</v>
      </c>
      <c r="N220" s="38">
        <f t="shared" ca="1" si="60"/>
        <v>0</v>
      </c>
      <c r="O220" s="95">
        <f t="shared" ca="1" si="61"/>
        <v>0</v>
      </c>
      <c r="P220" s="38">
        <f t="shared" ca="1" si="62"/>
        <v>0</v>
      </c>
      <c r="Q220" s="38">
        <f t="shared" ca="1" si="63"/>
        <v>0</v>
      </c>
      <c r="R220" s="28">
        <f t="shared" ca="1" si="64"/>
        <v>-0.74007592986952386</v>
      </c>
    </row>
    <row r="221" spans="1:18">
      <c r="A221" s="89"/>
      <c r="B221" s="89"/>
      <c r="C221" s="89"/>
      <c r="D221" s="90">
        <f t="shared" si="50"/>
        <v>0</v>
      </c>
      <c r="E221" s="90">
        <f t="shared" si="51"/>
        <v>0</v>
      </c>
      <c r="F221" s="38">
        <f t="shared" si="52"/>
        <v>0</v>
      </c>
      <c r="G221" s="38">
        <f t="shared" si="53"/>
        <v>0</v>
      </c>
      <c r="H221" s="38">
        <f t="shared" si="54"/>
        <v>0</v>
      </c>
      <c r="I221" s="38">
        <f t="shared" si="55"/>
        <v>0</v>
      </c>
      <c r="J221" s="38">
        <f t="shared" si="56"/>
        <v>0</v>
      </c>
      <c r="K221" s="38">
        <f t="shared" si="57"/>
        <v>0</v>
      </c>
      <c r="L221" s="38">
        <f t="shared" si="58"/>
        <v>0</v>
      </c>
      <c r="M221" s="38">
        <f t="shared" ca="1" si="59"/>
        <v>0.74007592986952386</v>
      </c>
      <c r="N221" s="38">
        <f t="shared" ca="1" si="60"/>
        <v>0</v>
      </c>
      <c r="O221" s="95">
        <f t="shared" ca="1" si="61"/>
        <v>0</v>
      </c>
      <c r="P221" s="38">
        <f t="shared" ca="1" si="62"/>
        <v>0</v>
      </c>
      <c r="Q221" s="38">
        <f t="shared" ca="1" si="63"/>
        <v>0</v>
      </c>
      <c r="R221" s="28">
        <f t="shared" ca="1" si="64"/>
        <v>-0.74007592986952386</v>
      </c>
    </row>
    <row r="222" spans="1:18">
      <c r="A222" s="89"/>
      <c r="B222" s="89"/>
      <c r="C222" s="89"/>
      <c r="D222" s="90">
        <f t="shared" si="50"/>
        <v>0</v>
      </c>
      <c r="E222" s="90">
        <f t="shared" si="51"/>
        <v>0</v>
      </c>
      <c r="F222" s="38">
        <f t="shared" si="52"/>
        <v>0</v>
      </c>
      <c r="G222" s="38">
        <f t="shared" si="53"/>
        <v>0</v>
      </c>
      <c r="H222" s="38">
        <f t="shared" si="54"/>
        <v>0</v>
      </c>
      <c r="I222" s="38">
        <f t="shared" si="55"/>
        <v>0</v>
      </c>
      <c r="J222" s="38">
        <f t="shared" si="56"/>
        <v>0</v>
      </c>
      <c r="K222" s="38">
        <f t="shared" si="57"/>
        <v>0</v>
      </c>
      <c r="L222" s="38">
        <f t="shared" si="58"/>
        <v>0</v>
      </c>
      <c r="M222" s="38">
        <f t="shared" ca="1" si="59"/>
        <v>0.74007592986952386</v>
      </c>
      <c r="N222" s="38">
        <f t="shared" ca="1" si="60"/>
        <v>0</v>
      </c>
      <c r="O222" s="95">
        <f t="shared" ca="1" si="61"/>
        <v>0</v>
      </c>
      <c r="P222" s="38">
        <f t="shared" ca="1" si="62"/>
        <v>0</v>
      </c>
      <c r="Q222" s="38">
        <f t="shared" ca="1" si="63"/>
        <v>0</v>
      </c>
      <c r="R222" s="28">
        <f t="shared" ca="1" si="64"/>
        <v>-0.74007592986952386</v>
      </c>
    </row>
    <row r="223" spans="1:18">
      <c r="A223" s="89"/>
      <c r="B223" s="89"/>
      <c r="C223" s="89"/>
      <c r="D223" s="90">
        <f t="shared" si="50"/>
        <v>0</v>
      </c>
      <c r="E223" s="90">
        <f t="shared" si="51"/>
        <v>0</v>
      </c>
      <c r="F223" s="38">
        <f t="shared" si="52"/>
        <v>0</v>
      </c>
      <c r="G223" s="38">
        <f t="shared" si="53"/>
        <v>0</v>
      </c>
      <c r="H223" s="38">
        <f t="shared" si="54"/>
        <v>0</v>
      </c>
      <c r="I223" s="38">
        <f t="shared" si="55"/>
        <v>0</v>
      </c>
      <c r="J223" s="38">
        <f t="shared" si="56"/>
        <v>0</v>
      </c>
      <c r="K223" s="38">
        <f t="shared" si="57"/>
        <v>0</v>
      </c>
      <c r="L223" s="38">
        <f t="shared" si="58"/>
        <v>0</v>
      </c>
      <c r="M223" s="38">
        <f t="shared" ca="1" si="59"/>
        <v>0.74007592986952386</v>
      </c>
      <c r="N223" s="38">
        <f t="shared" ca="1" si="60"/>
        <v>0</v>
      </c>
      <c r="O223" s="95">
        <f t="shared" ca="1" si="61"/>
        <v>0</v>
      </c>
      <c r="P223" s="38">
        <f t="shared" ca="1" si="62"/>
        <v>0</v>
      </c>
      <c r="Q223" s="38">
        <f t="shared" ca="1" si="63"/>
        <v>0</v>
      </c>
      <c r="R223" s="28">
        <f t="shared" ca="1" si="64"/>
        <v>-0.74007592986952386</v>
      </c>
    </row>
    <row r="224" spans="1:18">
      <c r="A224" s="89"/>
      <c r="B224" s="89"/>
      <c r="C224" s="89"/>
      <c r="D224" s="90">
        <f t="shared" si="50"/>
        <v>0</v>
      </c>
      <c r="E224" s="90">
        <f t="shared" si="51"/>
        <v>0</v>
      </c>
      <c r="F224" s="38">
        <f t="shared" si="52"/>
        <v>0</v>
      </c>
      <c r="G224" s="38">
        <f t="shared" si="53"/>
        <v>0</v>
      </c>
      <c r="H224" s="38">
        <f t="shared" si="54"/>
        <v>0</v>
      </c>
      <c r="I224" s="38">
        <f t="shared" si="55"/>
        <v>0</v>
      </c>
      <c r="J224" s="38">
        <f t="shared" si="56"/>
        <v>0</v>
      </c>
      <c r="K224" s="38">
        <f t="shared" si="57"/>
        <v>0</v>
      </c>
      <c r="L224" s="38">
        <f t="shared" si="58"/>
        <v>0</v>
      </c>
      <c r="M224" s="38">
        <f t="shared" ca="1" si="59"/>
        <v>0.74007592986952386</v>
      </c>
      <c r="N224" s="38">
        <f t="shared" ca="1" si="60"/>
        <v>0</v>
      </c>
      <c r="O224" s="95">
        <f t="shared" ca="1" si="61"/>
        <v>0</v>
      </c>
      <c r="P224" s="38">
        <f t="shared" ca="1" si="62"/>
        <v>0</v>
      </c>
      <c r="Q224" s="38">
        <f t="shared" ca="1" si="63"/>
        <v>0</v>
      </c>
      <c r="R224" s="28">
        <f t="shared" ca="1" si="64"/>
        <v>-0.74007592986952386</v>
      </c>
    </row>
    <row r="225" spans="1:18">
      <c r="A225" s="89"/>
      <c r="B225" s="89"/>
      <c r="C225" s="89"/>
      <c r="D225" s="90">
        <f t="shared" si="50"/>
        <v>0</v>
      </c>
      <c r="E225" s="90">
        <f t="shared" si="51"/>
        <v>0</v>
      </c>
      <c r="F225" s="38">
        <f t="shared" si="52"/>
        <v>0</v>
      </c>
      <c r="G225" s="38">
        <f t="shared" si="53"/>
        <v>0</v>
      </c>
      <c r="H225" s="38">
        <f t="shared" si="54"/>
        <v>0</v>
      </c>
      <c r="I225" s="38">
        <f t="shared" si="55"/>
        <v>0</v>
      </c>
      <c r="J225" s="38">
        <f t="shared" si="56"/>
        <v>0</v>
      </c>
      <c r="K225" s="38">
        <f t="shared" si="57"/>
        <v>0</v>
      </c>
      <c r="L225" s="38">
        <f t="shared" si="58"/>
        <v>0</v>
      </c>
      <c r="M225" s="38">
        <f t="shared" ca="1" si="59"/>
        <v>0.74007592986952386</v>
      </c>
      <c r="N225" s="38">
        <f t="shared" ca="1" si="60"/>
        <v>0</v>
      </c>
      <c r="O225" s="95">
        <f t="shared" ca="1" si="61"/>
        <v>0</v>
      </c>
      <c r="P225" s="38">
        <f t="shared" ca="1" si="62"/>
        <v>0</v>
      </c>
      <c r="Q225" s="38">
        <f t="shared" ca="1" si="63"/>
        <v>0</v>
      </c>
      <c r="R225" s="28">
        <f t="shared" ca="1" si="64"/>
        <v>-0.74007592986952386</v>
      </c>
    </row>
    <row r="226" spans="1:18">
      <c r="A226" s="89"/>
      <c r="B226" s="89"/>
      <c r="C226" s="89"/>
      <c r="D226" s="90">
        <f t="shared" si="50"/>
        <v>0</v>
      </c>
      <c r="E226" s="90">
        <f t="shared" si="51"/>
        <v>0</v>
      </c>
      <c r="F226" s="38">
        <f t="shared" si="52"/>
        <v>0</v>
      </c>
      <c r="G226" s="38">
        <f t="shared" si="53"/>
        <v>0</v>
      </c>
      <c r="H226" s="38">
        <f t="shared" si="54"/>
        <v>0</v>
      </c>
      <c r="I226" s="38">
        <f t="shared" si="55"/>
        <v>0</v>
      </c>
      <c r="J226" s="38">
        <f t="shared" si="56"/>
        <v>0</v>
      </c>
      <c r="K226" s="38">
        <f t="shared" si="57"/>
        <v>0</v>
      </c>
      <c r="L226" s="38">
        <f t="shared" si="58"/>
        <v>0</v>
      </c>
      <c r="M226" s="38">
        <f t="shared" ca="1" si="59"/>
        <v>0.74007592986952386</v>
      </c>
      <c r="N226" s="38">
        <f t="shared" ca="1" si="60"/>
        <v>0</v>
      </c>
      <c r="O226" s="95">
        <f t="shared" ca="1" si="61"/>
        <v>0</v>
      </c>
      <c r="P226" s="38">
        <f t="shared" ca="1" si="62"/>
        <v>0</v>
      </c>
      <c r="Q226" s="38">
        <f t="shared" ca="1" si="63"/>
        <v>0</v>
      </c>
      <c r="R226" s="28">
        <f t="shared" ca="1" si="64"/>
        <v>-0.74007592986952386</v>
      </c>
    </row>
    <row r="227" spans="1:18">
      <c r="A227" s="89"/>
      <c r="B227" s="89"/>
      <c r="C227" s="89"/>
      <c r="D227" s="90">
        <f t="shared" si="50"/>
        <v>0</v>
      </c>
      <c r="E227" s="90">
        <f t="shared" si="51"/>
        <v>0</v>
      </c>
      <c r="F227" s="38">
        <f t="shared" si="52"/>
        <v>0</v>
      </c>
      <c r="G227" s="38">
        <f t="shared" si="53"/>
        <v>0</v>
      </c>
      <c r="H227" s="38">
        <f t="shared" si="54"/>
        <v>0</v>
      </c>
      <c r="I227" s="38">
        <f t="shared" si="55"/>
        <v>0</v>
      </c>
      <c r="J227" s="38">
        <f t="shared" si="56"/>
        <v>0</v>
      </c>
      <c r="K227" s="38">
        <f t="shared" si="57"/>
        <v>0</v>
      </c>
      <c r="L227" s="38">
        <f t="shared" si="58"/>
        <v>0</v>
      </c>
      <c r="M227" s="38">
        <f t="shared" ca="1" si="59"/>
        <v>0.74007592986952386</v>
      </c>
      <c r="N227" s="38">
        <f t="shared" ca="1" si="60"/>
        <v>0</v>
      </c>
      <c r="O227" s="95">
        <f t="shared" ca="1" si="61"/>
        <v>0</v>
      </c>
      <c r="P227" s="38">
        <f t="shared" ca="1" si="62"/>
        <v>0</v>
      </c>
      <c r="Q227" s="38">
        <f t="shared" ca="1" si="63"/>
        <v>0</v>
      </c>
      <c r="R227" s="28">
        <f t="shared" ca="1" si="64"/>
        <v>-0.74007592986952386</v>
      </c>
    </row>
    <row r="228" spans="1:18">
      <c r="A228" s="89"/>
      <c r="B228" s="89"/>
      <c r="C228" s="89"/>
      <c r="D228" s="90">
        <f t="shared" si="50"/>
        <v>0</v>
      </c>
      <c r="E228" s="90">
        <f t="shared" si="51"/>
        <v>0</v>
      </c>
      <c r="F228" s="38">
        <f t="shared" si="52"/>
        <v>0</v>
      </c>
      <c r="G228" s="38">
        <f t="shared" si="53"/>
        <v>0</v>
      </c>
      <c r="H228" s="38">
        <f t="shared" si="54"/>
        <v>0</v>
      </c>
      <c r="I228" s="38">
        <f t="shared" si="55"/>
        <v>0</v>
      </c>
      <c r="J228" s="38">
        <f t="shared" si="56"/>
        <v>0</v>
      </c>
      <c r="K228" s="38">
        <f t="shared" si="57"/>
        <v>0</v>
      </c>
      <c r="L228" s="38">
        <f t="shared" si="58"/>
        <v>0</v>
      </c>
      <c r="M228" s="38">
        <f t="shared" ca="1" si="59"/>
        <v>0.74007592986952386</v>
      </c>
      <c r="N228" s="38">
        <f t="shared" ca="1" si="60"/>
        <v>0</v>
      </c>
      <c r="O228" s="95">
        <f t="shared" ca="1" si="61"/>
        <v>0</v>
      </c>
      <c r="P228" s="38">
        <f t="shared" ca="1" si="62"/>
        <v>0</v>
      </c>
      <c r="Q228" s="38">
        <f t="shared" ca="1" si="63"/>
        <v>0</v>
      </c>
      <c r="R228" s="28">
        <f t="shared" ca="1" si="64"/>
        <v>-0.74007592986952386</v>
      </c>
    </row>
    <row r="229" spans="1:18">
      <c r="A229" s="89"/>
      <c r="B229" s="89"/>
      <c r="C229" s="89"/>
      <c r="D229" s="90">
        <f t="shared" si="50"/>
        <v>0</v>
      </c>
      <c r="E229" s="90">
        <f t="shared" si="51"/>
        <v>0</v>
      </c>
      <c r="F229" s="38">
        <f t="shared" si="52"/>
        <v>0</v>
      </c>
      <c r="G229" s="38">
        <f t="shared" si="53"/>
        <v>0</v>
      </c>
      <c r="H229" s="38">
        <f t="shared" si="54"/>
        <v>0</v>
      </c>
      <c r="I229" s="38">
        <f t="shared" si="55"/>
        <v>0</v>
      </c>
      <c r="J229" s="38">
        <f t="shared" si="56"/>
        <v>0</v>
      </c>
      <c r="K229" s="38">
        <f t="shared" si="57"/>
        <v>0</v>
      </c>
      <c r="L229" s="38">
        <f t="shared" si="58"/>
        <v>0</v>
      </c>
      <c r="M229" s="38">
        <f t="shared" ca="1" si="59"/>
        <v>0.74007592986952386</v>
      </c>
      <c r="N229" s="38">
        <f t="shared" ca="1" si="60"/>
        <v>0</v>
      </c>
      <c r="O229" s="95">
        <f t="shared" ca="1" si="61"/>
        <v>0</v>
      </c>
      <c r="P229" s="38">
        <f t="shared" ca="1" si="62"/>
        <v>0</v>
      </c>
      <c r="Q229" s="38">
        <f t="shared" ca="1" si="63"/>
        <v>0</v>
      </c>
      <c r="R229" s="28">
        <f t="shared" ca="1" si="64"/>
        <v>-0.74007592986952386</v>
      </c>
    </row>
    <row r="230" spans="1:18">
      <c r="A230" s="89"/>
      <c r="B230" s="89"/>
      <c r="C230" s="89"/>
      <c r="D230" s="90">
        <f t="shared" si="50"/>
        <v>0</v>
      </c>
      <c r="E230" s="90">
        <f t="shared" si="51"/>
        <v>0</v>
      </c>
      <c r="F230" s="38">
        <f t="shared" si="52"/>
        <v>0</v>
      </c>
      <c r="G230" s="38">
        <f t="shared" si="53"/>
        <v>0</v>
      </c>
      <c r="H230" s="38">
        <f t="shared" si="54"/>
        <v>0</v>
      </c>
      <c r="I230" s="38">
        <f t="shared" si="55"/>
        <v>0</v>
      </c>
      <c r="J230" s="38">
        <f t="shared" si="56"/>
        <v>0</v>
      </c>
      <c r="K230" s="38">
        <f t="shared" si="57"/>
        <v>0</v>
      </c>
      <c r="L230" s="38">
        <f t="shared" si="58"/>
        <v>0</v>
      </c>
      <c r="M230" s="38">
        <f t="shared" ca="1" si="59"/>
        <v>0.74007592986952386</v>
      </c>
      <c r="N230" s="38">
        <f t="shared" ca="1" si="60"/>
        <v>0</v>
      </c>
      <c r="O230" s="95">
        <f t="shared" ca="1" si="61"/>
        <v>0</v>
      </c>
      <c r="P230" s="38">
        <f t="shared" ca="1" si="62"/>
        <v>0</v>
      </c>
      <c r="Q230" s="38">
        <f t="shared" ca="1" si="63"/>
        <v>0</v>
      </c>
      <c r="R230" s="28">
        <f t="shared" ca="1" si="64"/>
        <v>-0.74007592986952386</v>
      </c>
    </row>
    <row r="231" spans="1:18">
      <c r="A231" s="89"/>
      <c r="B231" s="89"/>
      <c r="C231" s="89"/>
      <c r="D231" s="90">
        <f t="shared" si="50"/>
        <v>0</v>
      </c>
      <c r="E231" s="90">
        <f t="shared" si="51"/>
        <v>0</v>
      </c>
      <c r="F231" s="38">
        <f t="shared" si="52"/>
        <v>0</v>
      </c>
      <c r="G231" s="38">
        <f t="shared" si="53"/>
        <v>0</v>
      </c>
      <c r="H231" s="38">
        <f t="shared" si="54"/>
        <v>0</v>
      </c>
      <c r="I231" s="38">
        <f t="shared" si="55"/>
        <v>0</v>
      </c>
      <c r="J231" s="38">
        <f t="shared" si="56"/>
        <v>0</v>
      </c>
      <c r="K231" s="38">
        <f t="shared" si="57"/>
        <v>0</v>
      </c>
      <c r="L231" s="38">
        <f t="shared" si="58"/>
        <v>0</v>
      </c>
      <c r="M231" s="38">
        <f t="shared" ca="1" si="59"/>
        <v>0.74007592986952386</v>
      </c>
      <c r="N231" s="38">
        <f t="shared" ca="1" si="60"/>
        <v>0</v>
      </c>
      <c r="O231" s="95">
        <f t="shared" ca="1" si="61"/>
        <v>0</v>
      </c>
      <c r="P231" s="38">
        <f t="shared" ca="1" si="62"/>
        <v>0</v>
      </c>
      <c r="Q231" s="38">
        <f t="shared" ca="1" si="63"/>
        <v>0</v>
      </c>
      <c r="R231" s="28">
        <f t="shared" ca="1" si="64"/>
        <v>-0.74007592986952386</v>
      </c>
    </row>
    <row r="232" spans="1:18">
      <c r="A232" s="89"/>
      <c r="B232" s="89"/>
      <c r="C232" s="89"/>
      <c r="D232" s="90">
        <f t="shared" si="50"/>
        <v>0</v>
      </c>
      <c r="E232" s="90">
        <f t="shared" si="51"/>
        <v>0</v>
      </c>
      <c r="F232" s="38">
        <f t="shared" si="52"/>
        <v>0</v>
      </c>
      <c r="G232" s="38">
        <f t="shared" si="53"/>
        <v>0</v>
      </c>
      <c r="H232" s="38">
        <f t="shared" si="54"/>
        <v>0</v>
      </c>
      <c r="I232" s="38">
        <f t="shared" si="55"/>
        <v>0</v>
      </c>
      <c r="J232" s="38">
        <f t="shared" si="56"/>
        <v>0</v>
      </c>
      <c r="K232" s="38">
        <f t="shared" si="57"/>
        <v>0</v>
      </c>
      <c r="L232" s="38">
        <f t="shared" si="58"/>
        <v>0</v>
      </c>
      <c r="M232" s="38">
        <f t="shared" ca="1" si="59"/>
        <v>0.74007592986952386</v>
      </c>
      <c r="N232" s="38">
        <f t="shared" ca="1" si="60"/>
        <v>0</v>
      </c>
      <c r="O232" s="95">
        <f t="shared" ca="1" si="61"/>
        <v>0</v>
      </c>
      <c r="P232" s="38">
        <f t="shared" ca="1" si="62"/>
        <v>0</v>
      </c>
      <c r="Q232" s="38">
        <f t="shared" ca="1" si="63"/>
        <v>0</v>
      </c>
      <c r="R232" s="28">
        <f t="shared" ca="1" si="64"/>
        <v>-0.74007592986952386</v>
      </c>
    </row>
    <row r="233" spans="1:18">
      <c r="A233" s="89"/>
      <c r="B233" s="89"/>
      <c r="C233" s="89"/>
      <c r="D233" s="90">
        <f t="shared" si="50"/>
        <v>0</v>
      </c>
      <c r="E233" s="90">
        <f t="shared" si="51"/>
        <v>0</v>
      </c>
      <c r="F233" s="38">
        <f t="shared" si="52"/>
        <v>0</v>
      </c>
      <c r="G233" s="38">
        <f t="shared" si="53"/>
        <v>0</v>
      </c>
      <c r="H233" s="38">
        <f t="shared" si="54"/>
        <v>0</v>
      </c>
      <c r="I233" s="38">
        <f t="shared" si="55"/>
        <v>0</v>
      </c>
      <c r="J233" s="38">
        <f t="shared" si="56"/>
        <v>0</v>
      </c>
      <c r="K233" s="38">
        <f t="shared" si="57"/>
        <v>0</v>
      </c>
      <c r="L233" s="38">
        <f t="shared" si="58"/>
        <v>0</v>
      </c>
      <c r="M233" s="38">
        <f t="shared" ca="1" si="59"/>
        <v>0.74007592986952386</v>
      </c>
      <c r="N233" s="38">
        <f t="shared" ca="1" si="60"/>
        <v>0</v>
      </c>
      <c r="O233" s="95">
        <f t="shared" ca="1" si="61"/>
        <v>0</v>
      </c>
      <c r="P233" s="38">
        <f t="shared" ca="1" si="62"/>
        <v>0</v>
      </c>
      <c r="Q233" s="38">
        <f t="shared" ca="1" si="63"/>
        <v>0</v>
      </c>
      <c r="R233" s="28">
        <f t="shared" ca="1" si="64"/>
        <v>-0.74007592986952386</v>
      </c>
    </row>
    <row r="234" spans="1:18">
      <c r="A234" s="89"/>
      <c r="B234" s="89"/>
      <c r="C234" s="89"/>
      <c r="D234" s="90">
        <f t="shared" si="50"/>
        <v>0</v>
      </c>
      <c r="E234" s="90">
        <f t="shared" si="51"/>
        <v>0</v>
      </c>
      <c r="F234" s="38">
        <f t="shared" si="52"/>
        <v>0</v>
      </c>
      <c r="G234" s="38">
        <f t="shared" si="53"/>
        <v>0</v>
      </c>
      <c r="H234" s="38">
        <f t="shared" si="54"/>
        <v>0</v>
      </c>
      <c r="I234" s="38">
        <f t="shared" si="55"/>
        <v>0</v>
      </c>
      <c r="J234" s="38">
        <f t="shared" si="56"/>
        <v>0</v>
      </c>
      <c r="K234" s="38">
        <f t="shared" si="57"/>
        <v>0</v>
      </c>
      <c r="L234" s="38">
        <f t="shared" si="58"/>
        <v>0</v>
      </c>
      <c r="M234" s="38">
        <f t="shared" ca="1" si="59"/>
        <v>0.74007592986952386</v>
      </c>
      <c r="N234" s="38">
        <f t="shared" ca="1" si="60"/>
        <v>0</v>
      </c>
      <c r="O234" s="95">
        <f t="shared" ca="1" si="61"/>
        <v>0</v>
      </c>
      <c r="P234" s="38">
        <f t="shared" ca="1" si="62"/>
        <v>0</v>
      </c>
      <c r="Q234" s="38">
        <f t="shared" ca="1" si="63"/>
        <v>0</v>
      </c>
      <c r="R234" s="28">
        <f t="shared" ca="1" si="64"/>
        <v>-0.74007592986952386</v>
      </c>
    </row>
    <row r="235" spans="1:18">
      <c r="A235" s="89"/>
      <c r="B235" s="89"/>
      <c r="C235" s="89"/>
      <c r="D235" s="90">
        <f t="shared" si="50"/>
        <v>0</v>
      </c>
      <c r="E235" s="90">
        <f t="shared" si="51"/>
        <v>0</v>
      </c>
      <c r="F235" s="38">
        <f t="shared" si="52"/>
        <v>0</v>
      </c>
      <c r="G235" s="38">
        <f t="shared" si="53"/>
        <v>0</v>
      </c>
      <c r="H235" s="38">
        <f t="shared" si="54"/>
        <v>0</v>
      </c>
      <c r="I235" s="38">
        <f t="shared" si="55"/>
        <v>0</v>
      </c>
      <c r="J235" s="38">
        <f t="shared" si="56"/>
        <v>0</v>
      </c>
      <c r="K235" s="38">
        <f t="shared" si="57"/>
        <v>0</v>
      </c>
      <c r="L235" s="38">
        <f t="shared" si="58"/>
        <v>0</v>
      </c>
      <c r="M235" s="38">
        <f t="shared" ca="1" si="59"/>
        <v>0.74007592986952386</v>
      </c>
      <c r="N235" s="38">
        <f t="shared" ca="1" si="60"/>
        <v>0</v>
      </c>
      <c r="O235" s="95">
        <f t="shared" ca="1" si="61"/>
        <v>0</v>
      </c>
      <c r="P235" s="38">
        <f t="shared" ca="1" si="62"/>
        <v>0</v>
      </c>
      <c r="Q235" s="38">
        <f t="shared" ca="1" si="63"/>
        <v>0</v>
      </c>
      <c r="R235" s="28">
        <f t="shared" ca="1" si="64"/>
        <v>-0.74007592986952386</v>
      </c>
    </row>
    <row r="236" spans="1:18">
      <c r="A236" s="89"/>
      <c r="B236" s="89"/>
      <c r="C236" s="89"/>
      <c r="D236" s="90">
        <f t="shared" si="50"/>
        <v>0</v>
      </c>
      <c r="E236" s="90">
        <f t="shared" si="51"/>
        <v>0</v>
      </c>
      <c r="F236" s="38">
        <f t="shared" si="52"/>
        <v>0</v>
      </c>
      <c r="G236" s="38">
        <f t="shared" si="53"/>
        <v>0</v>
      </c>
      <c r="H236" s="38">
        <f t="shared" si="54"/>
        <v>0</v>
      </c>
      <c r="I236" s="38">
        <f t="shared" si="55"/>
        <v>0</v>
      </c>
      <c r="J236" s="38">
        <f t="shared" si="56"/>
        <v>0</v>
      </c>
      <c r="K236" s="38">
        <f t="shared" si="57"/>
        <v>0</v>
      </c>
      <c r="L236" s="38">
        <f t="shared" si="58"/>
        <v>0</v>
      </c>
      <c r="M236" s="38">
        <f t="shared" ca="1" si="59"/>
        <v>0.74007592986952386</v>
      </c>
      <c r="N236" s="38">
        <f t="shared" ca="1" si="60"/>
        <v>0</v>
      </c>
      <c r="O236" s="95">
        <f t="shared" ca="1" si="61"/>
        <v>0</v>
      </c>
      <c r="P236" s="38">
        <f t="shared" ca="1" si="62"/>
        <v>0</v>
      </c>
      <c r="Q236" s="38">
        <f t="shared" ca="1" si="63"/>
        <v>0</v>
      </c>
      <c r="R236" s="28">
        <f t="shared" ca="1" si="64"/>
        <v>-0.74007592986952386</v>
      </c>
    </row>
    <row r="237" spans="1:18">
      <c r="A237" s="89"/>
      <c r="B237" s="89"/>
      <c r="C237" s="89"/>
      <c r="D237" s="90">
        <f t="shared" si="50"/>
        <v>0</v>
      </c>
      <c r="E237" s="90">
        <f t="shared" si="51"/>
        <v>0</v>
      </c>
      <c r="F237" s="38">
        <f t="shared" si="52"/>
        <v>0</v>
      </c>
      <c r="G237" s="38">
        <f t="shared" si="53"/>
        <v>0</v>
      </c>
      <c r="H237" s="38">
        <f t="shared" si="54"/>
        <v>0</v>
      </c>
      <c r="I237" s="38">
        <f t="shared" si="55"/>
        <v>0</v>
      </c>
      <c r="J237" s="38">
        <f t="shared" si="56"/>
        <v>0</v>
      </c>
      <c r="K237" s="38">
        <f t="shared" si="57"/>
        <v>0</v>
      </c>
      <c r="L237" s="38">
        <f t="shared" si="58"/>
        <v>0</v>
      </c>
      <c r="M237" s="38">
        <f t="shared" ca="1" si="59"/>
        <v>0.74007592986952386</v>
      </c>
      <c r="N237" s="38">
        <f t="shared" ca="1" si="60"/>
        <v>0</v>
      </c>
      <c r="O237" s="95">
        <f t="shared" ca="1" si="61"/>
        <v>0</v>
      </c>
      <c r="P237" s="38">
        <f t="shared" ca="1" si="62"/>
        <v>0</v>
      </c>
      <c r="Q237" s="38">
        <f t="shared" ca="1" si="63"/>
        <v>0</v>
      </c>
      <c r="R237" s="28">
        <f t="shared" ca="1" si="64"/>
        <v>-0.74007592986952386</v>
      </c>
    </row>
    <row r="238" spans="1:18">
      <c r="A238" s="89"/>
      <c r="B238" s="89"/>
      <c r="C238" s="89"/>
      <c r="D238" s="90">
        <f t="shared" si="50"/>
        <v>0</v>
      </c>
      <c r="E238" s="90">
        <f t="shared" si="51"/>
        <v>0</v>
      </c>
      <c r="F238" s="38">
        <f t="shared" si="52"/>
        <v>0</v>
      </c>
      <c r="G238" s="38">
        <f t="shared" si="53"/>
        <v>0</v>
      </c>
      <c r="H238" s="38">
        <f t="shared" si="54"/>
        <v>0</v>
      </c>
      <c r="I238" s="38">
        <f t="shared" si="55"/>
        <v>0</v>
      </c>
      <c r="J238" s="38">
        <f t="shared" si="56"/>
        <v>0</v>
      </c>
      <c r="K238" s="38">
        <f t="shared" si="57"/>
        <v>0</v>
      </c>
      <c r="L238" s="38">
        <f t="shared" si="58"/>
        <v>0</v>
      </c>
      <c r="M238" s="38">
        <f t="shared" ca="1" si="59"/>
        <v>0.74007592986952386</v>
      </c>
      <c r="N238" s="38">
        <f t="shared" ca="1" si="60"/>
        <v>0</v>
      </c>
      <c r="O238" s="95">
        <f t="shared" ca="1" si="61"/>
        <v>0</v>
      </c>
      <c r="P238" s="38">
        <f t="shared" ca="1" si="62"/>
        <v>0</v>
      </c>
      <c r="Q238" s="38">
        <f t="shared" ca="1" si="63"/>
        <v>0</v>
      </c>
      <c r="R238" s="28">
        <f t="shared" ca="1" si="64"/>
        <v>-0.74007592986952386</v>
      </c>
    </row>
    <row r="239" spans="1:18">
      <c r="A239" s="89"/>
      <c r="B239" s="89"/>
      <c r="C239" s="89"/>
      <c r="D239" s="90">
        <f t="shared" si="50"/>
        <v>0</v>
      </c>
      <c r="E239" s="90">
        <f t="shared" si="51"/>
        <v>0</v>
      </c>
      <c r="F239" s="38">
        <f t="shared" si="52"/>
        <v>0</v>
      </c>
      <c r="G239" s="38">
        <f t="shared" si="53"/>
        <v>0</v>
      </c>
      <c r="H239" s="38">
        <f t="shared" si="54"/>
        <v>0</v>
      </c>
      <c r="I239" s="38">
        <f t="shared" si="55"/>
        <v>0</v>
      </c>
      <c r="J239" s="38">
        <f t="shared" si="56"/>
        <v>0</v>
      </c>
      <c r="K239" s="38">
        <f t="shared" si="57"/>
        <v>0</v>
      </c>
      <c r="L239" s="38">
        <f t="shared" si="58"/>
        <v>0</v>
      </c>
      <c r="M239" s="38">
        <f t="shared" ca="1" si="59"/>
        <v>0.74007592986952386</v>
      </c>
      <c r="N239" s="38">
        <f t="shared" ca="1" si="60"/>
        <v>0</v>
      </c>
      <c r="O239" s="95">
        <f t="shared" ca="1" si="61"/>
        <v>0</v>
      </c>
      <c r="P239" s="38">
        <f t="shared" ca="1" si="62"/>
        <v>0</v>
      </c>
      <c r="Q239" s="38">
        <f t="shared" ca="1" si="63"/>
        <v>0</v>
      </c>
      <c r="R239" s="28">
        <f t="shared" ca="1" si="64"/>
        <v>-0.74007592986952386</v>
      </c>
    </row>
    <row r="240" spans="1:18">
      <c r="A240" s="89"/>
      <c r="B240" s="89"/>
      <c r="C240" s="89"/>
      <c r="D240" s="90">
        <f t="shared" si="50"/>
        <v>0</v>
      </c>
      <c r="E240" s="90">
        <f t="shared" si="51"/>
        <v>0</v>
      </c>
      <c r="F240" s="38">
        <f t="shared" si="52"/>
        <v>0</v>
      </c>
      <c r="G240" s="38">
        <f t="shared" si="53"/>
        <v>0</v>
      </c>
      <c r="H240" s="38">
        <f t="shared" si="54"/>
        <v>0</v>
      </c>
      <c r="I240" s="38">
        <f t="shared" si="55"/>
        <v>0</v>
      </c>
      <c r="J240" s="38">
        <f t="shared" si="56"/>
        <v>0</v>
      </c>
      <c r="K240" s="38">
        <f t="shared" si="57"/>
        <v>0</v>
      </c>
      <c r="L240" s="38">
        <f t="shared" si="58"/>
        <v>0</v>
      </c>
      <c r="M240" s="38">
        <f t="shared" ca="1" si="59"/>
        <v>0.74007592986952386</v>
      </c>
      <c r="N240" s="38">
        <f t="shared" ca="1" si="60"/>
        <v>0</v>
      </c>
      <c r="O240" s="95">
        <f t="shared" ca="1" si="61"/>
        <v>0</v>
      </c>
      <c r="P240" s="38">
        <f t="shared" ca="1" si="62"/>
        <v>0</v>
      </c>
      <c r="Q240" s="38">
        <f t="shared" ca="1" si="63"/>
        <v>0</v>
      </c>
      <c r="R240" s="28">
        <f t="shared" ca="1" si="64"/>
        <v>-0.74007592986952386</v>
      </c>
    </row>
    <row r="241" spans="1:18">
      <c r="A241" s="89"/>
      <c r="B241" s="89"/>
      <c r="C241" s="89"/>
      <c r="D241" s="90">
        <f t="shared" si="50"/>
        <v>0</v>
      </c>
      <c r="E241" s="90">
        <f t="shared" si="51"/>
        <v>0</v>
      </c>
      <c r="F241" s="38">
        <f t="shared" si="52"/>
        <v>0</v>
      </c>
      <c r="G241" s="38">
        <f t="shared" si="53"/>
        <v>0</v>
      </c>
      <c r="H241" s="38">
        <f t="shared" si="54"/>
        <v>0</v>
      </c>
      <c r="I241" s="38">
        <f t="shared" si="55"/>
        <v>0</v>
      </c>
      <c r="J241" s="38">
        <f t="shared" si="56"/>
        <v>0</v>
      </c>
      <c r="K241" s="38">
        <f t="shared" si="57"/>
        <v>0</v>
      </c>
      <c r="L241" s="38">
        <f t="shared" si="58"/>
        <v>0</v>
      </c>
      <c r="M241" s="38">
        <f t="shared" ca="1" si="59"/>
        <v>0.74007592986952386</v>
      </c>
      <c r="N241" s="38">
        <f t="shared" ca="1" si="60"/>
        <v>0</v>
      </c>
      <c r="O241" s="95">
        <f t="shared" ca="1" si="61"/>
        <v>0</v>
      </c>
      <c r="P241" s="38">
        <f t="shared" ca="1" si="62"/>
        <v>0</v>
      </c>
      <c r="Q241" s="38">
        <f t="shared" ca="1" si="63"/>
        <v>0</v>
      </c>
      <c r="R241" s="28">
        <f t="shared" ca="1" si="64"/>
        <v>-0.74007592986952386</v>
      </c>
    </row>
    <row r="242" spans="1:18">
      <c r="A242" s="89"/>
      <c r="B242" s="89"/>
      <c r="C242" s="89"/>
      <c r="D242" s="90">
        <f t="shared" si="50"/>
        <v>0</v>
      </c>
      <c r="E242" s="90">
        <f t="shared" si="51"/>
        <v>0</v>
      </c>
      <c r="F242" s="38">
        <f t="shared" si="52"/>
        <v>0</v>
      </c>
      <c r="G242" s="38">
        <f t="shared" si="53"/>
        <v>0</v>
      </c>
      <c r="H242" s="38">
        <f t="shared" si="54"/>
        <v>0</v>
      </c>
      <c r="I242" s="38">
        <f t="shared" si="55"/>
        <v>0</v>
      </c>
      <c r="J242" s="38">
        <f t="shared" si="56"/>
        <v>0</v>
      </c>
      <c r="K242" s="38">
        <f t="shared" si="57"/>
        <v>0</v>
      </c>
      <c r="L242" s="38">
        <f t="shared" si="58"/>
        <v>0</v>
      </c>
      <c r="M242" s="38">
        <f t="shared" ca="1" si="59"/>
        <v>0.74007592986952386</v>
      </c>
      <c r="N242" s="38">
        <f t="shared" ca="1" si="60"/>
        <v>0</v>
      </c>
      <c r="O242" s="95">
        <f t="shared" ca="1" si="61"/>
        <v>0</v>
      </c>
      <c r="P242" s="38">
        <f t="shared" ca="1" si="62"/>
        <v>0</v>
      </c>
      <c r="Q242" s="38">
        <f t="shared" ca="1" si="63"/>
        <v>0</v>
      </c>
      <c r="R242" s="28">
        <f t="shared" ca="1" si="64"/>
        <v>-0.74007592986952386</v>
      </c>
    </row>
    <row r="243" spans="1:18">
      <c r="A243" s="89"/>
      <c r="B243" s="89"/>
      <c r="C243" s="89"/>
      <c r="D243" s="90">
        <f t="shared" si="50"/>
        <v>0</v>
      </c>
      <c r="E243" s="90">
        <f t="shared" si="51"/>
        <v>0</v>
      </c>
      <c r="F243" s="38">
        <f t="shared" si="52"/>
        <v>0</v>
      </c>
      <c r="G243" s="38">
        <f t="shared" si="53"/>
        <v>0</v>
      </c>
      <c r="H243" s="38">
        <f t="shared" si="54"/>
        <v>0</v>
      </c>
      <c r="I243" s="38">
        <f t="shared" si="55"/>
        <v>0</v>
      </c>
      <c r="J243" s="38">
        <f t="shared" si="56"/>
        <v>0</v>
      </c>
      <c r="K243" s="38">
        <f t="shared" si="57"/>
        <v>0</v>
      </c>
      <c r="L243" s="38">
        <f t="shared" si="58"/>
        <v>0</v>
      </c>
      <c r="M243" s="38">
        <f t="shared" ca="1" si="59"/>
        <v>0.74007592986952386</v>
      </c>
      <c r="N243" s="38">
        <f t="shared" ca="1" si="60"/>
        <v>0</v>
      </c>
      <c r="O243" s="95">
        <f t="shared" ca="1" si="61"/>
        <v>0</v>
      </c>
      <c r="P243" s="38">
        <f t="shared" ca="1" si="62"/>
        <v>0</v>
      </c>
      <c r="Q243" s="38">
        <f t="shared" ca="1" si="63"/>
        <v>0</v>
      </c>
      <c r="R243" s="28">
        <f t="shared" ca="1" si="64"/>
        <v>-0.74007592986952386</v>
      </c>
    </row>
    <row r="244" spans="1:18">
      <c r="A244" s="89"/>
      <c r="B244" s="89"/>
      <c r="C244" s="89"/>
      <c r="D244" s="90">
        <f t="shared" si="50"/>
        <v>0</v>
      </c>
      <c r="E244" s="90">
        <f t="shared" si="51"/>
        <v>0</v>
      </c>
      <c r="F244" s="38">
        <f t="shared" si="52"/>
        <v>0</v>
      </c>
      <c r="G244" s="38">
        <f t="shared" si="53"/>
        <v>0</v>
      </c>
      <c r="H244" s="38">
        <f t="shared" si="54"/>
        <v>0</v>
      </c>
      <c r="I244" s="38">
        <f t="shared" si="55"/>
        <v>0</v>
      </c>
      <c r="J244" s="38">
        <f t="shared" si="56"/>
        <v>0</v>
      </c>
      <c r="K244" s="38">
        <f t="shared" si="57"/>
        <v>0</v>
      </c>
      <c r="L244" s="38">
        <f t="shared" si="58"/>
        <v>0</v>
      </c>
      <c r="M244" s="38">
        <f t="shared" ca="1" si="59"/>
        <v>0.74007592986952386</v>
      </c>
      <c r="N244" s="38">
        <f t="shared" ca="1" si="60"/>
        <v>0</v>
      </c>
      <c r="O244" s="95">
        <f t="shared" ca="1" si="61"/>
        <v>0</v>
      </c>
      <c r="P244" s="38">
        <f t="shared" ca="1" si="62"/>
        <v>0</v>
      </c>
      <c r="Q244" s="38">
        <f t="shared" ca="1" si="63"/>
        <v>0</v>
      </c>
      <c r="R244" s="28">
        <f t="shared" ca="1" si="64"/>
        <v>-0.74007592986952386</v>
      </c>
    </row>
    <row r="245" spans="1:18">
      <c r="A245" s="89"/>
      <c r="B245" s="89"/>
      <c r="C245" s="89"/>
      <c r="D245" s="90">
        <f t="shared" si="50"/>
        <v>0</v>
      </c>
      <c r="E245" s="90">
        <f t="shared" si="51"/>
        <v>0</v>
      </c>
      <c r="F245" s="38">
        <f t="shared" si="52"/>
        <v>0</v>
      </c>
      <c r="G245" s="38">
        <f t="shared" si="53"/>
        <v>0</v>
      </c>
      <c r="H245" s="38">
        <f t="shared" si="54"/>
        <v>0</v>
      </c>
      <c r="I245" s="38">
        <f t="shared" si="55"/>
        <v>0</v>
      </c>
      <c r="J245" s="38">
        <f t="shared" si="56"/>
        <v>0</v>
      </c>
      <c r="K245" s="38">
        <f t="shared" si="57"/>
        <v>0</v>
      </c>
      <c r="L245" s="38">
        <f t="shared" si="58"/>
        <v>0</v>
      </c>
      <c r="M245" s="38">
        <f t="shared" ca="1" si="59"/>
        <v>0.74007592986952386</v>
      </c>
      <c r="N245" s="38">
        <f t="shared" ca="1" si="60"/>
        <v>0</v>
      </c>
      <c r="O245" s="95">
        <f t="shared" ca="1" si="61"/>
        <v>0</v>
      </c>
      <c r="P245" s="38">
        <f t="shared" ca="1" si="62"/>
        <v>0</v>
      </c>
      <c r="Q245" s="38">
        <f t="shared" ca="1" si="63"/>
        <v>0</v>
      </c>
      <c r="R245" s="28">
        <f t="shared" ca="1" si="64"/>
        <v>-0.74007592986952386</v>
      </c>
    </row>
    <row r="246" spans="1:18">
      <c r="A246" s="89"/>
      <c r="B246" s="89"/>
      <c r="C246" s="89"/>
      <c r="D246" s="90">
        <f t="shared" si="50"/>
        <v>0</v>
      </c>
      <c r="E246" s="90">
        <f t="shared" si="51"/>
        <v>0</v>
      </c>
      <c r="F246" s="38">
        <f t="shared" si="52"/>
        <v>0</v>
      </c>
      <c r="G246" s="38">
        <f t="shared" si="53"/>
        <v>0</v>
      </c>
      <c r="H246" s="38">
        <f t="shared" si="54"/>
        <v>0</v>
      </c>
      <c r="I246" s="38">
        <f t="shared" si="55"/>
        <v>0</v>
      </c>
      <c r="J246" s="38">
        <f t="shared" si="56"/>
        <v>0</v>
      </c>
      <c r="K246" s="38">
        <f t="shared" si="57"/>
        <v>0</v>
      </c>
      <c r="L246" s="38">
        <f t="shared" si="58"/>
        <v>0</v>
      </c>
      <c r="M246" s="38">
        <f t="shared" ca="1" si="59"/>
        <v>0.74007592986952386</v>
      </c>
      <c r="N246" s="38">
        <f t="shared" ca="1" si="60"/>
        <v>0</v>
      </c>
      <c r="O246" s="95">
        <f t="shared" ca="1" si="61"/>
        <v>0</v>
      </c>
      <c r="P246" s="38">
        <f t="shared" ca="1" si="62"/>
        <v>0</v>
      </c>
      <c r="Q246" s="38">
        <f t="shared" ca="1" si="63"/>
        <v>0</v>
      </c>
      <c r="R246" s="28">
        <f t="shared" ca="1" si="64"/>
        <v>-0.74007592986952386</v>
      </c>
    </row>
    <row r="247" spans="1:18">
      <c r="A247" s="89"/>
      <c r="B247" s="89"/>
      <c r="C247" s="89"/>
      <c r="D247" s="90">
        <f t="shared" si="50"/>
        <v>0</v>
      </c>
      <c r="E247" s="90">
        <f t="shared" si="51"/>
        <v>0</v>
      </c>
      <c r="F247" s="38">
        <f t="shared" si="52"/>
        <v>0</v>
      </c>
      <c r="G247" s="38">
        <f t="shared" si="53"/>
        <v>0</v>
      </c>
      <c r="H247" s="38">
        <f t="shared" si="54"/>
        <v>0</v>
      </c>
      <c r="I247" s="38">
        <f t="shared" si="55"/>
        <v>0</v>
      </c>
      <c r="J247" s="38">
        <f t="shared" si="56"/>
        <v>0</v>
      </c>
      <c r="K247" s="38">
        <f t="shared" si="57"/>
        <v>0</v>
      </c>
      <c r="L247" s="38">
        <f t="shared" si="58"/>
        <v>0</v>
      </c>
      <c r="M247" s="38">
        <f t="shared" ca="1" si="59"/>
        <v>0.74007592986952386</v>
      </c>
      <c r="N247" s="38">
        <f t="shared" ca="1" si="60"/>
        <v>0</v>
      </c>
      <c r="O247" s="95">
        <f t="shared" ca="1" si="61"/>
        <v>0</v>
      </c>
      <c r="P247" s="38">
        <f t="shared" ca="1" si="62"/>
        <v>0</v>
      </c>
      <c r="Q247" s="38">
        <f t="shared" ca="1" si="63"/>
        <v>0</v>
      </c>
      <c r="R247" s="28">
        <f t="shared" ca="1" si="64"/>
        <v>-0.74007592986952386</v>
      </c>
    </row>
    <row r="248" spans="1:18">
      <c r="A248" s="89"/>
      <c r="B248" s="89"/>
      <c r="C248" s="89"/>
      <c r="D248" s="90">
        <f t="shared" si="50"/>
        <v>0</v>
      </c>
      <c r="E248" s="90">
        <f t="shared" si="51"/>
        <v>0</v>
      </c>
      <c r="F248" s="38">
        <f t="shared" si="52"/>
        <v>0</v>
      </c>
      <c r="G248" s="38">
        <f t="shared" si="53"/>
        <v>0</v>
      </c>
      <c r="H248" s="38">
        <f t="shared" si="54"/>
        <v>0</v>
      </c>
      <c r="I248" s="38">
        <f t="shared" si="55"/>
        <v>0</v>
      </c>
      <c r="J248" s="38">
        <f t="shared" si="56"/>
        <v>0</v>
      </c>
      <c r="K248" s="38">
        <f t="shared" si="57"/>
        <v>0</v>
      </c>
      <c r="L248" s="38">
        <f t="shared" si="58"/>
        <v>0</v>
      </c>
      <c r="M248" s="38">
        <f t="shared" ca="1" si="59"/>
        <v>0.74007592986952386</v>
      </c>
      <c r="N248" s="38">
        <f t="shared" ca="1" si="60"/>
        <v>0</v>
      </c>
      <c r="O248" s="95">
        <f t="shared" ca="1" si="61"/>
        <v>0</v>
      </c>
      <c r="P248" s="38">
        <f t="shared" ca="1" si="62"/>
        <v>0</v>
      </c>
      <c r="Q248" s="38">
        <f t="shared" ca="1" si="63"/>
        <v>0</v>
      </c>
      <c r="R248" s="28">
        <f t="shared" ca="1" si="64"/>
        <v>-0.74007592986952386</v>
      </c>
    </row>
    <row r="249" spans="1:18">
      <c r="A249" s="89"/>
      <c r="B249" s="89"/>
      <c r="C249" s="89"/>
      <c r="D249" s="90">
        <f t="shared" si="50"/>
        <v>0</v>
      </c>
      <c r="E249" s="90">
        <f t="shared" si="51"/>
        <v>0</v>
      </c>
      <c r="F249" s="38">
        <f t="shared" si="52"/>
        <v>0</v>
      </c>
      <c r="G249" s="38">
        <f t="shared" si="53"/>
        <v>0</v>
      </c>
      <c r="H249" s="38">
        <f t="shared" si="54"/>
        <v>0</v>
      </c>
      <c r="I249" s="38">
        <f t="shared" si="55"/>
        <v>0</v>
      </c>
      <c r="J249" s="38">
        <f t="shared" si="56"/>
        <v>0</v>
      </c>
      <c r="K249" s="38">
        <f t="shared" si="57"/>
        <v>0</v>
      </c>
      <c r="L249" s="38">
        <f t="shared" si="58"/>
        <v>0</v>
      </c>
      <c r="M249" s="38">
        <f t="shared" ca="1" si="59"/>
        <v>0.74007592986952386</v>
      </c>
      <c r="N249" s="38">
        <f t="shared" ca="1" si="60"/>
        <v>0</v>
      </c>
      <c r="O249" s="95">
        <f t="shared" ca="1" si="61"/>
        <v>0</v>
      </c>
      <c r="P249" s="38">
        <f t="shared" ca="1" si="62"/>
        <v>0</v>
      </c>
      <c r="Q249" s="38">
        <f t="shared" ca="1" si="63"/>
        <v>0</v>
      </c>
      <c r="R249" s="28">
        <f t="shared" ca="1" si="64"/>
        <v>-0.74007592986952386</v>
      </c>
    </row>
    <row r="250" spans="1:18">
      <c r="A250" s="89"/>
      <c r="B250" s="89"/>
      <c r="C250" s="89"/>
      <c r="D250" s="90">
        <f t="shared" si="50"/>
        <v>0</v>
      </c>
      <c r="E250" s="90">
        <f t="shared" si="51"/>
        <v>0</v>
      </c>
      <c r="F250" s="38">
        <f t="shared" si="52"/>
        <v>0</v>
      </c>
      <c r="G250" s="38">
        <f t="shared" si="53"/>
        <v>0</v>
      </c>
      <c r="H250" s="38">
        <f t="shared" si="54"/>
        <v>0</v>
      </c>
      <c r="I250" s="38">
        <f t="shared" si="55"/>
        <v>0</v>
      </c>
      <c r="J250" s="38">
        <f t="shared" si="56"/>
        <v>0</v>
      </c>
      <c r="K250" s="38">
        <f t="shared" si="57"/>
        <v>0</v>
      </c>
      <c r="L250" s="38">
        <f t="shared" si="58"/>
        <v>0</v>
      </c>
      <c r="M250" s="38">
        <f t="shared" ca="1" si="59"/>
        <v>0.74007592986952386</v>
      </c>
      <c r="N250" s="38">
        <f t="shared" ca="1" si="60"/>
        <v>0</v>
      </c>
      <c r="O250" s="95">
        <f t="shared" ca="1" si="61"/>
        <v>0</v>
      </c>
      <c r="P250" s="38">
        <f t="shared" ca="1" si="62"/>
        <v>0</v>
      </c>
      <c r="Q250" s="38">
        <f t="shared" ca="1" si="63"/>
        <v>0</v>
      </c>
      <c r="R250" s="28">
        <f t="shared" ca="1" si="64"/>
        <v>-0.74007592986952386</v>
      </c>
    </row>
    <row r="251" spans="1:18">
      <c r="A251" s="89"/>
      <c r="B251" s="89"/>
      <c r="C251" s="89"/>
      <c r="D251" s="90">
        <f t="shared" si="50"/>
        <v>0</v>
      </c>
      <c r="E251" s="90">
        <f t="shared" si="51"/>
        <v>0</v>
      </c>
      <c r="F251" s="38">
        <f t="shared" si="52"/>
        <v>0</v>
      </c>
      <c r="G251" s="38">
        <f t="shared" si="53"/>
        <v>0</v>
      </c>
      <c r="H251" s="38">
        <f t="shared" si="54"/>
        <v>0</v>
      </c>
      <c r="I251" s="38">
        <f t="shared" si="55"/>
        <v>0</v>
      </c>
      <c r="J251" s="38">
        <f t="shared" si="56"/>
        <v>0</v>
      </c>
      <c r="K251" s="38">
        <f t="shared" si="57"/>
        <v>0</v>
      </c>
      <c r="L251" s="38">
        <f t="shared" si="58"/>
        <v>0</v>
      </c>
      <c r="M251" s="38">
        <f t="shared" ca="1" si="59"/>
        <v>0.74007592986952386</v>
      </c>
      <c r="N251" s="38">
        <f t="shared" ca="1" si="60"/>
        <v>0</v>
      </c>
      <c r="O251" s="95">
        <f t="shared" ca="1" si="61"/>
        <v>0</v>
      </c>
      <c r="P251" s="38">
        <f t="shared" ca="1" si="62"/>
        <v>0</v>
      </c>
      <c r="Q251" s="38">
        <f t="shared" ca="1" si="63"/>
        <v>0</v>
      </c>
      <c r="R251" s="28">
        <f t="shared" ca="1" si="64"/>
        <v>-0.74007592986952386</v>
      </c>
    </row>
    <row r="252" spans="1:18">
      <c r="A252" s="89"/>
      <c r="B252" s="89"/>
      <c r="C252" s="89"/>
      <c r="D252" s="90">
        <f t="shared" si="50"/>
        <v>0</v>
      </c>
      <c r="E252" s="90">
        <f t="shared" si="51"/>
        <v>0</v>
      </c>
      <c r="F252" s="38">
        <f t="shared" si="52"/>
        <v>0</v>
      </c>
      <c r="G252" s="38">
        <f t="shared" si="53"/>
        <v>0</v>
      </c>
      <c r="H252" s="38">
        <f t="shared" si="54"/>
        <v>0</v>
      </c>
      <c r="I252" s="38">
        <f t="shared" si="55"/>
        <v>0</v>
      </c>
      <c r="J252" s="38">
        <f t="shared" si="56"/>
        <v>0</v>
      </c>
      <c r="K252" s="38">
        <f t="shared" si="57"/>
        <v>0</v>
      </c>
      <c r="L252" s="38">
        <f t="shared" si="58"/>
        <v>0</v>
      </c>
      <c r="M252" s="38">
        <f t="shared" ca="1" si="59"/>
        <v>0.74007592986952386</v>
      </c>
      <c r="N252" s="38">
        <f t="shared" ca="1" si="60"/>
        <v>0</v>
      </c>
      <c r="O252" s="95">
        <f t="shared" ca="1" si="61"/>
        <v>0</v>
      </c>
      <c r="P252" s="38">
        <f t="shared" ca="1" si="62"/>
        <v>0</v>
      </c>
      <c r="Q252" s="38">
        <f t="shared" ca="1" si="63"/>
        <v>0</v>
      </c>
      <c r="R252" s="28">
        <f t="shared" ca="1" si="64"/>
        <v>-0.74007592986952386</v>
      </c>
    </row>
    <row r="253" spans="1:18">
      <c r="A253" s="89"/>
      <c r="B253" s="89"/>
      <c r="C253" s="89"/>
      <c r="D253" s="90">
        <f t="shared" si="50"/>
        <v>0</v>
      </c>
      <c r="E253" s="90">
        <f t="shared" si="51"/>
        <v>0</v>
      </c>
      <c r="F253" s="38">
        <f t="shared" si="52"/>
        <v>0</v>
      </c>
      <c r="G253" s="38">
        <f t="shared" si="53"/>
        <v>0</v>
      </c>
      <c r="H253" s="38">
        <f t="shared" si="54"/>
        <v>0</v>
      </c>
      <c r="I253" s="38">
        <f t="shared" si="55"/>
        <v>0</v>
      </c>
      <c r="J253" s="38">
        <f t="shared" si="56"/>
        <v>0</v>
      </c>
      <c r="K253" s="38">
        <f t="shared" si="57"/>
        <v>0</v>
      </c>
      <c r="L253" s="38">
        <f t="shared" si="58"/>
        <v>0</v>
      </c>
      <c r="M253" s="38">
        <f t="shared" ca="1" si="59"/>
        <v>0.74007592986952386</v>
      </c>
      <c r="N253" s="38">
        <f t="shared" ca="1" si="60"/>
        <v>0</v>
      </c>
      <c r="O253" s="95">
        <f t="shared" ca="1" si="61"/>
        <v>0</v>
      </c>
      <c r="P253" s="38">
        <f t="shared" ca="1" si="62"/>
        <v>0</v>
      </c>
      <c r="Q253" s="38">
        <f t="shared" ca="1" si="63"/>
        <v>0</v>
      </c>
      <c r="R253" s="28">
        <f t="shared" ca="1" si="64"/>
        <v>-0.74007592986952386</v>
      </c>
    </row>
    <row r="254" spans="1:18">
      <c r="A254" s="89"/>
      <c r="B254" s="89"/>
      <c r="C254" s="89"/>
      <c r="D254" s="90">
        <f t="shared" si="50"/>
        <v>0</v>
      </c>
      <c r="E254" s="90">
        <f t="shared" si="51"/>
        <v>0</v>
      </c>
      <c r="F254" s="38">
        <f t="shared" si="52"/>
        <v>0</v>
      </c>
      <c r="G254" s="38">
        <f t="shared" si="53"/>
        <v>0</v>
      </c>
      <c r="H254" s="38">
        <f t="shared" si="54"/>
        <v>0</v>
      </c>
      <c r="I254" s="38">
        <f t="shared" si="55"/>
        <v>0</v>
      </c>
      <c r="J254" s="38">
        <f t="shared" si="56"/>
        <v>0</v>
      </c>
      <c r="K254" s="38">
        <f t="shared" si="57"/>
        <v>0</v>
      </c>
      <c r="L254" s="38">
        <f t="shared" si="58"/>
        <v>0</v>
      </c>
      <c r="M254" s="38">
        <f t="shared" ca="1" si="59"/>
        <v>0.74007592986952386</v>
      </c>
      <c r="N254" s="38">
        <f t="shared" ca="1" si="60"/>
        <v>0</v>
      </c>
      <c r="O254" s="95">
        <f t="shared" ca="1" si="61"/>
        <v>0</v>
      </c>
      <c r="P254" s="38">
        <f t="shared" ca="1" si="62"/>
        <v>0</v>
      </c>
      <c r="Q254" s="38">
        <f t="shared" ca="1" si="63"/>
        <v>0</v>
      </c>
      <c r="R254" s="28">
        <f t="shared" ca="1" si="64"/>
        <v>-0.74007592986952386</v>
      </c>
    </row>
    <row r="255" spans="1:18">
      <c r="A255" s="89"/>
      <c r="B255" s="89"/>
      <c r="C255" s="89"/>
      <c r="D255" s="90">
        <f t="shared" si="50"/>
        <v>0</v>
      </c>
      <c r="E255" s="90">
        <f t="shared" si="51"/>
        <v>0</v>
      </c>
      <c r="F255" s="38">
        <f t="shared" si="52"/>
        <v>0</v>
      </c>
      <c r="G255" s="38">
        <f t="shared" si="53"/>
        <v>0</v>
      </c>
      <c r="H255" s="38">
        <f t="shared" si="54"/>
        <v>0</v>
      </c>
      <c r="I255" s="38">
        <f t="shared" si="55"/>
        <v>0</v>
      </c>
      <c r="J255" s="38">
        <f t="shared" si="56"/>
        <v>0</v>
      </c>
      <c r="K255" s="38">
        <f t="shared" si="57"/>
        <v>0</v>
      </c>
      <c r="L255" s="38">
        <f t="shared" si="58"/>
        <v>0</v>
      </c>
      <c r="M255" s="38">
        <f t="shared" ca="1" si="59"/>
        <v>0.74007592986952386</v>
      </c>
      <c r="N255" s="38">
        <f t="shared" ca="1" si="60"/>
        <v>0</v>
      </c>
      <c r="O255" s="95">
        <f t="shared" ca="1" si="61"/>
        <v>0</v>
      </c>
      <c r="P255" s="38">
        <f t="shared" ca="1" si="62"/>
        <v>0</v>
      </c>
      <c r="Q255" s="38">
        <f t="shared" ca="1" si="63"/>
        <v>0</v>
      </c>
      <c r="R255" s="28">
        <f t="shared" ca="1" si="64"/>
        <v>-0.74007592986952386</v>
      </c>
    </row>
    <row r="256" spans="1:18">
      <c r="A256" s="89"/>
      <c r="B256" s="89"/>
      <c r="C256" s="89"/>
      <c r="D256" s="90">
        <f t="shared" si="50"/>
        <v>0</v>
      </c>
      <c r="E256" s="90">
        <f t="shared" si="51"/>
        <v>0</v>
      </c>
      <c r="F256" s="38">
        <f t="shared" si="52"/>
        <v>0</v>
      </c>
      <c r="G256" s="38">
        <f t="shared" si="53"/>
        <v>0</v>
      </c>
      <c r="H256" s="38">
        <f t="shared" si="54"/>
        <v>0</v>
      </c>
      <c r="I256" s="38">
        <f t="shared" si="55"/>
        <v>0</v>
      </c>
      <c r="J256" s="38">
        <f t="shared" si="56"/>
        <v>0</v>
      </c>
      <c r="K256" s="38">
        <f t="shared" si="57"/>
        <v>0</v>
      </c>
      <c r="L256" s="38">
        <f t="shared" si="58"/>
        <v>0</v>
      </c>
      <c r="M256" s="38">
        <f t="shared" ca="1" si="59"/>
        <v>0.74007592986952386</v>
      </c>
      <c r="N256" s="38">
        <f t="shared" ca="1" si="60"/>
        <v>0</v>
      </c>
      <c r="O256" s="95">
        <f t="shared" ca="1" si="61"/>
        <v>0</v>
      </c>
      <c r="P256" s="38">
        <f t="shared" ca="1" si="62"/>
        <v>0</v>
      </c>
      <c r="Q256" s="38">
        <f t="shared" ca="1" si="63"/>
        <v>0</v>
      </c>
      <c r="R256" s="28">
        <f t="shared" ca="1" si="64"/>
        <v>-0.74007592986952386</v>
      </c>
    </row>
    <row r="257" spans="1:18">
      <c r="A257" s="89"/>
      <c r="B257" s="89"/>
      <c r="C257" s="89"/>
      <c r="D257" s="90">
        <f t="shared" si="50"/>
        <v>0</v>
      </c>
      <c r="E257" s="90">
        <f t="shared" si="51"/>
        <v>0</v>
      </c>
      <c r="F257" s="38">
        <f t="shared" si="52"/>
        <v>0</v>
      </c>
      <c r="G257" s="38">
        <f t="shared" si="53"/>
        <v>0</v>
      </c>
      <c r="H257" s="38">
        <f t="shared" si="54"/>
        <v>0</v>
      </c>
      <c r="I257" s="38">
        <f t="shared" si="55"/>
        <v>0</v>
      </c>
      <c r="J257" s="38">
        <f t="shared" si="56"/>
        <v>0</v>
      </c>
      <c r="K257" s="38">
        <f t="shared" si="57"/>
        <v>0</v>
      </c>
      <c r="L257" s="38">
        <f t="shared" si="58"/>
        <v>0</v>
      </c>
      <c r="M257" s="38">
        <f t="shared" ca="1" si="59"/>
        <v>0.74007592986952386</v>
      </c>
      <c r="N257" s="38">
        <f t="shared" ca="1" si="60"/>
        <v>0</v>
      </c>
      <c r="O257" s="95">
        <f t="shared" ca="1" si="61"/>
        <v>0</v>
      </c>
      <c r="P257" s="38">
        <f t="shared" ca="1" si="62"/>
        <v>0</v>
      </c>
      <c r="Q257" s="38">
        <f t="shared" ca="1" si="63"/>
        <v>0</v>
      </c>
      <c r="R257" s="28">
        <f t="shared" ca="1" si="64"/>
        <v>-0.74007592986952386</v>
      </c>
    </row>
    <row r="258" spans="1:18">
      <c r="A258" s="89"/>
      <c r="B258" s="89"/>
      <c r="C258" s="89"/>
      <c r="D258" s="90">
        <f t="shared" si="50"/>
        <v>0</v>
      </c>
      <c r="E258" s="90">
        <f t="shared" si="51"/>
        <v>0</v>
      </c>
      <c r="F258" s="38">
        <f t="shared" si="52"/>
        <v>0</v>
      </c>
      <c r="G258" s="38">
        <f t="shared" si="53"/>
        <v>0</v>
      </c>
      <c r="H258" s="38">
        <f t="shared" si="54"/>
        <v>0</v>
      </c>
      <c r="I258" s="38">
        <f t="shared" si="55"/>
        <v>0</v>
      </c>
      <c r="J258" s="38">
        <f t="shared" si="56"/>
        <v>0</v>
      </c>
      <c r="K258" s="38">
        <f t="shared" si="57"/>
        <v>0</v>
      </c>
      <c r="L258" s="38">
        <f t="shared" si="58"/>
        <v>0</v>
      </c>
      <c r="M258" s="38">
        <f t="shared" ca="1" si="59"/>
        <v>0.74007592986952386</v>
      </c>
      <c r="N258" s="38">
        <f t="shared" ca="1" si="60"/>
        <v>0</v>
      </c>
      <c r="O258" s="95">
        <f t="shared" ca="1" si="61"/>
        <v>0</v>
      </c>
      <c r="P258" s="38">
        <f t="shared" ca="1" si="62"/>
        <v>0</v>
      </c>
      <c r="Q258" s="38">
        <f t="shared" ca="1" si="63"/>
        <v>0</v>
      </c>
      <c r="R258" s="28">
        <f t="shared" ca="1" si="64"/>
        <v>-0.74007592986952386</v>
      </c>
    </row>
    <row r="259" spans="1:18">
      <c r="A259" s="89"/>
      <c r="B259" s="89"/>
      <c r="C259" s="89"/>
      <c r="D259" s="90">
        <f t="shared" si="50"/>
        <v>0</v>
      </c>
      <c r="E259" s="90">
        <f t="shared" si="51"/>
        <v>0</v>
      </c>
      <c r="F259" s="38">
        <f t="shared" si="52"/>
        <v>0</v>
      </c>
      <c r="G259" s="38">
        <f t="shared" si="53"/>
        <v>0</v>
      </c>
      <c r="H259" s="38">
        <f t="shared" si="54"/>
        <v>0</v>
      </c>
      <c r="I259" s="38">
        <f t="shared" si="55"/>
        <v>0</v>
      </c>
      <c r="J259" s="38">
        <f t="shared" si="56"/>
        <v>0</v>
      </c>
      <c r="K259" s="38">
        <f t="shared" si="57"/>
        <v>0</v>
      </c>
      <c r="L259" s="38">
        <f t="shared" si="58"/>
        <v>0</v>
      </c>
      <c r="M259" s="38">
        <f t="shared" ca="1" si="59"/>
        <v>0.74007592986952386</v>
      </c>
      <c r="N259" s="38">
        <f t="shared" ca="1" si="60"/>
        <v>0</v>
      </c>
      <c r="O259" s="95">
        <f t="shared" ca="1" si="61"/>
        <v>0</v>
      </c>
      <c r="P259" s="38">
        <f t="shared" ca="1" si="62"/>
        <v>0</v>
      </c>
      <c r="Q259" s="38">
        <f t="shared" ca="1" si="63"/>
        <v>0</v>
      </c>
      <c r="R259" s="28">
        <f t="shared" ca="1" si="64"/>
        <v>-0.74007592986952386</v>
      </c>
    </row>
    <row r="260" spans="1:18">
      <c r="A260" s="89"/>
      <c r="B260" s="89"/>
      <c r="C260" s="89"/>
      <c r="D260" s="90">
        <f t="shared" si="50"/>
        <v>0</v>
      </c>
      <c r="E260" s="90">
        <f t="shared" si="51"/>
        <v>0</v>
      </c>
      <c r="F260" s="38">
        <f t="shared" si="52"/>
        <v>0</v>
      </c>
      <c r="G260" s="38">
        <f t="shared" si="53"/>
        <v>0</v>
      </c>
      <c r="H260" s="38">
        <f t="shared" si="54"/>
        <v>0</v>
      </c>
      <c r="I260" s="38">
        <f t="shared" si="55"/>
        <v>0</v>
      </c>
      <c r="J260" s="38">
        <f t="shared" si="56"/>
        <v>0</v>
      </c>
      <c r="K260" s="38">
        <f t="shared" si="57"/>
        <v>0</v>
      </c>
      <c r="L260" s="38">
        <f t="shared" si="58"/>
        <v>0</v>
      </c>
      <c r="M260" s="38">
        <f t="shared" ca="1" si="59"/>
        <v>0.74007592986952386</v>
      </c>
      <c r="N260" s="38">
        <f t="shared" ca="1" si="60"/>
        <v>0</v>
      </c>
      <c r="O260" s="95">
        <f t="shared" ca="1" si="61"/>
        <v>0</v>
      </c>
      <c r="P260" s="38">
        <f t="shared" ca="1" si="62"/>
        <v>0</v>
      </c>
      <c r="Q260" s="38">
        <f t="shared" ca="1" si="63"/>
        <v>0</v>
      </c>
      <c r="R260" s="28">
        <f t="shared" ca="1" si="64"/>
        <v>-0.74007592986952386</v>
      </c>
    </row>
    <row r="261" spans="1:18">
      <c r="A261" s="89"/>
      <c r="B261" s="89"/>
      <c r="C261" s="89"/>
      <c r="D261" s="90">
        <f t="shared" si="50"/>
        <v>0</v>
      </c>
      <c r="E261" s="90">
        <f t="shared" si="51"/>
        <v>0</v>
      </c>
      <c r="F261" s="38">
        <f t="shared" si="52"/>
        <v>0</v>
      </c>
      <c r="G261" s="38">
        <f t="shared" si="53"/>
        <v>0</v>
      </c>
      <c r="H261" s="38">
        <f t="shared" si="54"/>
        <v>0</v>
      </c>
      <c r="I261" s="38">
        <f t="shared" si="55"/>
        <v>0</v>
      </c>
      <c r="J261" s="38">
        <f t="shared" si="56"/>
        <v>0</v>
      </c>
      <c r="K261" s="38">
        <f t="shared" si="57"/>
        <v>0</v>
      </c>
      <c r="L261" s="38">
        <f t="shared" si="58"/>
        <v>0</v>
      </c>
      <c r="M261" s="38">
        <f t="shared" ca="1" si="59"/>
        <v>0.74007592986952386</v>
      </c>
      <c r="N261" s="38">
        <f t="shared" ca="1" si="60"/>
        <v>0</v>
      </c>
      <c r="O261" s="95">
        <f t="shared" ca="1" si="61"/>
        <v>0</v>
      </c>
      <c r="P261" s="38">
        <f t="shared" ca="1" si="62"/>
        <v>0</v>
      </c>
      <c r="Q261" s="38">
        <f t="shared" ca="1" si="63"/>
        <v>0</v>
      </c>
      <c r="R261" s="28">
        <f t="shared" ca="1" si="64"/>
        <v>-0.74007592986952386</v>
      </c>
    </row>
    <row r="262" spans="1:18">
      <c r="A262" s="89"/>
      <c r="B262" s="89"/>
      <c r="C262" s="89"/>
      <c r="D262" s="90">
        <f t="shared" si="50"/>
        <v>0</v>
      </c>
      <c r="E262" s="90">
        <f t="shared" si="51"/>
        <v>0</v>
      </c>
      <c r="F262" s="38">
        <f t="shared" si="52"/>
        <v>0</v>
      </c>
      <c r="G262" s="38">
        <f t="shared" si="53"/>
        <v>0</v>
      </c>
      <c r="H262" s="38">
        <f t="shared" si="54"/>
        <v>0</v>
      </c>
      <c r="I262" s="38">
        <f t="shared" si="55"/>
        <v>0</v>
      </c>
      <c r="J262" s="38">
        <f t="shared" si="56"/>
        <v>0</v>
      </c>
      <c r="K262" s="38">
        <f t="shared" si="57"/>
        <v>0</v>
      </c>
      <c r="L262" s="38">
        <f t="shared" si="58"/>
        <v>0</v>
      </c>
      <c r="M262" s="38">
        <f t="shared" ca="1" si="59"/>
        <v>0.74007592986952386</v>
      </c>
      <c r="N262" s="38">
        <f t="shared" ca="1" si="60"/>
        <v>0</v>
      </c>
      <c r="O262" s="95">
        <f t="shared" ca="1" si="61"/>
        <v>0</v>
      </c>
      <c r="P262" s="38">
        <f t="shared" ca="1" si="62"/>
        <v>0</v>
      </c>
      <c r="Q262" s="38">
        <f t="shared" ca="1" si="63"/>
        <v>0</v>
      </c>
      <c r="R262" s="28">
        <f t="shared" ca="1" si="64"/>
        <v>-0.74007592986952386</v>
      </c>
    </row>
    <row r="263" spans="1:18">
      <c r="A263" s="89"/>
      <c r="B263" s="89"/>
      <c r="C263" s="89"/>
      <c r="D263" s="90">
        <f t="shared" si="50"/>
        <v>0</v>
      </c>
      <c r="E263" s="90">
        <f t="shared" si="51"/>
        <v>0</v>
      </c>
      <c r="F263" s="38">
        <f t="shared" si="52"/>
        <v>0</v>
      </c>
      <c r="G263" s="38">
        <f t="shared" si="53"/>
        <v>0</v>
      </c>
      <c r="H263" s="38">
        <f t="shared" si="54"/>
        <v>0</v>
      </c>
      <c r="I263" s="38">
        <f t="shared" si="55"/>
        <v>0</v>
      </c>
      <c r="J263" s="38">
        <f t="shared" si="56"/>
        <v>0</v>
      </c>
      <c r="K263" s="38">
        <f t="shared" si="57"/>
        <v>0</v>
      </c>
      <c r="L263" s="38">
        <f t="shared" si="58"/>
        <v>0</v>
      </c>
      <c r="M263" s="38">
        <f t="shared" ca="1" si="59"/>
        <v>0.74007592986952386</v>
      </c>
      <c r="N263" s="38">
        <f t="shared" ca="1" si="60"/>
        <v>0</v>
      </c>
      <c r="O263" s="95">
        <f t="shared" ca="1" si="61"/>
        <v>0</v>
      </c>
      <c r="P263" s="38">
        <f t="shared" ca="1" si="62"/>
        <v>0</v>
      </c>
      <c r="Q263" s="38">
        <f t="shared" ca="1" si="63"/>
        <v>0</v>
      </c>
      <c r="R263" s="28">
        <f t="shared" ca="1" si="64"/>
        <v>-0.74007592986952386</v>
      </c>
    </row>
    <row r="264" spans="1:18">
      <c r="A264" s="89"/>
      <c r="B264" s="89"/>
      <c r="C264" s="89"/>
      <c r="D264" s="90">
        <f t="shared" si="50"/>
        <v>0</v>
      </c>
      <c r="E264" s="90">
        <f t="shared" si="51"/>
        <v>0</v>
      </c>
      <c r="F264" s="38">
        <f t="shared" si="52"/>
        <v>0</v>
      </c>
      <c r="G264" s="38">
        <f t="shared" si="53"/>
        <v>0</v>
      </c>
      <c r="H264" s="38">
        <f t="shared" si="54"/>
        <v>0</v>
      </c>
      <c r="I264" s="38">
        <f t="shared" si="55"/>
        <v>0</v>
      </c>
      <c r="J264" s="38">
        <f t="shared" si="56"/>
        <v>0</v>
      </c>
      <c r="K264" s="38">
        <f t="shared" si="57"/>
        <v>0</v>
      </c>
      <c r="L264" s="38">
        <f t="shared" si="58"/>
        <v>0</v>
      </c>
      <c r="M264" s="38">
        <f t="shared" ca="1" si="59"/>
        <v>0.74007592986952386</v>
      </c>
      <c r="N264" s="38">
        <f t="shared" ca="1" si="60"/>
        <v>0</v>
      </c>
      <c r="O264" s="95">
        <f t="shared" ca="1" si="61"/>
        <v>0</v>
      </c>
      <c r="P264" s="38">
        <f t="shared" ca="1" si="62"/>
        <v>0</v>
      </c>
      <c r="Q264" s="38">
        <f t="shared" ca="1" si="63"/>
        <v>0</v>
      </c>
      <c r="R264" s="28">
        <f t="shared" ca="1" si="64"/>
        <v>-0.74007592986952386</v>
      </c>
    </row>
    <row r="265" spans="1:18">
      <c r="A265" s="89"/>
      <c r="B265" s="89"/>
      <c r="C265" s="89"/>
      <c r="D265" s="90">
        <f t="shared" si="50"/>
        <v>0</v>
      </c>
      <c r="E265" s="90">
        <f t="shared" si="51"/>
        <v>0</v>
      </c>
      <c r="F265" s="38">
        <f t="shared" si="52"/>
        <v>0</v>
      </c>
      <c r="G265" s="38">
        <f t="shared" si="53"/>
        <v>0</v>
      </c>
      <c r="H265" s="38">
        <f t="shared" si="54"/>
        <v>0</v>
      </c>
      <c r="I265" s="38">
        <f t="shared" si="55"/>
        <v>0</v>
      </c>
      <c r="J265" s="38">
        <f t="shared" si="56"/>
        <v>0</v>
      </c>
      <c r="K265" s="38">
        <f t="shared" si="57"/>
        <v>0</v>
      </c>
      <c r="L265" s="38">
        <f t="shared" si="58"/>
        <v>0</v>
      </c>
      <c r="M265" s="38">
        <f t="shared" ca="1" si="59"/>
        <v>0.74007592986952386</v>
      </c>
      <c r="N265" s="38">
        <f t="shared" ca="1" si="60"/>
        <v>0</v>
      </c>
      <c r="O265" s="95">
        <f t="shared" ca="1" si="61"/>
        <v>0</v>
      </c>
      <c r="P265" s="38">
        <f t="shared" ca="1" si="62"/>
        <v>0</v>
      </c>
      <c r="Q265" s="38">
        <f t="shared" ca="1" si="63"/>
        <v>0</v>
      </c>
      <c r="R265" s="28">
        <f t="shared" ca="1" si="64"/>
        <v>-0.74007592986952386</v>
      </c>
    </row>
    <row r="266" spans="1:18">
      <c r="A266" s="89"/>
      <c r="B266" s="89"/>
      <c r="C266" s="89"/>
      <c r="D266" s="90">
        <f t="shared" si="50"/>
        <v>0</v>
      </c>
      <c r="E266" s="90">
        <f t="shared" si="51"/>
        <v>0</v>
      </c>
      <c r="F266" s="38">
        <f t="shared" si="52"/>
        <v>0</v>
      </c>
      <c r="G266" s="38">
        <f t="shared" si="53"/>
        <v>0</v>
      </c>
      <c r="H266" s="38">
        <f t="shared" si="54"/>
        <v>0</v>
      </c>
      <c r="I266" s="38">
        <f t="shared" si="55"/>
        <v>0</v>
      </c>
      <c r="J266" s="38">
        <f t="shared" si="56"/>
        <v>0</v>
      </c>
      <c r="K266" s="38">
        <f t="shared" si="57"/>
        <v>0</v>
      </c>
      <c r="L266" s="38">
        <f t="shared" si="58"/>
        <v>0</v>
      </c>
      <c r="M266" s="38">
        <f t="shared" ca="1" si="59"/>
        <v>0.74007592986952386</v>
      </c>
      <c r="N266" s="38">
        <f t="shared" ca="1" si="60"/>
        <v>0</v>
      </c>
      <c r="O266" s="95">
        <f t="shared" ca="1" si="61"/>
        <v>0</v>
      </c>
      <c r="P266" s="38">
        <f t="shared" ca="1" si="62"/>
        <v>0</v>
      </c>
      <c r="Q266" s="38">
        <f t="shared" ca="1" si="63"/>
        <v>0</v>
      </c>
      <c r="R266" s="28">
        <f t="shared" ca="1" si="64"/>
        <v>-0.74007592986952386</v>
      </c>
    </row>
    <row r="267" spans="1:18">
      <c r="A267" s="89"/>
      <c r="B267" s="89"/>
      <c r="C267" s="89"/>
      <c r="D267" s="90">
        <f t="shared" si="50"/>
        <v>0</v>
      </c>
      <c r="E267" s="90">
        <f t="shared" si="51"/>
        <v>0</v>
      </c>
      <c r="F267" s="38">
        <f t="shared" si="52"/>
        <v>0</v>
      </c>
      <c r="G267" s="38">
        <f t="shared" si="53"/>
        <v>0</v>
      </c>
      <c r="H267" s="38">
        <f t="shared" si="54"/>
        <v>0</v>
      </c>
      <c r="I267" s="38">
        <f t="shared" si="55"/>
        <v>0</v>
      </c>
      <c r="J267" s="38">
        <f t="shared" si="56"/>
        <v>0</v>
      </c>
      <c r="K267" s="38">
        <f t="shared" si="57"/>
        <v>0</v>
      </c>
      <c r="L267" s="38">
        <f t="shared" si="58"/>
        <v>0</v>
      </c>
      <c r="M267" s="38">
        <f t="shared" ca="1" si="59"/>
        <v>0.74007592986952386</v>
      </c>
      <c r="N267" s="38">
        <f t="shared" ca="1" si="60"/>
        <v>0</v>
      </c>
      <c r="O267" s="95">
        <f t="shared" ca="1" si="61"/>
        <v>0</v>
      </c>
      <c r="P267" s="38">
        <f t="shared" ca="1" si="62"/>
        <v>0</v>
      </c>
      <c r="Q267" s="38">
        <f t="shared" ca="1" si="63"/>
        <v>0</v>
      </c>
      <c r="R267" s="28">
        <f t="shared" ca="1" si="64"/>
        <v>-0.74007592986952386</v>
      </c>
    </row>
    <row r="268" spans="1:18">
      <c r="A268" s="89"/>
      <c r="B268" s="89"/>
      <c r="C268" s="89"/>
      <c r="D268" s="90">
        <f t="shared" si="50"/>
        <v>0</v>
      </c>
      <c r="E268" s="90">
        <f t="shared" si="51"/>
        <v>0</v>
      </c>
      <c r="F268" s="38">
        <f t="shared" si="52"/>
        <v>0</v>
      </c>
      <c r="G268" s="38">
        <f t="shared" si="53"/>
        <v>0</v>
      </c>
      <c r="H268" s="38">
        <f t="shared" si="54"/>
        <v>0</v>
      </c>
      <c r="I268" s="38">
        <f t="shared" si="55"/>
        <v>0</v>
      </c>
      <c r="J268" s="38">
        <f t="shared" si="56"/>
        <v>0</v>
      </c>
      <c r="K268" s="38">
        <f t="shared" si="57"/>
        <v>0</v>
      </c>
      <c r="L268" s="38">
        <f t="shared" si="58"/>
        <v>0</v>
      </c>
      <c r="M268" s="38">
        <f t="shared" ca="1" si="59"/>
        <v>0.74007592986952386</v>
      </c>
      <c r="N268" s="38">
        <f t="shared" ca="1" si="60"/>
        <v>0</v>
      </c>
      <c r="O268" s="95">
        <f t="shared" ca="1" si="61"/>
        <v>0</v>
      </c>
      <c r="P268" s="38">
        <f t="shared" ca="1" si="62"/>
        <v>0</v>
      </c>
      <c r="Q268" s="38">
        <f t="shared" ca="1" si="63"/>
        <v>0</v>
      </c>
      <c r="R268" s="28">
        <f t="shared" ca="1" si="64"/>
        <v>-0.74007592986952386</v>
      </c>
    </row>
    <row r="269" spans="1:18">
      <c r="A269" s="89"/>
      <c r="B269" s="89"/>
      <c r="C269" s="89"/>
      <c r="D269" s="90">
        <f t="shared" si="50"/>
        <v>0</v>
      </c>
      <c r="E269" s="90">
        <f t="shared" si="51"/>
        <v>0</v>
      </c>
      <c r="F269" s="38">
        <f t="shared" si="52"/>
        <v>0</v>
      </c>
      <c r="G269" s="38">
        <f t="shared" si="53"/>
        <v>0</v>
      </c>
      <c r="H269" s="38">
        <f t="shared" si="54"/>
        <v>0</v>
      </c>
      <c r="I269" s="38">
        <f t="shared" si="55"/>
        <v>0</v>
      </c>
      <c r="J269" s="38">
        <f t="shared" si="56"/>
        <v>0</v>
      </c>
      <c r="K269" s="38">
        <f t="shared" si="57"/>
        <v>0</v>
      </c>
      <c r="L269" s="38">
        <f t="shared" si="58"/>
        <v>0</v>
      </c>
      <c r="M269" s="38">
        <f t="shared" ca="1" si="59"/>
        <v>0.74007592986952386</v>
      </c>
      <c r="N269" s="38">
        <f t="shared" ca="1" si="60"/>
        <v>0</v>
      </c>
      <c r="O269" s="95">
        <f t="shared" ca="1" si="61"/>
        <v>0</v>
      </c>
      <c r="P269" s="38">
        <f t="shared" ca="1" si="62"/>
        <v>0</v>
      </c>
      <c r="Q269" s="38">
        <f t="shared" ca="1" si="63"/>
        <v>0</v>
      </c>
      <c r="R269" s="28">
        <f t="shared" ca="1" si="64"/>
        <v>-0.74007592986952386</v>
      </c>
    </row>
    <row r="270" spans="1:18">
      <c r="A270" s="89"/>
      <c r="B270" s="89"/>
      <c r="C270" s="89"/>
      <c r="D270" s="90">
        <f t="shared" si="50"/>
        <v>0</v>
      </c>
      <c r="E270" s="90">
        <f t="shared" si="51"/>
        <v>0</v>
      </c>
      <c r="F270" s="38">
        <f t="shared" si="52"/>
        <v>0</v>
      </c>
      <c r="G270" s="38">
        <f t="shared" si="53"/>
        <v>0</v>
      </c>
      <c r="H270" s="38">
        <f t="shared" si="54"/>
        <v>0</v>
      </c>
      <c r="I270" s="38">
        <f t="shared" si="55"/>
        <v>0</v>
      </c>
      <c r="J270" s="38">
        <f t="shared" si="56"/>
        <v>0</v>
      </c>
      <c r="K270" s="38">
        <f t="shared" si="57"/>
        <v>0</v>
      </c>
      <c r="L270" s="38">
        <f t="shared" si="58"/>
        <v>0</v>
      </c>
      <c r="M270" s="38">
        <f t="shared" ca="1" si="59"/>
        <v>0.74007592986952386</v>
      </c>
      <c r="N270" s="38">
        <f t="shared" ca="1" si="60"/>
        <v>0</v>
      </c>
      <c r="O270" s="95">
        <f t="shared" ca="1" si="61"/>
        <v>0</v>
      </c>
      <c r="P270" s="38">
        <f t="shared" ca="1" si="62"/>
        <v>0</v>
      </c>
      <c r="Q270" s="38">
        <f t="shared" ca="1" si="63"/>
        <v>0</v>
      </c>
      <c r="R270" s="28">
        <f t="shared" ca="1" si="64"/>
        <v>-0.74007592986952386</v>
      </c>
    </row>
    <row r="271" spans="1:18">
      <c r="A271" s="89"/>
      <c r="B271" s="89"/>
      <c r="C271" s="89"/>
      <c r="D271" s="90">
        <f t="shared" si="50"/>
        <v>0</v>
      </c>
      <c r="E271" s="90">
        <f t="shared" si="51"/>
        <v>0</v>
      </c>
      <c r="F271" s="38">
        <f t="shared" si="52"/>
        <v>0</v>
      </c>
      <c r="G271" s="38">
        <f t="shared" si="53"/>
        <v>0</v>
      </c>
      <c r="H271" s="38">
        <f t="shared" si="54"/>
        <v>0</v>
      </c>
      <c r="I271" s="38">
        <f t="shared" si="55"/>
        <v>0</v>
      </c>
      <c r="J271" s="38">
        <f t="shared" si="56"/>
        <v>0</v>
      </c>
      <c r="K271" s="38">
        <f t="shared" si="57"/>
        <v>0</v>
      </c>
      <c r="L271" s="38">
        <f t="shared" si="58"/>
        <v>0</v>
      </c>
      <c r="M271" s="38">
        <f t="shared" ca="1" si="59"/>
        <v>0.74007592986952386</v>
      </c>
      <c r="N271" s="38">
        <f t="shared" ca="1" si="60"/>
        <v>0</v>
      </c>
      <c r="O271" s="95">
        <f t="shared" ca="1" si="61"/>
        <v>0</v>
      </c>
      <c r="P271" s="38">
        <f t="shared" ca="1" si="62"/>
        <v>0</v>
      </c>
      <c r="Q271" s="38">
        <f t="shared" ca="1" si="63"/>
        <v>0</v>
      </c>
      <c r="R271" s="28">
        <f t="shared" ca="1" si="64"/>
        <v>-0.74007592986952386</v>
      </c>
    </row>
    <row r="272" spans="1:18">
      <c r="A272" s="89"/>
      <c r="B272" s="89"/>
      <c r="C272" s="89"/>
      <c r="D272" s="90">
        <f t="shared" si="50"/>
        <v>0</v>
      </c>
      <c r="E272" s="90">
        <f t="shared" si="51"/>
        <v>0</v>
      </c>
      <c r="F272" s="38">
        <f t="shared" si="52"/>
        <v>0</v>
      </c>
      <c r="G272" s="38">
        <f t="shared" si="53"/>
        <v>0</v>
      </c>
      <c r="H272" s="38">
        <f t="shared" si="54"/>
        <v>0</v>
      </c>
      <c r="I272" s="38">
        <f t="shared" si="55"/>
        <v>0</v>
      </c>
      <c r="J272" s="38">
        <f t="shared" si="56"/>
        <v>0</v>
      </c>
      <c r="K272" s="38">
        <f t="shared" si="57"/>
        <v>0</v>
      </c>
      <c r="L272" s="38">
        <f t="shared" si="58"/>
        <v>0</v>
      </c>
      <c r="M272" s="38">
        <f t="shared" ca="1" si="59"/>
        <v>0.74007592986952386</v>
      </c>
      <c r="N272" s="38">
        <f t="shared" ca="1" si="60"/>
        <v>0</v>
      </c>
      <c r="O272" s="95">
        <f t="shared" ca="1" si="61"/>
        <v>0</v>
      </c>
      <c r="P272" s="38">
        <f t="shared" ca="1" si="62"/>
        <v>0</v>
      </c>
      <c r="Q272" s="38">
        <f t="shared" ca="1" si="63"/>
        <v>0</v>
      </c>
      <c r="R272" s="28">
        <f t="shared" ca="1" si="64"/>
        <v>-0.74007592986952386</v>
      </c>
    </row>
    <row r="273" spans="1:18">
      <c r="A273" s="89"/>
      <c r="B273" s="89"/>
      <c r="C273" s="89"/>
      <c r="D273" s="90">
        <f t="shared" si="50"/>
        <v>0</v>
      </c>
      <c r="E273" s="90">
        <f t="shared" si="51"/>
        <v>0</v>
      </c>
      <c r="F273" s="38">
        <f t="shared" si="52"/>
        <v>0</v>
      </c>
      <c r="G273" s="38">
        <f t="shared" si="53"/>
        <v>0</v>
      </c>
      <c r="H273" s="38">
        <f t="shared" si="54"/>
        <v>0</v>
      </c>
      <c r="I273" s="38">
        <f t="shared" si="55"/>
        <v>0</v>
      </c>
      <c r="J273" s="38">
        <f t="shared" si="56"/>
        <v>0</v>
      </c>
      <c r="K273" s="38">
        <f t="shared" si="57"/>
        <v>0</v>
      </c>
      <c r="L273" s="38">
        <f t="shared" si="58"/>
        <v>0</v>
      </c>
      <c r="M273" s="38">
        <f t="shared" ca="1" si="59"/>
        <v>0.74007592986952386</v>
      </c>
      <c r="N273" s="38">
        <f t="shared" ca="1" si="60"/>
        <v>0</v>
      </c>
      <c r="O273" s="95">
        <f t="shared" ca="1" si="61"/>
        <v>0</v>
      </c>
      <c r="P273" s="38">
        <f t="shared" ca="1" si="62"/>
        <v>0</v>
      </c>
      <c r="Q273" s="38">
        <f t="shared" ca="1" si="63"/>
        <v>0</v>
      </c>
      <c r="R273" s="28">
        <f t="shared" ca="1" si="64"/>
        <v>-0.74007592986952386</v>
      </c>
    </row>
    <row r="274" spans="1:18">
      <c r="A274" s="89"/>
      <c r="B274" s="89"/>
      <c r="C274" s="89"/>
      <c r="D274" s="90">
        <f t="shared" si="50"/>
        <v>0</v>
      </c>
      <c r="E274" s="90">
        <f t="shared" si="51"/>
        <v>0</v>
      </c>
      <c r="F274" s="38">
        <f t="shared" si="52"/>
        <v>0</v>
      </c>
      <c r="G274" s="38">
        <f t="shared" si="53"/>
        <v>0</v>
      </c>
      <c r="H274" s="38">
        <f t="shared" si="54"/>
        <v>0</v>
      </c>
      <c r="I274" s="38">
        <f t="shared" si="55"/>
        <v>0</v>
      </c>
      <c r="J274" s="38">
        <f t="shared" si="56"/>
        <v>0</v>
      </c>
      <c r="K274" s="38">
        <f t="shared" si="57"/>
        <v>0</v>
      </c>
      <c r="L274" s="38">
        <f t="shared" si="58"/>
        <v>0</v>
      </c>
      <c r="M274" s="38">
        <f t="shared" ca="1" si="59"/>
        <v>0.74007592986952386</v>
      </c>
      <c r="N274" s="38">
        <f t="shared" ca="1" si="60"/>
        <v>0</v>
      </c>
      <c r="O274" s="95">
        <f t="shared" ca="1" si="61"/>
        <v>0</v>
      </c>
      <c r="P274" s="38">
        <f t="shared" ca="1" si="62"/>
        <v>0</v>
      </c>
      <c r="Q274" s="38">
        <f t="shared" ca="1" si="63"/>
        <v>0</v>
      </c>
      <c r="R274" s="28">
        <f t="shared" ca="1" si="64"/>
        <v>-0.74007592986952386</v>
      </c>
    </row>
    <row r="275" spans="1:18">
      <c r="A275" s="89"/>
      <c r="B275" s="89"/>
      <c r="C275" s="89"/>
      <c r="D275" s="90">
        <f t="shared" si="50"/>
        <v>0</v>
      </c>
      <c r="E275" s="90">
        <f t="shared" si="51"/>
        <v>0</v>
      </c>
      <c r="F275" s="38">
        <f t="shared" si="52"/>
        <v>0</v>
      </c>
      <c r="G275" s="38">
        <f t="shared" si="53"/>
        <v>0</v>
      </c>
      <c r="H275" s="38">
        <f t="shared" si="54"/>
        <v>0</v>
      </c>
      <c r="I275" s="38">
        <f t="shared" si="55"/>
        <v>0</v>
      </c>
      <c r="J275" s="38">
        <f t="shared" si="56"/>
        <v>0</v>
      </c>
      <c r="K275" s="38">
        <f t="shared" si="57"/>
        <v>0</v>
      </c>
      <c r="L275" s="38">
        <f t="shared" si="58"/>
        <v>0</v>
      </c>
      <c r="M275" s="38">
        <f t="shared" ca="1" si="59"/>
        <v>0.74007592986952386</v>
      </c>
      <c r="N275" s="38">
        <f t="shared" ca="1" si="60"/>
        <v>0</v>
      </c>
      <c r="O275" s="95">
        <f t="shared" ca="1" si="61"/>
        <v>0</v>
      </c>
      <c r="P275" s="38">
        <f t="shared" ca="1" si="62"/>
        <v>0</v>
      </c>
      <c r="Q275" s="38">
        <f t="shared" ca="1" si="63"/>
        <v>0</v>
      </c>
      <c r="R275" s="28">
        <f t="shared" ca="1" si="64"/>
        <v>-0.74007592986952386</v>
      </c>
    </row>
    <row r="276" spans="1:18">
      <c r="A276" s="89"/>
      <c r="B276" s="89"/>
      <c r="C276" s="89"/>
      <c r="D276" s="90">
        <f t="shared" ref="D276:D341" si="65">A276/A$18</f>
        <v>0</v>
      </c>
      <c r="E276" s="90">
        <f t="shared" ref="E276:E341" si="66">B276/B$18</f>
        <v>0</v>
      </c>
      <c r="F276" s="38">
        <f t="shared" ref="F276:F341" si="67">$C276*D276</f>
        <v>0</v>
      </c>
      <c r="G276" s="38">
        <f t="shared" ref="G276:G341" si="68">$C276*E276</f>
        <v>0</v>
      </c>
      <c r="H276" s="38">
        <f t="shared" ref="H276:H341" si="69">C276*D276*D276</f>
        <v>0</v>
      </c>
      <c r="I276" s="38">
        <f t="shared" ref="I276:I341" si="70">C276*D276*D276*D276</f>
        <v>0</v>
      </c>
      <c r="J276" s="38">
        <f t="shared" ref="J276:J341" si="71">C276*D276*D276*D276*D276</f>
        <v>0</v>
      </c>
      <c r="K276" s="38">
        <f t="shared" ref="K276:K341" si="72">C276*E276*D276</f>
        <v>0</v>
      </c>
      <c r="L276" s="38">
        <f t="shared" ref="L276:L341" si="73">C276*E276*D276*D276</f>
        <v>0</v>
      </c>
      <c r="M276" s="38">
        <f t="shared" ref="M276:M341" ca="1" si="74">+E$4+E$5*D276+E$6*D276^2</f>
        <v>0.74007592986952386</v>
      </c>
      <c r="N276" s="38">
        <f t="shared" ref="N276:N339" ca="1" si="75">C276*(M276-E276)^2</f>
        <v>0</v>
      </c>
      <c r="O276" s="95">
        <f t="shared" ref="O276:O341" ca="1" si="76">(C276*O$1-O$2*F276+O$3*H276)^2</f>
        <v>0</v>
      </c>
      <c r="P276" s="38">
        <f t="shared" ref="P276:P339" ca="1" si="77">(-C276*O$2+O$4*F276-O$5*H276)^2</f>
        <v>0</v>
      </c>
      <c r="Q276" s="38">
        <f t="shared" ref="Q276:Q341" ca="1" si="78">+(C276*O$3-F276*O$5+H276*O$6)^2</f>
        <v>0</v>
      </c>
      <c r="R276" s="28">
        <f t="shared" ref="R276:R341" ca="1" si="79">+E276-M276</f>
        <v>-0.74007592986952386</v>
      </c>
    </row>
    <row r="277" spans="1:18">
      <c r="A277" s="89"/>
      <c r="B277" s="89"/>
      <c r="C277" s="89"/>
      <c r="D277" s="90">
        <f t="shared" si="65"/>
        <v>0</v>
      </c>
      <c r="E277" s="90">
        <f t="shared" si="66"/>
        <v>0</v>
      </c>
      <c r="F277" s="38">
        <f t="shared" si="67"/>
        <v>0</v>
      </c>
      <c r="G277" s="38">
        <f t="shared" si="68"/>
        <v>0</v>
      </c>
      <c r="H277" s="38">
        <f t="shared" si="69"/>
        <v>0</v>
      </c>
      <c r="I277" s="38">
        <f t="shared" si="70"/>
        <v>0</v>
      </c>
      <c r="J277" s="38">
        <f t="shared" si="71"/>
        <v>0</v>
      </c>
      <c r="K277" s="38">
        <f t="shared" si="72"/>
        <v>0</v>
      </c>
      <c r="L277" s="38">
        <f t="shared" si="73"/>
        <v>0</v>
      </c>
      <c r="M277" s="38">
        <f t="shared" ca="1" si="74"/>
        <v>0.74007592986952386</v>
      </c>
      <c r="N277" s="38">
        <f t="shared" ca="1" si="75"/>
        <v>0</v>
      </c>
      <c r="O277" s="95">
        <f t="shared" ca="1" si="76"/>
        <v>0</v>
      </c>
      <c r="P277" s="38">
        <f t="shared" ca="1" si="77"/>
        <v>0</v>
      </c>
      <c r="Q277" s="38">
        <f t="shared" ca="1" si="78"/>
        <v>0</v>
      </c>
      <c r="R277" s="28">
        <f t="shared" ca="1" si="79"/>
        <v>-0.74007592986952386</v>
      </c>
    </row>
    <row r="278" spans="1:18">
      <c r="A278" s="89"/>
      <c r="B278" s="89"/>
      <c r="C278" s="89"/>
      <c r="D278" s="90">
        <f t="shared" si="65"/>
        <v>0</v>
      </c>
      <c r="E278" s="90">
        <f t="shared" si="66"/>
        <v>0</v>
      </c>
      <c r="F278" s="38">
        <f t="shared" si="67"/>
        <v>0</v>
      </c>
      <c r="G278" s="38">
        <f t="shared" si="68"/>
        <v>0</v>
      </c>
      <c r="H278" s="38">
        <f t="shared" si="69"/>
        <v>0</v>
      </c>
      <c r="I278" s="38">
        <f t="shared" si="70"/>
        <v>0</v>
      </c>
      <c r="J278" s="38">
        <f t="shared" si="71"/>
        <v>0</v>
      </c>
      <c r="K278" s="38">
        <f t="shared" si="72"/>
        <v>0</v>
      </c>
      <c r="L278" s="38">
        <f t="shared" si="73"/>
        <v>0</v>
      </c>
      <c r="M278" s="38">
        <f t="shared" ca="1" si="74"/>
        <v>0.74007592986952386</v>
      </c>
      <c r="N278" s="38">
        <f t="shared" ca="1" si="75"/>
        <v>0</v>
      </c>
      <c r="O278" s="95">
        <f t="shared" ca="1" si="76"/>
        <v>0</v>
      </c>
      <c r="P278" s="38">
        <f t="shared" ca="1" si="77"/>
        <v>0</v>
      </c>
      <c r="Q278" s="38">
        <f t="shared" ca="1" si="78"/>
        <v>0</v>
      </c>
      <c r="R278" s="28">
        <f t="shared" ca="1" si="79"/>
        <v>-0.74007592986952386</v>
      </c>
    </row>
    <row r="279" spans="1:18">
      <c r="A279" s="89"/>
      <c r="B279" s="89"/>
      <c r="C279" s="89"/>
      <c r="D279" s="90">
        <f t="shared" si="65"/>
        <v>0</v>
      </c>
      <c r="E279" s="90">
        <f t="shared" si="66"/>
        <v>0</v>
      </c>
      <c r="F279" s="38">
        <f t="shared" si="67"/>
        <v>0</v>
      </c>
      <c r="G279" s="38">
        <f t="shared" si="68"/>
        <v>0</v>
      </c>
      <c r="H279" s="38">
        <f t="shared" si="69"/>
        <v>0</v>
      </c>
      <c r="I279" s="38">
        <f t="shared" si="70"/>
        <v>0</v>
      </c>
      <c r="J279" s="38">
        <f t="shared" si="71"/>
        <v>0</v>
      </c>
      <c r="K279" s="38">
        <f t="shared" si="72"/>
        <v>0</v>
      </c>
      <c r="L279" s="38">
        <f t="shared" si="73"/>
        <v>0</v>
      </c>
      <c r="M279" s="38">
        <f t="shared" ca="1" si="74"/>
        <v>0.74007592986952386</v>
      </c>
      <c r="N279" s="38">
        <f t="shared" ca="1" si="75"/>
        <v>0</v>
      </c>
      <c r="O279" s="95">
        <f t="shared" ca="1" si="76"/>
        <v>0</v>
      </c>
      <c r="P279" s="38">
        <f t="shared" ca="1" si="77"/>
        <v>0</v>
      </c>
      <c r="Q279" s="38">
        <f t="shared" ca="1" si="78"/>
        <v>0</v>
      </c>
      <c r="R279" s="28">
        <f t="shared" ca="1" si="79"/>
        <v>-0.74007592986952386</v>
      </c>
    </row>
    <row r="280" spans="1:18">
      <c r="A280" s="89"/>
      <c r="B280" s="89"/>
      <c r="C280" s="89"/>
      <c r="D280" s="90">
        <f t="shared" si="65"/>
        <v>0</v>
      </c>
      <c r="E280" s="90">
        <f t="shared" si="66"/>
        <v>0</v>
      </c>
      <c r="F280" s="38">
        <f t="shared" si="67"/>
        <v>0</v>
      </c>
      <c r="G280" s="38">
        <f t="shared" si="68"/>
        <v>0</v>
      </c>
      <c r="H280" s="38">
        <f t="shared" si="69"/>
        <v>0</v>
      </c>
      <c r="I280" s="38">
        <f t="shared" si="70"/>
        <v>0</v>
      </c>
      <c r="J280" s="38">
        <f t="shared" si="71"/>
        <v>0</v>
      </c>
      <c r="K280" s="38">
        <f t="shared" si="72"/>
        <v>0</v>
      </c>
      <c r="L280" s="38">
        <f t="shared" si="73"/>
        <v>0</v>
      </c>
      <c r="M280" s="38">
        <f t="shared" ca="1" si="74"/>
        <v>0.74007592986952386</v>
      </c>
      <c r="N280" s="38">
        <f t="shared" ca="1" si="75"/>
        <v>0</v>
      </c>
      <c r="O280" s="95">
        <f t="shared" ca="1" si="76"/>
        <v>0</v>
      </c>
      <c r="P280" s="38">
        <f t="shared" ca="1" si="77"/>
        <v>0</v>
      </c>
      <c r="Q280" s="38">
        <f t="shared" ca="1" si="78"/>
        <v>0</v>
      </c>
      <c r="R280" s="28">
        <f t="shared" ca="1" si="79"/>
        <v>-0.74007592986952386</v>
      </c>
    </row>
    <row r="281" spans="1:18">
      <c r="A281" s="89"/>
      <c r="B281" s="89"/>
      <c r="C281" s="89"/>
      <c r="D281" s="90">
        <f t="shared" si="65"/>
        <v>0</v>
      </c>
      <c r="E281" s="90">
        <f t="shared" si="66"/>
        <v>0</v>
      </c>
      <c r="F281" s="38">
        <f t="shared" si="67"/>
        <v>0</v>
      </c>
      <c r="G281" s="38">
        <f t="shared" si="68"/>
        <v>0</v>
      </c>
      <c r="H281" s="38">
        <f t="shared" si="69"/>
        <v>0</v>
      </c>
      <c r="I281" s="38">
        <f t="shared" si="70"/>
        <v>0</v>
      </c>
      <c r="J281" s="38">
        <f t="shared" si="71"/>
        <v>0</v>
      </c>
      <c r="K281" s="38">
        <f t="shared" si="72"/>
        <v>0</v>
      </c>
      <c r="L281" s="38">
        <f t="shared" si="73"/>
        <v>0</v>
      </c>
      <c r="M281" s="38">
        <f t="shared" ca="1" si="74"/>
        <v>0.74007592986952386</v>
      </c>
      <c r="N281" s="38">
        <f t="shared" ca="1" si="75"/>
        <v>0</v>
      </c>
      <c r="O281" s="95">
        <f t="shared" ca="1" si="76"/>
        <v>0</v>
      </c>
      <c r="P281" s="38">
        <f t="shared" ca="1" si="77"/>
        <v>0</v>
      </c>
      <c r="Q281" s="38">
        <f t="shared" ca="1" si="78"/>
        <v>0</v>
      </c>
      <c r="R281" s="28">
        <f t="shared" ca="1" si="79"/>
        <v>-0.74007592986952386</v>
      </c>
    </row>
    <row r="282" spans="1:18">
      <c r="A282" s="89"/>
      <c r="B282" s="89"/>
      <c r="C282" s="89"/>
      <c r="D282" s="90">
        <f t="shared" si="65"/>
        <v>0</v>
      </c>
      <c r="E282" s="90">
        <f t="shared" si="66"/>
        <v>0</v>
      </c>
      <c r="F282" s="38">
        <f t="shared" si="67"/>
        <v>0</v>
      </c>
      <c r="G282" s="38">
        <f t="shared" si="68"/>
        <v>0</v>
      </c>
      <c r="H282" s="38">
        <f t="shared" si="69"/>
        <v>0</v>
      </c>
      <c r="I282" s="38">
        <f t="shared" si="70"/>
        <v>0</v>
      </c>
      <c r="J282" s="38">
        <f t="shared" si="71"/>
        <v>0</v>
      </c>
      <c r="K282" s="38">
        <f t="shared" si="72"/>
        <v>0</v>
      </c>
      <c r="L282" s="38">
        <f t="shared" si="73"/>
        <v>0</v>
      </c>
      <c r="M282" s="38">
        <f t="shared" ca="1" si="74"/>
        <v>0.74007592986952386</v>
      </c>
      <c r="N282" s="38">
        <f t="shared" ca="1" si="75"/>
        <v>0</v>
      </c>
      <c r="O282" s="95">
        <f t="shared" ca="1" si="76"/>
        <v>0</v>
      </c>
      <c r="P282" s="38">
        <f t="shared" ca="1" si="77"/>
        <v>0</v>
      </c>
      <c r="Q282" s="38">
        <f t="shared" ca="1" si="78"/>
        <v>0</v>
      </c>
      <c r="R282" s="28">
        <f t="shared" ca="1" si="79"/>
        <v>-0.74007592986952386</v>
      </c>
    </row>
    <row r="283" spans="1:18">
      <c r="A283" s="89"/>
      <c r="B283" s="89"/>
      <c r="C283" s="89"/>
      <c r="D283" s="90">
        <f t="shared" si="65"/>
        <v>0</v>
      </c>
      <c r="E283" s="90">
        <f t="shared" si="66"/>
        <v>0</v>
      </c>
      <c r="F283" s="38">
        <f t="shared" si="67"/>
        <v>0</v>
      </c>
      <c r="G283" s="38">
        <f t="shared" si="68"/>
        <v>0</v>
      </c>
      <c r="H283" s="38">
        <f t="shared" si="69"/>
        <v>0</v>
      </c>
      <c r="I283" s="38">
        <f t="shared" si="70"/>
        <v>0</v>
      </c>
      <c r="J283" s="38">
        <f t="shared" si="71"/>
        <v>0</v>
      </c>
      <c r="K283" s="38">
        <f t="shared" si="72"/>
        <v>0</v>
      </c>
      <c r="L283" s="38">
        <f t="shared" si="73"/>
        <v>0</v>
      </c>
      <c r="M283" s="38">
        <f t="shared" ca="1" si="74"/>
        <v>0.74007592986952386</v>
      </c>
      <c r="N283" s="38">
        <f t="shared" ca="1" si="75"/>
        <v>0</v>
      </c>
      <c r="O283" s="95">
        <f t="shared" ca="1" si="76"/>
        <v>0</v>
      </c>
      <c r="P283" s="38">
        <f t="shared" ca="1" si="77"/>
        <v>0</v>
      </c>
      <c r="Q283" s="38">
        <f t="shared" ca="1" si="78"/>
        <v>0</v>
      </c>
      <c r="R283" s="28">
        <f t="shared" ca="1" si="79"/>
        <v>-0.74007592986952386</v>
      </c>
    </row>
    <row r="284" spans="1:18">
      <c r="A284" s="89"/>
      <c r="B284" s="89"/>
      <c r="C284" s="89"/>
      <c r="D284" s="90">
        <f t="shared" si="65"/>
        <v>0</v>
      </c>
      <c r="E284" s="90">
        <f t="shared" si="66"/>
        <v>0</v>
      </c>
      <c r="F284" s="38">
        <f t="shared" si="67"/>
        <v>0</v>
      </c>
      <c r="G284" s="38">
        <f t="shared" si="68"/>
        <v>0</v>
      </c>
      <c r="H284" s="38">
        <f t="shared" si="69"/>
        <v>0</v>
      </c>
      <c r="I284" s="38">
        <f t="shared" si="70"/>
        <v>0</v>
      </c>
      <c r="J284" s="38">
        <f t="shared" si="71"/>
        <v>0</v>
      </c>
      <c r="K284" s="38">
        <f t="shared" si="72"/>
        <v>0</v>
      </c>
      <c r="L284" s="38">
        <f t="shared" si="73"/>
        <v>0</v>
      </c>
      <c r="M284" s="38">
        <f t="shared" ca="1" si="74"/>
        <v>0.74007592986952386</v>
      </c>
      <c r="N284" s="38">
        <f t="shared" ca="1" si="75"/>
        <v>0</v>
      </c>
      <c r="O284" s="95">
        <f t="shared" ca="1" si="76"/>
        <v>0</v>
      </c>
      <c r="P284" s="38">
        <f t="shared" ca="1" si="77"/>
        <v>0</v>
      </c>
      <c r="Q284" s="38">
        <f t="shared" ca="1" si="78"/>
        <v>0</v>
      </c>
      <c r="R284" s="28">
        <f t="shared" ca="1" si="79"/>
        <v>-0.74007592986952386</v>
      </c>
    </row>
    <row r="285" spans="1:18">
      <c r="A285" s="89"/>
      <c r="B285" s="89"/>
      <c r="C285" s="89"/>
      <c r="D285" s="90">
        <f t="shared" si="65"/>
        <v>0</v>
      </c>
      <c r="E285" s="90">
        <f t="shared" si="66"/>
        <v>0</v>
      </c>
      <c r="F285" s="38">
        <f t="shared" si="67"/>
        <v>0</v>
      </c>
      <c r="G285" s="38">
        <f t="shared" si="68"/>
        <v>0</v>
      </c>
      <c r="H285" s="38">
        <f t="shared" si="69"/>
        <v>0</v>
      </c>
      <c r="I285" s="38">
        <f t="shared" si="70"/>
        <v>0</v>
      </c>
      <c r="J285" s="38">
        <f t="shared" si="71"/>
        <v>0</v>
      </c>
      <c r="K285" s="38">
        <f t="shared" si="72"/>
        <v>0</v>
      </c>
      <c r="L285" s="38">
        <f t="shared" si="73"/>
        <v>0</v>
      </c>
      <c r="M285" s="38">
        <f t="shared" ca="1" si="74"/>
        <v>0.74007592986952386</v>
      </c>
      <c r="N285" s="38">
        <f t="shared" ca="1" si="75"/>
        <v>0</v>
      </c>
      <c r="O285" s="95">
        <f t="shared" ca="1" si="76"/>
        <v>0</v>
      </c>
      <c r="P285" s="38">
        <f t="shared" ca="1" si="77"/>
        <v>0</v>
      </c>
      <c r="Q285" s="38">
        <f t="shared" ca="1" si="78"/>
        <v>0</v>
      </c>
      <c r="R285" s="28">
        <f t="shared" ca="1" si="79"/>
        <v>-0.74007592986952386</v>
      </c>
    </row>
    <row r="286" spans="1:18">
      <c r="A286" s="89"/>
      <c r="B286" s="89"/>
      <c r="C286" s="89"/>
      <c r="D286" s="90">
        <f t="shared" si="65"/>
        <v>0</v>
      </c>
      <c r="E286" s="90">
        <f t="shared" si="66"/>
        <v>0</v>
      </c>
      <c r="F286" s="38">
        <f t="shared" si="67"/>
        <v>0</v>
      </c>
      <c r="G286" s="38">
        <f t="shared" si="68"/>
        <v>0</v>
      </c>
      <c r="H286" s="38">
        <f t="shared" si="69"/>
        <v>0</v>
      </c>
      <c r="I286" s="38">
        <f t="shared" si="70"/>
        <v>0</v>
      </c>
      <c r="J286" s="38">
        <f t="shared" si="71"/>
        <v>0</v>
      </c>
      <c r="K286" s="38">
        <f t="shared" si="72"/>
        <v>0</v>
      </c>
      <c r="L286" s="38">
        <f t="shared" si="73"/>
        <v>0</v>
      </c>
      <c r="M286" s="38">
        <f t="shared" ca="1" si="74"/>
        <v>0.74007592986952386</v>
      </c>
      <c r="N286" s="38">
        <f t="shared" ca="1" si="75"/>
        <v>0</v>
      </c>
      <c r="O286" s="95">
        <f t="shared" ca="1" si="76"/>
        <v>0</v>
      </c>
      <c r="P286" s="38">
        <f t="shared" ca="1" si="77"/>
        <v>0</v>
      </c>
      <c r="Q286" s="38">
        <f t="shared" ca="1" si="78"/>
        <v>0</v>
      </c>
      <c r="R286" s="28">
        <f t="shared" ca="1" si="79"/>
        <v>-0.74007592986952386</v>
      </c>
    </row>
    <row r="287" spans="1:18">
      <c r="A287" s="89"/>
      <c r="B287" s="89"/>
      <c r="C287" s="89"/>
      <c r="D287" s="90">
        <f t="shared" si="65"/>
        <v>0</v>
      </c>
      <c r="E287" s="90">
        <f t="shared" si="66"/>
        <v>0</v>
      </c>
      <c r="F287" s="38">
        <f t="shared" si="67"/>
        <v>0</v>
      </c>
      <c r="G287" s="38">
        <f t="shared" si="68"/>
        <v>0</v>
      </c>
      <c r="H287" s="38">
        <f t="shared" si="69"/>
        <v>0</v>
      </c>
      <c r="I287" s="38">
        <f t="shared" si="70"/>
        <v>0</v>
      </c>
      <c r="J287" s="38">
        <f t="shared" si="71"/>
        <v>0</v>
      </c>
      <c r="K287" s="38">
        <f t="shared" si="72"/>
        <v>0</v>
      </c>
      <c r="L287" s="38">
        <f t="shared" si="73"/>
        <v>0</v>
      </c>
      <c r="M287" s="38">
        <f t="shared" ca="1" si="74"/>
        <v>0.74007592986952386</v>
      </c>
      <c r="N287" s="38">
        <f t="shared" ca="1" si="75"/>
        <v>0</v>
      </c>
      <c r="O287" s="95">
        <f t="shared" ca="1" si="76"/>
        <v>0</v>
      </c>
      <c r="P287" s="38">
        <f t="shared" ca="1" si="77"/>
        <v>0</v>
      </c>
      <c r="Q287" s="38">
        <f t="shared" ca="1" si="78"/>
        <v>0</v>
      </c>
      <c r="R287" s="28">
        <f t="shared" ca="1" si="79"/>
        <v>-0.74007592986952386</v>
      </c>
    </row>
    <row r="288" spans="1:18">
      <c r="A288" s="89"/>
      <c r="B288" s="89"/>
      <c r="C288" s="89"/>
      <c r="D288" s="90">
        <f t="shared" si="65"/>
        <v>0</v>
      </c>
      <c r="E288" s="90">
        <f t="shared" si="66"/>
        <v>0</v>
      </c>
      <c r="F288" s="38">
        <f t="shared" si="67"/>
        <v>0</v>
      </c>
      <c r="G288" s="38">
        <f t="shared" si="68"/>
        <v>0</v>
      </c>
      <c r="H288" s="38">
        <f t="shared" si="69"/>
        <v>0</v>
      </c>
      <c r="I288" s="38">
        <f t="shared" si="70"/>
        <v>0</v>
      </c>
      <c r="J288" s="38">
        <f t="shared" si="71"/>
        <v>0</v>
      </c>
      <c r="K288" s="38">
        <f t="shared" si="72"/>
        <v>0</v>
      </c>
      <c r="L288" s="38">
        <f t="shared" si="73"/>
        <v>0</v>
      </c>
      <c r="M288" s="38">
        <f t="shared" ca="1" si="74"/>
        <v>0.74007592986952386</v>
      </c>
      <c r="N288" s="38">
        <f t="shared" ca="1" si="75"/>
        <v>0</v>
      </c>
      <c r="O288" s="95">
        <f t="shared" ca="1" si="76"/>
        <v>0</v>
      </c>
      <c r="P288" s="38">
        <f t="shared" ca="1" si="77"/>
        <v>0</v>
      </c>
      <c r="Q288" s="38">
        <f t="shared" ca="1" si="78"/>
        <v>0</v>
      </c>
      <c r="R288" s="28">
        <f t="shared" ca="1" si="79"/>
        <v>-0.74007592986952386</v>
      </c>
    </row>
    <row r="289" spans="1:18">
      <c r="A289" s="89"/>
      <c r="B289" s="89"/>
      <c r="C289" s="89"/>
      <c r="D289" s="90">
        <f t="shared" si="65"/>
        <v>0</v>
      </c>
      <c r="E289" s="90">
        <f t="shared" si="66"/>
        <v>0</v>
      </c>
      <c r="F289" s="38">
        <f t="shared" si="67"/>
        <v>0</v>
      </c>
      <c r="G289" s="38">
        <f t="shared" si="68"/>
        <v>0</v>
      </c>
      <c r="H289" s="38">
        <f t="shared" si="69"/>
        <v>0</v>
      </c>
      <c r="I289" s="38">
        <f t="shared" si="70"/>
        <v>0</v>
      </c>
      <c r="J289" s="38">
        <f t="shared" si="71"/>
        <v>0</v>
      </c>
      <c r="K289" s="38">
        <f t="shared" si="72"/>
        <v>0</v>
      </c>
      <c r="L289" s="38">
        <f t="shared" si="73"/>
        <v>0</v>
      </c>
      <c r="M289" s="38">
        <f t="shared" ca="1" si="74"/>
        <v>0.74007592986952386</v>
      </c>
      <c r="N289" s="38">
        <f t="shared" ca="1" si="75"/>
        <v>0</v>
      </c>
      <c r="O289" s="95">
        <f t="shared" ca="1" si="76"/>
        <v>0</v>
      </c>
      <c r="P289" s="38">
        <f t="shared" ca="1" si="77"/>
        <v>0</v>
      </c>
      <c r="Q289" s="38">
        <f t="shared" ca="1" si="78"/>
        <v>0</v>
      </c>
      <c r="R289" s="28">
        <f t="shared" ca="1" si="79"/>
        <v>-0.74007592986952386</v>
      </c>
    </row>
    <row r="290" spans="1:18">
      <c r="A290" s="89"/>
      <c r="B290" s="89"/>
      <c r="C290" s="89"/>
      <c r="D290" s="90">
        <f t="shared" si="65"/>
        <v>0</v>
      </c>
      <c r="E290" s="90">
        <f t="shared" si="66"/>
        <v>0</v>
      </c>
      <c r="F290" s="38">
        <f t="shared" si="67"/>
        <v>0</v>
      </c>
      <c r="G290" s="38">
        <f t="shared" si="68"/>
        <v>0</v>
      </c>
      <c r="H290" s="38">
        <f t="shared" si="69"/>
        <v>0</v>
      </c>
      <c r="I290" s="38">
        <f t="shared" si="70"/>
        <v>0</v>
      </c>
      <c r="J290" s="38">
        <f t="shared" si="71"/>
        <v>0</v>
      </c>
      <c r="K290" s="38">
        <f t="shared" si="72"/>
        <v>0</v>
      </c>
      <c r="L290" s="38">
        <f t="shared" si="73"/>
        <v>0</v>
      </c>
      <c r="M290" s="38">
        <f t="shared" ca="1" si="74"/>
        <v>0.74007592986952386</v>
      </c>
      <c r="N290" s="38">
        <f t="shared" ca="1" si="75"/>
        <v>0</v>
      </c>
      <c r="O290" s="95">
        <f t="shared" ca="1" si="76"/>
        <v>0</v>
      </c>
      <c r="P290" s="38">
        <f t="shared" ca="1" si="77"/>
        <v>0</v>
      </c>
      <c r="Q290" s="38">
        <f t="shared" ca="1" si="78"/>
        <v>0</v>
      </c>
      <c r="R290" s="28">
        <f t="shared" ca="1" si="79"/>
        <v>-0.74007592986952386</v>
      </c>
    </row>
    <row r="291" spans="1:18">
      <c r="A291" s="89"/>
      <c r="B291" s="89"/>
      <c r="C291" s="89"/>
      <c r="D291" s="90">
        <f t="shared" si="65"/>
        <v>0</v>
      </c>
      <c r="E291" s="90">
        <f t="shared" si="66"/>
        <v>0</v>
      </c>
      <c r="F291" s="38">
        <f t="shared" si="67"/>
        <v>0</v>
      </c>
      <c r="G291" s="38">
        <f t="shared" si="68"/>
        <v>0</v>
      </c>
      <c r="H291" s="38">
        <f t="shared" si="69"/>
        <v>0</v>
      </c>
      <c r="I291" s="38">
        <f t="shared" si="70"/>
        <v>0</v>
      </c>
      <c r="J291" s="38">
        <f t="shared" si="71"/>
        <v>0</v>
      </c>
      <c r="K291" s="38">
        <f t="shared" si="72"/>
        <v>0</v>
      </c>
      <c r="L291" s="38">
        <f t="shared" si="73"/>
        <v>0</v>
      </c>
      <c r="M291" s="38">
        <f t="shared" ca="1" si="74"/>
        <v>0.74007592986952386</v>
      </c>
      <c r="N291" s="38">
        <f t="shared" ca="1" si="75"/>
        <v>0</v>
      </c>
      <c r="O291" s="95">
        <f t="shared" ca="1" si="76"/>
        <v>0</v>
      </c>
      <c r="P291" s="38">
        <f t="shared" ca="1" si="77"/>
        <v>0</v>
      </c>
      <c r="Q291" s="38">
        <f t="shared" ca="1" si="78"/>
        <v>0</v>
      </c>
      <c r="R291" s="28">
        <f t="shared" ca="1" si="79"/>
        <v>-0.74007592986952386</v>
      </c>
    </row>
    <row r="292" spans="1:18">
      <c r="A292" s="89"/>
      <c r="B292" s="89"/>
      <c r="C292" s="89"/>
      <c r="D292" s="90">
        <f t="shared" si="65"/>
        <v>0</v>
      </c>
      <c r="E292" s="90">
        <f t="shared" si="66"/>
        <v>0</v>
      </c>
      <c r="F292" s="38">
        <f t="shared" si="67"/>
        <v>0</v>
      </c>
      <c r="G292" s="38">
        <f t="shared" si="68"/>
        <v>0</v>
      </c>
      <c r="H292" s="38">
        <f t="shared" si="69"/>
        <v>0</v>
      </c>
      <c r="I292" s="38">
        <f t="shared" si="70"/>
        <v>0</v>
      </c>
      <c r="J292" s="38">
        <f t="shared" si="71"/>
        <v>0</v>
      </c>
      <c r="K292" s="38">
        <f t="shared" si="72"/>
        <v>0</v>
      </c>
      <c r="L292" s="38">
        <f t="shared" si="73"/>
        <v>0</v>
      </c>
      <c r="M292" s="38">
        <f t="shared" ca="1" si="74"/>
        <v>0.74007592986952386</v>
      </c>
      <c r="N292" s="38">
        <f t="shared" ca="1" si="75"/>
        <v>0</v>
      </c>
      <c r="O292" s="95">
        <f t="shared" ca="1" si="76"/>
        <v>0</v>
      </c>
      <c r="P292" s="38">
        <f t="shared" ca="1" si="77"/>
        <v>0</v>
      </c>
      <c r="Q292" s="38">
        <f t="shared" ca="1" si="78"/>
        <v>0</v>
      </c>
      <c r="R292" s="28">
        <f t="shared" ca="1" si="79"/>
        <v>-0.74007592986952386</v>
      </c>
    </row>
    <row r="293" spans="1:18">
      <c r="A293" s="89"/>
      <c r="B293" s="89"/>
      <c r="C293" s="89"/>
      <c r="D293" s="90">
        <f t="shared" si="65"/>
        <v>0</v>
      </c>
      <c r="E293" s="90">
        <f t="shared" si="66"/>
        <v>0</v>
      </c>
      <c r="F293" s="38">
        <f t="shared" si="67"/>
        <v>0</v>
      </c>
      <c r="G293" s="38">
        <f t="shared" si="68"/>
        <v>0</v>
      </c>
      <c r="H293" s="38">
        <f t="shared" si="69"/>
        <v>0</v>
      </c>
      <c r="I293" s="38">
        <f t="shared" si="70"/>
        <v>0</v>
      </c>
      <c r="J293" s="38">
        <f t="shared" si="71"/>
        <v>0</v>
      </c>
      <c r="K293" s="38">
        <f t="shared" si="72"/>
        <v>0</v>
      </c>
      <c r="L293" s="38">
        <f t="shared" si="73"/>
        <v>0</v>
      </c>
      <c r="M293" s="38">
        <f t="shared" ca="1" si="74"/>
        <v>0.74007592986952386</v>
      </c>
      <c r="N293" s="38">
        <f t="shared" ca="1" si="75"/>
        <v>0</v>
      </c>
      <c r="O293" s="95">
        <f t="shared" ca="1" si="76"/>
        <v>0</v>
      </c>
      <c r="P293" s="38">
        <f t="shared" ca="1" si="77"/>
        <v>0</v>
      </c>
      <c r="Q293" s="38">
        <f t="shared" ca="1" si="78"/>
        <v>0</v>
      </c>
      <c r="R293" s="28">
        <f t="shared" ca="1" si="79"/>
        <v>-0.74007592986952386</v>
      </c>
    </row>
    <row r="294" spans="1:18">
      <c r="A294" s="89"/>
      <c r="B294" s="89"/>
      <c r="C294" s="89"/>
      <c r="D294" s="90">
        <f t="shared" si="65"/>
        <v>0</v>
      </c>
      <c r="E294" s="90">
        <f t="shared" si="66"/>
        <v>0</v>
      </c>
      <c r="F294" s="38">
        <f t="shared" si="67"/>
        <v>0</v>
      </c>
      <c r="G294" s="38">
        <f t="shared" si="68"/>
        <v>0</v>
      </c>
      <c r="H294" s="38">
        <f t="shared" si="69"/>
        <v>0</v>
      </c>
      <c r="I294" s="38">
        <f t="shared" si="70"/>
        <v>0</v>
      </c>
      <c r="J294" s="38">
        <f t="shared" si="71"/>
        <v>0</v>
      </c>
      <c r="K294" s="38">
        <f t="shared" si="72"/>
        <v>0</v>
      </c>
      <c r="L294" s="38">
        <f t="shared" si="73"/>
        <v>0</v>
      </c>
      <c r="M294" s="38">
        <f t="shared" ca="1" si="74"/>
        <v>0.74007592986952386</v>
      </c>
      <c r="N294" s="38">
        <f t="shared" ca="1" si="75"/>
        <v>0</v>
      </c>
      <c r="O294" s="95">
        <f t="shared" ca="1" si="76"/>
        <v>0</v>
      </c>
      <c r="P294" s="38">
        <f t="shared" ca="1" si="77"/>
        <v>0</v>
      </c>
      <c r="Q294" s="38">
        <f t="shared" ca="1" si="78"/>
        <v>0</v>
      </c>
      <c r="R294" s="28">
        <f t="shared" ca="1" si="79"/>
        <v>-0.74007592986952386</v>
      </c>
    </row>
    <row r="295" spans="1:18">
      <c r="A295" s="89"/>
      <c r="B295" s="89"/>
      <c r="C295" s="89"/>
      <c r="D295" s="90">
        <f t="shared" si="65"/>
        <v>0</v>
      </c>
      <c r="E295" s="90">
        <f t="shared" si="66"/>
        <v>0</v>
      </c>
      <c r="F295" s="38">
        <f t="shared" si="67"/>
        <v>0</v>
      </c>
      <c r="G295" s="38">
        <f t="shared" si="68"/>
        <v>0</v>
      </c>
      <c r="H295" s="38">
        <f t="shared" si="69"/>
        <v>0</v>
      </c>
      <c r="I295" s="38">
        <f t="shared" si="70"/>
        <v>0</v>
      </c>
      <c r="J295" s="38">
        <f t="shared" si="71"/>
        <v>0</v>
      </c>
      <c r="K295" s="38">
        <f t="shared" si="72"/>
        <v>0</v>
      </c>
      <c r="L295" s="38">
        <f t="shared" si="73"/>
        <v>0</v>
      </c>
      <c r="M295" s="38">
        <f t="shared" ca="1" si="74"/>
        <v>0.74007592986952386</v>
      </c>
      <c r="N295" s="38">
        <f t="shared" ca="1" si="75"/>
        <v>0</v>
      </c>
      <c r="O295" s="95">
        <f t="shared" ca="1" si="76"/>
        <v>0</v>
      </c>
      <c r="P295" s="38">
        <f t="shared" ca="1" si="77"/>
        <v>0</v>
      </c>
      <c r="Q295" s="38">
        <f t="shared" ca="1" si="78"/>
        <v>0</v>
      </c>
      <c r="R295" s="28">
        <f t="shared" ca="1" si="79"/>
        <v>-0.74007592986952386</v>
      </c>
    </row>
    <row r="296" spans="1:18">
      <c r="A296" s="89"/>
      <c r="B296" s="89"/>
      <c r="C296" s="89"/>
      <c r="D296" s="90">
        <f t="shared" si="65"/>
        <v>0</v>
      </c>
      <c r="E296" s="90">
        <f t="shared" si="66"/>
        <v>0</v>
      </c>
      <c r="F296" s="38">
        <f t="shared" si="67"/>
        <v>0</v>
      </c>
      <c r="G296" s="38">
        <f t="shared" si="68"/>
        <v>0</v>
      </c>
      <c r="H296" s="38">
        <f t="shared" si="69"/>
        <v>0</v>
      </c>
      <c r="I296" s="38">
        <f t="shared" si="70"/>
        <v>0</v>
      </c>
      <c r="J296" s="38">
        <f t="shared" si="71"/>
        <v>0</v>
      </c>
      <c r="K296" s="38">
        <f t="shared" si="72"/>
        <v>0</v>
      </c>
      <c r="L296" s="38">
        <f t="shared" si="73"/>
        <v>0</v>
      </c>
      <c r="M296" s="38">
        <f t="shared" ca="1" si="74"/>
        <v>0.74007592986952386</v>
      </c>
      <c r="N296" s="38">
        <f t="shared" ca="1" si="75"/>
        <v>0</v>
      </c>
      <c r="O296" s="95">
        <f t="shared" ca="1" si="76"/>
        <v>0</v>
      </c>
      <c r="P296" s="38">
        <f t="shared" ca="1" si="77"/>
        <v>0</v>
      </c>
      <c r="Q296" s="38">
        <f t="shared" ca="1" si="78"/>
        <v>0</v>
      </c>
      <c r="R296" s="28">
        <f t="shared" ca="1" si="79"/>
        <v>-0.74007592986952386</v>
      </c>
    </row>
    <row r="297" spans="1:18">
      <c r="A297" s="89"/>
      <c r="B297" s="89"/>
      <c r="C297" s="89"/>
      <c r="D297" s="90">
        <f t="shared" si="65"/>
        <v>0</v>
      </c>
      <c r="E297" s="90">
        <f t="shared" si="66"/>
        <v>0</v>
      </c>
      <c r="F297" s="38">
        <f t="shared" si="67"/>
        <v>0</v>
      </c>
      <c r="G297" s="38">
        <f t="shared" si="68"/>
        <v>0</v>
      </c>
      <c r="H297" s="38">
        <f t="shared" si="69"/>
        <v>0</v>
      </c>
      <c r="I297" s="38">
        <f t="shared" si="70"/>
        <v>0</v>
      </c>
      <c r="J297" s="38">
        <f t="shared" si="71"/>
        <v>0</v>
      </c>
      <c r="K297" s="38">
        <f t="shared" si="72"/>
        <v>0</v>
      </c>
      <c r="L297" s="38">
        <f t="shared" si="73"/>
        <v>0</v>
      </c>
      <c r="M297" s="38">
        <f t="shared" ca="1" si="74"/>
        <v>0.74007592986952386</v>
      </c>
      <c r="N297" s="38">
        <f t="shared" ca="1" si="75"/>
        <v>0</v>
      </c>
      <c r="O297" s="95">
        <f t="shared" ca="1" si="76"/>
        <v>0</v>
      </c>
      <c r="P297" s="38">
        <f t="shared" ca="1" si="77"/>
        <v>0</v>
      </c>
      <c r="Q297" s="38">
        <f t="shared" ca="1" si="78"/>
        <v>0</v>
      </c>
      <c r="R297" s="28">
        <f t="shared" ca="1" si="79"/>
        <v>-0.74007592986952386</v>
      </c>
    </row>
    <row r="298" spans="1:18">
      <c r="A298" s="89"/>
      <c r="B298" s="89"/>
      <c r="C298" s="89"/>
      <c r="D298" s="90">
        <f t="shared" si="65"/>
        <v>0</v>
      </c>
      <c r="E298" s="90">
        <f t="shared" si="66"/>
        <v>0</v>
      </c>
      <c r="F298" s="38">
        <f t="shared" si="67"/>
        <v>0</v>
      </c>
      <c r="G298" s="38">
        <f t="shared" si="68"/>
        <v>0</v>
      </c>
      <c r="H298" s="38">
        <f t="shared" si="69"/>
        <v>0</v>
      </c>
      <c r="I298" s="38">
        <f t="shared" si="70"/>
        <v>0</v>
      </c>
      <c r="J298" s="38">
        <f t="shared" si="71"/>
        <v>0</v>
      </c>
      <c r="K298" s="38">
        <f t="shared" si="72"/>
        <v>0</v>
      </c>
      <c r="L298" s="38">
        <f t="shared" si="73"/>
        <v>0</v>
      </c>
      <c r="M298" s="38">
        <f t="shared" ca="1" si="74"/>
        <v>0.74007592986952386</v>
      </c>
      <c r="N298" s="38">
        <f t="shared" ca="1" si="75"/>
        <v>0</v>
      </c>
      <c r="O298" s="95">
        <f t="shared" ca="1" si="76"/>
        <v>0</v>
      </c>
      <c r="P298" s="38">
        <f t="shared" ca="1" si="77"/>
        <v>0</v>
      </c>
      <c r="Q298" s="38">
        <f t="shared" ca="1" si="78"/>
        <v>0</v>
      </c>
      <c r="R298" s="28">
        <f t="shared" ca="1" si="79"/>
        <v>-0.74007592986952386</v>
      </c>
    </row>
    <row r="299" spans="1:18">
      <c r="A299" s="89"/>
      <c r="B299" s="89"/>
      <c r="C299" s="89"/>
      <c r="D299" s="90">
        <f t="shared" si="65"/>
        <v>0</v>
      </c>
      <c r="E299" s="90">
        <f t="shared" si="66"/>
        <v>0</v>
      </c>
      <c r="F299" s="38">
        <f t="shared" si="67"/>
        <v>0</v>
      </c>
      <c r="G299" s="38">
        <f t="shared" si="68"/>
        <v>0</v>
      </c>
      <c r="H299" s="38">
        <f t="shared" si="69"/>
        <v>0</v>
      </c>
      <c r="I299" s="38">
        <f t="shared" si="70"/>
        <v>0</v>
      </c>
      <c r="J299" s="38">
        <f t="shared" si="71"/>
        <v>0</v>
      </c>
      <c r="K299" s="38">
        <f t="shared" si="72"/>
        <v>0</v>
      </c>
      <c r="L299" s="38">
        <f t="shared" si="73"/>
        <v>0</v>
      </c>
      <c r="M299" s="38">
        <f t="shared" ca="1" si="74"/>
        <v>0.74007592986952386</v>
      </c>
      <c r="N299" s="38">
        <f t="shared" ca="1" si="75"/>
        <v>0</v>
      </c>
      <c r="O299" s="95">
        <f t="shared" ca="1" si="76"/>
        <v>0</v>
      </c>
      <c r="P299" s="38">
        <f t="shared" ca="1" si="77"/>
        <v>0</v>
      </c>
      <c r="Q299" s="38">
        <f t="shared" ca="1" si="78"/>
        <v>0</v>
      </c>
      <c r="R299" s="28">
        <f t="shared" ca="1" si="79"/>
        <v>-0.74007592986952386</v>
      </c>
    </row>
    <row r="300" spans="1:18">
      <c r="A300" s="89"/>
      <c r="B300" s="89"/>
      <c r="C300" s="89"/>
      <c r="D300" s="90">
        <f t="shared" si="65"/>
        <v>0</v>
      </c>
      <c r="E300" s="90">
        <f t="shared" si="66"/>
        <v>0</v>
      </c>
      <c r="F300" s="38">
        <f t="shared" si="67"/>
        <v>0</v>
      </c>
      <c r="G300" s="38">
        <f t="shared" si="68"/>
        <v>0</v>
      </c>
      <c r="H300" s="38">
        <f t="shared" si="69"/>
        <v>0</v>
      </c>
      <c r="I300" s="38">
        <f t="shared" si="70"/>
        <v>0</v>
      </c>
      <c r="J300" s="38">
        <f t="shared" si="71"/>
        <v>0</v>
      </c>
      <c r="K300" s="38">
        <f t="shared" si="72"/>
        <v>0</v>
      </c>
      <c r="L300" s="38">
        <f t="shared" si="73"/>
        <v>0</v>
      </c>
      <c r="M300" s="38">
        <f t="shared" ca="1" si="74"/>
        <v>0.74007592986952386</v>
      </c>
      <c r="N300" s="38">
        <f t="shared" ca="1" si="75"/>
        <v>0</v>
      </c>
      <c r="O300" s="95">
        <f t="shared" ca="1" si="76"/>
        <v>0</v>
      </c>
      <c r="P300" s="38">
        <f t="shared" ca="1" si="77"/>
        <v>0</v>
      </c>
      <c r="Q300" s="38">
        <f t="shared" ca="1" si="78"/>
        <v>0</v>
      </c>
      <c r="R300" s="28">
        <f t="shared" ca="1" si="79"/>
        <v>-0.74007592986952386</v>
      </c>
    </row>
    <row r="301" spans="1:18">
      <c r="A301" s="89"/>
      <c r="B301" s="89"/>
      <c r="C301" s="89"/>
      <c r="D301" s="90">
        <f t="shared" si="65"/>
        <v>0</v>
      </c>
      <c r="E301" s="90">
        <f t="shared" si="66"/>
        <v>0</v>
      </c>
      <c r="F301" s="38">
        <f t="shared" si="67"/>
        <v>0</v>
      </c>
      <c r="G301" s="38">
        <f t="shared" si="68"/>
        <v>0</v>
      </c>
      <c r="H301" s="38">
        <f t="shared" si="69"/>
        <v>0</v>
      </c>
      <c r="I301" s="38">
        <f t="shared" si="70"/>
        <v>0</v>
      </c>
      <c r="J301" s="38">
        <f t="shared" si="71"/>
        <v>0</v>
      </c>
      <c r="K301" s="38">
        <f t="shared" si="72"/>
        <v>0</v>
      </c>
      <c r="L301" s="38">
        <f t="shared" si="73"/>
        <v>0</v>
      </c>
      <c r="M301" s="38">
        <f t="shared" ca="1" si="74"/>
        <v>0.74007592986952386</v>
      </c>
      <c r="N301" s="38">
        <f t="shared" ca="1" si="75"/>
        <v>0</v>
      </c>
      <c r="O301" s="95">
        <f t="shared" ca="1" si="76"/>
        <v>0</v>
      </c>
      <c r="P301" s="38">
        <f t="shared" ca="1" si="77"/>
        <v>0</v>
      </c>
      <c r="Q301" s="38">
        <f t="shared" ca="1" si="78"/>
        <v>0</v>
      </c>
      <c r="R301" s="28">
        <f t="shared" ca="1" si="79"/>
        <v>-0.74007592986952386</v>
      </c>
    </row>
    <row r="302" spans="1:18">
      <c r="A302" s="89"/>
      <c r="B302" s="89"/>
      <c r="C302" s="89"/>
      <c r="D302" s="90">
        <f t="shared" si="65"/>
        <v>0</v>
      </c>
      <c r="E302" s="90">
        <f t="shared" si="66"/>
        <v>0</v>
      </c>
      <c r="F302" s="38">
        <f t="shared" si="67"/>
        <v>0</v>
      </c>
      <c r="G302" s="38">
        <f t="shared" si="68"/>
        <v>0</v>
      </c>
      <c r="H302" s="38">
        <f t="shared" si="69"/>
        <v>0</v>
      </c>
      <c r="I302" s="38">
        <f t="shared" si="70"/>
        <v>0</v>
      </c>
      <c r="J302" s="38">
        <f t="shared" si="71"/>
        <v>0</v>
      </c>
      <c r="K302" s="38">
        <f t="shared" si="72"/>
        <v>0</v>
      </c>
      <c r="L302" s="38">
        <f t="shared" si="73"/>
        <v>0</v>
      </c>
      <c r="M302" s="38">
        <f t="shared" ca="1" si="74"/>
        <v>0.74007592986952386</v>
      </c>
      <c r="N302" s="38">
        <f t="shared" ca="1" si="75"/>
        <v>0</v>
      </c>
      <c r="O302" s="95">
        <f t="shared" ca="1" si="76"/>
        <v>0</v>
      </c>
      <c r="P302" s="38">
        <f t="shared" ca="1" si="77"/>
        <v>0</v>
      </c>
      <c r="Q302" s="38">
        <f t="shared" ca="1" si="78"/>
        <v>0</v>
      </c>
      <c r="R302" s="28">
        <f t="shared" ca="1" si="79"/>
        <v>-0.74007592986952386</v>
      </c>
    </row>
    <row r="303" spans="1:18">
      <c r="A303" s="89"/>
      <c r="B303" s="89"/>
      <c r="C303" s="89"/>
      <c r="D303" s="90">
        <f t="shared" si="65"/>
        <v>0</v>
      </c>
      <c r="E303" s="90">
        <f t="shared" si="66"/>
        <v>0</v>
      </c>
      <c r="F303" s="38">
        <f t="shared" si="67"/>
        <v>0</v>
      </c>
      <c r="G303" s="38">
        <f t="shared" si="68"/>
        <v>0</v>
      </c>
      <c r="H303" s="38">
        <f t="shared" si="69"/>
        <v>0</v>
      </c>
      <c r="I303" s="38">
        <f t="shared" si="70"/>
        <v>0</v>
      </c>
      <c r="J303" s="38">
        <f t="shared" si="71"/>
        <v>0</v>
      </c>
      <c r="K303" s="38">
        <f t="shared" si="72"/>
        <v>0</v>
      </c>
      <c r="L303" s="38">
        <f t="shared" si="73"/>
        <v>0</v>
      </c>
      <c r="M303" s="38">
        <f t="shared" ca="1" si="74"/>
        <v>0.74007592986952386</v>
      </c>
      <c r="N303" s="38">
        <f t="shared" ca="1" si="75"/>
        <v>0</v>
      </c>
      <c r="O303" s="95">
        <f t="shared" ca="1" si="76"/>
        <v>0</v>
      </c>
      <c r="P303" s="38">
        <f t="shared" ca="1" si="77"/>
        <v>0</v>
      </c>
      <c r="Q303" s="38">
        <f t="shared" ca="1" si="78"/>
        <v>0</v>
      </c>
      <c r="R303" s="28">
        <f t="shared" ca="1" si="79"/>
        <v>-0.74007592986952386</v>
      </c>
    </row>
    <row r="304" spans="1:18">
      <c r="A304" s="89"/>
      <c r="B304" s="89"/>
      <c r="C304" s="89"/>
      <c r="D304" s="90">
        <f t="shared" si="65"/>
        <v>0</v>
      </c>
      <c r="E304" s="90">
        <f t="shared" si="66"/>
        <v>0</v>
      </c>
      <c r="F304" s="38">
        <f t="shared" si="67"/>
        <v>0</v>
      </c>
      <c r="G304" s="38">
        <f t="shared" si="68"/>
        <v>0</v>
      </c>
      <c r="H304" s="38">
        <f t="shared" si="69"/>
        <v>0</v>
      </c>
      <c r="I304" s="38">
        <f t="shared" si="70"/>
        <v>0</v>
      </c>
      <c r="J304" s="38">
        <f t="shared" si="71"/>
        <v>0</v>
      </c>
      <c r="K304" s="38">
        <f t="shared" si="72"/>
        <v>0</v>
      </c>
      <c r="L304" s="38">
        <f t="shared" si="73"/>
        <v>0</v>
      </c>
      <c r="M304" s="38">
        <f t="shared" ca="1" si="74"/>
        <v>0.74007592986952386</v>
      </c>
      <c r="N304" s="38">
        <f t="shared" ca="1" si="75"/>
        <v>0</v>
      </c>
      <c r="O304" s="95">
        <f t="shared" ca="1" si="76"/>
        <v>0</v>
      </c>
      <c r="P304" s="38">
        <f t="shared" ca="1" si="77"/>
        <v>0</v>
      </c>
      <c r="Q304" s="38">
        <f t="shared" ca="1" si="78"/>
        <v>0</v>
      </c>
      <c r="R304" s="28">
        <f t="shared" ca="1" si="79"/>
        <v>-0.74007592986952386</v>
      </c>
    </row>
    <row r="305" spans="1:18">
      <c r="A305" s="89"/>
      <c r="B305" s="89"/>
      <c r="C305" s="89"/>
      <c r="D305" s="90">
        <f t="shared" si="65"/>
        <v>0</v>
      </c>
      <c r="E305" s="90">
        <f t="shared" si="66"/>
        <v>0</v>
      </c>
      <c r="F305" s="38">
        <f t="shared" si="67"/>
        <v>0</v>
      </c>
      <c r="G305" s="38">
        <f t="shared" si="68"/>
        <v>0</v>
      </c>
      <c r="H305" s="38">
        <f t="shared" si="69"/>
        <v>0</v>
      </c>
      <c r="I305" s="38">
        <f t="shared" si="70"/>
        <v>0</v>
      </c>
      <c r="J305" s="38">
        <f t="shared" si="71"/>
        <v>0</v>
      </c>
      <c r="K305" s="38">
        <f t="shared" si="72"/>
        <v>0</v>
      </c>
      <c r="L305" s="38">
        <f t="shared" si="73"/>
        <v>0</v>
      </c>
      <c r="M305" s="38">
        <f t="shared" ca="1" si="74"/>
        <v>0.74007592986952386</v>
      </c>
      <c r="N305" s="38">
        <f t="shared" ca="1" si="75"/>
        <v>0</v>
      </c>
      <c r="O305" s="95">
        <f t="shared" ca="1" si="76"/>
        <v>0</v>
      </c>
      <c r="P305" s="38">
        <f t="shared" ca="1" si="77"/>
        <v>0</v>
      </c>
      <c r="Q305" s="38">
        <f t="shared" ca="1" si="78"/>
        <v>0</v>
      </c>
      <c r="R305" s="28">
        <f t="shared" ca="1" si="79"/>
        <v>-0.74007592986952386</v>
      </c>
    </row>
    <row r="306" spans="1:18">
      <c r="A306" s="89"/>
      <c r="B306" s="89"/>
      <c r="C306" s="89"/>
      <c r="D306" s="90">
        <f t="shared" si="65"/>
        <v>0</v>
      </c>
      <c r="E306" s="90">
        <f t="shared" si="66"/>
        <v>0</v>
      </c>
      <c r="F306" s="38">
        <f t="shared" si="67"/>
        <v>0</v>
      </c>
      <c r="G306" s="38">
        <f t="shared" si="68"/>
        <v>0</v>
      </c>
      <c r="H306" s="38">
        <f t="shared" si="69"/>
        <v>0</v>
      </c>
      <c r="I306" s="38">
        <f t="shared" si="70"/>
        <v>0</v>
      </c>
      <c r="J306" s="38">
        <f t="shared" si="71"/>
        <v>0</v>
      </c>
      <c r="K306" s="38">
        <f t="shared" si="72"/>
        <v>0</v>
      </c>
      <c r="L306" s="38">
        <f t="shared" si="73"/>
        <v>0</v>
      </c>
      <c r="M306" s="38">
        <f t="shared" ca="1" si="74"/>
        <v>0.74007592986952386</v>
      </c>
      <c r="N306" s="38">
        <f t="shared" ca="1" si="75"/>
        <v>0</v>
      </c>
      <c r="O306" s="95">
        <f t="shared" ca="1" si="76"/>
        <v>0</v>
      </c>
      <c r="P306" s="38">
        <f t="shared" ca="1" si="77"/>
        <v>0</v>
      </c>
      <c r="Q306" s="38">
        <f t="shared" ca="1" si="78"/>
        <v>0</v>
      </c>
      <c r="R306" s="28">
        <f t="shared" ca="1" si="79"/>
        <v>-0.74007592986952386</v>
      </c>
    </row>
    <row r="307" spans="1:18">
      <c r="A307" s="89"/>
      <c r="B307" s="89"/>
      <c r="C307" s="89"/>
      <c r="D307" s="90">
        <f t="shared" si="65"/>
        <v>0</v>
      </c>
      <c r="E307" s="90">
        <f t="shared" si="66"/>
        <v>0</v>
      </c>
      <c r="F307" s="38">
        <f t="shared" si="67"/>
        <v>0</v>
      </c>
      <c r="G307" s="38">
        <f t="shared" si="68"/>
        <v>0</v>
      </c>
      <c r="H307" s="38">
        <f t="shared" si="69"/>
        <v>0</v>
      </c>
      <c r="I307" s="38">
        <f t="shared" si="70"/>
        <v>0</v>
      </c>
      <c r="J307" s="38">
        <f t="shared" si="71"/>
        <v>0</v>
      </c>
      <c r="K307" s="38">
        <f t="shared" si="72"/>
        <v>0</v>
      </c>
      <c r="L307" s="38">
        <f t="shared" si="73"/>
        <v>0</v>
      </c>
      <c r="M307" s="38">
        <f t="shared" ca="1" si="74"/>
        <v>0.74007592986952386</v>
      </c>
      <c r="N307" s="38">
        <f t="shared" ca="1" si="75"/>
        <v>0</v>
      </c>
      <c r="O307" s="95">
        <f t="shared" ca="1" si="76"/>
        <v>0</v>
      </c>
      <c r="P307" s="38">
        <f t="shared" ca="1" si="77"/>
        <v>0</v>
      </c>
      <c r="Q307" s="38">
        <f t="shared" ca="1" si="78"/>
        <v>0</v>
      </c>
      <c r="R307" s="28">
        <f t="shared" ca="1" si="79"/>
        <v>-0.74007592986952386</v>
      </c>
    </row>
    <row r="308" spans="1:18">
      <c r="A308" s="89"/>
      <c r="B308" s="89"/>
      <c r="C308" s="89"/>
      <c r="D308" s="90">
        <f t="shared" si="65"/>
        <v>0</v>
      </c>
      <c r="E308" s="90">
        <f t="shared" si="66"/>
        <v>0</v>
      </c>
      <c r="F308" s="38">
        <f t="shared" si="67"/>
        <v>0</v>
      </c>
      <c r="G308" s="38">
        <f t="shared" si="68"/>
        <v>0</v>
      </c>
      <c r="H308" s="38">
        <f t="shared" si="69"/>
        <v>0</v>
      </c>
      <c r="I308" s="38">
        <f t="shared" si="70"/>
        <v>0</v>
      </c>
      <c r="J308" s="38">
        <f t="shared" si="71"/>
        <v>0</v>
      </c>
      <c r="K308" s="38">
        <f t="shared" si="72"/>
        <v>0</v>
      </c>
      <c r="L308" s="38">
        <f t="shared" si="73"/>
        <v>0</v>
      </c>
      <c r="M308" s="38">
        <f t="shared" ca="1" si="74"/>
        <v>0.74007592986952386</v>
      </c>
      <c r="N308" s="38">
        <f t="shared" ca="1" si="75"/>
        <v>0</v>
      </c>
      <c r="O308" s="95">
        <f t="shared" ca="1" si="76"/>
        <v>0</v>
      </c>
      <c r="P308" s="38">
        <f t="shared" ca="1" si="77"/>
        <v>0</v>
      </c>
      <c r="Q308" s="38">
        <f t="shared" ca="1" si="78"/>
        <v>0</v>
      </c>
      <c r="R308" s="28">
        <f t="shared" ca="1" si="79"/>
        <v>-0.74007592986952386</v>
      </c>
    </row>
    <row r="309" spans="1:18">
      <c r="A309" s="89"/>
      <c r="B309" s="89"/>
      <c r="C309" s="89"/>
      <c r="D309" s="90">
        <f t="shared" si="65"/>
        <v>0</v>
      </c>
      <c r="E309" s="90">
        <f t="shared" si="66"/>
        <v>0</v>
      </c>
      <c r="F309" s="38">
        <f t="shared" si="67"/>
        <v>0</v>
      </c>
      <c r="G309" s="38">
        <f t="shared" si="68"/>
        <v>0</v>
      </c>
      <c r="H309" s="38">
        <f t="shared" si="69"/>
        <v>0</v>
      </c>
      <c r="I309" s="38">
        <f t="shared" si="70"/>
        <v>0</v>
      </c>
      <c r="J309" s="38">
        <f t="shared" si="71"/>
        <v>0</v>
      </c>
      <c r="K309" s="38">
        <f t="shared" si="72"/>
        <v>0</v>
      </c>
      <c r="L309" s="38">
        <f t="shared" si="73"/>
        <v>0</v>
      </c>
      <c r="M309" s="38">
        <f t="shared" ca="1" si="74"/>
        <v>0.74007592986952386</v>
      </c>
      <c r="N309" s="38">
        <f t="shared" ca="1" si="75"/>
        <v>0</v>
      </c>
      <c r="O309" s="95">
        <f t="shared" ca="1" si="76"/>
        <v>0</v>
      </c>
      <c r="P309" s="38">
        <f t="shared" ca="1" si="77"/>
        <v>0</v>
      </c>
      <c r="Q309" s="38">
        <f t="shared" ca="1" si="78"/>
        <v>0</v>
      </c>
      <c r="R309" s="28">
        <f t="shared" ca="1" si="79"/>
        <v>-0.74007592986952386</v>
      </c>
    </row>
    <row r="310" spans="1:18">
      <c r="A310" s="89"/>
      <c r="B310" s="89"/>
      <c r="C310" s="89"/>
      <c r="D310" s="90">
        <f t="shared" si="65"/>
        <v>0</v>
      </c>
      <c r="E310" s="90">
        <f t="shared" si="66"/>
        <v>0</v>
      </c>
      <c r="F310" s="38">
        <f t="shared" si="67"/>
        <v>0</v>
      </c>
      <c r="G310" s="38">
        <f t="shared" si="68"/>
        <v>0</v>
      </c>
      <c r="H310" s="38">
        <f t="shared" si="69"/>
        <v>0</v>
      </c>
      <c r="I310" s="38">
        <f t="shared" si="70"/>
        <v>0</v>
      </c>
      <c r="J310" s="38">
        <f t="shared" si="71"/>
        <v>0</v>
      </c>
      <c r="K310" s="38">
        <f t="shared" si="72"/>
        <v>0</v>
      </c>
      <c r="L310" s="38">
        <f t="shared" si="73"/>
        <v>0</v>
      </c>
      <c r="M310" s="38">
        <f t="shared" ca="1" si="74"/>
        <v>0.74007592986952386</v>
      </c>
      <c r="N310" s="38">
        <f t="shared" ca="1" si="75"/>
        <v>0</v>
      </c>
      <c r="O310" s="95">
        <f t="shared" ca="1" si="76"/>
        <v>0</v>
      </c>
      <c r="P310" s="38">
        <f t="shared" ca="1" si="77"/>
        <v>0</v>
      </c>
      <c r="Q310" s="38">
        <f t="shared" ca="1" si="78"/>
        <v>0</v>
      </c>
      <c r="R310" s="28">
        <f t="shared" ca="1" si="79"/>
        <v>-0.74007592986952386</v>
      </c>
    </row>
    <row r="311" spans="1:18">
      <c r="A311" s="89"/>
      <c r="B311" s="89"/>
      <c r="C311" s="89"/>
      <c r="D311" s="90">
        <f t="shared" si="65"/>
        <v>0</v>
      </c>
      <c r="E311" s="90">
        <f t="shared" si="66"/>
        <v>0</v>
      </c>
      <c r="F311" s="38">
        <f t="shared" si="67"/>
        <v>0</v>
      </c>
      <c r="G311" s="38">
        <f t="shared" si="68"/>
        <v>0</v>
      </c>
      <c r="H311" s="38">
        <f t="shared" si="69"/>
        <v>0</v>
      </c>
      <c r="I311" s="38">
        <f t="shared" si="70"/>
        <v>0</v>
      </c>
      <c r="J311" s="38">
        <f t="shared" si="71"/>
        <v>0</v>
      </c>
      <c r="K311" s="38">
        <f t="shared" si="72"/>
        <v>0</v>
      </c>
      <c r="L311" s="38">
        <f t="shared" si="73"/>
        <v>0</v>
      </c>
      <c r="M311" s="38">
        <f t="shared" ca="1" si="74"/>
        <v>0.74007592986952386</v>
      </c>
      <c r="N311" s="38">
        <f t="shared" ca="1" si="75"/>
        <v>0</v>
      </c>
      <c r="O311" s="95">
        <f t="shared" ca="1" si="76"/>
        <v>0</v>
      </c>
      <c r="P311" s="38">
        <f t="shared" ca="1" si="77"/>
        <v>0</v>
      </c>
      <c r="Q311" s="38">
        <f t="shared" ca="1" si="78"/>
        <v>0</v>
      </c>
      <c r="R311" s="28">
        <f t="shared" ca="1" si="79"/>
        <v>-0.74007592986952386</v>
      </c>
    </row>
    <row r="312" spans="1:18">
      <c r="A312" s="89"/>
      <c r="B312" s="89"/>
      <c r="C312" s="89"/>
      <c r="D312" s="90">
        <f t="shared" si="65"/>
        <v>0</v>
      </c>
      <c r="E312" s="90">
        <f t="shared" si="66"/>
        <v>0</v>
      </c>
      <c r="F312" s="38">
        <f t="shared" si="67"/>
        <v>0</v>
      </c>
      <c r="G312" s="38">
        <f t="shared" si="68"/>
        <v>0</v>
      </c>
      <c r="H312" s="38">
        <f t="shared" si="69"/>
        <v>0</v>
      </c>
      <c r="I312" s="38">
        <f t="shared" si="70"/>
        <v>0</v>
      </c>
      <c r="J312" s="38">
        <f t="shared" si="71"/>
        <v>0</v>
      </c>
      <c r="K312" s="38">
        <f t="shared" si="72"/>
        <v>0</v>
      </c>
      <c r="L312" s="38">
        <f t="shared" si="73"/>
        <v>0</v>
      </c>
      <c r="M312" s="38">
        <f t="shared" ca="1" si="74"/>
        <v>0.74007592986952386</v>
      </c>
      <c r="N312" s="38">
        <f t="shared" ca="1" si="75"/>
        <v>0</v>
      </c>
      <c r="O312" s="95">
        <f t="shared" ca="1" si="76"/>
        <v>0</v>
      </c>
      <c r="P312" s="38">
        <f t="shared" ca="1" si="77"/>
        <v>0</v>
      </c>
      <c r="Q312" s="38">
        <f t="shared" ca="1" si="78"/>
        <v>0</v>
      </c>
      <c r="R312" s="28">
        <f t="shared" ca="1" si="79"/>
        <v>-0.74007592986952386</v>
      </c>
    </row>
    <row r="313" spans="1:18">
      <c r="A313" s="89"/>
      <c r="B313" s="89"/>
      <c r="C313" s="89"/>
      <c r="D313" s="90">
        <f t="shared" si="65"/>
        <v>0</v>
      </c>
      <c r="E313" s="90">
        <f t="shared" si="66"/>
        <v>0</v>
      </c>
      <c r="F313" s="38">
        <f t="shared" si="67"/>
        <v>0</v>
      </c>
      <c r="G313" s="38">
        <f t="shared" si="68"/>
        <v>0</v>
      </c>
      <c r="H313" s="38">
        <f t="shared" si="69"/>
        <v>0</v>
      </c>
      <c r="I313" s="38">
        <f t="shared" si="70"/>
        <v>0</v>
      </c>
      <c r="J313" s="38">
        <f t="shared" si="71"/>
        <v>0</v>
      </c>
      <c r="K313" s="38">
        <f t="shared" si="72"/>
        <v>0</v>
      </c>
      <c r="L313" s="38">
        <f t="shared" si="73"/>
        <v>0</v>
      </c>
      <c r="M313" s="38">
        <f t="shared" ca="1" si="74"/>
        <v>0.74007592986952386</v>
      </c>
      <c r="N313" s="38">
        <f t="shared" ca="1" si="75"/>
        <v>0</v>
      </c>
      <c r="O313" s="95">
        <f t="shared" ca="1" si="76"/>
        <v>0</v>
      </c>
      <c r="P313" s="38">
        <f t="shared" ca="1" si="77"/>
        <v>0</v>
      </c>
      <c r="Q313" s="38">
        <f t="shared" ca="1" si="78"/>
        <v>0</v>
      </c>
      <c r="R313" s="28">
        <f t="shared" ca="1" si="79"/>
        <v>-0.74007592986952386</v>
      </c>
    </row>
    <row r="314" spans="1:18">
      <c r="A314" s="89"/>
      <c r="B314" s="89"/>
      <c r="C314" s="89"/>
      <c r="D314" s="90">
        <f t="shared" si="65"/>
        <v>0</v>
      </c>
      <c r="E314" s="90">
        <f t="shared" si="66"/>
        <v>0</v>
      </c>
      <c r="F314" s="38">
        <f t="shared" si="67"/>
        <v>0</v>
      </c>
      <c r="G314" s="38">
        <f t="shared" si="68"/>
        <v>0</v>
      </c>
      <c r="H314" s="38">
        <f t="shared" si="69"/>
        <v>0</v>
      </c>
      <c r="I314" s="38">
        <f t="shared" si="70"/>
        <v>0</v>
      </c>
      <c r="J314" s="38">
        <f t="shared" si="71"/>
        <v>0</v>
      </c>
      <c r="K314" s="38">
        <f t="shared" si="72"/>
        <v>0</v>
      </c>
      <c r="L314" s="38">
        <f t="shared" si="73"/>
        <v>0</v>
      </c>
      <c r="M314" s="38">
        <f t="shared" ca="1" si="74"/>
        <v>0.74007592986952386</v>
      </c>
      <c r="N314" s="38">
        <f t="shared" ca="1" si="75"/>
        <v>0</v>
      </c>
      <c r="O314" s="95">
        <f t="shared" ca="1" si="76"/>
        <v>0</v>
      </c>
      <c r="P314" s="38">
        <f t="shared" ca="1" si="77"/>
        <v>0</v>
      </c>
      <c r="Q314" s="38">
        <f t="shared" ca="1" si="78"/>
        <v>0</v>
      </c>
      <c r="R314" s="28">
        <f t="shared" ca="1" si="79"/>
        <v>-0.74007592986952386</v>
      </c>
    </row>
    <row r="315" spans="1:18">
      <c r="A315" s="89"/>
      <c r="B315" s="89"/>
      <c r="C315" s="89"/>
      <c r="D315" s="90">
        <f t="shared" si="65"/>
        <v>0</v>
      </c>
      <c r="E315" s="90">
        <f t="shared" si="66"/>
        <v>0</v>
      </c>
      <c r="F315" s="38">
        <f t="shared" si="67"/>
        <v>0</v>
      </c>
      <c r="G315" s="38">
        <f t="shared" si="68"/>
        <v>0</v>
      </c>
      <c r="H315" s="38">
        <f t="shared" si="69"/>
        <v>0</v>
      </c>
      <c r="I315" s="38">
        <f t="shared" si="70"/>
        <v>0</v>
      </c>
      <c r="J315" s="38">
        <f t="shared" si="71"/>
        <v>0</v>
      </c>
      <c r="K315" s="38">
        <f t="shared" si="72"/>
        <v>0</v>
      </c>
      <c r="L315" s="38">
        <f t="shared" si="73"/>
        <v>0</v>
      </c>
      <c r="M315" s="38">
        <f t="shared" ca="1" si="74"/>
        <v>0.74007592986952386</v>
      </c>
      <c r="N315" s="38">
        <f t="shared" ca="1" si="75"/>
        <v>0</v>
      </c>
      <c r="O315" s="95">
        <f t="shared" ca="1" si="76"/>
        <v>0</v>
      </c>
      <c r="P315" s="38">
        <f t="shared" ca="1" si="77"/>
        <v>0</v>
      </c>
      <c r="Q315" s="38">
        <f t="shared" ca="1" si="78"/>
        <v>0</v>
      </c>
      <c r="R315" s="28">
        <f t="shared" ca="1" si="79"/>
        <v>-0.74007592986952386</v>
      </c>
    </row>
    <row r="316" spans="1:18">
      <c r="A316" s="89"/>
      <c r="B316" s="89"/>
      <c r="C316" s="89"/>
      <c r="D316" s="90">
        <f t="shared" si="65"/>
        <v>0</v>
      </c>
      <c r="E316" s="90">
        <f t="shared" si="66"/>
        <v>0</v>
      </c>
      <c r="F316" s="38">
        <f t="shared" si="67"/>
        <v>0</v>
      </c>
      <c r="G316" s="38">
        <f t="shared" si="68"/>
        <v>0</v>
      </c>
      <c r="H316" s="38">
        <f t="shared" si="69"/>
        <v>0</v>
      </c>
      <c r="I316" s="38">
        <f t="shared" si="70"/>
        <v>0</v>
      </c>
      <c r="J316" s="38">
        <f t="shared" si="71"/>
        <v>0</v>
      </c>
      <c r="K316" s="38">
        <f t="shared" si="72"/>
        <v>0</v>
      </c>
      <c r="L316" s="38">
        <f t="shared" si="73"/>
        <v>0</v>
      </c>
      <c r="M316" s="38">
        <f t="shared" ca="1" si="74"/>
        <v>0.74007592986952386</v>
      </c>
      <c r="N316" s="38">
        <f t="shared" ca="1" si="75"/>
        <v>0</v>
      </c>
      <c r="O316" s="95">
        <f t="shared" ca="1" si="76"/>
        <v>0</v>
      </c>
      <c r="P316" s="38">
        <f t="shared" ca="1" si="77"/>
        <v>0</v>
      </c>
      <c r="Q316" s="38">
        <f t="shared" ca="1" si="78"/>
        <v>0</v>
      </c>
      <c r="R316" s="28">
        <f t="shared" ca="1" si="79"/>
        <v>-0.74007592986952386</v>
      </c>
    </row>
    <row r="317" spans="1:18">
      <c r="A317" s="89"/>
      <c r="B317" s="89"/>
      <c r="C317" s="89"/>
      <c r="D317" s="90">
        <f t="shared" si="65"/>
        <v>0</v>
      </c>
      <c r="E317" s="90">
        <f t="shared" si="66"/>
        <v>0</v>
      </c>
      <c r="F317" s="38">
        <f t="shared" si="67"/>
        <v>0</v>
      </c>
      <c r="G317" s="38">
        <f t="shared" si="68"/>
        <v>0</v>
      </c>
      <c r="H317" s="38">
        <f t="shared" si="69"/>
        <v>0</v>
      </c>
      <c r="I317" s="38">
        <f t="shared" si="70"/>
        <v>0</v>
      </c>
      <c r="J317" s="38">
        <f t="shared" si="71"/>
        <v>0</v>
      </c>
      <c r="K317" s="38">
        <f t="shared" si="72"/>
        <v>0</v>
      </c>
      <c r="L317" s="38">
        <f t="shared" si="73"/>
        <v>0</v>
      </c>
      <c r="M317" s="38">
        <f t="shared" ca="1" si="74"/>
        <v>0.74007592986952386</v>
      </c>
      <c r="N317" s="38">
        <f t="shared" ca="1" si="75"/>
        <v>0</v>
      </c>
      <c r="O317" s="95">
        <f t="shared" ca="1" si="76"/>
        <v>0</v>
      </c>
      <c r="P317" s="38">
        <f t="shared" ca="1" si="77"/>
        <v>0</v>
      </c>
      <c r="Q317" s="38">
        <f t="shared" ca="1" si="78"/>
        <v>0</v>
      </c>
      <c r="R317" s="28">
        <f t="shared" ca="1" si="79"/>
        <v>-0.74007592986952386</v>
      </c>
    </row>
    <row r="318" spans="1:18">
      <c r="A318" s="89"/>
      <c r="B318" s="89"/>
      <c r="C318" s="89"/>
      <c r="D318" s="90">
        <f t="shared" si="65"/>
        <v>0</v>
      </c>
      <c r="E318" s="90">
        <f t="shared" si="66"/>
        <v>0</v>
      </c>
      <c r="F318" s="38">
        <f t="shared" si="67"/>
        <v>0</v>
      </c>
      <c r="G318" s="38">
        <f t="shared" si="68"/>
        <v>0</v>
      </c>
      <c r="H318" s="38">
        <f t="shared" si="69"/>
        <v>0</v>
      </c>
      <c r="I318" s="38">
        <f t="shared" si="70"/>
        <v>0</v>
      </c>
      <c r="J318" s="38">
        <f t="shared" si="71"/>
        <v>0</v>
      </c>
      <c r="K318" s="38">
        <f t="shared" si="72"/>
        <v>0</v>
      </c>
      <c r="L318" s="38">
        <f t="shared" si="73"/>
        <v>0</v>
      </c>
      <c r="M318" s="38">
        <f t="shared" ca="1" si="74"/>
        <v>0.74007592986952386</v>
      </c>
      <c r="N318" s="38">
        <f t="shared" ca="1" si="75"/>
        <v>0</v>
      </c>
      <c r="O318" s="95">
        <f t="shared" ca="1" si="76"/>
        <v>0</v>
      </c>
      <c r="P318" s="38">
        <f t="shared" ca="1" si="77"/>
        <v>0</v>
      </c>
      <c r="Q318" s="38">
        <f t="shared" ca="1" si="78"/>
        <v>0</v>
      </c>
      <c r="R318" s="28">
        <f t="shared" ca="1" si="79"/>
        <v>-0.74007592986952386</v>
      </c>
    </row>
    <row r="319" spans="1:18">
      <c r="A319" s="89"/>
      <c r="B319" s="89"/>
      <c r="C319" s="89"/>
      <c r="D319" s="90">
        <f t="shared" si="65"/>
        <v>0</v>
      </c>
      <c r="E319" s="90">
        <f t="shared" si="66"/>
        <v>0</v>
      </c>
      <c r="F319" s="38">
        <f t="shared" si="67"/>
        <v>0</v>
      </c>
      <c r="G319" s="38">
        <f t="shared" si="68"/>
        <v>0</v>
      </c>
      <c r="H319" s="38">
        <f t="shared" si="69"/>
        <v>0</v>
      </c>
      <c r="I319" s="38">
        <f t="shared" si="70"/>
        <v>0</v>
      </c>
      <c r="J319" s="38">
        <f t="shared" si="71"/>
        <v>0</v>
      </c>
      <c r="K319" s="38">
        <f t="shared" si="72"/>
        <v>0</v>
      </c>
      <c r="L319" s="38">
        <f t="shared" si="73"/>
        <v>0</v>
      </c>
      <c r="M319" s="38">
        <f t="shared" ca="1" si="74"/>
        <v>0.74007592986952386</v>
      </c>
      <c r="N319" s="38">
        <f t="shared" ca="1" si="75"/>
        <v>0</v>
      </c>
      <c r="O319" s="95">
        <f t="shared" ca="1" si="76"/>
        <v>0</v>
      </c>
      <c r="P319" s="38">
        <f t="shared" ca="1" si="77"/>
        <v>0</v>
      </c>
      <c r="Q319" s="38">
        <f t="shared" ca="1" si="78"/>
        <v>0</v>
      </c>
      <c r="R319" s="28">
        <f t="shared" ca="1" si="79"/>
        <v>-0.74007592986952386</v>
      </c>
    </row>
    <row r="320" spans="1:18">
      <c r="A320" s="89"/>
      <c r="B320" s="89"/>
      <c r="C320" s="89"/>
      <c r="D320" s="90">
        <f t="shared" si="65"/>
        <v>0</v>
      </c>
      <c r="E320" s="90">
        <f t="shared" si="66"/>
        <v>0</v>
      </c>
      <c r="F320" s="38">
        <f t="shared" si="67"/>
        <v>0</v>
      </c>
      <c r="G320" s="38">
        <f t="shared" si="68"/>
        <v>0</v>
      </c>
      <c r="H320" s="38">
        <f t="shared" si="69"/>
        <v>0</v>
      </c>
      <c r="I320" s="38">
        <f t="shared" si="70"/>
        <v>0</v>
      </c>
      <c r="J320" s="38">
        <f t="shared" si="71"/>
        <v>0</v>
      </c>
      <c r="K320" s="38">
        <f t="shared" si="72"/>
        <v>0</v>
      </c>
      <c r="L320" s="38">
        <f t="shared" si="73"/>
        <v>0</v>
      </c>
      <c r="M320" s="38">
        <f t="shared" ca="1" si="74"/>
        <v>0.74007592986952386</v>
      </c>
      <c r="N320" s="38">
        <f t="shared" ca="1" si="75"/>
        <v>0</v>
      </c>
      <c r="O320" s="95">
        <f t="shared" ca="1" si="76"/>
        <v>0</v>
      </c>
      <c r="P320" s="38">
        <f t="shared" ca="1" si="77"/>
        <v>0</v>
      </c>
      <c r="Q320" s="38">
        <f t="shared" ca="1" si="78"/>
        <v>0</v>
      </c>
      <c r="R320" s="28">
        <f t="shared" ca="1" si="79"/>
        <v>-0.74007592986952386</v>
      </c>
    </row>
    <row r="321" spans="1:18">
      <c r="A321" s="89"/>
      <c r="B321" s="89"/>
      <c r="C321" s="89"/>
      <c r="D321" s="90">
        <f t="shared" si="65"/>
        <v>0</v>
      </c>
      <c r="E321" s="90">
        <f t="shared" si="66"/>
        <v>0</v>
      </c>
      <c r="F321" s="38">
        <f t="shared" si="67"/>
        <v>0</v>
      </c>
      <c r="G321" s="38">
        <f t="shared" si="68"/>
        <v>0</v>
      </c>
      <c r="H321" s="38">
        <f t="shared" si="69"/>
        <v>0</v>
      </c>
      <c r="I321" s="38">
        <f t="shared" si="70"/>
        <v>0</v>
      </c>
      <c r="J321" s="38">
        <f t="shared" si="71"/>
        <v>0</v>
      </c>
      <c r="K321" s="38">
        <f t="shared" si="72"/>
        <v>0</v>
      </c>
      <c r="L321" s="38">
        <f t="shared" si="73"/>
        <v>0</v>
      </c>
      <c r="M321" s="38">
        <f t="shared" ca="1" si="74"/>
        <v>0.74007592986952386</v>
      </c>
      <c r="N321" s="38">
        <f t="shared" ca="1" si="75"/>
        <v>0</v>
      </c>
      <c r="O321" s="95">
        <f t="shared" ca="1" si="76"/>
        <v>0</v>
      </c>
      <c r="P321" s="38">
        <f t="shared" ca="1" si="77"/>
        <v>0</v>
      </c>
      <c r="Q321" s="38">
        <f t="shared" ca="1" si="78"/>
        <v>0</v>
      </c>
      <c r="R321" s="28">
        <f t="shared" ca="1" si="79"/>
        <v>-0.74007592986952386</v>
      </c>
    </row>
    <row r="322" spans="1:18">
      <c r="A322" s="89"/>
      <c r="B322" s="89"/>
      <c r="C322" s="89"/>
      <c r="D322" s="90">
        <f t="shared" si="65"/>
        <v>0</v>
      </c>
      <c r="E322" s="90">
        <f t="shared" si="66"/>
        <v>0</v>
      </c>
      <c r="F322" s="38">
        <f t="shared" si="67"/>
        <v>0</v>
      </c>
      <c r="G322" s="38">
        <f t="shared" si="68"/>
        <v>0</v>
      </c>
      <c r="H322" s="38">
        <f t="shared" si="69"/>
        <v>0</v>
      </c>
      <c r="I322" s="38">
        <f t="shared" si="70"/>
        <v>0</v>
      </c>
      <c r="J322" s="38">
        <f t="shared" si="71"/>
        <v>0</v>
      </c>
      <c r="K322" s="38">
        <f t="shared" si="72"/>
        <v>0</v>
      </c>
      <c r="L322" s="38">
        <f t="shared" si="73"/>
        <v>0</v>
      </c>
      <c r="M322" s="38">
        <f t="shared" ca="1" si="74"/>
        <v>0.74007592986952386</v>
      </c>
      <c r="N322" s="38">
        <f t="shared" ca="1" si="75"/>
        <v>0</v>
      </c>
      <c r="O322" s="95">
        <f t="shared" ca="1" si="76"/>
        <v>0</v>
      </c>
      <c r="P322" s="38">
        <f t="shared" ca="1" si="77"/>
        <v>0</v>
      </c>
      <c r="Q322" s="38">
        <f t="shared" ca="1" si="78"/>
        <v>0</v>
      </c>
      <c r="R322" s="28">
        <f t="shared" ca="1" si="79"/>
        <v>-0.74007592986952386</v>
      </c>
    </row>
    <row r="323" spans="1:18">
      <c r="A323" s="89"/>
      <c r="B323" s="89"/>
      <c r="C323" s="89"/>
      <c r="D323" s="90">
        <f t="shared" si="65"/>
        <v>0</v>
      </c>
      <c r="E323" s="90">
        <f t="shared" si="66"/>
        <v>0</v>
      </c>
      <c r="F323" s="38">
        <f t="shared" si="67"/>
        <v>0</v>
      </c>
      <c r="G323" s="38">
        <f t="shared" si="68"/>
        <v>0</v>
      </c>
      <c r="H323" s="38">
        <f t="shared" si="69"/>
        <v>0</v>
      </c>
      <c r="I323" s="38">
        <f t="shared" si="70"/>
        <v>0</v>
      </c>
      <c r="J323" s="38">
        <f t="shared" si="71"/>
        <v>0</v>
      </c>
      <c r="K323" s="38">
        <f t="shared" si="72"/>
        <v>0</v>
      </c>
      <c r="L323" s="38">
        <f t="shared" si="73"/>
        <v>0</v>
      </c>
      <c r="M323" s="38">
        <f t="shared" ca="1" si="74"/>
        <v>0.74007592986952386</v>
      </c>
      <c r="N323" s="38">
        <f t="shared" ca="1" si="75"/>
        <v>0</v>
      </c>
      <c r="O323" s="95">
        <f t="shared" ca="1" si="76"/>
        <v>0</v>
      </c>
      <c r="P323" s="38">
        <f t="shared" ca="1" si="77"/>
        <v>0</v>
      </c>
      <c r="Q323" s="38">
        <f t="shared" ca="1" si="78"/>
        <v>0</v>
      </c>
      <c r="R323" s="28">
        <f t="shared" ca="1" si="79"/>
        <v>-0.74007592986952386</v>
      </c>
    </row>
    <row r="324" spans="1:18">
      <c r="A324" s="89"/>
      <c r="B324" s="89"/>
      <c r="C324" s="89"/>
      <c r="D324" s="90">
        <f t="shared" si="65"/>
        <v>0</v>
      </c>
      <c r="E324" s="90">
        <f t="shared" si="66"/>
        <v>0</v>
      </c>
      <c r="F324" s="38">
        <f t="shared" si="67"/>
        <v>0</v>
      </c>
      <c r="G324" s="38">
        <f t="shared" si="68"/>
        <v>0</v>
      </c>
      <c r="H324" s="38">
        <f t="shared" si="69"/>
        <v>0</v>
      </c>
      <c r="I324" s="38">
        <f t="shared" si="70"/>
        <v>0</v>
      </c>
      <c r="J324" s="38">
        <f t="shared" si="71"/>
        <v>0</v>
      </c>
      <c r="K324" s="38">
        <f t="shared" si="72"/>
        <v>0</v>
      </c>
      <c r="L324" s="38">
        <f t="shared" si="73"/>
        <v>0</v>
      </c>
      <c r="M324" s="38">
        <f t="shared" ca="1" si="74"/>
        <v>0.74007592986952386</v>
      </c>
      <c r="N324" s="38">
        <f t="shared" ca="1" si="75"/>
        <v>0</v>
      </c>
      <c r="O324" s="95">
        <f t="shared" ca="1" si="76"/>
        <v>0</v>
      </c>
      <c r="P324" s="38">
        <f t="shared" ca="1" si="77"/>
        <v>0</v>
      </c>
      <c r="Q324" s="38">
        <f t="shared" ca="1" si="78"/>
        <v>0</v>
      </c>
      <c r="R324" s="28">
        <f t="shared" ca="1" si="79"/>
        <v>-0.74007592986952386</v>
      </c>
    </row>
    <row r="325" spans="1:18">
      <c r="A325" s="89"/>
      <c r="B325" s="89"/>
      <c r="C325" s="89"/>
      <c r="D325" s="90">
        <f t="shared" si="65"/>
        <v>0</v>
      </c>
      <c r="E325" s="90">
        <f t="shared" si="66"/>
        <v>0</v>
      </c>
      <c r="F325" s="38">
        <f t="shared" si="67"/>
        <v>0</v>
      </c>
      <c r="G325" s="38">
        <f t="shared" si="68"/>
        <v>0</v>
      </c>
      <c r="H325" s="38">
        <f t="shared" si="69"/>
        <v>0</v>
      </c>
      <c r="I325" s="38">
        <f t="shared" si="70"/>
        <v>0</v>
      </c>
      <c r="J325" s="38">
        <f t="shared" si="71"/>
        <v>0</v>
      </c>
      <c r="K325" s="38">
        <f t="shared" si="72"/>
        <v>0</v>
      </c>
      <c r="L325" s="38">
        <f t="shared" si="73"/>
        <v>0</v>
      </c>
      <c r="M325" s="38">
        <f t="shared" ca="1" si="74"/>
        <v>0.74007592986952386</v>
      </c>
      <c r="N325" s="38">
        <f t="shared" ca="1" si="75"/>
        <v>0</v>
      </c>
      <c r="O325" s="95">
        <f t="shared" ca="1" si="76"/>
        <v>0</v>
      </c>
      <c r="P325" s="38">
        <f t="shared" ca="1" si="77"/>
        <v>0</v>
      </c>
      <c r="Q325" s="38">
        <f t="shared" ca="1" si="78"/>
        <v>0</v>
      </c>
      <c r="R325" s="28">
        <f t="shared" ca="1" si="79"/>
        <v>-0.74007592986952386</v>
      </c>
    </row>
    <row r="326" spans="1:18">
      <c r="A326" s="89"/>
      <c r="B326" s="89"/>
      <c r="C326" s="89"/>
      <c r="D326" s="90">
        <f t="shared" si="65"/>
        <v>0</v>
      </c>
      <c r="E326" s="90">
        <f t="shared" si="66"/>
        <v>0</v>
      </c>
      <c r="F326" s="38">
        <f t="shared" si="67"/>
        <v>0</v>
      </c>
      <c r="G326" s="38">
        <f t="shared" si="68"/>
        <v>0</v>
      </c>
      <c r="H326" s="38">
        <f t="shared" si="69"/>
        <v>0</v>
      </c>
      <c r="I326" s="38">
        <f t="shared" si="70"/>
        <v>0</v>
      </c>
      <c r="J326" s="38">
        <f t="shared" si="71"/>
        <v>0</v>
      </c>
      <c r="K326" s="38">
        <f t="shared" si="72"/>
        <v>0</v>
      </c>
      <c r="L326" s="38">
        <f t="shared" si="73"/>
        <v>0</v>
      </c>
      <c r="M326" s="38">
        <f t="shared" ca="1" si="74"/>
        <v>0.74007592986952386</v>
      </c>
      <c r="N326" s="38">
        <f t="shared" ca="1" si="75"/>
        <v>0</v>
      </c>
      <c r="O326" s="95">
        <f t="shared" ca="1" si="76"/>
        <v>0</v>
      </c>
      <c r="P326" s="38">
        <f t="shared" ca="1" si="77"/>
        <v>0</v>
      </c>
      <c r="Q326" s="38">
        <f t="shared" ca="1" si="78"/>
        <v>0</v>
      </c>
      <c r="R326" s="28">
        <f t="shared" ca="1" si="79"/>
        <v>-0.74007592986952386</v>
      </c>
    </row>
    <row r="327" spans="1:18">
      <c r="A327" s="89"/>
      <c r="B327" s="89"/>
      <c r="C327" s="89"/>
      <c r="D327" s="90">
        <f t="shared" si="65"/>
        <v>0</v>
      </c>
      <c r="E327" s="90">
        <f t="shared" si="66"/>
        <v>0</v>
      </c>
      <c r="F327" s="38">
        <f t="shared" si="67"/>
        <v>0</v>
      </c>
      <c r="G327" s="38">
        <f t="shared" si="68"/>
        <v>0</v>
      </c>
      <c r="H327" s="38">
        <f t="shared" si="69"/>
        <v>0</v>
      </c>
      <c r="I327" s="38">
        <f t="shared" si="70"/>
        <v>0</v>
      </c>
      <c r="J327" s="38">
        <f t="shared" si="71"/>
        <v>0</v>
      </c>
      <c r="K327" s="38">
        <f t="shared" si="72"/>
        <v>0</v>
      </c>
      <c r="L327" s="38">
        <f t="shared" si="73"/>
        <v>0</v>
      </c>
      <c r="M327" s="38">
        <f t="shared" ca="1" si="74"/>
        <v>0.74007592986952386</v>
      </c>
      <c r="N327" s="38">
        <f t="shared" ca="1" si="75"/>
        <v>0</v>
      </c>
      <c r="O327" s="95">
        <f t="shared" ca="1" si="76"/>
        <v>0</v>
      </c>
      <c r="P327" s="38">
        <f t="shared" ca="1" si="77"/>
        <v>0</v>
      </c>
      <c r="Q327" s="38">
        <f t="shared" ca="1" si="78"/>
        <v>0</v>
      </c>
      <c r="R327" s="28">
        <f t="shared" ca="1" si="79"/>
        <v>-0.74007592986952386</v>
      </c>
    </row>
    <row r="328" spans="1:18">
      <c r="A328" s="89"/>
      <c r="B328" s="89"/>
      <c r="C328" s="89"/>
      <c r="D328" s="90">
        <f t="shared" si="65"/>
        <v>0</v>
      </c>
      <c r="E328" s="90">
        <f t="shared" si="66"/>
        <v>0</v>
      </c>
      <c r="F328" s="38">
        <f t="shared" si="67"/>
        <v>0</v>
      </c>
      <c r="G328" s="38">
        <f t="shared" si="68"/>
        <v>0</v>
      </c>
      <c r="H328" s="38">
        <f t="shared" si="69"/>
        <v>0</v>
      </c>
      <c r="I328" s="38">
        <f t="shared" si="70"/>
        <v>0</v>
      </c>
      <c r="J328" s="38">
        <f t="shared" si="71"/>
        <v>0</v>
      </c>
      <c r="K328" s="38">
        <f t="shared" si="72"/>
        <v>0</v>
      </c>
      <c r="L328" s="38">
        <f t="shared" si="73"/>
        <v>0</v>
      </c>
      <c r="M328" s="38">
        <f t="shared" ca="1" si="74"/>
        <v>0.74007592986952386</v>
      </c>
      <c r="N328" s="38">
        <f t="shared" ca="1" si="75"/>
        <v>0</v>
      </c>
      <c r="O328" s="95">
        <f t="shared" ca="1" si="76"/>
        <v>0</v>
      </c>
      <c r="P328" s="38">
        <f t="shared" ca="1" si="77"/>
        <v>0</v>
      </c>
      <c r="Q328" s="38">
        <f t="shared" ca="1" si="78"/>
        <v>0</v>
      </c>
      <c r="R328" s="28">
        <f t="shared" ca="1" si="79"/>
        <v>-0.74007592986952386</v>
      </c>
    </row>
    <row r="329" spans="1:18">
      <c r="A329" s="89"/>
      <c r="B329" s="89"/>
      <c r="C329" s="89"/>
      <c r="D329" s="90">
        <f t="shared" si="65"/>
        <v>0</v>
      </c>
      <c r="E329" s="90">
        <f t="shared" si="66"/>
        <v>0</v>
      </c>
      <c r="F329" s="38">
        <f t="shared" si="67"/>
        <v>0</v>
      </c>
      <c r="G329" s="38">
        <f t="shared" si="68"/>
        <v>0</v>
      </c>
      <c r="H329" s="38">
        <f t="shared" si="69"/>
        <v>0</v>
      </c>
      <c r="I329" s="38">
        <f t="shared" si="70"/>
        <v>0</v>
      </c>
      <c r="J329" s="38">
        <f t="shared" si="71"/>
        <v>0</v>
      </c>
      <c r="K329" s="38">
        <f t="shared" si="72"/>
        <v>0</v>
      </c>
      <c r="L329" s="38">
        <f t="shared" si="73"/>
        <v>0</v>
      </c>
      <c r="M329" s="38">
        <f t="shared" ca="1" si="74"/>
        <v>0.74007592986952386</v>
      </c>
      <c r="N329" s="38">
        <f t="shared" ca="1" si="75"/>
        <v>0</v>
      </c>
      <c r="O329" s="95">
        <f t="shared" ca="1" si="76"/>
        <v>0</v>
      </c>
      <c r="P329" s="38">
        <f t="shared" ca="1" si="77"/>
        <v>0</v>
      </c>
      <c r="Q329" s="38">
        <f t="shared" ca="1" si="78"/>
        <v>0</v>
      </c>
      <c r="R329" s="28">
        <f t="shared" ca="1" si="79"/>
        <v>-0.74007592986952386</v>
      </c>
    </row>
    <row r="330" spans="1:18">
      <c r="A330" s="89"/>
      <c r="B330" s="89"/>
      <c r="C330" s="89"/>
      <c r="D330" s="90">
        <f t="shared" si="65"/>
        <v>0</v>
      </c>
      <c r="E330" s="90">
        <f t="shared" si="66"/>
        <v>0</v>
      </c>
      <c r="F330" s="38">
        <f t="shared" si="67"/>
        <v>0</v>
      </c>
      <c r="G330" s="38">
        <f t="shared" si="68"/>
        <v>0</v>
      </c>
      <c r="H330" s="38">
        <f t="shared" si="69"/>
        <v>0</v>
      </c>
      <c r="I330" s="38">
        <f t="shared" si="70"/>
        <v>0</v>
      </c>
      <c r="J330" s="38">
        <f t="shared" si="71"/>
        <v>0</v>
      </c>
      <c r="K330" s="38">
        <f t="shared" si="72"/>
        <v>0</v>
      </c>
      <c r="L330" s="38">
        <f t="shared" si="73"/>
        <v>0</v>
      </c>
      <c r="M330" s="38">
        <f t="shared" ca="1" si="74"/>
        <v>0.74007592986952386</v>
      </c>
      <c r="N330" s="38">
        <f t="shared" ca="1" si="75"/>
        <v>0</v>
      </c>
      <c r="O330" s="95">
        <f t="shared" ca="1" si="76"/>
        <v>0</v>
      </c>
      <c r="P330" s="38">
        <f t="shared" ca="1" si="77"/>
        <v>0</v>
      </c>
      <c r="Q330" s="38">
        <f t="shared" ca="1" si="78"/>
        <v>0</v>
      </c>
      <c r="R330" s="28">
        <f t="shared" ca="1" si="79"/>
        <v>-0.74007592986952386</v>
      </c>
    </row>
    <row r="331" spans="1:18">
      <c r="A331" s="89"/>
      <c r="B331" s="89"/>
      <c r="C331" s="89"/>
      <c r="D331" s="90">
        <f t="shared" si="65"/>
        <v>0</v>
      </c>
      <c r="E331" s="90">
        <f t="shared" si="66"/>
        <v>0</v>
      </c>
      <c r="F331" s="38">
        <f t="shared" si="67"/>
        <v>0</v>
      </c>
      <c r="G331" s="38">
        <f t="shared" si="68"/>
        <v>0</v>
      </c>
      <c r="H331" s="38">
        <f t="shared" si="69"/>
        <v>0</v>
      </c>
      <c r="I331" s="38">
        <f t="shared" si="70"/>
        <v>0</v>
      </c>
      <c r="J331" s="38">
        <f t="shared" si="71"/>
        <v>0</v>
      </c>
      <c r="K331" s="38">
        <f t="shared" si="72"/>
        <v>0</v>
      </c>
      <c r="L331" s="38">
        <f t="shared" si="73"/>
        <v>0</v>
      </c>
      <c r="M331" s="38">
        <f t="shared" ca="1" si="74"/>
        <v>0.74007592986952386</v>
      </c>
      <c r="N331" s="38">
        <f t="shared" ca="1" si="75"/>
        <v>0</v>
      </c>
      <c r="O331" s="95">
        <f t="shared" ca="1" si="76"/>
        <v>0</v>
      </c>
      <c r="P331" s="38">
        <f t="shared" ca="1" si="77"/>
        <v>0</v>
      </c>
      <c r="Q331" s="38">
        <f t="shared" ca="1" si="78"/>
        <v>0</v>
      </c>
      <c r="R331" s="28">
        <f t="shared" ca="1" si="79"/>
        <v>-0.74007592986952386</v>
      </c>
    </row>
    <row r="332" spans="1:18">
      <c r="A332" s="89"/>
      <c r="B332" s="89"/>
      <c r="C332" s="89"/>
      <c r="D332" s="90">
        <f t="shared" si="65"/>
        <v>0</v>
      </c>
      <c r="E332" s="90">
        <f t="shared" si="66"/>
        <v>0</v>
      </c>
      <c r="F332" s="38">
        <f t="shared" si="67"/>
        <v>0</v>
      </c>
      <c r="G332" s="38">
        <f t="shared" si="68"/>
        <v>0</v>
      </c>
      <c r="H332" s="38">
        <f t="shared" si="69"/>
        <v>0</v>
      </c>
      <c r="I332" s="38">
        <f t="shared" si="70"/>
        <v>0</v>
      </c>
      <c r="J332" s="38">
        <f t="shared" si="71"/>
        <v>0</v>
      </c>
      <c r="K332" s="38">
        <f t="shared" si="72"/>
        <v>0</v>
      </c>
      <c r="L332" s="38">
        <f t="shared" si="73"/>
        <v>0</v>
      </c>
      <c r="M332" s="38">
        <f t="shared" ca="1" si="74"/>
        <v>0.74007592986952386</v>
      </c>
      <c r="N332" s="38">
        <f t="shared" ca="1" si="75"/>
        <v>0</v>
      </c>
      <c r="O332" s="95">
        <f t="shared" ca="1" si="76"/>
        <v>0</v>
      </c>
      <c r="P332" s="38">
        <f t="shared" ca="1" si="77"/>
        <v>0</v>
      </c>
      <c r="Q332" s="38">
        <f t="shared" ca="1" si="78"/>
        <v>0</v>
      </c>
      <c r="R332" s="28">
        <f t="shared" ca="1" si="79"/>
        <v>-0.74007592986952386</v>
      </c>
    </row>
    <row r="333" spans="1:18">
      <c r="A333" s="89"/>
      <c r="B333" s="89"/>
      <c r="C333" s="89"/>
      <c r="D333" s="90">
        <f t="shared" si="65"/>
        <v>0</v>
      </c>
      <c r="E333" s="90">
        <f t="shared" si="66"/>
        <v>0</v>
      </c>
      <c r="F333" s="38">
        <f t="shared" si="67"/>
        <v>0</v>
      </c>
      <c r="G333" s="38">
        <f t="shared" si="68"/>
        <v>0</v>
      </c>
      <c r="H333" s="38">
        <f t="shared" si="69"/>
        <v>0</v>
      </c>
      <c r="I333" s="38">
        <f t="shared" si="70"/>
        <v>0</v>
      </c>
      <c r="J333" s="38">
        <f t="shared" si="71"/>
        <v>0</v>
      </c>
      <c r="K333" s="38">
        <f t="shared" si="72"/>
        <v>0</v>
      </c>
      <c r="L333" s="38">
        <f t="shared" si="73"/>
        <v>0</v>
      </c>
      <c r="M333" s="38">
        <f t="shared" ca="1" si="74"/>
        <v>0.74007592986952386</v>
      </c>
      <c r="N333" s="38">
        <f t="shared" ca="1" si="75"/>
        <v>0</v>
      </c>
      <c r="O333" s="95">
        <f t="shared" ca="1" si="76"/>
        <v>0</v>
      </c>
      <c r="P333" s="38">
        <f t="shared" ca="1" si="77"/>
        <v>0</v>
      </c>
      <c r="Q333" s="38">
        <f t="shared" ca="1" si="78"/>
        <v>0</v>
      </c>
      <c r="R333" s="28">
        <f t="shared" ca="1" si="79"/>
        <v>-0.74007592986952386</v>
      </c>
    </row>
    <row r="334" spans="1:18">
      <c r="A334" s="89"/>
      <c r="B334" s="89"/>
      <c r="C334" s="89"/>
      <c r="D334" s="90">
        <f t="shared" si="65"/>
        <v>0</v>
      </c>
      <c r="E334" s="90">
        <f t="shared" si="66"/>
        <v>0</v>
      </c>
      <c r="F334" s="38">
        <f t="shared" si="67"/>
        <v>0</v>
      </c>
      <c r="G334" s="38">
        <f t="shared" si="68"/>
        <v>0</v>
      </c>
      <c r="H334" s="38">
        <f t="shared" si="69"/>
        <v>0</v>
      </c>
      <c r="I334" s="38">
        <f t="shared" si="70"/>
        <v>0</v>
      </c>
      <c r="J334" s="38">
        <f t="shared" si="71"/>
        <v>0</v>
      </c>
      <c r="K334" s="38">
        <f t="shared" si="72"/>
        <v>0</v>
      </c>
      <c r="L334" s="38">
        <f t="shared" si="73"/>
        <v>0</v>
      </c>
      <c r="M334" s="38">
        <f t="shared" ca="1" si="74"/>
        <v>0.74007592986952386</v>
      </c>
      <c r="N334" s="38">
        <f t="shared" ca="1" si="75"/>
        <v>0</v>
      </c>
      <c r="O334" s="95">
        <f t="shared" ca="1" si="76"/>
        <v>0</v>
      </c>
      <c r="P334" s="38">
        <f t="shared" ca="1" si="77"/>
        <v>0</v>
      </c>
      <c r="Q334" s="38">
        <f t="shared" ca="1" si="78"/>
        <v>0</v>
      </c>
      <c r="R334" s="28">
        <f t="shared" ca="1" si="79"/>
        <v>-0.74007592986952386</v>
      </c>
    </row>
    <row r="335" spans="1:18">
      <c r="A335" s="89"/>
      <c r="B335" s="89"/>
      <c r="C335" s="89"/>
      <c r="D335" s="90">
        <f t="shared" si="65"/>
        <v>0</v>
      </c>
      <c r="E335" s="90">
        <f t="shared" si="66"/>
        <v>0</v>
      </c>
      <c r="F335" s="38">
        <f t="shared" si="67"/>
        <v>0</v>
      </c>
      <c r="G335" s="38">
        <f t="shared" si="68"/>
        <v>0</v>
      </c>
      <c r="H335" s="38">
        <f t="shared" si="69"/>
        <v>0</v>
      </c>
      <c r="I335" s="38">
        <f t="shared" si="70"/>
        <v>0</v>
      </c>
      <c r="J335" s="38">
        <f t="shared" si="71"/>
        <v>0</v>
      </c>
      <c r="K335" s="38">
        <f t="shared" si="72"/>
        <v>0</v>
      </c>
      <c r="L335" s="38">
        <f t="shared" si="73"/>
        <v>0</v>
      </c>
      <c r="M335" s="38">
        <f t="shared" ca="1" si="74"/>
        <v>0.74007592986952386</v>
      </c>
      <c r="N335" s="38">
        <f t="shared" ca="1" si="75"/>
        <v>0</v>
      </c>
      <c r="O335" s="95">
        <f t="shared" ca="1" si="76"/>
        <v>0</v>
      </c>
      <c r="P335" s="38">
        <f t="shared" ca="1" si="77"/>
        <v>0</v>
      </c>
      <c r="Q335" s="38">
        <f t="shared" ca="1" si="78"/>
        <v>0</v>
      </c>
      <c r="R335" s="28">
        <f t="shared" ca="1" si="79"/>
        <v>-0.74007592986952386</v>
      </c>
    </row>
    <row r="336" spans="1:18">
      <c r="A336" s="89"/>
      <c r="B336" s="89"/>
      <c r="C336" s="89"/>
      <c r="D336" s="90">
        <f t="shared" si="65"/>
        <v>0</v>
      </c>
      <c r="E336" s="90">
        <f t="shared" si="66"/>
        <v>0</v>
      </c>
      <c r="F336" s="38">
        <f t="shared" si="67"/>
        <v>0</v>
      </c>
      <c r="G336" s="38">
        <f t="shared" si="68"/>
        <v>0</v>
      </c>
      <c r="H336" s="38">
        <f t="shared" si="69"/>
        <v>0</v>
      </c>
      <c r="I336" s="38">
        <f t="shared" si="70"/>
        <v>0</v>
      </c>
      <c r="J336" s="38">
        <f t="shared" si="71"/>
        <v>0</v>
      </c>
      <c r="K336" s="38">
        <f t="shared" si="72"/>
        <v>0</v>
      </c>
      <c r="L336" s="38">
        <f t="shared" si="73"/>
        <v>0</v>
      </c>
      <c r="M336" s="38">
        <f t="shared" ca="1" si="74"/>
        <v>0.74007592986952386</v>
      </c>
      <c r="N336" s="38">
        <f t="shared" ca="1" si="75"/>
        <v>0</v>
      </c>
      <c r="O336" s="95">
        <f t="shared" ca="1" si="76"/>
        <v>0</v>
      </c>
      <c r="P336" s="38">
        <f t="shared" ca="1" si="77"/>
        <v>0</v>
      </c>
      <c r="Q336" s="38">
        <f t="shared" ca="1" si="78"/>
        <v>0</v>
      </c>
      <c r="R336" s="28">
        <f t="shared" ca="1" si="79"/>
        <v>-0.74007592986952386</v>
      </c>
    </row>
    <row r="337" spans="1:18">
      <c r="A337" s="89"/>
      <c r="B337" s="89"/>
      <c r="C337" s="89"/>
      <c r="D337" s="90">
        <f t="shared" si="65"/>
        <v>0</v>
      </c>
      <c r="E337" s="90">
        <f t="shared" si="66"/>
        <v>0</v>
      </c>
      <c r="F337" s="38">
        <f t="shared" si="67"/>
        <v>0</v>
      </c>
      <c r="G337" s="38">
        <f t="shared" si="68"/>
        <v>0</v>
      </c>
      <c r="H337" s="38">
        <f t="shared" si="69"/>
        <v>0</v>
      </c>
      <c r="I337" s="38">
        <f t="shared" si="70"/>
        <v>0</v>
      </c>
      <c r="J337" s="38">
        <f t="shared" si="71"/>
        <v>0</v>
      </c>
      <c r="K337" s="38">
        <f t="shared" si="72"/>
        <v>0</v>
      </c>
      <c r="L337" s="38">
        <f t="shared" si="73"/>
        <v>0</v>
      </c>
      <c r="M337" s="38">
        <f t="shared" ca="1" si="74"/>
        <v>0.74007592986952386</v>
      </c>
      <c r="N337" s="38">
        <f t="shared" ca="1" si="75"/>
        <v>0</v>
      </c>
      <c r="O337" s="95">
        <f t="shared" ca="1" si="76"/>
        <v>0</v>
      </c>
      <c r="P337" s="38">
        <f t="shared" ca="1" si="77"/>
        <v>0</v>
      </c>
      <c r="Q337" s="38">
        <f t="shared" ca="1" si="78"/>
        <v>0</v>
      </c>
      <c r="R337" s="28">
        <f t="shared" ca="1" si="79"/>
        <v>-0.74007592986952386</v>
      </c>
    </row>
    <row r="338" spans="1:18">
      <c r="A338" s="89"/>
      <c r="B338" s="89"/>
      <c r="C338" s="89"/>
      <c r="D338" s="90">
        <f t="shared" si="65"/>
        <v>0</v>
      </c>
      <c r="E338" s="90">
        <f t="shared" si="66"/>
        <v>0</v>
      </c>
      <c r="F338" s="38">
        <f t="shared" si="67"/>
        <v>0</v>
      </c>
      <c r="G338" s="38">
        <f t="shared" si="68"/>
        <v>0</v>
      </c>
      <c r="H338" s="38">
        <f t="shared" si="69"/>
        <v>0</v>
      </c>
      <c r="I338" s="38">
        <f t="shared" si="70"/>
        <v>0</v>
      </c>
      <c r="J338" s="38">
        <f t="shared" si="71"/>
        <v>0</v>
      </c>
      <c r="K338" s="38">
        <f t="shared" si="72"/>
        <v>0</v>
      </c>
      <c r="L338" s="38">
        <f t="shared" si="73"/>
        <v>0</v>
      </c>
      <c r="M338" s="38">
        <f t="shared" ca="1" si="74"/>
        <v>0.74007592986952386</v>
      </c>
      <c r="N338" s="38">
        <f t="shared" ca="1" si="75"/>
        <v>0</v>
      </c>
      <c r="O338" s="95">
        <f t="shared" ca="1" si="76"/>
        <v>0</v>
      </c>
      <c r="P338" s="38">
        <f t="shared" ca="1" si="77"/>
        <v>0</v>
      </c>
      <c r="Q338" s="38">
        <f t="shared" ca="1" si="78"/>
        <v>0</v>
      </c>
      <c r="R338" s="28">
        <f t="shared" ca="1" si="79"/>
        <v>-0.74007592986952386</v>
      </c>
    </row>
    <row r="339" spans="1:18">
      <c r="A339" s="89"/>
      <c r="B339" s="89"/>
      <c r="C339" s="89"/>
      <c r="D339" s="90">
        <f t="shared" si="65"/>
        <v>0</v>
      </c>
      <c r="E339" s="90">
        <f t="shared" si="66"/>
        <v>0</v>
      </c>
      <c r="F339" s="38">
        <f t="shared" si="67"/>
        <v>0</v>
      </c>
      <c r="G339" s="38">
        <f t="shared" si="68"/>
        <v>0</v>
      </c>
      <c r="H339" s="38">
        <f t="shared" si="69"/>
        <v>0</v>
      </c>
      <c r="I339" s="38">
        <f t="shared" si="70"/>
        <v>0</v>
      </c>
      <c r="J339" s="38">
        <f t="shared" si="71"/>
        <v>0</v>
      </c>
      <c r="K339" s="38">
        <f t="shared" si="72"/>
        <v>0</v>
      </c>
      <c r="L339" s="38">
        <f t="shared" si="73"/>
        <v>0</v>
      </c>
      <c r="M339" s="38">
        <f t="shared" ca="1" si="74"/>
        <v>0.74007592986952386</v>
      </c>
      <c r="N339" s="38">
        <f t="shared" ca="1" si="75"/>
        <v>0</v>
      </c>
      <c r="O339" s="95">
        <f t="shared" ca="1" si="76"/>
        <v>0</v>
      </c>
      <c r="P339" s="38">
        <f t="shared" ca="1" si="77"/>
        <v>0</v>
      </c>
      <c r="Q339" s="38">
        <f t="shared" ca="1" si="78"/>
        <v>0</v>
      </c>
      <c r="R339" s="28">
        <f t="shared" ca="1" si="79"/>
        <v>-0.74007592986952386</v>
      </c>
    </row>
    <row r="340" spans="1:18">
      <c r="A340" s="89"/>
      <c r="B340" s="89"/>
      <c r="C340" s="89"/>
      <c r="D340" s="90">
        <f t="shared" si="65"/>
        <v>0</v>
      </c>
      <c r="E340" s="90">
        <f t="shared" si="66"/>
        <v>0</v>
      </c>
      <c r="F340" s="38">
        <f t="shared" si="67"/>
        <v>0</v>
      </c>
      <c r="G340" s="38">
        <f t="shared" si="68"/>
        <v>0</v>
      </c>
      <c r="H340" s="38">
        <f t="shared" si="69"/>
        <v>0</v>
      </c>
      <c r="I340" s="38">
        <f t="shared" si="70"/>
        <v>0</v>
      </c>
      <c r="J340" s="38">
        <f t="shared" si="71"/>
        <v>0</v>
      </c>
      <c r="K340" s="38">
        <f t="shared" si="72"/>
        <v>0</v>
      </c>
      <c r="L340" s="38">
        <f t="shared" si="73"/>
        <v>0</v>
      </c>
      <c r="M340" s="38">
        <f t="shared" ca="1" si="74"/>
        <v>0.74007592986952386</v>
      </c>
      <c r="N340" s="38">
        <f ca="1">C340*(M340-E340)^2</f>
        <v>0</v>
      </c>
      <c r="O340" s="95">
        <f t="shared" ca="1" si="76"/>
        <v>0</v>
      </c>
      <c r="P340" s="38">
        <f ca="1">(-C340*O$2+O$4*F340-O$5*H340)^2</f>
        <v>0</v>
      </c>
      <c r="Q340" s="38">
        <f t="shared" ca="1" si="78"/>
        <v>0</v>
      </c>
      <c r="R340" s="28">
        <f t="shared" ca="1" si="79"/>
        <v>-0.74007592986952386</v>
      </c>
    </row>
    <row r="341" spans="1:18">
      <c r="A341" s="89"/>
      <c r="B341" s="89"/>
      <c r="C341" s="89"/>
      <c r="D341" s="90">
        <f t="shared" si="65"/>
        <v>0</v>
      </c>
      <c r="E341" s="90">
        <f t="shared" si="66"/>
        <v>0</v>
      </c>
      <c r="F341" s="38">
        <f t="shared" si="67"/>
        <v>0</v>
      </c>
      <c r="G341" s="38">
        <f t="shared" si="68"/>
        <v>0</v>
      </c>
      <c r="H341" s="38">
        <f t="shared" si="69"/>
        <v>0</v>
      </c>
      <c r="I341" s="38">
        <f t="shared" si="70"/>
        <v>0</v>
      </c>
      <c r="J341" s="38">
        <f t="shared" si="71"/>
        <v>0</v>
      </c>
      <c r="K341" s="38">
        <f t="shared" si="72"/>
        <v>0</v>
      </c>
      <c r="L341" s="38">
        <f t="shared" si="73"/>
        <v>0</v>
      </c>
      <c r="M341" s="38">
        <f t="shared" ca="1" si="74"/>
        <v>0.74007592986952386</v>
      </c>
      <c r="N341" s="38">
        <f ca="1">C341*(M341-E341)^2</f>
        <v>0</v>
      </c>
      <c r="O341" s="95">
        <f t="shared" ca="1" si="76"/>
        <v>0</v>
      </c>
      <c r="P341" s="38">
        <f ca="1">(-C341*O$2+O$4*F341-O$5*H341)^2</f>
        <v>0</v>
      </c>
      <c r="Q341" s="38">
        <f t="shared" ca="1" si="78"/>
        <v>0</v>
      </c>
      <c r="R341" s="28">
        <f t="shared" ca="1" si="79"/>
        <v>-0.74007592986952386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B339"/>
  <sheetViews>
    <sheetView workbookViewId="0">
      <selection activeCell="E9" sqref="E9"/>
    </sheetView>
  </sheetViews>
  <sheetFormatPr defaultRowHeight="12.75"/>
  <cols>
    <col min="1" max="1" width="9.140625" style="28"/>
    <col min="2" max="2" width="10.7109375" style="28" customWidth="1"/>
    <col min="3" max="5" width="9.140625" style="28"/>
    <col min="6" max="6" width="12.42578125" style="28" bestFit="1" customWidth="1"/>
    <col min="7" max="7" width="10.7109375" style="28" customWidth="1"/>
    <col min="8" max="13" width="9.140625" style="28"/>
    <col min="14" max="14" width="12.140625" style="28" customWidth="1"/>
    <col min="15" max="15" width="11" style="28" customWidth="1"/>
    <col min="16" max="16384" width="9.140625" style="28"/>
  </cols>
  <sheetData>
    <row r="1" spans="1:28" ht="18.75" thickBot="1">
      <c r="A1" s="56" t="s">
        <v>61</v>
      </c>
      <c r="D1" s="35" t="s">
        <v>131</v>
      </c>
      <c r="M1" s="57" t="s">
        <v>62</v>
      </c>
      <c r="N1" s="28" t="s">
        <v>63</v>
      </c>
      <c r="O1" s="28">
        <f ca="1">H18*J18-I18*I18</f>
        <v>110184.67605725303</v>
      </c>
      <c r="P1" s="28" t="s">
        <v>141</v>
      </c>
      <c r="U1" s="5" t="s">
        <v>119</v>
      </c>
      <c r="V1" s="88" t="s">
        <v>121</v>
      </c>
      <c r="AA1" s="28">
        <v>1</v>
      </c>
      <c r="AB1" s="28" t="s">
        <v>64</v>
      </c>
    </row>
    <row r="2" spans="1:28">
      <c r="A2" s="29" t="s">
        <v>168</v>
      </c>
      <c r="M2" s="57" t="s">
        <v>65</v>
      </c>
      <c r="N2" s="28" t="s">
        <v>66</v>
      </c>
      <c r="O2" s="28">
        <f ca="1">+F18*J18-H18*I18</f>
        <v>50631.285290257074</v>
      </c>
      <c r="P2" s="28" t="s">
        <v>142</v>
      </c>
      <c r="U2" s="28">
        <v>3.6</v>
      </c>
      <c r="V2" s="28">
        <f t="shared" ref="V2:V17" ca="1" si="0">+E$4+E$5*U2+E$6*U2^2</f>
        <v>-2.1250383901098624E-2</v>
      </c>
      <c r="AA2" s="28">
        <v>2</v>
      </c>
      <c r="AB2" s="28" t="s">
        <v>67</v>
      </c>
    </row>
    <row r="3" spans="1:28" ht="13.5" thickBot="1">
      <c r="A3" s="28" t="s">
        <v>68</v>
      </c>
      <c r="B3" s="2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M3" s="57" t="s">
        <v>74</v>
      </c>
      <c r="N3" s="28" t="s">
        <v>75</v>
      </c>
      <c r="O3" s="28">
        <f ca="1">+F18*I18-H18*H18</f>
        <v>5764.6210504469927</v>
      </c>
      <c r="P3" s="28" t="s">
        <v>143</v>
      </c>
      <c r="U3" s="28">
        <v>3.7</v>
      </c>
      <c r="V3" s="28">
        <f t="shared" ca="1" si="0"/>
        <v>-2.5090087898204272E-2</v>
      </c>
      <c r="AA3" s="28">
        <v>3</v>
      </c>
      <c r="AB3" s="28" t="s">
        <v>76</v>
      </c>
    </row>
    <row r="4" spans="1:28">
      <c r="A4" s="28" t="s">
        <v>77</v>
      </c>
      <c r="B4" s="28" t="s">
        <v>78</v>
      </c>
      <c r="D4" s="59" t="s">
        <v>79</v>
      </c>
      <c r="E4" s="60">
        <f ca="1">(G18*O1-K18*O2+L18*O3)/O7</f>
        <v>0.57416181746105555</v>
      </c>
      <c r="F4" s="61">
        <f ca="1">+E7/O7*O18</f>
        <v>2.9889224068469649E-2</v>
      </c>
      <c r="G4" s="62">
        <f>+B18</f>
        <v>1</v>
      </c>
      <c r="H4" s="63">
        <f ca="1">ABS(F4/E4)</f>
        <v>5.2057143403648545E-2</v>
      </c>
      <c r="M4" s="57" t="s">
        <v>80</v>
      </c>
      <c r="N4" s="28" t="s">
        <v>81</v>
      </c>
      <c r="O4" s="28">
        <f ca="1">+C18*J18-H18*H18</f>
        <v>23301.418726968113</v>
      </c>
      <c r="P4" s="28" t="s">
        <v>144</v>
      </c>
      <c r="U4" s="28">
        <v>3.8</v>
      </c>
      <c r="V4" s="28">
        <f t="shared" ca="1" si="0"/>
        <v>-2.8243331148363304E-2</v>
      </c>
      <c r="AA4" s="28">
        <v>4</v>
      </c>
      <c r="AB4" s="28" t="s">
        <v>82</v>
      </c>
    </row>
    <row r="5" spans="1:28">
      <c r="A5" s="28" t="s">
        <v>83</v>
      </c>
      <c r="B5" s="64">
        <v>40323</v>
      </c>
      <c r="D5" s="65" t="s">
        <v>84</v>
      </c>
      <c r="E5" s="66">
        <f ca="1">+(-G18*O2+K18*O4-L18*O5)/O7</f>
        <v>-0.28895521260651985</v>
      </c>
      <c r="F5" s="67">
        <f ca="1">P18*E7/O7</f>
        <v>1.3741865365128373E-2</v>
      </c>
      <c r="G5" s="68">
        <f>+B18/A18</f>
        <v>1E-4</v>
      </c>
      <c r="H5" s="63">
        <f ca="1">ABS(F5/E5)</f>
        <v>4.7557077241036444E-2</v>
      </c>
      <c r="M5" s="57" t="s">
        <v>85</v>
      </c>
      <c r="N5" s="28" t="s">
        <v>86</v>
      </c>
      <c r="O5" s="28">
        <f ca="1">+C18*I18-F18*H18</f>
        <v>2656.507633819594</v>
      </c>
      <c r="P5" s="28" t="s">
        <v>145</v>
      </c>
      <c r="U5" s="28">
        <v>3.9</v>
      </c>
      <c r="V5" s="28">
        <f t="shared" ca="1" si="0"/>
        <v>-3.0710113651575832E-2</v>
      </c>
      <c r="AA5" s="28">
        <v>5</v>
      </c>
      <c r="AB5" s="28" t="s">
        <v>87</v>
      </c>
    </row>
    <row r="6" spans="1:28" ht="13.5" thickBot="1">
      <c r="D6" s="69" t="s">
        <v>88</v>
      </c>
      <c r="E6" s="70">
        <f ca="1">+(G18*O3-K18*O5+L18*O6)/O7</f>
        <v>3.4323037347323865E-2</v>
      </c>
      <c r="F6" s="71">
        <f ca="1">Q18*E7/O7</f>
        <v>1.5673088460194111E-3</v>
      </c>
      <c r="G6" s="72">
        <f>+B18/A18^2</f>
        <v>1E-8</v>
      </c>
      <c r="H6" s="63">
        <f ca="1">ABS(F6/E6)</f>
        <v>4.5663465915309294E-2</v>
      </c>
      <c r="M6" s="73" t="s">
        <v>89</v>
      </c>
      <c r="N6" s="74" t="s">
        <v>90</v>
      </c>
      <c r="O6" s="74">
        <f ca="1">+C18*H18-F18*F18</f>
        <v>303.21278816306585</v>
      </c>
      <c r="P6" s="28" t="s">
        <v>146</v>
      </c>
      <c r="U6" s="28">
        <v>4</v>
      </c>
      <c r="V6" s="28">
        <f t="shared" ca="1" si="0"/>
        <v>-3.2490435407842022E-2</v>
      </c>
      <c r="AA6" s="28">
        <v>6</v>
      </c>
      <c r="AB6" s="28" t="s">
        <v>91</v>
      </c>
    </row>
    <row r="7" spans="1:28">
      <c r="D7" s="76" t="s">
        <v>92</v>
      </c>
      <c r="E7" s="77">
        <f ca="1">SQRT(N18/(B15-3))</f>
        <v>1.1373552722971558E-3</v>
      </c>
      <c r="G7" s="78">
        <f>+B22</f>
        <v>-2.9966999994940124E-2</v>
      </c>
      <c r="M7" s="57" t="s">
        <v>93</v>
      </c>
      <c r="N7" s="79" t="s">
        <v>94</v>
      </c>
      <c r="O7" s="28">
        <f ca="1">+C18*O1-F18*O2+H18*O3</f>
        <v>158.14811929967254</v>
      </c>
      <c r="U7" s="28">
        <v>4.0999999999999996</v>
      </c>
      <c r="V7" s="28">
        <f t="shared" ca="1" si="0"/>
        <v>-3.3584296417161652E-2</v>
      </c>
      <c r="AA7" s="28">
        <v>7</v>
      </c>
      <c r="AB7" s="28" t="s">
        <v>95</v>
      </c>
    </row>
    <row r="8" spans="1:28">
      <c r="A8" s="75">
        <v>21</v>
      </c>
      <c r="B8" s="28" t="s">
        <v>99</v>
      </c>
      <c r="C8" s="91">
        <v>21</v>
      </c>
      <c r="D8" s="76" t="s">
        <v>134</v>
      </c>
      <c r="F8" s="92">
        <f ca="1">CORREL(INDIRECT(E12):INDIRECT(E13),INDIRECT(M12):INDIRECT(M13))</f>
        <v>0.9788791898350373</v>
      </c>
      <c r="G8" s="77"/>
      <c r="K8" s="78"/>
      <c r="N8" s="79"/>
      <c r="U8" s="28">
        <v>4.2</v>
      </c>
      <c r="V8" s="28">
        <f t="shared" ca="1" si="0"/>
        <v>-3.3991696679534833E-2</v>
      </c>
      <c r="AA8" s="28">
        <v>8</v>
      </c>
      <c r="AB8" s="28" t="s">
        <v>96</v>
      </c>
    </row>
    <row r="9" spans="1:28">
      <c r="A9" s="75">
        <f>20+COUNT(A21:A1446)</f>
        <v>73</v>
      </c>
      <c r="B9" s="28" t="s">
        <v>101</v>
      </c>
      <c r="C9" s="96">
        <f>A9</f>
        <v>73</v>
      </c>
      <c r="E9" s="80">
        <f ca="1">E6*G6</f>
        <v>3.4323037347323865E-10</v>
      </c>
      <c r="F9" s="81">
        <f ca="1">H6</f>
        <v>4.5663465915309294E-2</v>
      </c>
      <c r="G9" s="82">
        <f ca="1">F8</f>
        <v>0.9788791898350373</v>
      </c>
      <c r="K9" s="78"/>
      <c r="N9" s="79"/>
      <c r="U9" s="28">
        <v>4.3</v>
      </c>
      <c r="V9" s="28">
        <f t="shared" ca="1" si="0"/>
        <v>-3.3712636194961454E-2</v>
      </c>
      <c r="AA9" s="28">
        <v>9</v>
      </c>
      <c r="AB9" s="28" t="s">
        <v>25</v>
      </c>
    </row>
    <row r="10" spans="1:28">
      <c r="A10" s="43" t="s">
        <v>3</v>
      </c>
      <c r="B10" s="42">
        <f>Active!C8</f>
        <v>0.57902699999999996</v>
      </c>
      <c r="C10" s="85" t="s">
        <v>151</v>
      </c>
      <c r="D10" s="28" t="s">
        <v>135</v>
      </c>
      <c r="E10" s="28">
        <f ca="1">2*E9*365.2422/B10</f>
        <v>4.3300991737582995E-7</v>
      </c>
      <c r="F10" s="28">
        <f ca="1">E10*F9</f>
        <v>1.9772733603082104E-8</v>
      </c>
      <c r="G10" s="28" t="s">
        <v>136</v>
      </c>
      <c r="U10" s="28">
        <v>4.4000000000000004</v>
      </c>
      <c r="V10" s="28">
        <f t="shared" ca="1" si="0"/>
        <v>-3.2747114963441848E-2</v>
      </c>
      <c r="AA10" s="28">
        <v>10</v>
      </c>
      <c r="AB10" s="28" t="s">
        <v>97</v>
      </c>
    </row>
    <row r="11" spans="1:28">
      <c r="A11" s="83"/>
      <c r="B11" s="83"/>
      <c r="U11" s="28">
        <v>4.5</v>
      </c>
      <c r="V11" s="28">
        <f t="shared" ca="1" si="0"/>
        <v>-3.1095132984975571E-2</v>
      </c>
      <c r="AA11" s="28">
        <v>11</v>
      </c>
      <c r="AB11" s="28" t="s">
        <v>98</v>
      </c>
    </row>
    <row r="12" spans="1:28">
      <c r="C12" s="30" t="str">
        <f t="shared" ref="C12:F13" si="1">C$15&amp;$C8</f>
        <v>C21</v>
      </c>
      <c r="D12" s="30" t="str">
        <f t="shared" si="1"/>
        <v>D21</v>
      </c>
      <c r="E12" s="30" t="str">
        <f t="shared" si="1"/>
        <v>E21</v>
      </c>
      <c r="F12" s="30" t="str">
        <f t="shared" si="1"/>
        <v>F21</v>
      </c>
      <c r="G12" s="30" t="str">
        <f t="shared" ref="G12:Q12" si="2">G15&amp;$C8</f>
        <v>G21</v>
      </c>
      <c r="H12" s="30" t="str">
        <f t="shared" si="2"/>
        <v>H21</v>
      </c>
      <c r="I12" s="30" t="str">
        <f t="shared" si="2"/>
        <v>I21</v>
      </c>
      <c r="J12" s="30" t="str">
        <f t="shared" si="2"/>
        <v>J21</v>
      </c>
      <c r="K12" s="30" t="str">
        <f t="shared" si="2"/>
        <v>K21</v>
      </c>
      <c r="L12" s="30" t="str">
        <f t="shared" si="2"/>
        <v>L21</v>
      </c>
      <c r="M12" s="30" t="str">
        <f t="shared" si="2"/>
        <v>M21</v>
      </c>
      <c r="N12" s="30" t="str">
        <f t="shared" si="2"/>
        <v>N21</v>
      </c>
      <c r="O12" s="30" t="str">
        <f t="shared" si="2"/>
        <v>O21</v>
      </c>
      <c r="P12" s="30" t="str">
        <f t="shared" si="2"/>
        <v>P21</v>
      </c>
      <c r="Q12" s="30" t="str">
        <f t="shared" si="2"/>
        <v>Q21</v>
      </c>
      <c r="U12" s="28">
        <v>4.5999999999999996</v>
      </c>
      <c r="V12" s="28">
        <f t="shared" ca="1" si="0"/>
        <v>-2.8756690259562845E-2</v>
      </c>
      <c r="AA12" s="28">
        <v>12</v>
      </c>
      <c r="AB12" s="28" t="s">
        <v>100</v>
      </c>
    </row>
    <row r="13" spans="1:28">
      <c r="C13" s="30" t="str">
        <f t="shared" si="1"/>
        <v>C73</v>
      </c>
      <c r="D13" s="30" t="str">
        <f t="shared" si="1"/>
        <v>D73</v>
      </c>
      <c r="E13" s="30" t="str">
        <f t="shared" si="1"/>
        <v>E73</v>
      </c>
      <c r="F13" s="30" t="str">
        <f t="shared" si="1"/>
        <v>F73</v>
      </c>
      <c r="G13" s="30" t="str">
        <f t="shared" ref="G13:Q13" si="3">G$15&amp;$C9</f>
        <v>G73</v>
      </c>
      <c r="H13" s="30" t="str">
        <f t="shared" si="3"/>
        <v>H73</v>
      </c>
      <c r="I13" s="30" t="str">
        <f t="shared" si="3"/>
        <v>I73</v>
      </c>
      <c r="J13" s="30" t="str">
        <f t="shared" si="3"/>
        <v>J73</v>
      </c>
      <c r="K13" s="30" t="str">
        <f t="shared" si="3"/>
        <v>K73</v>
      </c>
      <c r="L13" s="30" t="str">
        <f t="shared" si="3"/>
        <v>L73</v>
      </c>
      <c r="M13" s="30" t="str">
        <f t="shared" si="3"/>
        <v>M73</v>
      </c>
      <c r="N13" s="30" t="str">
        <f t="shared" si="3"/>
        <v>N73</v>
      </c>
      <c r="O13" s="30" t="str">
        <f t="shared" si="3"/>
        <v>O73</v>
      </c>
      <c r="P13" s="30" t="str">
        <f t="shared" si="3"/>
        <v>P73</v>
      </c>
      <c r="Q13" s="30" t="str">
        <f t="shared" si="3"/>
        <v>Q73</v>
      </c>
      <c r="U13" s="28">
        <v>4.7</v>
      </c>
      <c r="V13" s="28">
        <f t="shared" ca="1" si="0"/>
        <v>-2.5731786787203559E-2</v>
      </c>
      <c r="AA13" s="28">
        <v>13</v>
      </c>
      <c r="AB13" s="28" t="s">
        <v>102</v>
      </c>
    </row>
    <row r="14" spans="1:28">
      <c r="O14" s="79"/>
      <c r="U14" s="28">
        <v>4.8</v>
      </c>
      <c r="V14" s="28">
        <f t="shared" ca="1" si="0"/>
        <v>-2.2020422567897935E-2</v>
      </c>
      <c r="AA14" s="28">
        <v>14</v>
      </c>
      <c r="AB14" s="28" t="s">
        <v>103</v>
      </c>
    </row>
    <row r="15" spans="1:28">
      <c r="A15" s="35" t="s">
        <v>107</v>
      </c>
      <c r="B15" s="35">
        <f>C9-C8+1</f>
        <v>53</v>
      </c>
      <c r="C15" s="30" t="str">
        <f t="shared" ref="C15:Q15" si="4">VLOOKUP(C16,$AA1:$AB26,2,FALSE)</f>
        <v>C</v>
      </c>
      <c r="D15" s="30" t="str">
        <f t="shared" si="4"/>
        <v>D</v>
      </c>
      <c r="E15" s="30" t="str">
        <f t="shared" si="4"/>
        <v>E</v>
      </c>
      <c r="F15" s="30" t="str">
        <f t="shared" si="4"/>
        <v>F</v>
      </c>
      <c r="G15" s="30" t="str">
        <f t="shared" si="4"/>
        <v>G</v>
      </c>
      <c r="H15" s="30" t="str">
        <f t="shared" si="4"/>
        <v>H</v>
      </c>
      <c r="I15" s="30" t="str">
        <f t="shared" si="4"/>
        <v>I</v>
      </c>
      <c r="J15" s="30" t="str">
        <f t="shared" si="4"/>
        <v>J</v>
      </c>
      <c r="K15" s="30" t="str">
        <f t="shared" si="4"/>
        <v>K</v>
      </c>
      <c r="L15" s="30" t="str">
        <f t="shared" si="4"/>
        <v>L</v>
      </c>
      <c r="M15" s="30" t="str">
        <f t="shared" si="4"/>
        <v>M</v>
      </c>
      <c r="N15" s="30" t="str">
        <f t="shared" si="4"/>
        <v>N</v>
      </c>
      <c r="O15" s="30" t="str">
        <f t="shared" si="4"/>
        <v>O</v>
      </c>
      <c r="P15" s="30" t="str">
        <f t="shared" si="4"/>
        <v>P</v>
      </c>
      <c r="Q15" s="30" t="str">
        <f t="shared" si="4"/>
        <v>Q</v>
      </c>
      <c r="U15" s="28">
        <v>4.9000000000000004</v>
      </c>
      <c r="V15" s="28">
        <f t="shared" ca="1" si="0"/>
        <v>-1.762259760164564E-2</v>
      </c>
      <c r="AA15" s="28">
        <v>15</v>
      </c>
      <c r="AB15" s="28" t="s">
        <v>104</v>
      </c>
    </row>
    <row r="16" spans="1:28">
      <c r="A16" s="30"/>
      <c r="B16" s="83"/>
      <c r="C16" s="30">
        <f>COLUMN()</f>
        <v>3</v>
      </c>
      <c r="D16" s="30">
        <f>COLUMN()</f>
        <v>4</v>
      </c>
      <c r="E16" s="30">
        <f>COLUMN()</f>
        <v>5</v>
      </c>
      <c r="F16" s="30">
        <f>COLUMN()</f>
        <v>6</v>
      </c>
      <c r="G16" s="30">
        <f>COLUMN()</f>
        <v>7</v>
      </c>
      <c r="H16" s="30">
        <f>COLUMN()</f>
        <v>8</v>
      </c>
      <c r="I16" s="30">
        <f>COLUMN()</f>
        <v>9</v>
      </c>
      <c r="J16" s="30">
        <f>COLUMN()</f>
        <v>10</v>
      </c>
      <c r="K16" s="30">
        <f>COLUMN()</f>
        <v>11</v>
      </c>
      <c r="L16" s="30">
        <f>COLUMN()</f>
        <v>12</v>
      </c>
      <c r="M16" s="30">
        <f>COLUMN()</f>
        <v>13</v>
      </c>
      <c r="N16" s="30">
        <f>COLUMN()</f>
        <v>14</v>
      </c>
      <c r="O16" s="30">
        <f>COLUMN()</f>
        <v>15</v>
      </c>
      <c r="P16" s="30">
        <f>COLUMN()</f>
        <v>16</v>
      </c>
      <c r="Q16" s="30">
        <f>COLUMN()</f>
        <v>17</v>
      </c>
      <c r="U16" s="28">
        <v>5</v>
      </c>
      <c r="V16" s="28">
        <f t="shared" ca="1" si="0"/>
        <v>-1.2538311888447007E-2</v>
      </c>
      <c r="AA16" s="28">
        <v>16</v>
      </c>
      <c r="AB16" s="28" t="s">
        <v>105</v>
      </c>
    </row>
    <row r="17" spans="1:28">
      <c r="A17" s="35" t="s">
        <v>106</v>
      </c>
      <c r="U17" s="28">
        <v>5.0999999999999996</v>
      </c>
      <c r="V17" s="28">
        <f t="shared" ca="1" si="0"/>
        <v>-6.7675654283018138E-3</v>
      </c>
      <c r="AA17" s="28">
        <v>17</v>
      </c>
      <c r="AB17" s="28" t="s">
        <v>108</v>
      </c>
    </row>
    <row r="18" spans="1:28">
      <c r="A18" s="84">
        <v>10000</v>
      </c>
      <c r="B18" s="84">
        <v>1</v>
      </c>
      <c r="C18" s="28">
        <f ca="1">SUM(INDIRECT(C12):INDIRECT(C13))</f>
        <v>52.2</v>
      </c>
      <c r="D18" s="93">
        <f ca="1">SUM(INDIRECT(D12):INDIRECT(D13))</f>
        <v>245.61024999999987</v>
      </c>
      <c r="E18" s="93">
        <f ca="1">SUM(INDIRECT(E12):INDIRECT(E13))</f>
        <v>-1.2726374998819665</v>
      </c>
      <c r="F18" s="35">
        <f ca="1">SUM(INDIRECT(F12):INDIRECT(F13))</f>
        <v>242.13600999999991</v>
      </c>
      <c r="G18" s="35">
        <f ca="1">SUM(INDIRECT(G12):INDIRECT(G13))</f>
        <v>-1.2449926998830052</v>
      </c>
      <c r="H18" s="35">
        <f ca="1">SUM(INDIRECT(H12):INDIRECT(H13))</f>
        <v>1128.9858261855004</v>
      </c>
      <c r="I18" s="35">
        <f ca="1">SUM(INDIRECT(I12):INDIRECT(I13))</f>
        <v>5287.828178791764</v>
      </c>
      <c r="J18" s="35">
        <f ca="1">SUM(INDIRECT(J12):INDIRECT(J13))</f>
        <v>24864.184184956419</v>
      </c>
      <c r="K18" s="35">
        <f ca="1">SUM(INDIRECT(K12):INDIRECT(K13))</f>
        <v>-5.7067637885420437</v>
      </c>
      <c r="L18" s="35">
        <f ca="1">SUM(INDIRECT(L12):INDIRECT(L13))</f>
        <v>-26.310639362523393</v>
      </c>
      <c r="N18" s="28">
        <f ca="1">SUM(INDIRECT(N12):INDIRECT(N13))</f>
        <v>6.4678850771106864E-5</v>
      </c>
      <c r="O18" s="28">
        <f ca="1">SQRT(SUM(INDIRECT(O12):INDIRECT(O13)))</f>
        <v>4156.0668762785517</v>
      </c>
      <c r="P18" s="28">
        <f ca="1">SQRT(SUM(INDIRECT(P12):INDIRECT(P13)))</f>
        <v>1910.7927101572857</v>
      </c>
      <c r="Q18" s="28">
        <f ca="1">SQRT(SUM(INDIRECT(Q12):INDIRECT(Q13)))</f>
        <v>217.9327360562408</v>
      </c>
      <c r="AA18" s="28">
        <v>18</v>
      </c>
      <c r="AB18" s="28" t="s">
        <v>109</v>
      </c>
    </row>
    <row r="19" spans="1:28">
      <c r="A19" s="85" t="s">
        <v>110</v>
      </c>
      <c r="F19" s="86" t="s">
        <v>111</v>
      </c>
      <c r="G19" s="86" t="s">
        <v>112</v>
      </c>
      <c r="H19" s="86" t="s">
        <v>113</v>
      </c>
      <c r="I19" s="86" t="s">
        <v>114</v>
      </c>
      <c r="J19" s="86" t="s">
        <v>115</v>
      </c>
      <c r="K19" s="86" t="s">
        <v>116</v>
      </c>
      <c r="L19" s="86" t="s">
        <v>117</v>
      </c>
      <c r="M19" s="87"/>
      <c r="N19" s="87"/>
      <c r="O19" s="87"/>
      <c r="P19" s="87"/>
      <c r="Q19" s="87"/>
      <c r="AA19" s="28">
        <v>19</v>
      </c>
      <c r="AB19" s="28" t="s">
        <v>118</v>
      </c>
    </row>
    <row r="20" spans="1:28" ht="15" thickBot="1">
      <c r="A20" s="5" t="s">
        <v>119</v>
      </c>
      <c r="B20" s="5" t="s">
        <v>120</v>
      </c>
      <c r="C20" s="5" t="s">
        <v>137</v>
      </c>
      <c r="D20" s="5" t="s">
        <v>119</v>
      </c>
      <c r="E20" s="5" t="s">
        <v>120</v>
      </c>
      <c r="F20" s="5" t="s">
        <v>138</v>
      </c>
      <c r="G20" s="5" t="s">
        <v>139</v>
      </c>
      <c r="H20" s="5" t="s">
        <v>147</v>
      </c>
      <c r="I20" s="5" t="s">
        <v>148</v>
      </c>
      <c r="J20" s="5" t="s">
        <v>149</v>
      </c>
      <c r="K20" s="52" t="s">
        <v>140</v>
      </c>
      <c r="L20" s="5" t="s">
        <v>150</v>
      </c>
      <c r="M20" s="88" t="s">
        <v>121</v>
      </c>
      <c r="N20" s="52" t="s">
        <v>132</v>
      </c>
      <c r="O20" s="52" t="s">
        <v>122</v>
      </c>
      <c r="P20" s="52" t="s">
        <v>123</v>
      </c>
      <c r="Q20" s="52" t="s">
        <v>124</v>
      </c>
      <c r="R20" s="51" t="s">
        <v>125</v>
      </c>
      <c r="AA20" s="28">
        <v>20</v>
      </c>
      <c r="AB20" s="28" t="s">
        <v>126</v>
      </c>
    </row>
    <row r="21" spans="1:28">
      <c r="A21" s="89">
        <v>36807</v>
      </c>
      <c r="B21" s="89">
        <v>-2.6789000003191177E-2</v>
      </c>
      <c r="C21" s="94">
        <v>1</v>
      </c>
      <c r="D21" s="90">
        <f t="shared" ref="D21:D84" si="5">A21/A$18</f>
        <v>3.6806999999999999</v>
      </c>
      <c r="E21" s="90">
        <f t="shared" ref="E21:E84" si="6">B21/B$18</f>
        <v>-2.6789000003191177E-2</v>
      </c>
      <c r="F21" s="38">
        <f t="shared" ref="F21:F84" si="7">$C21*D21</f>
        <v>3.6806999999999999</v>
      </c>
      <c r="G21" s="38">
        <f t="shared" ref="G21:G84" si="8">$C21*E21</f>
        <v>-2.6789000003191177E-2</v>
      </c>
      <c r="H21" s="38">
        <f t="shared" ref="H21:H84" si="9">C21*D21*D21</f>
        <v>13.547552489999999</v>
      </c>
      <c r="I21" s="38">
        <f t="shared" ref="I21:I84" si="10">C21*D21*D21*D21</f>
        <v>49.864476449942998</v>
      </c>
      <c r="J21" s="38">
        <f t="shared" ref="J21:J84" si="11">C21*D21*D21*D21*D21</f>
        <v>183.53617846930518</v>
      </c>
      <c r="K21" s="38">
        <f t="shared" ref="K21:K84" si="12">C21*E21*D21</f>
        <v>-9.8602272311745759E-2</v>
      </c>
      <c r="L21" s="38">
        <f t="shared" ref="L21:L84" si="13">C21*E21*D21*D21</f>
        <v>-0.36292538369784261</v>
      </c>
      <c r="M21" s="38">
        <f t="shared" ref="M21:M84" ca="1" si="14">+E$4+E$5*D21+E$6*D21^2</f>
        <v>-2.4402483500661709E-2</v>
      </c>
      <c r="N21" s="38">
        <f t="shared" ref="N21:N84" ca="1" si="15">C21*(M21-E21)^2</f>
        <v>5.6954610168454829E-6</v>
      </c>
      <c r="O21" s="95">
        <f t="shared" ref="O21:O84" ca="1" si="16">(C21*O$1-O$2*F21+O$3*H21)^2</f>
        <v>3696431.3473255485</v>
      </c>
      <c r="P21" s="38">
        <f t="shared" ref="P21:P84" ca="1" si="17">(-C21*O$2+O$4*F21-O$5*H21)^2</f>
        <v>730905.2897885748</v>
      </c>
      <c r="Q21" s="38">
        <f t="shared" ref="Q21:Q84" ca="1" si="18">+(C21*O$3-F21*O$5+H21*O$6)^2</f>
        <v>8950.0238939707906</v>
      </c>
      <c r="R21" s="28">
        <f t="shared" ref="R21:R84" ca="1" si="19">+E21-M21</f>
        <v>-2.3865165025294677E-3</v>
      </c>
      <c r="AA21" s="28">
        <v>21</v>
      </c>
      <c r="AB21" s="28" t="s">
        <v>127</v>
      </c>
    </row>
    <row r="22" spans="1:28">
      <c r="A22" s="89">
        <v>39021</v>
      </c>
      <c r="B22" s="89">
        <v>-2.9966999994940124E-2</v>
      </c>
      <c r="C22" s="89">
        <v>1</v>
      </c>
      <c r="D22" s="90">
        <f t="shared" si="5"/>
        <v>3.9020999999999999</v>
      </c>
      <c r="E22" s="90">
        <f t="shared" si="6"/>
        <v>-2.9966999994940124E-2</v>
      </c>
      <c r="F22" s="38">
        <f t="shared" si="7"/>
        <v>3.9020999999999999</v>
      </c>
      <c r="G22" s="38">
        <f t="shared" si="8"/>
        <v>-2.9966999994940124E-2</v>
      </c>
      <c r="H22" s="38">
        <f t="shared" si="9"/>
        <v>15.22638441</v>
      </c>
      <c r="I22" s="38">
        <f t="shared" si="10"/>
        <v>59.414874606260994</v>
      </c>
      <c r="J22" s="38">
        <f t="shared" si="11"/>
        <v>231.84278220109101</v>
      </c>
      <c r="K22" s="38">
        <f t="shared" si="12"/>
        <v>-0.11693423068025585</v>
      </c>
      <c r="L22" s="38">
        <f t="shared" si="13"/>
        <v>-0.45628906153742632</v>
      </c>
      <c r="M22" s="38">
        <f t="shared" ca="1" si="14"/>
        <v>-3.0754556881705586E-2</v>
      </c>
      <c r="N22" s="38">
        <f t="shared" ca="1" si="15"/>
        <v>6.2024584989170588E-7</v>
      </c>
      <c r="O22" s="95">
        <f t="shared" ca="1" si="16"/>
        <v>152626.03224637322</v>
      </c>
      <c r="P22" s="38">
        <f t="shared" ca="1" si="17"/>
        <v>24281.647655879231</v>
      </c>
      <c r="Q22" s="38">
        <f t="shared" ca="1" si="18"/>
        <v>240.15958517527326</v>
      </c>
      <c r="R22" s="28">
        <f t="shared" ca="1" si="19"/>
        <v>7.8755688676546143E-4</v>
      </c>
      <c r="AA22" s="28">
        <v>22</v>
      </c>
      <c r="AB22" s="28" t="s">
        <v>128</v>
      </c>
    </row>
    <row r="23" spans="1:28">
      <c r="A23" s="89">
        <v>39022.5</v>
      </c>
      <c r="B23" s="89">
        <v>-2.9707499998039566E-2</v>
      </c>
      <c r="C23" s="89">
        <v>1</v>
      </c>
      <c r="D23" s="90">
        <f t="shared" si="5"/>
        <v>3.90225</v>
      </c>
      <c r="E23" s="90">
        <f t="shared" si="6"/>
        <v>-2.9707499998039566E-2</v>
      </c>
      <c r="F23" s="38">
        <f t="shared" si="7"/>
        <v>3.90225</v>
      </c>
      <c r="G23" s="38">
        <f t="shared" si="8"/>
        <v>-2.9707499998039566E-2</v>
      </c>
      <c r="H23" s="38">
        <f t="shared" si="9"/>
        <v>15.2275550625</v>
      </c>
      <c r="I23" s="38">
        <f t="shared" si="10"/>
        <v>59.421726742640629</v>
      </c>
      <c r="J23" s="38">
        <f t="shared" si="11"/>
        <v>231.8784331814694</v>
      </c>
      <c r="K23" s="38">
        <f t="shared" si="12"/>
        <v>-0.1159260918673499</v>
      </c>
      <c r="L23" s="38">
        <f t="shared" si="13"/>
        <v>-0.45237259198936614</v>
      </c>
      <c r="M23" s="38">
        <f t="shared" ca="1" si="14"/>
        <v>-3.0757719814118456E-2</v>
      </c>
      <c r="N23" s="38">
        <f t="shared" ca="1" si="15"/>
        <v>1.1029616620847775E-6</v>
      </c>
      <c r="O23" s="95">
        <f t="shared" ca="1" si="16"/>
        <v>151965.47466941579</v>
      </c>
      <c r="P23" s="38">
        <f t="shared" ca="1" si="17"/>
        <v>24161.696465704335</v>
      </c>
      <c r="Q23" s="38">
        <f t="shared" ca="1" si="18"/>
        <v>238.81263355557022</v>
      </c>
      <c r="R23" s="28">
        <f t="shared" ca="1" si="19"/>
        <v>1.05021981607889E-3</v>
      </c>
      <c r="AA23" s="28">
        <v>23</v>
      </c>
      <c r="AB23" s="28" t="s">
        <v>129</v>
      </c>
    </row>
    <row r="24" spans="1:28">
      <c r="A24" s="89">
        <v>39024</v>
      </c>
      <c r="B24" s="89">
        <v>-3.2147999998414889E-2</v>
      </c>
      <c r="C24" s="89">
        <v>1</v>
      </c>
      <c r="D24" s="90">
        <f t="shared" si="5"/>
        <v>3.9024000000000001</v>
      </c>
      <c r="E24" s="90">
        <f t="shared" si="6"/>
        <v>-3.2147999998414889E-2</v>
      </c>
      <c r="F24" s="38">
        <f t="shared" si="7"/>
        <v>3.9024000000000001</v>
      </c>
      <c r="G24" s="38">
        <f t="shared" si="8"/>
        <v>-3.2147999998414889E-2</v>
      </c>
      <c r="H24" s="38">
        <f t="shared" si="9"/>
        <v>15.228725760000001</v>
      </c>
      <c r="I24" s="38">
        <f t="shared" si="10"/>
        <v>59.42857940582401</v>
      </c>
      <c r="J24" s="38">
        <f t="shared" si="11"/>
        <v>231.91408827328763</v>
      </c>
      <c r="K24" s="38">
        <f t="shared" si="12"/>
        <v>-0.12545435519381426</v>
      </c>
      <c r="L24" s="38">
        <f t="shared" si="13"/>
        <v>-0.4895730757083408</v>
      </c>
      <c r="M24" s="38">
        <f t="shared" ca="1" si="14"/>
        <v>-3.0760881201994494E-2</v>
      </c>
      <c r="N24" s="38">
        <f t="shared" ca="1" si="15"/>
        <v>1.9240985553827639E-6</v>
      </c>
      <c r="O24" s="95">
        <f t="shared" ca="1" si="16"/>
        <v>151306.55143333072</v>
      </c>
      <c r="P24" s="38">
        <f t="shared" ca="1" si="17"/>
        <v>24042.079360110492</v>
      </c>
      <c r="Q24" s="38">
        <f t="shared" ca="1" si="18"/>
        <v>237.46989032832747</v>
      </c>
      <c r="R24" s="28">
        <f t="shared" ca="1" si="19"/>
        <v>-1.3871187964203946E-3</v>
      </c>
      <c r="AA24" s="28">
        <v>24</v>
      </c>
      <c r="AB24" s="28" t="s">
        <v>119</v>
      </c>
    </row>
    <row r="25" spans="1:28">
      <c r="A25" s="89">
        <v>39072.5</v>
      </c>
      <c r="B25" s="89">
        <v>-3.0257500002335291E-2</v>
      </c>
      <c r="C25" s="89">
        <v>1</v>
      </c>
      <c r="D25" s="90">
        <f t="shared" si="5"/>
        <v>3.9072499999999999</v>
      </c>
      <c r="E25" s="90">
        <f t="shared" si="6"/>
        <v>-3.0257500002335291E-2</v>
      </c>
      <c r="F25" s="38">
        <f t="shared" si="7"/>
        <v>3.9072499999999999</v>
      </c>
      <c r="G25" s="38">
        <f t="shared" si="8"/>
        <v>-3.0257500002335291E-2</v>
      </c>
      <c r="H25" s="38">
        <f t="shared" si="9"/>
        <v>15.266602562499999</v>
      </c>
      <c r="I25" s="38">
        <f t="shared" si="10"/>
        <v>59.650432862328124</v>
      </c>
      <c r="J25" s="38">
        <f t="shared" si="11"/>
        <v>233.06915380133157</v>
      </c>
      <c r="K25" s="38">
        <f t="shared" si="12"/>
        <v>-0.11822361688412457</v>
      </c>
      <c r="L25" s="38">
        <f t="shared" si="13"/>
        <v>-0.46192922707049572</v>
      </c>
      <c r="M25" s="38">
        <f t="shared" ca="1" si="14"/>
        <v>-3.086226707633144E-2</v>
      </c>
      <c r="N25" s="38">
        <f t="shared" ca="1" si="15"/>
        <v>3.6574321378986309E-7</v>
      </c>
      <c r="O25" s="95">
        <f t="shared" ca="1" si="16"/>
        <v>130873.99299839263</v>
      </c>
      <c r="P25" s="38">
        <f t="shared" ca="1" si="17"/>
        <v>20352.794078818508</v>
      </c>
      <c r="Q25" s="38">
        <f t="shared" ca="1" si="18"/>
        <v>196.30046990325781</v>
      </c>
      <c r="R25" s="28">
        <f t="shared" ca="1" si="19"/>
        <v>6.047670739961486E-4</v>
      </c>
      <c r="AA25" s="28">
        <v>25</v>
      </c>
      <c r="AB25" s="28" t="s">
        <v>120</v>
      </c>
    </row>
    <row r="26" spans="1:28">
      <c r="A26" s="89">
        <v>39117.5</v>
      </c>
      <c r="B26" s="89">
        <v>-3.0472499995084945E-2</v>
      </c>
      <c r="C26" s="89">
        <v>1</v>
      </c>
      <c r="D26" s="90">
        <f t="shared" si="5"/>
        <v>3.9117500000000001</v>
      </c>
      <c r="E26" s="90">
        <f t="shared" si="6"/>
        <v>-3.0472499995084945E-2</v>
      </c>
      <c r="F26" s="38">
        <f t="shared" si="7"/>
        <v>3.9117500000000001</v>
      </c>
      <c r="G26" s="38">
        <f t="shared" si="8"/>
        <v>-3.0472499995084945E-2</v>
      </c>
      <c r="H26" s="38">
        <f t="shared" si="9"/>
        <v>15.3017880625</v>
      </c>
      <c r="I26" s="38">
        <f t="shared" si="10"/>
        <v>59.856769453484375</v>
      </c>
      <c r="J26" s="38">
        <f t="shared" si="11"/>
        <v>234.14471790966752</v>
      </c>
      <c r="K26" s="38">
        <f t="shared" si="12"/>
        <v>-0.11920080185577353</v>
      </c>
      <c r="L26" s="38">
        <f t="shared" si="13"/>
        <v>-0.4662837366593221</v>
      </c>
      <c r="M26" s="38">
        <f t="shared" ca="1" si="14"/>
        <v>-3.09548923024765E-2</v>
      </c>
      <c r="N26" s="38">
        <f t="shared" ca="1" si="15"/>
        <v>2.3270233823054831E-7</v>
      </c>
      <c r="O26" s="95">
        <f t="shared" ca="1" si="16"/>
        <v>113404.19785039267</v>
      </c>
      <c r="P26" s="38">
        <f t="shared" ca="1" si="17"/>
        <v>17233.751591983706</v>
      </c>
      <c r="Q26" s="38">
        <f t="shared" ca="1" si="18"/>
        <v>161.92909039586164</v>
      </c>
      <c r="R26" s="28">
        <f t="shared" ca="1" si="19"/>
        <v>4.8239230739155481E-4</v>
      </c>
      <c r="AA26" s="28">
        <v>26</v>
      </c>
      <c r="AB26" s="28" t="s">
        <v>130</v>
      </c>
    </row>
    <row r="27" spans="1:28">
      <c r="A27" s="89">
        <v>39155.5</v>
      </c>
      <c r="B27" s="89">
        <v>-2.9698499994992744E-2</v>
      </c>
      <c r="C27" s="89">
        <v>1</v>
      </c>
      <c r="D27" s="90">
        <f t="shared" si="5"/>
        <v>3.9155500000000001</v>
      </c>
      <c r="E27" s="90">
        <f t="shared" si="6"/>
        <v>-2.9698499994992744E-2</v>
      </c>
      <c r="F27" s="38">
        <f t="shared" si="7"/>
        <v>3.9155500000000001</v>
      </c>
      <c r="G27" s="38">
        <f t="shared" si="8"/>
        <v>-2.9698499994992744E-2</v>
      </c>
      <c r="H27" s="38">
        <f t="shared" si="9"/>
        <v>15.331531802500001</v>
      </c>
      <c r="I27" s="38">
        <f t="shared" si="10"/>
        <v>60.031379349278879</v>
      </c>
      <c r="J27" s="38">
        <f t="shared" si="11"/>
        <v>235.05586741106893</v>
      </c>
      <c r="K27" s="38">
        <f t="shared" si="12"/>
        <v>-0.11628596165539384</v>
      </c>
      <c r="L27" s="38">
        <f t="shared" si="13"/>
        <v>-0.45532349715977738</v>
      </c>
      <c r="M27" s="38">
        <f t="shared" ca="1" si="14"/>
        <v>-3.1032026611512276E-2</v>
      </c>
      <c r="N27" s="38">
        <f t="shared" ca="1" si="15"/>
        <v>1.7782932369660294E-6</v>
      </c>
      <c r="O27" s="95">
        <f t="shared" ca="1" si="16"/>
        <v>99740.948029627019</v>
      </c>
      <c r="P27" s="38">
        <f t="shared" ca="1" si="17"/>
        <v>14822.201829165779</v>
      </c>
      <c r="Q27" s="38">
        <f t="shared" ca="1" si="18"/>
        <v>135.70128597912247</v>
      </c>
      <c r="R27" s="28">
        <f t="shared" ca="1" si="19"/>
        <v>1.3335266165195314E-3</v>
      </c>
    </row>
    <row r="28" spans="1:28">
      <c r="A28" s="89">
        <v>41550</v>
      </c>
      <c r="B28" s="89">
        <v>-3.184999999939464E-2</v>
      </c>
      <c r="C28" s="89">
        <v>1</v>
      </c>
      <c r="D28" s="90">
        <f t="shared" si="5"/>
        <v>4.1550000000000002</v>
      </c>
      <c r="E28" s="90">
        <f t="shared" si="6"/>
        <v>-3.184999999939464E-2</v>
      </c>
      <c r="F28" s="38">
        <f t="shared" si="7"/>
        <v>4.1550000000000002</v>
      </c>
      <c r="G28" s="38">
        <f t="shared" si="8"/>
        <v>-3.184999999939464E-2</v>
      </c>
      <c r="H28" s="38">
        <f t="shared" si="9"/>
        <v>17.264025000000004</v>
      </c>
      <c r="I28" s="38">
        <f t="shared" si="10"/>
        <v>71.732023875000024</v>
      </c>
      <c r="J28" s="38">
        <f t="shared" si="11"/>
        <v>298.0465592006251</v>
      </c>
      <c r="K28" s="38">
        <f t="shared" si="12"/>
        <v>-0.13233674999748474</v>
      </c>
      <c r="L28" s="38">
        <f t="shared" si="13"/>
        <v>-0.54985919623954915</v>
      </c>
      <c r="M28" s="38">
        <f t="shared" ca="1" si="14"/>
        <v>-3.3893316078901559E-2</v>
      </c>
      <c r="N28" s="38">
        <f t="shared" ca="1" si="15"/>
        <v>4.1751406007715225E-6</v>
      </c>
      <c r="O28" s="95">
        <f t="shared" ca="1" si="16"/>
        <v>445893.25878719095</v>
      </c>
      <c r="P28" s="38">
        <f t="shared" ca="1" si="17"/>
        <v>105037.77472373698</v>
      </c>
      <c r="Q28" s="38">
        <f t="shared" ca="1" si="18"/>
        <v>1481.8660186752466</v>
      </c>
      <c r="R28" s="28">
        <f t="shared" ca="1" si="19"/>
        <v>2.0433160795069183E-3</v>
      </c>
    </row>
    <row r="29" spans="1:28">
      <c r="A29" s="89">
        <v>43428</v>
      </c>
      <c r="B29" s="89">
        <v>-3.4555999998701736E-2</v>
      </c>
      <c r="C29" s="89">
        <v>0.2</v>
      </c>
      <c r="D29" s="90">
        <f t="shared" si="5"/>
        <v>4.3428000000000004</v>
      </c>
      <c r="E29" s="90">
        <f t="shared" si="6"/>
        <v>-3.4555999998701736E-2</v>
      </c>
      <c r="F29" s="38">
        <f t="shared" si="7"/>
        <v>0.86856000000000011</v>
      </c>
      <c r="G29" s="38">
        <f t="shared" si="8"/>
        <v>-6.9111999997403476E-3</v>
      </c>
      <c r="H29" s="38">
        <f t="shared" si="9"/>
        <v>3.7719823680000006</v>
      </c>
      <c r="I29" s="38">
        <f t="shared" si="10"/>
        <v>16.380965027750406</v>
      </c>
      <c r="J29" s="38">
        <f t="shared" si="11"/>
        <v>71.139254922514468</v>
      </c>
      <c r="K29" s="38">
        <f t="shared" si="12"/>
        <v>-3.0013959358872383E-2</v>
      </c>
      <c r="L29" s="38">
        <f t="shared" si="13"/>
        <v>-0.130344622703711</v>
      </c>
      <c r="M29" s="38">
        <f t="shared" ca="1" si="14"/>
        <v>-3.3383421394983404E-2</v>
      </c>
      <c r="N29" s="38">
        <f t="shared" ca="1" si="15"/>
        <v>2.7498811637960697E-7</v>
      </c>
      <c r="O29" s="95">
        <f t="shared" ca="1" si="16"/>
        <v>38151.847721128026</v>
      </c>
      <c r="P29" s="38">
        <f t="shared" ca="1" si="17"/>
        <v>8486.6906514804996</v>
      </c>
      <c r="Q29" s="38">
        <f t="shared" ca="1" si="18"/>
        <v>114.46367176152064</v>
      </c>
      <c r="R29" s="28">
        <f t="shared" ca="1" si="19"/>
        <v>-1.1725786037183328E-3</v>
      </c>
    </row>
    <row r="30" spans="1:28">
      <c r="A30" s="89">
        <v>45839.5</v>
      </c>
      <c r="B30" s="89">
        <v>-2.9066499992040917E-2</v>
      </c>
      <c r="C30" s="89">
        <v>1</v>
      </c>
      <c r="D30" s="90">
        <f t="shared" si="5"/>
        <v>4.5839499999999997</v>
      </c>
      <c r="E30" s="90">
        <f t="shared" si="6"/>
        <v>-2.9066499992040917E-2</v>
      </c>
      <c r="F30" s="38">
        <f t="shared" si="7"/>
        <v>4.5839499999999997</v>
      </c>
      <c r="G30" s="38">
        <f t="shared" si="8"/>
        <v>-2.9066499992040917E-2</v>
      </c>
      <c r="H30" s="38">
        <f t="shared" si="9"/>
        <v>21.012597602499998</v>
      </c>
      <c r="I30" s="38">
        <f t="shared" si="10"/>
        <v>96.320696779979855</v>
      </c>
      <c r="J30" s="38">
        <f t="shared" si="11"/>
        <v>441.52925800458866</v>
      </c>
      <c r="K30" s="38">
        <f t="shared" si="12"/>
        <v>-0.13323938263851595</v>
      </c>
      <c r="L30" s="38">
        <f t="shared" si="13"/>
        <v>-0.61076266804582513</v>
      </c>
      <c r="M30" s="38">
        <f t="shared" ca="1" si="14"/>
        <v>-2.9178257091705739E-2</v>
      </c>
      <c r="N30" s="38">
        <f t="shared" ca="1" si="15"/>
        <v>1.2489649325492971E-8</v>
      </c>
      <c r="O30" s="95">
        <f t="shared" ca="1" si="16"/>
        <v>603638.38201084139</v>
      </c>
      <c r="P30" s="38">
        <f t="shared" ca="1" si="17"/>
        <v>130412.81543933332</v>
      </c>
      <c r="Q30" s="38">
        <f t="shared" ca="1" si="18"/>
        <v>1713.033758585701</v>
      </c>
      <c r="R30" s="28">
        <f t="shared" ca="1" si="19"/>
        <v>1.1175709966482206E-4</v>
      </c>
    </row>
    <row r="31" spans="1:28">
      <c r="A31" s="89">
        <v>45855</v>
      </c>
      <c r="B31" s="89">
        <v>-2.8684999997494742E-2</v>
      </c>
      <c r="C31" s="89">
        <v>1</v>
      </c>
      <c r="D31" s="90">
        <f t="shared" si="5"/>
        <v>4.5854999999999997</v>
      </c>
      <c r="E31" s="90">
        <f t="shared" si="6"/>
        <v>-2.8684999997494742E-2</v>
      </c>
      <c r="F31" s="38">
        <f t="shared" si="7"/>
        <v>4.5854999999999997</v>
      </c>
      <c r="G31" s="38">
        <f t="shared" si="8"/>
        <v>-2.8684999997494742E-2</v>
      </c>
      <c r="H31" s="38">
        <f t="shared" si="9"/>
        <v>21.026810249999997</v>
      </c>
      <c r="I31" s="38">
        <f t="shared" si="10"/>
        <v>96.418438401374985</v>
      </c>
      <c r="J31" s="38">
        <f t="shared" si="11"/>
        <v>442.12674928950497</v>
      </c>
      <c r="K31" s="38">
        <f t="shared" si="12"/>
        <v>-0.13153506748851213</v>
      </c>
      <c r="L31" s="38">
        <f t="shared" si="13"/>
        <v>-0.6031540519685723</v>
      </c>
      <c r="M31" s="38">
        <f t="shared" ca="1" si="14"/>
        <v>-2.9138316440298961E-2</v>
      </c>
      <c r="N31" s="38">
        <f t="shared" ca="1" si="15"/>
        <v>2.0549579731667087E-7</v>
      </c>
      <c r="O31" s="95">
        <f t="shared" ca="1" si="16"/>
        <v>598286.23914625752</v>
      </c>
      <c r="P31" s="38">
        <f t="shared" ca="1" si="17"/>
        <v>129231.8653407107</v>
      </c>
      <c r="Q31" s="38">
        <f t="shared" ca="1" si="18"/>
        <v>1697.1880593620692</v>
      </c>
      <c r="R31" s="28">
        <f t="shared" ca="1" si="19"/>
        <v>4.5331644280421912E-4</v>
      </c>
    </row>
    <row r="32" spans="1:28">
      <c r="A32" s="89">
        <v>45863.5</v>
      </c>
      <c r="B32" s="89">
        <v>-2.9714500000409316E-2</v>
      </c>
      <c r="C32" s="89">
        <v>1</v>
      </c>
      <c r="D32" s="90">
        <f t="shared" si="5"/>
        <v>4.5863500000000004</v>
      </c>
      <c r="E32" s="90">
        <f t="shared" si="6"/>
        <v>-2.9714500000409316E-2</v>
      </c>
      <c r="F32" s="38">
        <f t="shared" si="7"/>
        <v>4.5863500000000004</v>
      </c>
      <c r="G32" s="38">
        <f t="shared" si="8"/>
        <v>-2.9714500000409316E-2</v>
      </c>
      <c r="H32" s="38">
        <f t="shared" si="9"/>
        <v>21.034606322500004</v>
      </c>
      <c r="I32" s="38">
        <f t="shared" si="10"/>
        <v>96.472066707197897</v>
      </c>
      <c r="J32" s="38">
        <f t="shared" si="11"/>
        <v>442.45466314255708</v>
      </c>
      <c r="K32" s="38">
        <f t="shared" si="12"/>
        <v>-0.13628109707687727</v>
      </c>
      <c r="L32" s="38">
        <f t="shared" si="13"/>
        <v>-0.62503280957853613</v>
      </c>
      <c r="M32" s="38">
        <f t="shared" ca="1" si="14"/>
        <v>-2.9116343483434504E-2</v>
      </c>
      <c r="N32" s="38">
        <f t="shared" ca="1" si="15"/>
        <v>3.5779121879943933E-7</v>
      </c>
      <c r="O32" s="95">
        <f t="shared" ca="1" si="16"/>
        <v>595343.16403483634</v>
      </c>
      <c r="P32" s="38">
        <f t="shared" ca="1" si="17"/>
        <v>128582.64144312177</v>
      </c>
      <c r="Q32" s="38">
        <f t="shared" ca="1" si="18"/>
        <v>1688.4789071479565</v>
      </c>
      <c r="R32" s="28">
        <f t="shared" ca="1" si="19"/>
        <v>-5.9815651697481265E-4</v>
      </c>
    </row>
    <row r="33" spans="1:18">
      <c r="A33" s="89">
        <v>45867</v>
      </c>
      <c r="B33" s="89">
        <v>-2.8708999998343643E-2</v>
      </c>
      <c r="C33" s="89">
        <v>1</v>
      </c>
      <c r="D33" s="90">
        <f t="shared" si="5"/>
        <v>4.5867000000000004</v>
      </c>
      <c r="E33" s="90">
        <f t="shared" si="6"/>
        <v>-2.8708999998343643E-2</v>
      </c>
      <c r="F33" s="38">
        <f t="shared" si="7"/>
        <v>4.5867000000000004</v>
      </c>
      <c r="G33" s="38">
        <f t="shared" si="8"/>
        <v>-2.8708999998343643E-2</v>
      </c>
      <c r="H33" s="38">
        <f t="shared" si="9"/>
        <v>21.037816890000006</v>
      </c>
      <c r="I33" s="38">
        <f t="shared" si="10"/>
        <v>96.494154729363032</v>
      </c>
      <c r="J33" s="38">
        <f t="shared" si="11"/>
        <v>442.58973949716949</v>
      </c>
      <c r="K33" s="38">
        <f t="shared" si="12"/>
        <v>-0.13167957029240279</v>
      </c>
      <c r="L33" s="38">
        <f t="shared" si="13"/>
        <v>-0.60397468506016394</v>
      </c>
      <c r="M33" s="38">
        <f t="shared" ca="1" si="14"/>
        <v>-2.910728137963825E-2</v>
      </c>
      <c r="N33" s="38">
        <f t="shared" ca="1" si="15"/>
        <v>1.5862805868594039E-7</v>
      </c>
      <c r="O33" s="95">
        <f t="shared" ca="1" si="16"/>
        <v>594129.68633783667</v>
      </c>
      <c r="P33" s="38">
        <f t="shared" ca="1" si="17"/>
        <v>128314.98980538502</v>
      </c>
      <c r="Q33" s="38">
        <f t="shared" ca="1" si="18"/>
        <v>1684.8888425410223</v>
      </c>
      <c r="R33" s="28">
        <f t="shared" ca="1" si="19"/>
        <v>3.9828138129460733E-4</v>
      </c>
    </row>
    <row r="34" spans="1:18">
      <c r="A34" s="89">
        <v>45901.5</v>
      </c>
      <c r="B34" s="89">
        <v>-2.9640499997185543E-2</v>
      </c>
      <c r="C34" s="89">
        <v>1</v>
      </c>
      <c r="D34" s="90">
        <f t="shared" si="5"/>
        <v>4.5901500000000004</v>
      </c>
      <c r="E34" s="90">
        <f t="shared" si="6"/>
        <v>-2.9640499997185543E-2</v>
      </c>
      <c r="F34" s="38">
        <f t="shared" si="7"/>
        <v>4.5901500000000004</v>
      </c>
      <c r="G34" s="38">
        <f t="shared" si="8"/>
        <v>-2.9640499997185543E-2</v>
      </c>
      <c r="H34" s="38">
        <f t="shared" si="9"/>
        <v>21.069477022500003</v>
      </c>
      <c r="I34" s="38">
        <f t="shared" si="10"/>
        <v>96.712059954828391</v>
      </c>
      <c r="J34" s="38">
        <f t="shared" si="11"/>
        <v>443.92286200165557</v>
      </c>
      <c r="K34" s="38">
        <f t="shared" si="12"/>
        <v>-0.13605434106208122</v>
      </c>
      <c r="L34" s="38">
        <f t="shared" si="13"/>
        <v>-0.62450983362611223</v>
      </c>
      <c r="M34" s="38">
        <f t="shared" ca="1" si="14"/>
        <v>-2.9017504952911999E-2</v>
      </c>
      <c r="N34" s="38">
        <f t="shared" ca="1" si="15"/>
        <v>3.881228251893955E-7</v>
      </c>
      <c r="O34" s="95">
        <f t="shared" ca="1" si="16"/>
        <v>582119.18022971565</v>
      </c>
      <c r="P34" s="38">
        <f t="shared" ca="1" si="17"/>
        <v>125666.93791260029</v>
      </c>
      <c r="Q34" s="38">
        <f t="shared" ca="1" si="18"/>
        <v>1649.3826127249347</v>
      </c>
      <c r="R34" s="28">
        <f t="shared" ca="1" si="19"/>
        <v>-6.2299504427354435E-4</v>
      </c>
    </row>
    <row r="35" spans="1:18">
      <c r="A35" s="89">
        <v>45912</v>
      </c>
      <c r="B35" s="89">
        <v>-2.8923999991093297E-2</v>
      </c>
      <c r="C35" s="89">
        <v>1</v>
      </c>
      <c r="D35" s="90">
        <f t="shared" si="5"/>
        <v>4.5911999999999997</v>
      </c>
      <c r="E35" s="90">
        <f t="shared" si="6"/>
        <v>-2.8923999991093297E-2</v>
      </c>
      <c r="F35" s="38">
        <f t="shared" si="7"/>
        <v>4.5911999999999997</v>
      </c>
      <c r="G35" s="38">
        <f t="shared" si="8"/>
        <v>-2.8923999991093297E-2</v>
      </c>
      <c r="H35" s="38">
        <f t="shared" si="9"/>
        <v>21.079117439999997</v>
      </c>
      <c r="I35" s="38">
        <f t="shared" si="10"/>
        <v>96.778443990527975</v>
      </c>
      <c r="J35" s="38">
        <f t="shared" si="11"/>
        <v>444.32919204931204</v>
      </c>
      <c r="K35" s="38">
        <f t="shared" si="12"/>
        <v>-0.13279586875910754</v>
      </c>
      <c r="L35" s="38">
        <f t="shared" si="13"/>
        <v>-0.60969239264681452</v>
      </c>
      <c r="M35" s="38">
        <f t="shared" ca="1" si="14"/>
        <v>-2.8990019516252685E-2</v>
      </c>
      <c r="N35" s="38">
        <f t="shared" ca="1" si="15"/>
        <v>4.3585777022711565E-9</v>
      </c>
      <c r="O35" s="95">
        <f t="shared" ca="1" si="16"/>
        <v>578446.71889810811</v>
      </c>
      <c r="P35" s="38">
        <f t="shared" ca="1" si="17"/>
        <v>124857.61856091252</v>
      </c>
      <c r="Q35" s="38">
        <f t="shared" ca="1" si="18"/>
        <v>1638.5354309583456</v>
      </c>
      <c r="R35" s="28">
        <f t="shared" ca="1" si="19"/>
        <v>6.6019525159388692E-5</v>
      </c>
    </row>
    <row r="36" spans="1:18">
      <c r="A36" s="89">
        <v>45917</v>
      </c>
      <c r="B36" s="89">
        <v>-2.9259000002639368E-2</v>
      </c>
      <c r="C36" s="89">
        <v>1</v>
      </c>
      <c r="D36" s="90">
        <f t="shared" si="5"/>
        <v>4.5917000000000003</v>
      </c>
      <c r="E36" s="90">
        <f t="shared" si="6"/>
        <v>-2.9259000002639368E-2</v>
      </c>
      <c r="F36" s="38">
        <f t="shared" si="7"/>
        <v>4.5917000000000003</v>
      </c>
      <c r="G36" s="38">
        <f t="shared" si="8"/>
        <v>-2.9259000002639368E-2</v>
      </c>
      <c r="H36" s="38">
        <f t="shared" si="9"/>
        <v>21.083708890000004</v>
      </c>
      <c r="I36" s="38">
        <f t="shared" si="10"/>
        <v>96.810066110213029</v>
      </c>
      <c r="J36" s="38">
        <f t="shared" si="11"/>
        <v>444.5227805582652</v>
      </c>
      <c r="K36" s="38">
        <f t="shared" si="12"/>
        <v>-0.1343485503121192</v>
      </c>
      <c r="L36" s="38">
        <f t="shared" si="13"/>
        <v>-0.61688823846815777</v>
      </c>
      <c r="M36" s="38">
        <f t="shared" ca="1" si="14"/>
        <v>-2.8976904612727394E-2</v>
      </c>
      <c r="N36" s="38">
        <f t="shared" ca="1" si="15"/>
        <v>7.9577809009588527E-8</v>
      </c>
      <c r="O36" s="95">
        <f t="shared" ca="1" si="16"/>
        <v>576695.22686453897</v>
      </c>
      <c r="P36" s="38">
        <f t="shared" ca="1" si="17"/>
        <v>124471.69461494641</v>
      </c>
      <c r="Q36" s="38">
        <f t="shared" ca="1" si="18"/>
        <v>1633.3636899386102</v>
      </c>
      <c r="R36" s="28">
        <f t="shared" ca="1" si="19"/>
        <v>-2.820953899119738E-4</v>
      </c>
    </row>
    <row r="37" spans="1:18">
      <c r="A37" s="89">
        <v>45962.5</v>
      </c>
      <c r="B37" s="89">
        <v>-2.9587499993795063E-2</v>
      </c>
      <c r="C37" s="89">
        <v>1</v>
      </c>
      <c r="D37" s="90">
        <f t="shared" si="5"/>
        <v>4.5962500000000004</v>
      </c>
      <c r="E37" s="90">
        <f t="shared" si="6"/>
        <v>-2.9587499993795063E-2</v>
      </c>
      <c r="F37" s="38">
        <f t="shared" si="7"/>
        <v>4.5962500000000004</v>
      </c>
      <c r="G37" s="38">
        <f t="shared" si="8"/>
        <v>-2.9587499993795063E-2</v>
      </c>
      <c r="H37" s="38">
        <f t="shared" si="9"/>
        <v>21.125514062500002</v>
      </c>
      <c r="I37" s="38">
        <f t="shared" si="10"/>
        <v>97.098144009765647</v>
      </c>
      <c r="J37" s="38">
        <f t="shared" si="11"/>
        <v>446.2873444048854</v>
      </c>
      <c r="K37" s="38">
        <f t="shared" si="12"/>
        <v>-0.13599154684648057</v>
      </c>
      <c r="L37" s="38">
        <f t="shared" si="13"/>
        <v>-0.62505114719313637</v>
      </c>
      <c r="M37" s="38">
        <f t="shared" ca="1" si="14"/>
        <v>-2.8856770333058335E-2</v>
      </c>
      <c r="N37" s="38">
        <f t="shared" ca="1" si="15"/>
        <v>5.339658370804145E-7</v>
      </c>
      <c r="O37" s="95">
        <f t="shared" ca="1" si="16"/>
        <v>560680.31189289549</v>
      </c>
      <c r="P37" s="38">
        <f t="shared" ca="1" si="17"/>
        <v>120944.77845885973</v>
      </c>
      <c r="Q37" s="38">
        <f t="shared" ca="1" si="18"/>
        <v>1586.1215250835412</v>
      </c>
      <c r="R37" s="28">
        <f t="shared" ca="1" si="19"/>
        <v>-7.3072966073672863E-4</v>
      </c>
    </row>
    <row r="38" spans="1:18">
      <c r="A38" s="89">
        <v>46093</v>
      </c>
      <c r="B38" s="89">
        <v>-2.9610999998112675E-2</v>
      </c>
      <c r="C38" s="89">
        <v>1</v>
      </c>
      <c r="D38" s="90">
        <f t="shared" si="5"/>
        <v>4.6093000000000002</v>
      </c>
      <c r="E38" s="90">
        <f t="shared" si="6"/>
        <v>-2.9610999998112675E-2</v>
      </c>
      <c r="F38" s="38">
        <f t="shared" si="7"/>
        <v>4.6093000000000002</v>
      </c>
      <c r="G38" s="38">
        <f t="shared" si="8"/>
        <v>-2.9610999998112675E-2</v>
      </c>
      <c r="H38" s="38">
        <f t="shared" si="9"/>
        <v>21.245646490000002</v>
      </c>
      <c r="I38" s="38">
        <f t="shared" si="10"/>
        <v>97.927558366357019</v>
      </c>
      <c r="J38" s="38">
        <f t="shared" si="11"/>
        <v>451.37749477804942</v>
      </c>
      <c r="K38" s="38">
        <f t="shared" si="12"/>
        <v>-0.13648598229130077</v>
      </c>
      <c r="L38" s="38">
        <f t="shared" si="13"/>
        <v>-0.62910483817529261</v>
      </c>
      <c r="M38" s="38">
        <f t="shared" ca="1" si="14"/>
        <v>-2.8504326061866148E-2</v>
      </c>
      <c r="N38" s="38">
        <f t="shared" ca="1" si="15"/>
        <v>1.2247272011673826E-6</v>
      </c>
      <c r="O38" s="95">
        <f t="shared" ca="1" si="16"/>
        <v>514097.95468013425</v>
      </c>
      <c r="P38" s="38">
        <f t="shared" ca="1" si="17"/>
        <v>110703.90389038573</v>
      </c>
      <c r="Q38" s="38">
        <f t="shared" ca="1" si="18"/>
        <v>1449.1633017638144</v>
      </c>
      <c r="R38" s="28">
        <f t="shared" ca="1" si="19"/>
        <v>-1.1066739362465272E-3</v>
      </c>
    </row>
    <row r="39" spans="1:18">
      <c r="A39" s="89">
        <v>46096.5</v>
      </c>
      <c r="B39" s="89">
        <v>-3.1205499995849095E-2</v>
      </c>
      <c r="C39" s="89">
        <v>1</v>
      </c>
      <c r="D39" s="90">
        <f t="shared" si="5"/>
        <v>4.6096500000000002</v>
      </c>
      <c r="E39" s="90">
        <f t="shared" si="6"/>
        <v>-3.1205499995849095E-2</v>
      </c>
      <c r="F39" s="38">
        <f t="shared" si="7"/>
        <v>4.6096500000000002</v>
      </c>
      <c r="G39" s="38">
        <f t="shared" si="8"/>
        <v>-3.1205499995849095E-2</v>
      </c>
      <c r="H39" s="38">
        <f t="shared" si="9"/>
        <v>21.248873122500001</v>
      </c>
      <c r="I39" s="38">
        <f t="shared" si="10"/>
        <v>97.94986798913213</v>
      </c>
      <c r="J39" s="38">
        <f t="shared" si="11"/>
        <v>451.51460897610292</v>
      </c>
      <c r="K39" s="38">
        <f t="shared" si="12"/>
        <v>-0.14384643305586578</v>
      </c>
      <c r="L39" s="38">
        <f t="shared" si="13"/>
        <v>-0.66308171013597172</v>
      </c>
      <c r="M39" s="38">
        <f t="shared" ca="1" si="14"/>
        <v>-2.8494712558475022E-2</v>
      </c>
      <c r="N39" s="38">
        <f t="shared" ca="1" si="15"/>
        <v>7.3483685306250974E-6</v>
      </c>
      <c r="O39" s="95">
        <f t="shared" ca="1" si="16"/>
        <v>512837.70931792958</v>
      </c>
      <c r="P39" s="38">
        <f t="shared" ca="1" si="17"/>
        <v>110427.20089077302</v>
      </c>
      <c r="Q39" s="38">
        <f t="shared" ca="1" si="18"/>
        <v>1445.4670959223904</v>
      </c>
      <c r="R39" s="28">
        <f t="shared" ca="1" si="19"/>
        <v>-2.7107874373740737E-3</v>
      </c>
    </row>
    <row r="40" spans="1:18">
      <c r="A40" s="89">
        <v>47168</v>
      </c>
      <c r="B40" s="89">
        <v>-2.5935999990906566E-2</v>
      </c>
      <c r="C40" s="89">
        <v>1</v>
      </c>
      <c r="D40" s="90">
        <f t="shared" si="5"/>
        <v>4.7168000000000001</v>
      </c>
      <c r="E40" s="90">
        <f t="shared" si="6"/>
        <v>-2.5935999990906566E-2</v>
      </c>
      <c r="F40" s="38">
        <f t="shared" si="7"/>
        <v>4.7168000000000001</v>
      </c>
      <c r="G40" s="38">
        <f t="shared" si="8"/>
        <v>-2.5935999990906566E-2</v>
      </c>
      <c r="H40" s="38">
        <f t="shared" si="9"/>
        <v>22.248202240000001</v>
      </c>
      <c r="I40" s="38">
        <f t="shared" si="10"/>
        <v>104.940320325632</v>
      </c>
      <c r="J40" s="38">
        <f t="shared" si="11"/>
        <v>494.98250291194103</v>
      </c>
      <c r="K40" s="38">
        <f t="shared" si="12"/>
        <v>-0.1223349247571081</v>
      </c>
      <c r="L40" s="38">
        <f t="shared" si="13"/>
        <v>-0.57702937309432745</v>
      </c>
      <c r="M40" s="38">
        <f t="shared" ca="1" si="14"/>
        <v>-2.5156252967042825E-2</v>
      </c>
      <c r="N40" s="38">
        <f t="shared" ca="1" si="15"/>
        <v>6.0800542122436242E-7</v>
      </c>
      <c r="O40" s="95">
        <f t="shared" ca="1" si="16"/>
        <v>144791.99439014503</v>
      </c>
      <c r="P40" s="38">
        <f t="shared" ca="1" si="17"/>
        <v>30390.06741857704</v>
      </c>
      <c r="Q40" s="38">
        <f t="shared" ca="1" si="18"/>
        <v>386.30817343674738</v>
      </c>
      <c r="R40" s="28">
        <f t="shared" ca="1" si="19"/>
        <v>-7.7974702386374162E-4</v>
      </c>
    </row>
    <row r="41" spans="1:18">
      <c r="A41" s="89">
        <v>47249.5</v>
      </c>
      <c r="B41" s="89">
        <v>-2.5736499999766238E-2</v>
      </c>
      <c r="C41" s="89">
        <v>1</v>
      </c>
      <c r="D41" s="90">
        <f t="shared" si="5"/>
        <v>4.7249499999999998</v>
      </c>
      <c r="E41" s="90">
        <f t="shared" si="6"/>
        <v>-2.5736499999766238E-2</v>
      </c>
      <c r="F41" s="38">
        <f t="shared" si="7"/>
        <v>4.7249499999999998</v>
      </c>
      <c r="G41" s="38">
        <f t="shared" si="8"/>
        <v>-2.5736499999766238E-2</v>
      </c>
      <c r="H41" s="38">
        <f t="shared" si="9"/>
        <v>22.325152502499996</v>
      </c>
      <c r="I41" s="38">
        <f t="shared" si="10"/>
        <v>105.48522931668735</v>
      </c>
      <c r="J41" s="38">
        <f t="shared" si="11"/>
        <v>498.41243425988188</v>
      </c>
      <c r="K41" s="38">
        <f t="shared" si="12"/>
        <v>-0.12160367567389548</v>
      </c>
      <c r="L41" s="38">
        <f t="shared" si="13"/>
        <v>-0.57457128737537244</v>
      </c>
      <c r="M41" s="38">
        <f t="shared" ca="1" si="14"/>
        <v>-2.4870071216112066E-2</v>
      </c>
      <c r="N41" s="38">
        <f t="shared" ca="1" si="15"/>
        <v>7.5069883714444758E-7</v>
      </c>
      <c r="O41" s="95">
        <f t="shared" ca="1" si="16"/>
        <v>122200.0969971428</v>
      </c>
      <c r="P41" s="38">
        <f t="shared" ca="1" si="17"/>
        <v>25540.85808635821</v>
      </c>
      <c r="Q41" s="38">
        <f t="shared" ca="1" si="18"/>
        <v>323.02720202389446</v>
      </c>
      <c r="R41" s="28">
        <f t="shared" ca="1" si="19"/>
        <v>-8.6642878365417175E-4</v>
      </c>
    </row>
    <row r="42" spans="1:18">
      <c r="A42" s="89">
        <v>47260</v>
      </c>
      <c r="B42" s="89">
        <v>-2.3320000000239816E-2</v>
      </c>
      <c r="C42" s="89">
        <v>1</v>
      </c>
      <c r="D42" s="90">
        <f t="shared" si="5"/>
        <v>4.726</v>
      </c>
      <c r="E42" s="90">
        <f t="shared" si="6"/>
        <v>-2.3320000000239816E-2</v>
      </c>
      <c r="F42" s="38">
        <f t="shared" si="7"/>
        <v>4.726</v>
      </c>
      <c r="G42" s="38">
        <f t="shared" si="8"/>
        <v>-2.3320000000239816E-2</v>
      </c>
      <c r="H42" s="38">
        <f t="shared" si="9"/>
        <v>22.335076000000001</v>
      </c>
      <c r="I42" s="38">
        <f t="shared" si="10"/>
        <v>105.55556917600001</v>
      </c>
      <c r="J42" s="38">
        <f t="shared" si="11"/>
        <v>498.85561992577601</v>
      </c>
      <c r="K42" s="38">
        <f t="shared" si="12"/>
        <v>-0.11021032000113337</v>
      </c>
      <c r="L42" s="38">
        <f t="shared" si="13"/>
        <v>-0.52085397232535635</v>
      </c>
      <c r="M42" s="38">
        <f t="shared" ca="1" si="14"/>
        <v>-2.4832869614040298E-2</v>
      </c>
      <c r="N42" s="38">
        <f t="shared" ca="1" si="15"/>
        <v>2.2887744683608218E-6</v>
      </c>
      <c r="O42" s="95">
        <f t="shared" ca="1" si="16"/>
        <v>119390.25637201669</v>
      </c>
      <c r="P42" s="38">
        <f t="shared" ca="1" si="17"/>
        <v>24938.637160570353</v>
      </c>
      <c r="Q42" s="38">
        <f t="shared" ca="1" si="18"/>
        <v>315.18176254453192</v>
      </c>
      <c r="R42" s="28">
        <f t="shared" ca="1" si="19"/>
        <v>1.5128696138004827E-3</v>
      </c>
    </row>
    <row r="43" spans="1:18">
      <c r="A43" s="89">
        <v>47265</v>
      </c>
      <c r="B43" s="89">
        <v>-2.2955000000365544E-2</v>
      </c>
      <c r="C43" s="89">
        <v>1</v>
      </c>
      <c r="D43" s="90">
        <f t="shared" si="5"/>
        <v>4.7264999999999997</v>
      </c>
      <c r="E43" s="90">
        <f t="shared" si="6"/>
        <v>-2.2955000000365544E-2</v>
      </c>
      <c r="F43" s="38">
        <f t="shared" si="7"/>
        <v>4.7264999999999997</v>
      </c>
      <c r="G43" s="38">
        <f t="shared" si="8"/>
        <v>-2.2955000000365544E-2</v>
      </c>
      <c r="H43" s="38">
        <f t="shared" si="9"/>
        <v>22.339802249999998</v>
      </c>
      <c r="I43" s="38">
        <f t="shared" si="10"/>
        <v>105.58907533462498</v>
      </c>
      <c r="J43" s="38">
        <f t="shared" si="11"/>
        <v>499.06676456910492</v>
      </c>
      <c r="K43" s="38">
        <f t="shared" si="12"/>
        <v>-0.10849680750172774</v>
      </c>
      <c r="L43" s="38">
        <f t="shared" si="13"/>
        <v>-0.51281016065691609</v>
      </c>
      <c r="M43" s="38">
        <f t="shared" ca="1" si="14"/>
        <v>-2.4815127965080896E-2</v>
      </c>
      <c r="N43" s="38">
        <f t="shared" ca="1" si="15"/>
        <v>3.460076045116079E-6</v>
      </c>
      <c r="O43" s="95">
        <f t="shared" ca="1" si="16"/>
        <v>118060.65349108905</v>
      </c>
      <c r="P43" s="38">
        <f t="shared" ca="1" si="17"/>
        <v>24653.744018586753</v>
      </c>
      <c r="Q43" s="38">
        <f t="shared" ca="1" si="18"/>
        <v>311.47144301734539</v>
      </c>
      <c r="R43" s="28">
        <f t="shared" ca="1" si="19"/>
        <v>1.8601279647153524E-3</v>
      </c>
    </row>
    <row r="44" spans="1:18">
      <c r="A44" s="89">
        <v>47268.5</v>
      </c>
      <c r="B44" s="89">
        <v>-2.4549499998101965E-2</v>
      </c>
      <c r="C44" s="89">
        <v>1</v>
      </c>
      <c r="D44" s="90">
        <f t="shared" si="5"/>
        <v>4.7268499999999998</v>
      </c>
      <c r="E44" s="90">
        <f t="shared" si="6"/>
        <v>-2.4549499998101965E-2</v>
      </c>
      <c r="F44" s="38">
        <f t="shared" si="7"/>
        <v>4.7268499999999998</v>
      </c>
      <c r="G44" s="38">
        <f t="shared" si="8"/>
        <v>-2.4549499998101965E-2</v>
      </c>
      <c r="H44" s="38">
        <f t="shared" si="9"/>
        <v>22.343110922499999</v>
      </c>
      <c r="I44" s="38">
        <f t="shared" si="10"/>
        <v>105.61253386401911</v>
      </c>
      <c r="J44" s="38">
        <f t="shared" si="11"/>
        <v>499.21460569513874</v>
      </c>
      <c r="K44" s="38">
        <f t="shared" si="12"/>
        <v>-0.11604180406602826</v>
      </c>
      <c r="L44" s="38">
        <f t="shared" si="13"/>
        <v>-0.54851220154950564</v>
      </c>
      <c r="M44" s="38">
        <f t="shared" ca="1" si="14"/>
        <v>-2.4802698599705408E-2</v>
      </c>
      <c r="N44" s="38">
        <f t="shared" ca="1" si="15"/>
        <v>6.4109531853939431E-8</v>
      </c>
      <c r="O44" s="95">
        <f t="shared" ca="1" si="16"/>
        <v>117133.18744500594</v>
      </c>
      <c r="P44" s="38">
        <f t="shared" ca="1" si="17"/>
        <v>24455.045438740828</v>
      </c>
      <c r="Q44" s="38">
        <f t="shared" ca="1" si="18"/>
        <v>308.88411980845643</v>
      </c>
      <c r="R44" s="28">
        <f t="shared" ca="1" si="19"/>
        <v>2.5319860160344376E-4</v>
      </c>
    </row>
    <row r="45" spans="1:18">
      <c r="A45" s="89">
        <v>47272</v>
      </c>
      <c r="B45" s="89">
        <v>-2.4244000000180677E-2</v>
      </c>
      <c r="C45" s="89">
        <v>1</v>
      </c>
      <c r="D45" s="90">
        <f t="shared" si="5"/>
        <v>4.7271999999999998</v>
      </c>
      <c r="E45" s="90">
        <f t="shared" si="6"/>
        <v>-2.4244000000180677E-2</v>
      </c>
      <c r="F45" s="38">
        <f t="shared" si="7"/>
        <v>4.7271999999999998</v>
      </c>
      <c r="G45" s="38">
        <f t="shared" si="8"/>
        <v>-2.4244000000180677E-2</v>
      </c>
      <c r="H45" s="38">
        <f t="shared" si="9"/>
        <v>22.346419839999999</v>
      </c>
      <c r="I45" s="38">
        <f t="shared" si="10"/>
        <v>105.63599586764799</v>
      </c>
      <c r="J45" s="38">
        <f t="shared" si="11"/>
        <v>499.36247966554555</v>
      </c>
      <c r="K45" s="38">
        <f t="shared" si="12"/>
        <v>-0.11460623680085409</v>
      </c>
      <c r="L45" s="38">
        <f t="shared" si="13"/>
        <v>-0.54176660260499743</v>
      </c>
      <c r="M45" s="38">
        <f t="shared" ca="1" si="14"/>
        <v>-2.4790260825186095E-2</v>
      </c>
      <c r="N45" s="38">
        <f t="shared" ca="1" si="15"/>
        <v>2.9840088893559984E-7</v>
      </c>
      <c r="O45" s="95">
        <f t="shared" ca="1" si="16"/>
        <v>116208.41588136583</v>
      </c>
      <c r="P45" s="38">
        <f t="shared" ca="1" si="17"/>
        <v>24256.948080730588</v>
      </c>
      <c r="Q45" s="38">
        <f t="shared" ca="1" si="18"/>
        <v>306.30498733295684</v>
      </c>
      <c r="R45" s="28">
        <f t="shared" ca="1" si="19"/>
        <v>5.4626082500541795E-4</v>
      </c>
    </row>
    <row r="46" spans="1:18">
      <c r="A46" s="89">
        <v>47298</v>
      </c>
      <c r="B46" s="89">
        <v>-2.4045999991358258E-2</v>
      </c>
      <c r="C46" s="89">
        <v>1</v>
      </c>
      <c r="D46" s="90">
        <f t="shared" si="5"/>
        <v>4.7298</v>
      </c>
      <c r="E46" s="90">
        <f t="shared" si="6"/>
        <v>-2.4045999991358258E-2</v>
      </c>
      <c r="F46" s="38">
        <f t="shared" si="7"/>
        <v>4.7298</v>
      </c>
      <c r="G46" s="38">
        <f t="shared" si="8"/>
        <v>-2.4045999991358258E-2</v>
      </c>
      <c r="H46" s="38">
        <f t="shared" si="9"/>
        <v>22.37100804</v>
      </c>
      <c r="I46" s="38">
        <f t="shared" si="10"/>
        <v>105.81039382759199</v>
      </c>
      <c r="J46" s="38">
        <f t="shared" si="11"/>
        <v>500.46200072574459</v>
      </c>
      <c r="K46" s="38">
        <f t="shared" si="12"/>
        <v>-0.11373277075912629</v>
      </c>
      <c r="L46" s="38">
        <f t="shared" si="13"/>
        <v>-0.53793325913651546</v>
      </c>
      <c r="M46" s="38">
        <f t="shared" ca="1" si="14"/>
        <v>-2.4697602671059582E-2</v>
      </c>
      <c r="N46" s="38">
        <f t="shared" ca="1" si="15"/>
        <v>4.245860521939464E-7</v>
      </c>
      <c r="O46" s="95">
        <f t="shared" ca="1" si="16"/>
        <v>109424.16862336469</v>
      </c>
      <c r="P46" s="38">
        <f t="shared" ca="1" si="17"/>
        <v>22804.433886553732</v>
      </c>
      <c r="Q46" s="38">
        <f t="shared" ca="1" si="18"/>
        <v>287.40536743896592</v>
      </c>
      <c r="R46" s="28">
        <f t="shared" ca="1" si="19"/>
        <v>6.5160267970132413E-4</v>
      </c>
    </row>
    <row r="47" spans="1:18">
      <c r="A47" s="89">
        <v>47439.5</v>
      </c>
      <c r="B47" s="89">
        <v>-2.2366499993950129E-2</v>
      </c>
      <c r="C47" s="89">
        <v>1</v>
      </c>
      <c r="D47" s="90">
        <f t="shared" si="5"/>
        <v>4.7439499999999999</v>
      </c>
      <c r="E47" s="90">
        <f t="shared" si="6"/>
        <v>-2.2366499993950129E-2</v>
      </c>
      <c r="F47" s="38">
        <f t="shared" si="7"/>
        <v>4.7439499999999999</v>
      </c>
      <c r="G47" s="38">
        <f t="shared" si="8"/>
        <v>-2.2366499993950129E-2</v>
      </c>
      <c r="H47" s="38">
        <f t="shared" si="9"/>
        <v>22.5050616025</v>
      </c>
      <c r="I47" s="38">
        <f t="shared" si="10"/>
        <v>106.76288698917988</v>
      </c>
      <c r="J47" s="38">
        <f t="shared" si="11"/>
        <v>506.47779773231986</v>
      </c>
      <c r="K47" s="38">
        <f t="shared" si="12"/>
        <v>-0.10610555764629971</v>
      </c>
      <c r="L47" s="38">
        <f t="shared" si="13"/>
        <v>-0.50335946019616351</v>
      </c>
      <c r="M47" s="38">
        <f t="shared" ca="1" si="14"/>
        <v>-2.4185193497212598E-2</v>
      </c>
      <c r="N47" s="38">
        <f t="shared" ca="1" si="15"/>
        <v>3.3076460588091146E-6</v>
      </c>
      <c r="O47" s="95">
        <f t="shared" ca="1" si="16"/>
        <v>75327.160875257017</v>
      </c>
      <c r="P47" s="38">
        <f t="shared" ca="1" si="17"/>
        <v>15528.183671329509</v>
      </c>
      <c r="Q47" s="38">
        <f t="shared" ca="1" si="18"/>
        <v>193.09500117468937</v>
      </c>
      <c r="R47" s="28">
        <f t="shared" ca="1" si="19"/>
        <v>1.8186935032624696E-3</v>
      </c>
    </row>
    <row r="48" spans="1:18">
      <c r="A48" s="89">
        <v>47441</v>
      </c>
      <c r="B48" s="89">
        <v>-2.2906999998667743E-2</v>
      </c>
      <c r="C48" s="89">
        <v>1</v>
      </c>
      <c r="D48" s="90">
        <f t="shared" si="5"/>
        <v>4.7441000000000004</v>
      </c>
      <c r="E48" s="90">
        <f t="shared" si="6"/>
        <v>-2.2906999998667743E-2</v>
      </c>
      <c r="F48" s="38">
        <f t="shared" si="7"/>
        <v>4.7441000000000004</v>
      </c>
      <c r="G48" s="38">
        <f t="shared" si="8"/>
        <v>-2.2906999998667743E-2</v>
      </c>
      <c r="H48" s="38">
        <f t="shared" si="9"/>
        <v>22.506484810000003</v>
      </c>
      <c r="I48" s="38">
        <f t="shared" si="10"/>
        <v>106.77301458712103</v>
      </c>
      <c r="J48" s="38">
        <f t="shared" si="11"/>
        <v>506.54185850276087</v>
      </c>
      <c r="K48" s="38">
        <f t="shared" si="12"/>
        <v>-0.10867309869367965</v>
      </c>
      <c r="L48" s="38">
        <f t="shared" si="13"/>
        <v>-0.51555604751268569</v>
      </c>
      <c r="M48" s="38">
        <f t="shared" ca="1" si="14"/>
        <v>-2.4179687974928088E-2</v>
      </c>
      <c r="N48" s="38">
        <f t="shared" ca="1" si="15"/>
        <v>1.6197346849176522E-6</v>
      </c>
      <c r="O48" s="95">
        <f t="shared" ca="1" si="16"/>
        <v>74992.93575664502</v>
      </c>
      <c r="P48" s="38">
        <f t="shared" ca="1" si="17"/>
        <v>15457.099524571531</v>
      </c>
      <c r="Q48" s="38">
        <f t="shared" ca="1" si="18"/>
        <v>192.17733936580723</v>
      </c>
      <c r="R48" s="28">
        <f t="shared" ca="1" si="19"/>
        <v>1.2726879762603449E-3</v>
      </c>
    </row>
    <row r="49" spans="1:18">
      <c r="A49" s="89">
        <v>47864.5</v>
      </c>
      <c r="B49" s="89">
        <v>-2.3741499993775506E-2</v>
      </c>
      <c r="C49" s="89">
        <v>1</v>
      </c>
      <c r="D49" s="90">
        <f t="shared" si="5"/>
        <v>4.7864500000000003</v>
      </c>
      <c r="E49" s="90">
        <f t="shared" si="6"/>
        <v>-2.3741499993775506E-2</v>
      </c>
      <c r="F49" s="38">
        <f t="shared" si="7"/>
        <v>4.7864500000000003</v>
      </c>
      <c r="G49" s="38">
        <f t="shared" si="8"/>
        <v>-2.3741499993775506E-2</v>
      </c>
      <c r="H49" s="38">
        <f t="shared" si="9"/>
        <v>22.910103602500001</v>
      </c>
      <c r="I49" s="38">
        <f t="shared" si="10"/>
        <v>109.65806538818615</v>
      </c>
      <c r="J49" s="38">
        <f t="shared" si="11"/>
        <v>524.87284707728361</v>
      </c>
      <c r="K49" s="38">
        <f t="shared" si="12"/>
        <v>-0.11363750264520678</v>
      </c>
      <c r="L49" s="38">
        <f t="shared" si="13"/>
        <v>-0.54392022453614997</v>
      </c>
      <c r="M49" s="38">
        <f t="shared" ca="1" si="14"/>
        <v>-2.2563518339754784E-2</v>
      </c>
      <c r="N49" s="38">
        <f t="shared" ca="1" si="15"/>
        <v>1.3876407772093938E-6</v>
      </c>
      <c r="O49" s="95">
        <f t="shared" ca="1" si="16"/>
        <v>8349.1942439081413</v>
      </c>
      <c r="P49" s="38">
        <f t="shared" ca="1" si="17"/>
        <v>1515.1761619327124</v>
      </c>
      <c r="Q49" s="38">
        <f t="shared" ca="1" si="18"/>
        <v>15.868455731167277</v>
      </c>
      <c r="R49" s="28">
        <f t="shared" ca="1" si="19"/>
        <v>-1.1779816540207211E-3</v>
      </c>
    </row>
    <row r="50" spans="1:18">
      <c r="A50" s="89">
        <v>47866</v>
      </c>
      <c r="B50" s="89">
        <v>-2.2881999990204349E-2</v>
      </c>
      <c r="C50" s="89">
        <v>1</v>
      </c>
      <c r="D50" s="90">
        <f t="shared" si="5"/>
        <v>4.7866</v>
      </c>
      <c r="E50" s="90">
        <f t="shared" si="6"/>
        <v>-2.2881999990204349E-2</v>
      </c>
      <c r="F50" s="38">
        <f t="shared" si="7"/>
        <v>4.7866</v>
      </c>
      <c r="G50" s="38">
        <f t="shared" si="8"/>
        <v>-2.2881999990204349E-2</v>
      </c>
      <c r="H50" s="38">
        <f t="shared" si="9"/>
        <v>22.911539560000001</v>
      </c>
      <c r="I50" s="38">
        <f t="shared" si="10"/>
        <v>109.668375257896</v>
      </c>
      <c r="J50" s="38">
        <f t="shared" si="11"/>
        <v>524.93864500944505</v>
      </c>
      <c r="K50" s="38">
        <f t="shared" si="12"/>
        <v>-0.10952698115311214</v>
      </c>
      <c r="L50" s="38">
        <f t="shared" si="13"/>
        <v>-0.52426184798748654</v>
      </c>
      <c r="M50" s="38">
        <f t="shared" ca="1" si="14"/>
        <v>-2.2557575198744018E-2</v>
      </c>
      <c r="N50" s="38">
        <f t="shared" ca="1" si="15"/>
        <v>1.0525144531407961E-7</v>
      </c>
      <c r="O50" s="95">
        <f t="shared" ca="1" si="16"/>
        <v>8224.8334236779101</v>
      </c>
      <c r="P50" s="38">
        <f t="shared" ca="1" si="17"/>
        <v>1490.4112333318476</v>
      </c>
      <c r="Q50" s="38">
        <f t="shared" ca="1" si="18"/>
        <v>15.575639703559446</v>
      </c>
      <c r="R50" s="28">
        <f t="shared" ca="1" si="19"/>
        <v>-3.2442479146033154E-4</v>
      </c>
    </row>
    <row r="51" spans="1:18">
      <c r="A51" s="89">
        <v>47869.5</v>
      </c>
      <c r="B51" s="89">
        <v>-2.2776500001782551E-2</v>
      </c>
      <c r="C51" s="89">
        <v>1</v>
      </c>
      <c r="D51" s="90">
        <f t="shared" si="5"/>
        <v>4.78695</v>
      </c>
      <c r="E51" s="90">
        <f t="shared" si="6"/>
        <v>-2.2776500001782551E-2</v>
      </c>
      <c r="F51" s="38">
        <f t="shared" si="7"/>
        <v>4.78695</v>
      </c>
      <c r="G51" s="38">
        <f t="shared" si="8"/>
        <v>-2.2776500001782551E-2</v>
      </c>
      <c r="H51" s="38">
        <f t="shared" si="9"/>
        <v>22.914890302500002</v>
      </c>
      <c r="I51" s="38">
        <f t="shared" si="10"/>
        <v>109.69243413355238</v>
      </c>
      <c r="J51" s="38">
        <f t="shared" si="11"/>
        <v>525.09219757560857</v>
      </c>
      <c r="K51" s="38">
        <f t="shared" si="12"/>
        <v>-0.10902996668353299</v>
      </c>
      <c r="L51" s="38">
        <f t="shared" si="13"/>
        <v>-0.52192099901573819</v>
      </c>
      <c r="M51" s="38">
        <f t="shared" ca="1" si="14"/>
        <v>-2.254370186318766E-2</v>
      </c>
      <c r="N51" s="38">
        <f t="shared" ca="1" si="15"/>
        <v>5.419497333324647E-8</v>
      </c>
      <c r="O51" s="95">
        <f t="shared" ca="1" si="16"/>
        <v>7938.1072781281227</v>
      </c>
      <c r="P51" s="38">
        <f t="shared" ca="1" si="17"/>
        <v>1433.3847544994665</v>
      </c>
      <c r="Q51" s="38">
        <f t="shared" ca="1" si="18"/>
        <v>14.90259700750952</v>
      </c>
      <c r="R51" s="28">
        <f t="shared" ca="1" si="19"/>
        <v>-2.3279813859489185E-4</v>
      </c>
    </row>
    <row r="52" spans="1:18">
      <c r="A52" s="89">
        <v>47882</v>
      </c>
      <c r="B52" s="89">
        <v>-2.1333999997295905E-2</v>
      </c>
      <c r="C52" s="89">
        <v>1</v>
      </c>
      <c r="D52" s="90">
        <f t="shared" si="5"/>
        <v>4.7881999999999998</v>
      </c>
      <c r="E52" s="90">
        <f t="shared" si="6"/>
        <v>-2.1333999997295905E-2</v>
      </c>
      <c r="F52" s="38">
        <f t="shared" si="7"/>
        <v>4.7881999999999998</v>
      </c>
      <c r="G52" s="38">
        <f t="shared" si="8"/>
        <v>-2.1333999997295905E-2</v>
      </c>
      <c r="H52" s="38">
        <f t="shared" si="9"/>
        <v>22.926859239999999</v>
      </c>
      <c r="I52" s="38">
        <f t="shared" si="10"/>
        <v>109.77838741296799</v>
      </c>
      <c r="J52" s="38">
        <f t="shared" si="11"/>
        <v>525.64087461077327</v>
      </c>
      <c r="K52" s="38">
        <f t="shared" si="12"/>
        <v>-0.10215145878705224</v>
      </c>
      <c r="L52" s="38">
        <f t="shared" si="13"/>
        <v>-0.48912161496416351</v>
      </c>
      <c r="M52" s="38">
        <f t="shared" ca="1" si="14"/>
        <v>-2.2494085590125446E-2</v>
      </c>
      <c r="N52" s="38">
        <f t="shared" ca="1" si="15"/>
        <v>1.3457985826906667E-6</v>
      </c>
      <c r="O52" s="95">
        <f t="shared" ca="1" si="16"/>
        <v>6953.6876320175397</v>
      </c>
      <c r="P52" s="38">
        <f t="shared" ca="1" si="17"/>
        <v>1238.4253184160095</v>
      </c>
      <c r="Q52" s="38">
        <f t="shared" ca="1" si="18"/>
        <v>12.615907124494088</v>
      </c>
      <c r="R52" s="28">
        <f t="shared" ca="1" si="19"/>
        <v>1.1600855928295406E-3</v>
      </c>
    </row>
    <row r="53" spans="1:18">
      <c r="A53" s="89">
        <v>47882</v>
      </c>
      <c r="B53" s="89">
        <v>-2.1313999997801147E-2</v>
      </c>
      <c r="C53" s="89">
        <v>1</v>
      </c>
      <c r="D53" s="90">
        <f t="shared" si="5"/>
        <v>4.7881999999999998</v>
      </c>
      <c r="E53" s="90">
        <f t="shared" si="6"/>
        <v>-2.1313999997801147E-2</v>
      </c>
      <c r="F53" s="38">
        <f t="shared" si="7"/>
        <v>4.7881999999999998</v>
      </c>
      <c r="G53" s="38">
        <f t="shared" si="8"/>
        <v>-2.1313999997801147E-2</v>
      </c>
      <c r="H53" s="38">
        <f t="shared" si="9"/>
        <v>22.926859239999999</v>
      </c>
      <c r="I53" s="38">
        <f t="shared" si="10"/>
        <v>109.77838741296799</v>
      </c>
      <c r="J53" s="38">
        <f t="shared" si="11"/>
        <v>525.64087461077327</v>
      </c>
      <c r="K53" s="38">
        <f t="shared" si="12"/>
        <v>-0.10205569478947145</v>
      </c>
      <c r="L53" s="38">
        <f t="shared" si="13"/>
        <v>-0.4886630777909472</v>
      </c>
      <c r="M53" s="38">
        <f t="shared" ca="1" si="14"/>
        <v>-2.2494085590125446E-2</v>
      </c>
      <c r="N53" s="38">
        <f t="shared" ca="1" si="15"/>
        <v>1.3926020052113895E-6</v>
      </c>
      <c r="O53" s="95">
        <f t="shared" ca="1" si="16"/>
        <v>6953.6876320175397</v>
      </c>
      <c r="P53" s="38">
        <f t="shared" ca="1" si="17"/>
        <v>1238.4253184160095</v>
      </c>
      <c r="Q53" s="38">
        <f t="shared" ca="1" si="18"/>
        <v>12.615907124494088</v>
      </c>
      <c r="R53" s="28">
        <f t="shared" ca="1" si="19"/>
        <v>1.1800855923242981E-3</v>
      </c>
    </row>
    <row r="54" spans="1:18">
      <c r="A54" s="89">
        <v>47899</v>
      </c>
      <c r="B54" s="89">
        <v>-2.2573000002012122E-2</v>
      </c>
      <c r="C54" s="89">
        <v>1</v>
      </c>
      <c r="D54" s="90">
        <f t="shared" si="5"/>
        <v>4.7899000000000003</v>
      </c>
      <c r="E54" s="90">
        <f t="shared" si="6"/>
        <v>-2.2573000002012122E-2</v>
      </c>
      <c r="F54" s="38">
        <f t="shared" si="7"/>
        <v>4.7899000000000003</v>
      </c>
      <c r="G54" s="38">
        <f t="shared" si="8"/>
        <v>-2.2573000002012122E-2</v>
      </c>
      <c r="H54" s="38">
        <f t="shared" si="9"/>
        <v>22.943142010000003</v>
      </c>
      <c r="I54" s="38">
        <f t="shared" si="10"/>
        <v>109.89535591369902</v>
      </c>
      <c r="J54" s="38">
        <f t="shared" si="11"/>
        <v>526.38776529102699</v>
      </c>
      <c r="K54" s="38">
        <f t="shared" si="12"/>
        <v>-0.10812241270963788</v>
      </c>
      <c r="L54" s="38">
        <f t="shared" si="13"/>
        <v>-0.51789554463789444</v>
      </c>
      <c r="M54" s="38">
        <f t="shared" ca="1" si="14"/>
        <v>-2.24264353287289E-2</v>
      </c>
      <c r="N54" s="38">
        <f t="shared" ca="1" si="15"/>
        <v>2.1481203454617797E-8</v>
      </c>
      <c r="O54" s="95">
        <f t="shared" ca="1" si="16"/>
        <v>5715.0516028209049</v>
      </c>
      <c r="P54" s="38">
        <f t="shared" ca="1" si="17"/>
        <v>995.30007085685691</v>
      </c>
      <c r="Q54" s="38">
        <f t="shared" ca="1" si="18"/>
        <v>9.8019506692360245</v>
      </c>
      <c r="R54" s="28">
        <f t="shared" ca="1" si="19"/>
        <v>-1.4656467328322265E-4</v>
      </c>
    </row>
    <row r="55" spans="1:18">
      <c r="A55" s="89">
        <v>47904.5</v>
      </c>
      <c r="B55" s="89">
        <v>-2.4531499999284279E-2</v>
      </c>
      <c r="C55" s="89">
        <v>1</v>
      </c>
      <c r="D55" s="90">
        <f t="shared" si="5"/>
        <v>4.7904499999999999</v>
      </c>
      <c r="E55" s="90">
        <f t="shared" si="6"/>
        <v>-2.4531499999284279E-2</v>
      </c>
      <c r="F55" s="38">
        <f t="shared" si="7"/>
        <v>4.7904499999999999</v>
      </c>
      <c r="G55" s="38">
        <f t="shared" si="8"/>
        <v>-2.4531499999284279E-2</v>
      </c>
      <c r="H55" s="38">
        <f t="shared" si="9"/>
        <v>22.948411202499997</v>
      </c>
      <c r="I55" s="38">
        <f t="shared" si="10"/>
        <v>109.93321644501611</v>
      </c>
      <c r="J55" s="38">
        <f t="shared" si="11"/>
        <v>526.62957671902745</v>
      </c>
      <c r="K55" s="38">
        <f t="shared" si="12"/>
        <v>-0.11751692417157136</v>
      </c>
      <c r="L55" s="38">
        <f t="shared" si="13"/>
        <v>-0.56295894939770397</v>
      </c>
      <c r="M55" s="38">
        <f t="shared" ca="1" si="14"/>
        <v>-2.240450600469468E-2</v>
      </c>
      <c r="N55" s="38">
        <f t="shared" ca="1" si="15"/>
        <v>4.524103453020218E-6</v>
      </c>
      <c r="O55" s="95">
        <f t="shared" ca="1" si="16"/>
        <v>5339.2642429921243</v>
      </c>
      <c r="P55" s="38">
        <f t="shared" ca="1" si="17"/>
        <v>922.12473978885089</v>
      </c>
      <c r="Q55" s="38">
        <f t="shared" ca="1" si="18"/>
        <v>8.9652298165337729</v>
      </c>
      <c r="R55" s="28">
        <f t="shared" ca="1" si="19"/>
        <v>-2.1269939945895988E-3</v>
      </c>
    </row>
    <row r="56" spans="1:18">
      <c r="A56" s="89">
        <v>47904.5</v>
      </c>
      <c r="B56" s="89">
        <v>-2.4521499995898921E-2</v>
      </c>
      <c r="C56" s="89">
        <v>1</v>
      </c>
      <c r="D56" s="90">
        <f t="shared" si="5"/>
        <v>4.7904499999999999</v>
      </c>
      <c r="E56" s="90">
        <f t="shared" si="6"/>
        <v>-2.4521499995898921E-2</v>
      </c>
      <c r="F56" s="38">
        <f t="shared" si="7"/>
        <v>4.7904499999999999</v>
      </c>
      <c r="G56" s="38">
        <f t="shared" si="8"/>
        <v>-2.4521499995898921E-2</v>
      </c>
      <c r="H56" s="38">
        <f t="shared" si="9"/>
        <v>22.948411202499997</v>
      </c>
      <c r="I56" s="38">
        <f t="shared" si="10"/>
        <v>109.93321644501611</v>
      </c>
      <c r="J56" s="38">
        <f t="shared" si="11"/>
        <v>526.62957671902745</v>
      </c>
      <c r="K56" s="38">
        <f t="shared" si="12"/>
        <v>-0.11746901965535399</v>
      </c>
      <c r="L56" s="38">
        <f t="shared" si="13"/>
        <v>-0.5627294652079905</v>
      </c>
      <c r="M56" s="38">
        <f t="shared" ca="1" si="14"/>
        <v>-2.240450600469468E-2</v>
      </c>
      <c r="N56" s="38">
        <f t="shared" ca="1" si="15"/>
        <v>4.4816635587948633E-6</v>
      </c>
      <c r="O56" s="95">
        <f t="shared" ca="1" si="16"/>
        <v>5339.2642429921243</v>
      </c>
      <c r="P56" s="38">
        <f t="shared" ca="1" si="17"/>
        <v>922.12473978885089</v>
      </c>
      <c r="Q56" s="38">
        <f t="shared" ca="1" si="18"/>
        <v>8.9652298165337729</v>
      </c>
      <c r="R56" s="28">
        <f t="shared" ca="1" si="19"/>
        <v>-2.1169939912042413E-3</v>
      </c>
    </row>
    <row r="57" spans="1:18">
      <c r="A57" s="89">
        <v>47907</v>
      </c>
      <c r="B57" s="89">
        <v>-2.4188999996113125E-2</v>
      </c>
      <c r="C57" s="89">
        <v>1</v>
      </c>
      <c r="D57" s="90">
        <f t="shared" si="5"/>
        <v>4.7907000000000002</v>
      </c>
      <c r="E57" s="90">
        <f t="shared" si="6"/>
        <v>-2.4188999996113125E-2</v>
      </c>
      <c r="F57" s="38">
        <f t="shared" si="7"/>
        <v>4.7907000000000002</v>
      </c>
      <c r="G57" s="38">
        <f t="shared" si="8"/>
        <v>-2.4188999996113125E-2</v>
      </c>
      <c r="H57" s="38">
        <f t="shared" si="9"/>
        <v>22.950806490000002</v>
      </c>
      <c r="I57" s="38">
        <f t="shared" si="10"/>
        <v>109.95042865164301</v>
      </c>
      <c r="J57" s="38">
        <f t="shared" si="11"/>
        <v>526.73951854142615</v>
      </c>
      <c r="K57" s="38">
        <f t="shared" si="12"/>
        <v>-0.11588224228137915</v>
      </c>
      <c r="L57" s="38">
        <f t="shared" si="13"/>
        <v>-0.55515705809740312</v>
      </c>
      <c r="M57" s="38">
        <f t="shared" ca="1" si="14"/>
        <v>-2.2394531265526263E-2</v>
      </c>
      <c r="N57" s="38">
        <f t="shared" ca="1" si="15"/>
        <v>3.220118025054025E-6</v>
      </c>
      <c r="O57" s="95">
        <f t="shared" ca="1" si="16"/>
        <v>5172.5102475558688</v>
      </c>
      <c r="P57" s="38">
        <f t="shared" ca="1" si="17"/>
        <v>889.75504411018358</v>
      </c>
      <c r="Q57" s="38">
        <f t="shared" ca="1" si="18"/>
        <v>8.5968847661358421</v>
      </c>
      <c r="R57" s="28">
        <f t="shared" ca="1" si="19"/>
        <v>-1.7944687305868623E-3</v>
      </c>
    </row>
    <row r="58" spans="1:18">
      <c r="A58" s="89">
        <v>48526</v>
      </c>
      <c r="B58" s="89">
        <v>-2.0201999999699183E-2</v>
      </c>
      <c r="C58" s="89">
        <v>1</v>
      </c>
      <c r="D58" s="90">
        <f t="shared" si="5"/>
        <v>4.8525999999999998</v>
      </c>
      <c r="E58" s="90">
        <f t="shared" si="6"/>
        <v>-2.0201999999699183E-2</v>
      </c>
      <c r="F58" s="38">
        <f t="shared" si="7"/>
        <v>4.8525999999999998</v>
      </c>
      <c r="G58" s="38">
        <f t="shared" si="8"/>
        <v>-2.0201999999699183E-2</v>
      </c>
      <c r="H58" s="38">
        <f t="shared" si="9"/>
        <v>23.54772676</v>
      </c>
      <c r="I58" s="38">
        <f t="shared" si="10"/>
        <v>114.26769887557599</v>
      </c>
      <c r="J58" s="38">
        <f t="shared" si="11"/>
        <v>554.49543556362005</v>
      </c>
      <c r="K58" s="38">
        <f t="shared" si="12"/>
        <v>-9.8032225198540254E-2</v>
      </c>
      <c r="L58" s="38">
        <f t="shared" si="13"/>
        <v>-0.47571117599843643</v>
      </c>
      <c r="M58" s="38">
        <f t="shared" ca="1" si="14"/>
        <v>-1.9792742205285041E-2</v>
      </c>
      <c r="N58" s="38">
        <f t="shared" ca="1" si="15"/>
        <v>1.6749194228872794E-7</v>
      </c>
      <c r="O58" s="95">
        <f t="shared" ca="1" si="16"/>
        <v>55235.541955152235</v>
      </c>
      <c r="P58" s="38">
        <f t="shared" ca="1" si="17"/>
        <v>12890.576072663753</v>
      </c>
      <c r="Q58" s="38">
        <f t="shared" ca="1" si="18"/>
        <v>185.61316825224651</v>
      </c>
      <c r="R58" s="28">
        <f t="shared" ca="1" si="19"/>
        <v>-4.0925779441414178E-4</v>
      </c>
    </row>
    <row r="59" spans="1:18">
      <c r="A59" s="89">
        <v>48548.5</v>
      </c>
      <c r="B59" s="89">
        <v>-1.9709499996679369E-2</v>
      </c>
      <c r="C59" s="89">
        <v>1</v>
      </c>
      <c r="D59" s="90">
        <f t="shared" si="5"/>
        <v>4.8548499999999999</v>
      </c>
      <c r="E59" s="90">
        <f t="shared" si="6"/>
        <v>-1.9709499996679369E-2</v>
      </c>
      <c r="F59" s="38">
        <f t="shared" si="7"/>
        <v>4.8548499999999999</v>
      </c>
      <c r="G59" s="38">
        <f t="shared" si="8"/>
        <v>-1.9709499996679369E-2</v>
      </c>
      <c r="H59" s="38">
        <f t="shared" si="9"/>
        <v>23.569568522499999</v>
      </c>
      <c r="I59" s="38">
        <f t="shared" si="10"/>
        <v>114.42671974145912</v>
      </c>
      <c r="J59" s="38">
        <f t="shared" si="11"/>
        <v>555.52456033682279</v>
      </c>
      <c r="K59" s="38">
        <f t="shared" si="12"/>
        <v>-9.5686666058878836E-2</v>
      </c>
      <c r="L59" s="38">
        <f t="shared" si="13"/>
        <v>-0.46454441071594793</v>
      </c>
      <c r="M59" s="38">
        <f t="shared" ca="1" si="14"/>
        <v>-1.9693215803631037E-2</v>
      </c>
      <c r="N59" s="38">
        <f t="shared" ca="1" si="15"/>
        <v>2.6517494323536436E-10</v>
      </c>
      <c r="O59" s="95">
        <f t="shared" ca="1" si="16"/>
        <v>61014.691311498857</v>
      </c>
      <c r="P59" s="38">
        <f t="shared" ca="1" si="17"/>
        <v>14192.26413583194</v>
      </c>
      <c r="Q59" s="38">
        <f t="shared" ca="1" si="18"/>
        <v>203.62011158642107</v>
      </c>
      <c r="R59" s="28">
        <f t="shared" ca="1" si="19"/>
        <v>-1.6284193048332618E-5</v>
      </c>
    </row>
    <row r="60" spans="1:18">
      <c r="A60" s="89">
        <v>48557</v>
      </c>
      <c r="B60" s="89">
        <v>-1.9438999996054918E-2</v>
      </c>
      <c r="C60" s="89">
        <v>1</v>
      </c>
      <c r="D60" s="90">
        <f t="shared" si="5"/>
        <v>4.8556999999999997</v>
      </c>
      <c r="E60" s="90">
        <f t="shared" si="6"/>
        <v>-1.9438999996054918E-2</v>
      </c>
      <c r="F60" s="38">
        <f t="shared" si="7"/>
        <v>4.8556999999999997</v>
      </c>
      <c r="G60" s="38">
        <f t="shared" si="8"/>
        <v>-1.9438999996054918E-2</v>
      </c>
      <c r="H60" s="38">
        <f t="shared" si="9"/>
        <v>23.577822489999996</v>
      </c>
      <c r="I60" s="38">
        <f t="shared" si="10"/>
        <v>114.48683266469297</v>
      </c>
      <c r="J60" s="38">
        <f t="shared" si="11"/>
        <v>555.91371336994962</v>
      </c>
      <c r="K60" s="38">
        <f t="shared" si="12"/>
        <v>-9.4389952280843861E-2</v>
      </c>
      <c r="L60" s="38">
        <f t="shared" si="13"/>
        <v>-0.45832929129009353</v>
      </c>
      <c r="M60" s="38">
        <f t="shared" ca="1" si="14"/>
        <v>-1.9655526499580467E-2</v>
      </c>
      <c r="N60" s="38">
        <f t="shared" ca="1" si="15"/>
        <v>4.688372672899969E-8</v>
      </c>
      <c r="O60" s="95">
        <f t="shared" ca="1" si="16"/>
        <v>63280.38235023243</v>
      </c>
      <c r="P60" s="38">
        <f t="shared" ca="1" si="17"/>
        <v>14702.001730511976</v>
      </c>
      <c r="Q60" s="38">
        <f t="shared" ca="1" si="18"/>
        <v>210.66284102400053</v>
      </c>
      <c r="R60" s="28">
        <f t="shared" ca="1" si="19"/>
        <v>2.1652650352554925E-4</v>
      </c>
    </row>
    <row r="61" spans="1:18">
      <c r="A61" s="89">
        <v>48565.5</v>
      </c>
      <c r="B61" s="89">
        <v>-1.9668499997351319E-2</v>
      </c>
      <c r="C61" s="89">
        <v>1</v>
      </c>
      <c r="D61" s="90">
        <f t="shared" si="5"/>
        <v>4.8565500000000004</v>
      </c>
      <c r="E61" s="90">
        <f t="shared" si="6"/>
        <v>-1.9668499997351319E-2</v>
      </c>
      <c r="F61" s="38">
        <f t="shared" si="7"/>
        <v>4.8565500000000004</v>
      </c>
      <c r="G61" s="38">
        <f t="shared" si="8"/>
        <v>-1.9668499997351319E-2</v>
      </c>
      <c r="H61" s="38">
        <f t="shared" si="9"/>
        <v>23.586077902500005</v>
      </c>
      <c r="I61" s="38">
        <f t="shared" si="10"/>
        <v>114.5469666373864</v>
      </c>
      <c r="J61" s="38">
        <f t="shared" si="11"/>
        <v>556.30307082279899</v>
      </c>
      <c r="K61" s="38">
        <f t="shared" si="12"/>
        <v>-9.5521053662136549E-2</v>
      </c>
      <c r="L61" s="38">
        <f t="shared" si="13"/>
        <v>-0.46390277316284928</v>
      </c>
      <c r="M61" s="38">
        <f t="shared" ca="1" si="14"/>
        <v>-1.9617787598740777E-2</v>
      </c>
      <c r="N61" s="38">
        <f t="shared" ca="1" si="15"/>
        <v>2.5717473728344795E-9</v>
      </c>
      <c r="O61" s="95">
        <f t="shared" ca="1" si="16"/>
        <v>65591.643211609786</v>
      </c>
      <c r="P61" s="38">
        <f t="shared" ca="1" si="17"/>
        <v>15221.679732236789</v>
      </c>
      <c r="Q61" s="38">
        <f t="shared" ca="1" si="18"/>
        <v>217.83823733957496</v>
      </c>
      <c r="R61" s="28">
        <f t="shared" ca="1" si="19"/>
        <v>-5.0712398610541776E-5</v>
      </c>
    </row>
    <row r="62" spans="1:18">
      <c r="A62" s="89">
        <v>48588</v>
      </c>
      <c r="B62" s="89">
        <v>-1.9376000003830995E-2</v>
      </c>
      <c r="C62" s="89">
        <v>1</v>
      </c>
      <c r="D62" s="90">
        <f t="shared" si="5"/>
        <v>4.8587999999999996</v>
      </c>
      <c r="E62" s="90">
        <f t="shared" si="6"/>
        <v>-1.9376000003830995E-2</v>
      </c>
      <c r="F62" s="38">
        <f t="shared" si="7"/>
        <v>4.8587999999999996</v>
      </c>
      <c r="G62" s="38">
        <f t="shared" si="8"/>
        <v>-1.9376000003830995E-2</v>
      </c>
      <c r="H62" s="38">
        <f t="shared" si="9"/>
        <v>23.607937439999997</v>
      </c>
      <c r="I62" s="38">
        <f t="shared" si="10"/>
        <v>114.70624643347197</v>
      </c>
      <c r="J62" s="38">
        <f t="shared" si="11"/>
        <v>557.3347101709536</v>
      </c>
      <c r="K62" s="38">
        <f t="shared" si="12"/>
        <v>-9.4144108818614028E-2</v>
      </c>
      <c r="L62" s="38">
        <f t="shared" si="13"/>
        <v>-0.45742739592788179</v>
      </c>
      <c r="M62" s="38">
        <f t="shared" ca="1" si="14"/>
        <v>-1.9517651105097733E-2</v>
      </c>
      <c r="N62" s="38">
        <f t="shared" ca="1" si="15"/>
        <v>2.0065034490079561E-8</v>
      </c>
      <c r="O62" s="95">
        <f t="shared" ca="1" si="16"/>
        <v>71931.354366772779</v>
      </c>
      <c r="P62" s="38">
        <f t="shared" ca="1" si="17"/>
        <v>16645.64632630915</v>
      </c>
      <c r="Q62" s="38">
        <f t="shared" ca="1" si="18"/>
        <v>237.47713669425923</v>
      </c>
      <c r="R62" s="28">
        <f t="shared" ca="1" si="19"/>
        <v>1.4165110126673763E-4</v>
      </c>
    </row>
    <row r="63" spans="1:18">
      <c r="A63" s="89">
        <v>48591.5</v>
      </c>
      <c r="B63" s="89">
        <v>-1.9570500000554603E-2</v>
      </c>
      <c r="C63" s="89">
        <v>1</v>
      </c>
      <c r="D63" s="90">
        <f t="shared" si="5"/>
        <v>4.8591499999999996</v>
      </c>
      <c r="E63" s="90">
        <f t="shared" si="6"/>
        <v>-1.9570500000554603E-2</v>
      </c>
      <c r="F63" s="38">
        <f t="shared" si="7"/>
        <v>4.8591499999999996</v>
      </c>
      <c r="G63" s="38">
        <f t="shared" si="8"/>
        <v>-1.9570500000554603E-2</v>
      </c>
      <c r="H63" s="38">
        <f t="shared" si="9"/>
        <v>23.611338722499998</v>
      </c>
      <c r="I63" s="38">
        <f t="shared" si="10"/>
        <v>114.73103655343586</v>
      </c>
      <c r="J63" s="38">
        <f t="shared" si="11"/>
        <v>557.49531626862779</v>
      </c>
      <c r="K63" s="38">
        <f t="shared" si="12"/>
        <v>-9.5095995077694895E-2</v>
      </c>
      <c r="L63" s="38">
        <f t="shared" si="13"/>
        <v>-0.4620857044817811</v>
      </c>
      <c r="M63" s="38">
        <f t="shared" ca="1" si="14"/>
        <v>-1.9502043083233778E-2</v>
      </c>
      <c r="N63" s="38">
        <f t="shared" ca="1" si="15"/>
        <v>4.6863495290702604E-9</v>
      </c>
      <c r="O63" s="95">
        <f t="shared" ca="1" si="16"/>
        <v>72946.64621080496</v>
      </c>
      <c r="P63" s="38">
        <f t="shared" ca="1" si="17"/>
        <v>16873.501869162599</v>
      </c>
      <c r="Q63" s="38">
        <f t="shared" ca="1" si="18"/>
        <v>240.61680431212335</v>
      </c>
      <c r="R63" s="28">
        <f t="shared" ca="1" si="19"/>
        <v>-6.8456917320824928E-5</v>
      </c>
    </row>
    <row r="64" spans="1:18">
      <c r="A64" s="89">
        <v>48593</v>
      </c>
      <c r="B64" s="89">
        <v>-2.0511000002443325E-2</v>
      </c>
      <c r="C64" s="89">
        <v>1</v>
      </c>
      <c r="D64" s="90">
        <f t="shared" si="5"/>
        <v>4.8593000000000002</v>
      </c>
      <c r="E64" s="90">
        <f t="shared" si="6"/>
        <v>-2.0511000002443325E-2</v>
      </c>
      <c r="F64" s="38">
        <f t="shared" si="7"/>
        <v>4.8593000000000002</v>
      </c>
      <c r="G64" s="38">
        <f t="shared" si="8"/>
        <v>-2.0511000002443325E-2</v>
      </c>
      <c r="H64" s="38">
        <f t="shared" si="9"/>
        <v>23.612796490000001</v>
      </c>
      <c r="I64" s="38">
        <f t="shared" si="10"/>
        <v>114.74166198385701</v>
      </c>
      <c r="J64" s="38">
        <f t="shared" si="11"/>
        <v>557.56415807815642</v>
      </c>
      <c r="K64" s="38">
        <f t="shared" si="12"/>
        <v>-9.9669102311872856E-2</v>
      </c>
      <c r="L64" s="38">
        <f t="shared" si="13"/>
        <v>-0.4843220688640838</v>
      </c>
      <c r="M64" s="38">
        <f t="shared" ca="1" si="14"/>
        <v>-1.9495351356778601E-2</v>
      </c>
      <c r="N64" s="38">
        <f t="shared" ca="1" si="15"/>
        <v>1.0315421714405882E-6</v>
      </c>
      <c r="O64" s="95">
        <f t="shared" ca="1" si="16"/>
        <v>73384.183638088565</v>
      </c>
      <c r="P64" s="38">
        <f t="shared" ca="1" si="17"/>
        <v>16971.680317910152</v>
      </c>
      <c r="Q64" s="38">
        <f t="shared" ca="1" si="18"/>
        <v>241.96939544643135</v>
      </c>
      <c r="R64" s="28">
        <f t="shared" ca="1" si="19"/>
        <v>-1.015648645664724E-3</v>
      </c>
    </row>
    <row r="65" spans="1:18">
      <c r="A65" s="89">
        <v>48595</v>
      </c>
      <c r="B65" s="89">
        <v>-1.9664999999804422E-2</v>
      </c>
      <c r="C65" s="89">
        <v>1</v>
      </c>
      <c r="D65" s="90">
        <f t="shared" si="5"/>
        <v>4.8594999999999997</v>
      </c>
      <c r="E65" s="90">
        <f t="shared" si="6"/>
        <v>-1.9664999999804422E-2</v>
      </c>
      <c r="F65" s="38">
        <f t="shared" si="7"/>
        <v>4.8594999999999997</v>
      </c>
      <c r="G65" s="38">
        <f t="shared" si="8"/>
        <v>-1.9664999999804422E-2</v>
      </c>
      <c r="H65" s="38">
        <f t="shared" si="9"/>
        <v>23.614740249999997</v>
      </c>
      <c r="I65" s="38">
        <f t="shared" si="10"/>
        <v>114.75583024487497</v>
      </c>
      <c r="J65" s="38">
        <f t="shared" si="11"/>
        <v>557.65595707496993</v>
      </c>
      <c r="K65" s="38">
        <f t="shared" si="12"/>
        <v>-9.556206749904958E-2</v>
      </c>
      <c r="L65" s="38">
        <f t="shared" si="13"/>
        <v>-0.46438386701163142</v>
      </c>
      <c r="M65" s="38">
        <f t="shared" ca="1" si="14"/>
        <v>-1.9486426652225552E-2</v>
      </c>
      <c r="N65" s="38">
        <f t="shared" ca="1" si="15"/>
        <v>3.1888440465523837E-8</v>
      </c>
      <c r="O65" s="95">
        <f t="shared" ca="1" si="16"/>
        <v>73969.821448114715</v>
      </c>
      <c r="P65" s="38">
        <f t="shared" ca="1" si="17"/>
        <v>17103.076572824964</v>
      </c>
      <c r="Q65" s="38">
        <f t="shared" ca="1" si="18"/>
        <v>243.77941026111972</v>
      </c>
      <c r="R65" s="28">
        <f t="shared" ca="1" si="19"/>
        <v>-1.7857334757886978E-4</v>
      </c>
    </row>
    <row r="66" spans="1:18">
      <c r="A66" s="89">
        <v>49070.5</v>
      </c>
      <c r="B66" s="89">
        <v>-1.7683500002021901E-2</v>
      </c>
      <c r="C66" s="89">
        <v>1</v>
      </c>
      <c r="D66" s="90">
        <f t="shared" si="5"/>
        <v>4.9070499999999999</v>
      </c>
      <c r="E66" s="90">
        <f t="shared" si="6"/>
        <v>-1.7683500002021901E-2</v>
      </c>
      <c r="F66" s="38">
        <f t="shared" si="7"/>
        <v>4.9070499999999999</v>
      </c>
      <c r="G66" s="38">
        <f t="shared" si="8"/>
        <v>-1.7683500002021901E-2</v>
      </c>
      <c r="H66" s="38">
        <f t="shared" si="9"/>
        <v>24.079139702500001</v>
      </c>
      <c r="I66" s="38">
        <f t="shared" si="10"/>
        <v>118.15754247715263</v>
      </c>
      <c r="J66" s="38">
        <f t="shared" si="11"/>
        <v>579.80496881251179</v>
      </c>
      <c r="K66" s="38">
        <f t="shared" si="12"/>
        <v>-8.6773818684921566E-2</v>
      </c>
      <c r="L66" s="38">
        <f t="shared" si="13"/>
        <v>-0.42580346697784438</v>
      </c>
      <c r="M66" s="38">
        <f t="shared" ca="1" si="14"/>
        <v>-1.7286647259431298E-2</v>
      </c>
      <c r="N66" s="38">
        <f t="shared" ca="1" si="15"/>
        <v>1.5749209930168358E-7</v>
      </c>
      <c r="O66" s="95">
        <f t="shared" ca="1" si="16"/>
        <v>293269.01513571944</v>
      </c>
      <c r="P66" s="38">
        <f t="shared" ca="1" si="17"/>
        <v>65780.431825367399</v>
      </c>
      <c r="Q66" s="38">
        <f t="shared" ca="1" si="18"/>
        <v>906.5128406189101</v>
      </c>
      <c r="R66" s="28">
        <f t="shared" ca="1" si="19"/>
        <v>-3.9685274259060321E-4</v>
      </c>
    </row>
    <row r="67" spans="1:18">
      <c r="A67" s="89">
        <v>49125.5</v>
      </c>
      <c r="B67" s="89">
        <v>-1.8038499991234858E-2</v>
      </c>
      <c r="C67" s="89">
        <v>1</v>
      </c>
      <c r="D67" s="90">
        <f t="shared" si="5"/>
        <v>4.9125500000000004</v>
      </c>
      <c r="E67" s="90">
        <f t="shared" si="6"/>
        <v>-1.8038499991234858E-2</v>
      </c>
      <c r="F67" s="38">
        <f t="shared" si="7"/>
        <v>4.9125500000000004</v>
      </c>
      <c r="G67" s="38">
        <f t="shared" si="8"/>
        <v>-1.8038499991234858E-2</v>
      </c>
      <c r="H67" s="38">
        <f t="shared" si="9"/>
        <v>24.133147502500005</v>
      </c>
      <c r="I67" s="38">
        <f t="shared" si="10"/>
        <v>118.55529376340641</v>
      </c>
      <c r="J67" s="38">
        <f t="shared" si="11"/>
        <v>582.40880837742225</v>
      </c>
      <c r="K67" s="38">
        <f t="shared" si="12"/>
        <v>-8.8615033131940801E-2</v>
      </c>
      <c r="L67" s="38">
        <f t="shared" si="13"/>
        <v>-0.43532578101231584</v>
      </c>
      <c r="M67" s="38">
        <f t="shared" ca="1" si="14"/>
        <v>-1.7022189192320347E-2</v>
      </c>
      <c r="N67" s="38">
        <f t="shared" ca="1" si="15"/>
        <v>1.0328876399902504E-6</v>
      </c>
      <c r="O67" s="95">
        <f t="shared" ca="1" si="16"/>
        <v>329941.8060108003</v>
      </c>
      <c r="P67" s="38">
        <f t="shared" ca="1" si="17"/>
        <v>73870.506176219409</v>
      </c>
      <c r="Q67" s="38">
        <f t="shared" ca="1" si="18"/>
        <v>1015.9146035301443</v>
      </c>
      <c r="R67" s="28">
        <f t="shared" ca="1" si="19"/>
        <v>-1.0163107989145104E-3</v>
      </c>
    </row>
    <row r="68" spans="1:18">
      <c r="A68" s="89">
        <v>49135</v>
      </c>
      <c r="B68" s="89">
        <v>-1.5544999994745012E-2</v>
      </c>
      <c r="C68" s="89">
        <v>1</v>
      </c>
      <c r="D68" s="90">
        <f t="shared" si="5"/>
        <v>4.9135</v>
      </c>
      <c r="E68" s="90">
        <f t="shared" si="6"/>
        <v>-1.5544999994745012E-2</v>
      </c>
      <c r="F68" s="38">
        <f t="shared" si="7"/>
        <v>4.9135</v>
      </c>
      <c r="G68" s="38">
        <f t="shared" si="8"/>
        <v>-1.5544999994745012E-2</v>
      </c>
      <c r="H68" s="38">
        <f t="shared" si="9"/>
        <v>24.14248225</v>
      </c>
      <c r="I68" s="38">
        <f t="shared" si="10"/>
        <v>118.624086535375</v>
      </c>
      <c r="J68" s="38">
        <f t="shared" si="11"/>
        <v>582.85944919156509</v>
      </c>
      <c r="K68" s="38">
        <f t="shared" si="12"/>
        <v>-7.6380357474179622E-2</v>
      </c>
      <c r="L68" s="38">
        <f t="shared" si="13"/>
        <v>-0.37529488644938158</v>
      </c>
      <c r="M68" s="38">
        <f t="shared" ca="1" si="14"/>
        <v>-1.6976299757226254E-2</v>
      </c>
      <c r="N68" s="38">
        <f t="shared" ca="1" si="15"/>
        <v>2.0486190100788591E-6</v>
      </c>
      <c r="O68" s="95">
        <f t="shared" ca="1" si="16"/>
        <v>336535.93321189535</v>
      </c>
      <c r="P68" s="38">
        <f t="shared" ca="1" si="17"/>
        <v>75324.323936786794</v>
      </c>
      <c r="Q68" s="38">
        <f t="shared" ca="1" si="18"/>
        <v>1035.5619172082454</v>
      </c>
      <c r="R68" s="28">
        <f t="shared" ca="1" si="19"/>
        <v>1.4312997624812418E-3</v>
      </c>
    </row>
    <row r="69" spans="1:18">
      <c r="A69" s="89">
        <v>49141</v>
      </c>
      <c r="B69" s="89">
        <v>-1.5896999997494277E-2</v>
      </c>
      <c r="C69" s="89">
        <v>1</v>
      </c>
      <c r="D69" s="90">
        <f t="shared" si="5"/>
        <v>4.9141000000000004</v>
      </c>
      <c r="E69" s="90">
        <f t="shared" si="6"/>
        <v>-1.5896999997494277E-2</v>
      </c>
      <c r="F69" s="38">
        <f t="shared" si="7"/>
        <v>4.9141000000000004</v>
      </c>
      <c r="G69" s="38">
        <f t="shared" si="8"/>
        <v>-1.5896999997494277E-2</v>
      </c>
      <c r="H69" s="38">
        <f t="shared" si="9"/>
        <v>24.148378810000004</v>
      </c>
      <c r="I69" s="38">
        <f t="shared" si="10"/>
        <v>118.66754831022102</v>
      </c>
      <c r="J69" s="38">
        <f t="shared" si="11"/>
        <v>583.14419915125711</v>
      </c>
      <c r="K69" s="38">
        <f t="shared" si="12"/>
        <v>-7.8119447687686625E-2</v>
      </c>
      <c r="L69" s="38">
        <f t="shared" si="13"/>
        <v>-0.38388677788206088</v>
      </c>
      <c r="M69" s="38">
        <f t="shared" ca="1" si="14"/>
        <v>-1.6947285035689319E-2</v>
      </c>
      <c r="N69" s="38">
        <f t="shared" ca="1" si="15"/>
        <v>1.1030986614563616E-6</v>
      </c>
      <c r="O69" s="95">
        <f t="shared" ca="1" si="16"/>
        <v>340740.5199128791</v>
      </c>
      <c r="P69" s="38">
        <f t="shared" ca="1" si="17"/>
        <v>76251.188356091239</v>
      </c>
      <c r="Q69" s="38">
        <f t="shared" ca="1" si="18"/>
        <v>1048.0859567779487</v>
      </c>
      <c r="R69" s="28">
        <f t="shared" ca="1" si="19"/>
        <v>1.0502850381950424E-3</v>
      </c>
    </row>
    <row r="70" spans="1:18">
      <c r="A70" s="89">
        <v>49656</v>
      </c>
      <c r="B70" s="89">
        <v>-1.3972000000649132E-2</v>
      </c>
      <c r="C70" s="89">
        <v>1</v>
      </c>
      <c r="D70" s="90">
        <f t="shared" si="5"/>
        <v>4.9656000000000002</v>
      </c>
      <c r="E70" s="90">
        <f t="shared" si="6"/>
        <v>-1.3972000000649132E-2</v>
      </c>
      <c r="F70" s="38">
        <f t="shared" si="7"/>
        <v>4.9656000000000002</v>
      </c>
      <c r="G70" s="38">
        <f t="shared" si="8"/>
        <v>-1.3972000000649132E-2</v>
      </c>
      <c r="H70" s="38">
        <f t="shared" si="9"/>
        <v>24.657183360000001</v>
      </c>
      <c r="I70" s="38">
        <f t="shared" si="10"/>
        <v>122.43770969241601</v>
      </c>
      <c r="J70" s="38">
        <f t="shared" si="11"/>
        <v>607.97669124866093</v>
      </c>
      <c r="K70" s="38">
        <f t="shared" si="12"/>
        <v>-6.9379363203223327E-2</v>
      </c>
      <c r="L70" s="38">
        <f t="shared" si="13"/>
        <v>-0.34451016592192579</v>
      </c>
      <c r="M70" s="38">
        <f t="shared" ca="1" si="14"/>
        <v>-1.4364760912786823E-2</v>
      </c>
      <c r="N70" s="38">
        <f t="shared" ca="1" si="15"/>
        <v>1.5426113410323081E-7</v>
      </c>
      <c r="O70" s="95">
        <f t="shared" ca="1" si="16"/>
        <v>826797.50493403443</v>
      </c>
      <c r="P70" s="38">
        <f t="shared" ca="1" si="17"/>
        <v>182975.43846185232</v>
      </c>
      <c r="Q70" s="38">
        <f t="shared" ca="1" si="18"/>
        <v>2484.0314597888182</v>
      </c>
      <c r="R70" s="28">
        <f t="shared" ca="1" si="19"/>
        <v>3.9276091213769071E-4</v>
      </c>
    </row>
    <row r="71" spans="1:18">
      <c r="A71" s="89">
        <v>49726.5</v>
      </c>
      <c r="B71" s="89">
        <v>-1.3875500000722241E-2</v>
      </c>
      <c r="C71" s="89">
        <v>1</v>
      </c>
      <c r="D71" s="90">
        <f t="shared" si="5"/>
        <v>4.9726499999999998</v>
      </c>
      <c r="E71" s="90">
        <f t="shared" si="6"/>
        <v>-1.3875500000722241E-2</v>
      </c>
      <c r="F71" s="38">
        <f t="shared" si="7"/>
        <v>4.9726499999999998</v>
      </c>
      <c r="G71" s="38">
        <f t="shared" si="8"/>
        <v>-1.3875500000722241E-2</v>
      </c>
      <c r="H71" s="38">
        <f t="shared" si="9"/>
        <v>24.7272480225</v>
      </c>
      <c r="I71" s="38">
        <f t="shared" si="10"/>
        <v>122.95994987908462</v>
      </c>
      <c r="J71" s="38">
        <f t="shared" si="11"/>
        <v>611.43679476623015</v>
      </c>
      <c r="K71" s="38">
        <f t="shared" si="12"/>
        <v>-6.8998005078591454E-2</v>
      </c>
      <c r="L71" s="38">
        <f t="shared" si="13"/>
        <v>-0.34310292995405778</v>
      </c>
      <c r="M71" s="38">
        <f t="shared" ca="1" si="14"/>
        <v>-1.3997063133947552E-2</v>
      </c>
      <c r="N71" s="38">
        <f t="shared" ca="1" si="15"/>
        <v>1.477759535955468E-8</v>
      </c>
      <c r="O71" s="95">
        <f t="shared" ca="1" si="16"/>
        <v>914375.29420932929</v>
      </c>
      <c r="P71" s="38">
        <f t="shared" ca="1" si="17"/>
        <v>202147.88664838194</v>
      </c>
      <c r="Q71" s="38">
        <f t="shared" ca="1" si="18"/>
        <v>2741.1697554882735</v>
      </c>
      <c r="R71" s="28">
        <f t="shared" ca="1" si="19"/>
        <v>1.2156313322531087E-4</v>
      </c>
    </row>
    <row r="72" spans="1:18">
      <c r="A72" s="89">
        <v>49744.5</v>
      </c>
      <c r="B72" s="89">
        <v>-1.3801499997498468E-2</v>
      </c>
      <c r="C72" s="89">
        <v>1</v>
      </c>
      <c r="D72" s="90">
        <f t="shared" si="5"/>
        <v>4.97445</v>
      </c>
      <c r="E72" s="90">
        <f t="shared" si="6"/>
        <v>-1.3801499997498468E-2</v>
      </c>
      <c r="F72" s="38">
        <f t="shared" si="7"/>
        <v>4.97445</v>
      </c>
      <c r="G72" s="38">
        <f t="shared" si="8"/>
        <v>-1.3801499997498468E-2</v>
      </c>
      <c r="H72" s="38">
        <f t="shared" si="9"/>
        <v>24.745152802500002</v>
      </c>
      <c r="I72" s="38">
        <f t="shared" si="10"/>
        <v>123.09352535839614</v>
      </c>
      <c r="J72" s="38">
        <f t="shared" si="11"/>
        <v>612.32258721907363</v>
      </c>
      <c r="K72" s="38">
        <f t="shared" si="12"/>
        <v>-6.8654871662556252E-2</v>
      </c>
      <c r="L72" s="38">
        <f t="shared" si="13"/>
        <v>-0.34152022634180296</v>
      </c>
      <c r="M72" s="38">
        <f t="shared" ca="1" si="14"/>
        <v>-1.3902636084003661E-2</v>
      </c>
      <c r="N72" s="38">
        <f t="shared" ca="1" si="15"/>
        <v>1.0228507993585996E-8</v>
      </c>
      <c r="O72" s="95">
        <f t="shared" ca="1" si="16"/>
        <v>937619.77661157423</v>
      </c>
      <c r="P72" s="38">
        <f t="shared" ca="1" si="17"/>
        <v>207234.55662832389</v>
      </c>
      <c r="Q72" s="38">
        <f t="shared" ca="1" si="18"/>
        <v>2809.3631847241581</v>
      </c>
      <c r="R72" s="28">
        <f t="shared" ca="1" si="19"/>
        <v>1.0113608650519357E-4</v>
      </c>
    </row>
    <row r="73" spans="1:18">
      <c r="A73" s="89">
        <v>49793</v>
      </c>
      <c r="B73" s="89">
        <v>-1.191100000141887E-2</v>
      </c>
      <c r="C73" s="89">
        <v>1</v>
      </c>
      <c r="D73" s="90">
        <f t="shared" si="5"/>
        <v>4.9793000000000003</v>
      </c>
      <c r="E73" s="90">
        <f t="shared" si="6"/>
        <v>-1.191100000141887E-2</v>
      </c>
      <c r="F73" s="38">
        <f t="shared" si="7"/>
        <v>4.9793000000000003</v>
      </c>
      <c r="G73" s="38">
        <f t="shared" si="8"/>
        <v>-1.191100000141887E-2</v>
      </c>
      <c r="H73" s="38">
        <f t="shared" si="9"/>
        <v>24.793428490000004</v>
      </c>
      <c r="I73" s="38">
        <f t="shared" si="10"/>
        <v>123.45391848025703</v>
      </c>
      <c r="J73" s="38">
        <f t="shared" si="11"/>
        <v>614.71409628874392</v>
      </c>
      <c r="K73" s="38">
        <f t="shared" si="12"/>
        <v>-5.930844230706498E-2</v>
      </c>
      <c r="L73" s="38">
        <f t="shared" si="13"/>
        <v>-0.29531452677956865</v>
      </c>
      <c r="M73" s="38">
        <f t="shared" ca="1" si="14"/>
        <v>-1.3647100640115206E-2</v>
      </c>
      <c r="N73" s="38">
        <f t="shared" ca="1" si="15"/>
        <v>3.0140454276818268E-6</v>
      </c>
      <c r="O73" s="95">
        <f t="shared" ca="1" si="16"/>
        <v>1002075.0707286154</v>
      </c>
      <c r="P73" s="38">
        <f t="shared" ca="1" si="17"/>
        <v>221335.50523010766</v>
      </c>
      <c r="Q73" s="38">
        <f t="shared" ca="1" si="18"/>
        <v>2998.3476602300302</v>
      </c>
      <c r="R73" s="28">
        <f t="shared" ca="1" si="19"/>
        <v>1.7361006386963362E-3</v>
      </c>
    </row>
    <row r="74" spans="1:18">
      <c r="A74" s="89"/>
      <c r="B74" s="89"/>
      <c r="C74" s="89"/>
      <c r="D74" s="90">
        <f t="shared" si="5"/>
        <v>0</v>
      </c>
      <c r="E74" s="90">
        <f t="shared" si="6"/>
        <v>0</v>
      </c>
      <c r="F74" s="38">
        <f t="shared" si="7"/>
        <v>0</v>
      </c>
      <c r="G74" s="38">
        <f t="shared" si="8"/>
        <v>0</v>
      </c>
      <c r="H74" s="38">
        <f t="shared" si="9"/>
        <v>0</v>
      </c>
      <c r="I74" s="38">
        <f t="shared" si="10"/>
        <v>0</v>
      </c>
      <c r="J74" s="38">
        <f t="shared" si="11"/>
        <v>0</v>
      </c>
      <c r="K74" s="38">
        <f t="shared" si="12"/>
        <v>0</v>
      </c>
      <c r="L74" s="38">
        <f t="shared" si="13"/>
        <v>0</v>
      </c>
      <c r="M74" s="38">
        <f t="shared" ca="1" si="14"/>
        <v>0.57416181746105555</v>
      </c>
      <c r="N74" s="38">
        <f t="shared" ca="1" si="15"/>
        <v>0</v>
      </c>
      <c r="O74" s="95">
        <f t="shared" ca="1" si="16"/>
        <v>0</v>
      </c>
      <c r="P74" s="38">
        <f t="shared" ca="1" si="17"/>
        <v>0</v>
      </c>
      <c r="Q74" s="38">
        <f t="shared" ca="1" si="18"/>
        <v>0</v>
      </c>
      <c r="R74" s="28">
        <f t="shared" ca="1" si="19"/>
        <v>-0.57416181746105555</v>
      </c>
    </row>
    <row r="75" spans="1:18">
      <c r="A75" s="89"/>
      <c r="B75" s="89"/>
      <c r="C75" s="89"/>
      <c r="D75" s="90">
        <f t="shared" si="5"/>
        <v>0</v>
      </c>
      <c r="E75" s="90">
        <f t="shared" si="6"/>
        <v>0</v>
      </c>
      <c r="F75" s="38">
        <f t="shared" si="7"/>
        <v>0</v>
      </c>
      <c r="G75" s="38">
        <f t="shared" si="8"/>
        <v>0</v>
      </c>
      <c r="H75" s="38">
        <f t="shared" si="9"/>
        <v>0</v>
      </c>
      <c r="I75" s="38">
        <f t="shared" si="10"/>
        <v>0</v>
      </c>
      <c r="J75" s="38">
        <f t="shared" si="11"/>
        <v>0</v>
      </c>
      <c r="K75" s="38">
        <f t="shared" si="12"/>
        <v>0</v>
      </c>
      <c r="L75" s="38">
        <f t="shared" si="13"/>
        <v>0</v>
      </c>
      <c r="M75" s="38">
        <f t="shared" ca="1" si="14"/>
        <v>0.57416181746105555</v>
      </c>
      <c r="N75" s="38">
        <f t="shared" ca="1" si="15"/>
        <v>0</v>
      </c>
      <c r="O75" s="95">
        <f t="shared" ca="1" si="16"/>
        <v>0</v>
      </c>
      <c r="P75" s="38">
        <f t="shared" ca="1" si="17"/>
        <v>0</v>
      </c>
      <c r="Q75" s="38">
        <f t="shared" ca="1" si="18"/>
        <v>0</v>
      </c>
      <c r="R75" s="28">
        <f t="shared" ca="1" si="19"/>
        <v>-0.57416181746105555</v>
      </c>
    </row>
    <row r="76" spans="1:18">
      <c r="A76" s="89"/>
      <c r="B76" s="89"/>
      <c r="C76" s="89"/>
      <c r="D76" s="90">
        <f t="shared" si="5"/>
        <v>0</v>
      </c>
      <c r="E76" s="90">
        <f t="shared" si="6"/>
        <v>0</v>
      </c>
      <c r="F76" s="38">
        <f t="shared" si="7"/>
        <v>0</v>
      </c>
      <c r="G76" s="38">
        <f t="shared" si="8"/>
        <v>0</v>
      </c>
      <c r="H76" s="38">
        <f t="shared" si="9"/>
        <v>0</v>
      </c>
      <c r="I76" s="38">
        <f t="shared" si="10"/>
        <v>0</v>
      </c>
      <c r="J76" s="38">
        <f t="shared" si="11"/>
        <v>0</v>
      </c>
      <c r="K76" s="38">
        <f t="shared" si="12"/>
        <v>0</v>
      </c>
      <c r="L76" s="38">
        <f t="shared" si="13"/>
        <v>0</v>
      </c>
      <c r="M76" s="38">
        <f t="shared" ca="1" si="14"/>
        <v>0.57416181746105555</v>
      </c>
      <c r="N76" s="38">
        <f t="shared" ca="1" si="15"/>
        <v>0</v>
      </c>
      <c r="O76" s="95">
        <f t="shared" ca="1" si="16"/>
        <v>0</v>
      </c>
      <c r="P76" s="38">
        <f t="shared" ca="1" si="17"/>
        <v>0</v>
      </c>
      <c r="Q76" s="38">
        <f t="shared" ca="1" si="18"/>
        <v>0</v>
      </c>
      <c r="R76" s="28">
        <f t="shared" ca="1" si="19"/>
        <v>-0.57416181746105555</v>
      </c>
    </row>
    <row r="77" spans="1:18">
      <c r="A77" s="89"/>
      <c r="B77" s="89"/>
      <c r="C77" s="89"/>
      <c r="D77" s="90">
        <f t="shared" si="5"/>
        <v>0</v>
      </c>
      <c r="E77" s="90">
        <f t="shared" si="6"/>
        <v>0</v>
      </c>
      <c r="F77" s="38">
        <f t="shared" si="7"/>
        <v>0</v>
      </c>
      <c r="G77" s="38">
        <f t="shared" si="8"/>
        <v>0</v>
      </c>
      <c r="H77" s="38">
        <f t="shared" si="9"/>
        <v>0</v>
      </c>
      <c r="I77" s="38">
        <f t="shared" si="10"/>
        <v>0</v>
      </c>
      <c r="J77" s="38">
        <f t="shared" si="11"/>
        <v>0</v>
      </c>
      <c r="K77" s="38">
        <f t="shared" si="12"/>
        <v>0</v>
      </c>
      <c r="L77" s="38">
        <f t="shared" si="13"/>
        <v>0</v>
      </c>
      <c r="M77" s="38">
        <f t="shared" ca="1" si="14"/>
        <v>0.57416181746105555</v>
      </c>
      <c r="N77" s="38">
        <f t="shared" ca="1" si="15"/>
        <v>0</v>
      </c>
      <c r="O77" s="95">
        <f t="shared" ca="1" si="16"/>
        <v>0</v>
      </c>
      <c r="P77" s="38">
        <f t="shared" ca="1" si="17"/>
        <v>0</v>
      </c>
      <c r="Q77" s="38">
        <f t="shared" ca="1" si="18"/>
        <v>0</v>
      </c>
      <c r="R77" s="28">
        <f t="shared" ca="1" si="19"/>
        <v>-0.57416181746105555</v>
      </c>
    </row>
    <row r="78" spans="1:18">
      <c r="A78" s="89"/>
      <c r="B78" s="89"/>
      <c r="C78" s="89"/>
      <c r="D78" s="90">
        <f t="shared" si="5"/>
        <v>0</v>
      </c>
      <c r="E78" s="90">
        <f t="shared" si="6"/>
        <v>0</v>
      </c>
      <c r="F78" s="38">
        <f t="shared" si="7"/>
        <v>0</v>
      </c>
      <c r="G78" s="38">
        <f t="shared" si="8"/>
        <v>0</v>
      </c>
      <c r="H78" s="38">
        <f t="shared" si="9"/>
        <v>0</v>
      </c>
      <c r="I78" s="38">
        <f t="shared" si="10"/>
        <v>0</v>
      </c>
      <c r="J78" s="38">
        <f t="shared" si="11"/>
        <v>0</v>
      </c>
      <c r="K78" s="38">
        <f t="shared" si="12"/>
        <v>0</v>
      </c>
      <c r="L78" s="38">
        <f t="shared" si="13"/>
        <v>0</v>
      </c>
      <c r="M78" s="38">
        <f t="shared" ca="1" si="14"/>
        <v>0.57416181746105555</v>
      </c>
      <c r="N78" s="38">
        <f t="shared" ca="1" si="15"/>
        <v>0</v>
      </c>
      <c r="O78" s="95">
        <f t="shared" ca="1" si="16"/>
        <v>0</v>
      </c>
      <c r="P78" s="38">
        <f t="shared" ca="1" si="17"/>
        <v>0</v>
      </c>
      <c r="Q78" s="38">
        <f t="shared" ca="1" si="18"/>
        <v>0</v>
      </c>
      <c r="R78" s="28">
        <f t="shared" ca="1" si="19"/>
        <v>-0.57416181746105555</v>
      </c>
    </row>
    <row r="79" spans="1:18">
      <c r="A79" s="89"/>
      <c r="B79" s="89"/>
      <c r="C79" s="89"/>
      <c r="D79" s="90">
        <f t="shared" si="5"/>
        <v>0</v>
      </c>
      <c r="E79" s="90">
        <f t="shared" si="6"/>
        <v>0</v>
      </c>
      <c r="F79" s="38">
        <f t="shared" si="7"/>
        <v>0</v>
      </c>
      <c r="G79" s="38">
        <f t="shared" si="8"/>
        <v>0</v>
      </c>
      <c r="H79" s="38">
        <f t="shared" si="9"/>
        <v>0</v>
      </c>
      <c r="I79" s="38">
        <f t="shared" si="10"/>
        <v>0</v>
      </c>
      <c r="J79" s="38">
        <f t="shared" si="11"/>
        <v>0</v>
      </c>
      <c r="K79" s="38">
        <f t="shared" si="12"/>
        <v>0</v>
      </c>
      <c r="L79" s="38">
        <f t="shared" si="13"/>
        <v>0</v>
      </c>
      <c r="M79" s="38">
        <f t="shared" ca="1" si="14"/>
        <v>0.57416181746105555</v>
      </c>
      <c r="N79" s="38">
        <f t="shared" ca="1" si="15"/>
        <v>0</v>
      </c>
      <c r="O79" s="95">
        <f t="shared" ca="1" si="16"/>
        <v>0</v>
      </c>
      <c r="P79" s="38">
        <f t="shared" ca="1" si="17"/>
        <v>0</v>
      </c>
      <c r="Q79" s="38">
        <f t="shared" ca="1" si="18"/>
        <v>0</v>
      </c>
      <c r="R79" s="28">
        <f t="shared" ca="1" si="19"/>
        <v>-0.57416181746105555</v>
      </c>
    </row>
    <row r="80" spans="1:18">
      <c r="A80" s="89"/>
      <c r="B80" s="89"/>
      <c r="C80" s="89"/>
      <c r="D80" s="90">
        <f t="shared" si="5"/>
        <v>0</v>
      </c>
      <c r="E80" s="90">
        <f t="shared" si="6"/>
        <v>0</v>
      </c>
      <c r="F80" s="38">
        <f t="shared" si="7"/>
        <v>0</v>
      </c>
      <c r="G80" s="38">
        <f t="shared" si="8"/>
        <v>0</v>
      </c>
      <c r="H80" s="38">
        <f t="shared" si="9"/>
        <v>0</v>
      </c>
      <c r="I80" s="38">
        <f t="shared" si="10"/>
        <v>0</v>
      </c>
      <c r="J80" s="38">
        <f t="shared" si="11"/>
        <v>0</v>
      </c>
      <c r="K80" s="38">
        <f t="shared" si="12"/>
        <v>0</v>
      </c>
      <c r="L80" s="38">
        <f t="shared" si="13"/>
        <v>0</v>
      </c>
      <c r="M80" s="38">
        <f t="shared" ca="1" si="14"/>
        <v>0.57416181746105555</v>
      </c>
      <c r="N80" s="38">
        <f t="shared" ca="1" si="15"/>
        <v>0</v>
      </c>
      <c r="O80" s="95">
        <f t="shared" ca="1" si="16"/>
        <v>0</v>
      </c>
      <c r="P80" s="38">
        <f t="shared" ca="1" si="17"/>
        <v>0</v>
      </c>
      <c r="Q80" s="38">
        <f t="shared" ca="1" si="18"/>
        <v>0</v>
      </c>
      <c r="R80" s="28">
        <f t="shared" ca="1" si="19"/>
        <v>-0.57416181746105555</v>
      </c>
    </row>
    <row r="81" spans="1:18">
      <c r="A81" s="89"/>
      <c r="B81" s="89"/>
      <c r="C81" s="89"/>
      <c r="D81" s="90">
        <f t="shared" si="5"/>
        <v>0</v>
      </c>
      <c r="E81" s="90">
        <f t="shared" si="6"/>
        <v>0</v>
      </c>
      <c r="F81" s="38">
        <f t="shared" si="7"/>
        <v>0</v>
      </c>
      <c r="G81" s="38">
        <f t="shared" si="8"/>
        <v>0</v>
      </c>
      <c r="H81" s="38">
        <f t="shared" si="9"/>
        <v>0</v>
      </c>
      <c r="I81" s="38">
        <f t="shared" si="10"/>
        <v>0</v>
      </c>
      <c r="J81" s="38">
        <f t="shared" si="11"/>
        <v>0</v>
      </c>
      <c r="K81" s="38">
        <f t="shared" si="12"/>
        <v>0</v>
      </c>
      <c r="L81" s="38">
        <f t="shared" si="13"/>
        <v>0</v>
      </c>
      <c r="M81" s="38">
        <f t="shared" ca="1" si="14"/>
        <v>0.57416181746105555</v>
      </c>
      <c r="N81" s="38">
        <f t="shared" ca="1" si="15"/>
        <v>0</v>
      </c>
      <c r="O81" s="95">
        <f t="shared" ca="1" si="16"/>
        <v>0</v>
      </c>
      <c r="P81" s="38">
        <f t="shared" ca="1" si="17"/>
        <v>0</v>
      </c>
      <c r="Q81" s="38">
        <f t="shared" ca="1" si="18"/>
        <v>0</v>
      </c>
      <c r="R81" s="28">
        <f t="shared" ca="1" si="19"/>
        <v>-0.57416181746105555</v>
      </c>
    </row>
    <row r="82" spans="1:18">
      <c r="A82" s="89"/>
      <c r="B82" s="89"/>
      <c r="C82" s="89"/>
      <c r="D82" s="90">
        <f t="shared" si="5"/>
        <v>0</v>
      </c>
      <c r="E82" s="90">
        <f t="shared" si="6"/>
        <v>0</v>
      </c>
      <c r="F82" s="38">
        <f t="shared" si="7"/>
        <v>0</v>
      </c>
      <c r="G82" s="38">
        <f t="shared" si="8"/>
        <v>0</v>
      </c>
      <c r="H82" s="38">
        <f t="shared" si="9"/>
        <v>0</v>
      </c>
      <c r="I82" s="38">
        <f t="shared" si="10"/>
        <v>0</v>
      </c>
      <c r="J82" s="38">
        <f t="shared" si="11"/>
        <v>0</v>
      </c>
      <c r="K82" s="38">
        <f t="shared" si="12"/>
        <v>0</v>
      </c>
      <c r="L82" s="38">
        <f t="shared" si="13"/>
        <v>0</v>
      </c>
      <c r="M82" s="38">
        <f t="shared" ca="1" si="14"/>
        <v>0.57416181746105555</v>
      </c>
      <c r="N82" s="38">
        <f t="shared" ca="1" si="15"/>
        <v>0</v>
      </c>
      <c r="O82" s="95">
        <f t="shared" ca="1" si="16"/>
        <v>0</v>
      </c>
      <c r="P82" s="38">
        <f t="shared" ca="1" si="17"/>
        <v>0</v>
      </c>
      <c r="Q82" s="38">
        <f t="shared" ca="1" si="18"/>
        <v>0</v>
      </c>
      <c r="R82" s="28">
        <f t="shared" ca="1" si="19"/>
        <v>-0.57416181746105555</v>
      </c>
    </row>
    <row r="83" spans="1:18">
      <c r="A83" s="89"/>
      <c r="B83" s="89"/>
      <c r="C83" s="89"/>
      <c r="D83" s="90">
        <f t="shared" si="5"/>
        <v>0</v>
      </c>
      <c r="E83" s="90">
        <f t="shared" si="6"/>
        <v>0</v>
      </c>
      <c r="F83" s="38">
        <f t="shared" si="7"/>
        <v>0</v>
      </c>
      <c r="G83" s="38">
        <f t="shared" si="8"/>
        <v>0</v>
      </c>
      <c r="H83" s="38">
        <f t="shared" si="9"/>
        <v>0</v>
      </c>
      <c r="I83" s="38">
        <f t="shared" si="10"/>
        <v>0</v>
      </c>
      <c r="J83" s="38">
        <f t="shared" si="11"/>
        <v>0</v>
      </c>
      <c r="K83" s="38">
        <f t="shared" si="12"/>
        <v>0</v>
      </c>
      <c r="L83" s="38">
        <f t="shared" si="13"/>
        <v>0</v>
      </c>
      <c r="M83" s="38">
        <f t="shared" ca="1" si="14"/>
        <v>0.57416181746105555</v>
      </c>
      <c r="N83" s="38">
        <f t="shared" ca="1" si="15"/>
        <v>0</v>
      </c>
      <c r="O83" s="95">
        <f t="shared" ca="1" si="16"/>
        <v>0</v>
      </c>
      <c r="P83" s="38">
        <f t="shared" ca="1" si="17"/>
        <v>0</v>
      </c>
      <c r="Q83" s="38">
        <f t="shared" ca="1" si="18"/>
        <v>0</v>
      </c>
      <c r="R83" s="28">
        <f t="shared" ca="1" si="19"/>
        <v>-0.57416181746105555</v>
      </c>
    </row>
    <row r="84" spans="1:18">
      <c r="A84" s="89"/>
      <c r="B84" s="89"/>
      <c r="C84" s="89"/>
      <c r="D84" s="90">
        <f t="shared" si="5"/>
        <v>0</v>
      </c>
      <c r="E84" s="90">
        <f t="shared" si="6"/>
        <v>0</v>
      </c>
      <c r="F84" s="38">
        <f t="shared" si="7"/>
        <v>0</v>
      </c>
      <c r="G84" s="38">
        <f t="shared" si="8"/>
        <v>0</v>
      </c>
      <c r="H84" s="38">
        <f t="shared" si="9"/>
        <v>0</v>
      </c>
      <c r="I84" s="38">
        <f t="shared" si="10"/>
        <v>0</v>
      </c>
      <c r="J84" s="38">
        <f t="shared" si="11"/>
        <v>0</v>
      </c>
      <c r="K84" s="38">
        <f t="shared" si="12"/>
        <v>0</v>
      </c>
      <c r="L84" s="38">
        <f t="shared" si="13"/>
        <v>0</v>
      </c>
      <c r="M84" s="38">
        <f t="shared" ca="1" si="14"/>
        <v>0.57416181746105555</v>
      </c>
      <c r="N84" s="38">
        <f t="shared" ca="1" si="15"/>
        <v>0</v>
      </c>
      <c r="O84" s="95">
        <f t="shared" ca="1" si="16"/>
        <v>0</v>
      </c>
      <c r="P84" s="38">
        <f t="shared" ca="1" si="17"/>
        <v>0</v>
      </c>
      <c r="Q84" s="38">
        <f t="shared" ca="1" si="18"/>
        <v>0</v>
      </c>
      <c r="R84" s="28">
        <f t="shared" ca="1" si="19"/>
        <v>-0.57416181746105555</v>
      </c>
    </row>
    <row r="85" spans="1:18">
      <c r="A85" s="89"/>
      <c r="B85" s="89"/>
      <c r="C85" s="89"/>
      <c r="D85" s="90">
        <f t="shared" ref="D85:D148" si="20">A85/A$18</f>
        <v>0</v>
      </c>
      <c r="E85" s="90">
        <f t="shared" ref="E85:E148" si="21">B85/B$18</f>
        <v>0</v>
      </c>
      <c r="F85" s="38">
        <f t="shared" ref="F85:F148" si="22">$C85*D85</f>
        <v>0</v>
      </c>
      <c r="G85" s="38">
        <f t="shared" ref="G85:G148" si="23">$C85*E85</f>
        <v>0</v>
      </c>
      <c r="H85" s="38">
        <f t="shared" ref="H85:H148" si="24">C85*D85*D85</f>
        <v>0</v>
      </c>
      <c r="I85" s="38">
        <f t="shared" ref="I85:I148" si="25">C85*D85*D85*D85</f>
        <v>0</v>
      </c>
      <c r="J85" s="38">
        <f t="shared" ref="J85:J148" si="26">C85*D85*D85*D85*D85</f>
        <v>0</v>
      </c>
      <c r="K85" s="38">
        <f t="shared" ref="K85:K148" si="27">C85*E85*D85</f>
        <v>0</v>
      </c>
      <c r="L85" s="38">
        <f t="shared" ref="L85:L148" si="28">C85*E85*D85*D85</f>
        <v>0</v>
      </c>
      <c r="M85" s="38">
        <f t="shared" ref="M85:M148" ca="1" si="29">+E$4+E$5*D85+E$6*D85^2</f>
        <v>0.57416181746105555</v>
      </c>
      <c r="N85" s="38">
        <f t="shared" ref="N85:N148" ca="1" si="30">C85*(M85-E85)^2</f>
        <v>0</v>
      </c>
      <c r="O85" s="95">
        <f t="shared" ref="O85:O148" ca="1" si="31">(C85*O$1-O$2*F85+O$3*H85)^2</f>
        <v>0</v>
      </c>
      <c r="P85" s="38">
        <f t="shared" ref="P85:P148" ca="1" si="32">(-C85*O$2+O$4*F85-O$5*H85)^2</f>
        <v>0</v>
      </c>
      <c r="Q85" s="38">
        <f t="shared" ref="Q85:Q148" ca="1" si="33">+(C85*O$3-F85*O$5+H85*O$6)^2</f>
        <v>0</v>
      </c>
      <c r="R85" s="28">
        <f t="shared" ref="R85:R148" ca="1" si="34">+E85-M85</f>
        <v>-0.57416181746105555</v>
      </c>
    </row>
    <row r="86" spans="1:18">
      <c r="A86" s="89"/>
      <c r="B86" s="89"/>
      <c r="C86" s="89"/>
      <c r="D86" s="90">
        <f t="shared" si="20"/>
        <v>0</v>
      </c>
      <c r="E86" s="90">
        <f t="shared" si="21"/>
        <v>0</v>
      </c>
      <c r="F86" s="38">
        <f t="shared" si="22"/>
        <v>0</v>
      </c>
      <c r="G86" s="38">
        <f t="shared" si="23"/>
        <v>0</v>
      </c>
      <c r="H86" s="38">
        <f t="shared" si="24"/>
        <v>0</v>
      </c>
      <c r="I86" s="38">
        <f t="shared" si="25"/>
        <v>0</v>
      </c>
      <c r="J86" s="38">
        <f t="shared" si="26"/>
        <v>0</v>
      </c>
      <c r="K86" s="38">
        <f t="shared" si="27"/>
        <v>0</v>
      </c>
      <c r="L86" s="38">
        <f t="shared" si="28"/>
        <v>0</v>
      </c>
      <c r="M86" s="38">
        <f t="shared" ca="1" si="29"/>
        <v>0.57416181746105555</v>
      </c>
      <c r="N86" s="38">
        <f t="shared" ca="1" si="30"/>
        <v>0</v>
      </c>
      <c r="O86" s="95">
        <f t="shared" ca="1" si="31"/>
        <v>0</v>
      </c>
      <c r="P86" s="38">
        <f t="shared" ca="1" si="32"/>
        <v>0</v>
      </c>
      <c r="Q86" s="38">
        <f t="shared" ca="1" si="33"/>
        <v>0</v>
      </c>
      <c r="R86" s="28">
        <f t="shared" ca="1" si="34"/>
        <v>-0.57416181746105555</v>
      </c>
    </row>
    <row r="87" spans="1:18">
      <c r="A87" s="89"/>
      <c r="B87" s="89"/>
      <c r="C87" s="89"/>
      <c r="D87" s="90">
        <f t="shared" si="20"/>
        <v>0</v>
      </c>
      <c r="E87" s="90">
        <f t="shared" si="21"/>
        <v>0</v>
      </c>
      <c r="F87" s="38">
        <f t="shared" si="22"/>
        <v>0</v>
      </c>
      <c r="G87" s="38">
        <f t="shared" si="23"/>
        <v>0</v>
      </c>
      <c r="H87" s="38">
        <f t="shared" si="24"/>
        <v>0</v>
      </c>
      <c r="I87" s="38">
        <f t="shared" si="25"/>
        <v>0</v>
      </c>
      <c r="J87" s="38">
        <f t="shared" si="26"/>
        <v>0</v>
      </c>
      <c r="K87" s="38">
        <f t="shared" si="27"/>
        <v>0</v>
      </c>
      <c r="L87" s="38">
        <f t="shared" si="28"/>
        <v>0</v>
      </c>
      <c r="M87" s="38">
        <f t="shared" ca="1" si="29"/>
        <v>0.57416181746105555</v>
      </c>
      <c r="N87" s="38">
        <f t="shared" ca="1" si="30"/>
        <v>0</v>
      </c>
      <c r="O87" s="95">
        <f t="shared" ca="1" si="31"/>
        <v>0</v>
      </c>
      <c r="P87" s="38">
        <f t="shared" ca="1" si="32"/>
        <v>0</v>
      </c>
      <c r="Q87" s="38">
        <f t="shared" ca="1" si="33"/>
        <v>0</v>
      </c>
      <c r="R87" s="28">
        <f t="shared" ca="1" si="34"/>
        <v>-0.57416181746105555</v>
      </c>
    </row>
    <row r="88" spans="1:18">
      <c r="A88" s="89"/>
      <c r="B88" s="89"/>
      <c r="C88" s="89"/>
      <c r="D88" s="90">
        <f t="shared" si="20"/>
        <v>0</v>
      </c>
      <c r="E88" s="90">
        <f t="shared" si="21"/>
        <v>0</v>
      </c>
      <c r="F88" s="38">
        <f t="shared" si="22"/>
        <v>0</v>
      </c>
      <c r="G88" s="38">
        <f t="shared" si="23"/>
        <v>0</v>
      </c>
      <c r="H88" s="38">
        <f t="shared" si="24"/>
        <v>0</v>
      </c>
      <c r="I88" s="38">
        <f t="shared" si="25"/>
        <v>0</v>
      </c>
      <c r="J88" s="38">
        <f t="shared" si="26"/>
        <v>0</v>
      </c>
      <c r="K88" s="38">
        <f t="shared" si="27"/>
        <v>0</v>
      </c>
      <c r="L88" s="38">
        <f t="shared" si="28"/>
        <v>0</v>
      </c>
      <c r="M88" s="38">
        <f t="shared" ca="1" si="29"/>
        <v>0.57416181746105555</v>
      </c>
      <c r="N88" s="38">
        <f t="shared" ca="1" si="30"/>
        <v>0</v>
      </c>
      <c r="O88" s="95">
        <f t="shared" ca="1" si="31"/>
        <v>0</v>
      </c>
      <c r="P88" s="38">
        <f t="shared" ca="1" si="32"/>
        <v>0</v>
      </c>
      <c r="Q88" s="38">
        <f t="shared" ca="1" si="33"/>
        <v>0</v>
      </c>
      <c r="R88" s="28">
        <f t="shared" ca="1" si="34"/>
        <v>-0.57416181746105555</v>
      </c>
    </row>
    <row r="89" spans="1:18">
      <c r="A89" s="89"/>
      <c r="B89" s="89"/>
      <c r="C89" s="89"/>
      <c r="D89" s="90">
        <f t="shared" si="20"/>
        <v>0</v>
      </c>
      <c r="E89" s="90">
        <f t="shared" si="21"/>
        <v>0</v>
      </c>
      <c r="F89" s="38">
        <f t="shared" si="22"/>
        <v>0</v>
      </c>
      <c r="G89" s="38">
        <f t="shared" si="23"/>
        <v>0</v>
      </c>
      <c r="H89" s="38">
        <f t="shared" si="24"/>
        <v>0</v>
      </c>
      <c r="I89" s="38">
        <f t="shared" si="25"/>
        <v>0</v>
      </c>
      <c r="J89" s="38">
        <f t="shared" si="26"/>
        <v>0</v>
      </c>
      <c r="K89" s="38">
        <f t="shared" si="27"/>
        <v>0</v>
      </c>
      <c r="L89" s="38">
        <f t="shared" si="28"/>
        <v>0</v>
      </c>
      <c r="M89" s="38">
        <f t="shared" ca="1" si="29"/>
        <v>0.57416181746105555</v>
      </c>
      <c r="N89" s="38">
        <f t="shared" ca="1" si="30"/>
        <v>0</v>
      </c>
      <c r="O89" s="95">
        <f t="shared" ca="1" si="31"/>
        <v>0</v>
      </c>
      <c r="P89" s="38">
        <f t="shared" ca="1" si="32"/>
        <v>0</v>
      </c>
      <c r="Q89" s="38">
        <f t="shared" ca="1" si="33"/>
        <v>0</v>
      </c>
      <c r="R89" s="28">
        <f t="shared" ca="1" si="34"/>
        <v>-0.57416181746105555</v>
      </c>
    </row>
    <row r="90" spans="1:18">
      <c r="A90" s="89"/>
      <c r="B90" s="89"/>
      <c r="C90" s="89"/>
      <c r="D90" s="90">
        <f t="shared" si="20"/>
        <v>0</v>
      </c>
      <c r="E90" s="90">
        <f t="shared" si="21"/>
        <v>0</v>
      </c>
      <c r="F90" s="38">
        <f t="shared" si="22"/>
        <v>0</v>
      </c>
      <c r="G90" s="38">
        <f t="shared" si="23"/>
        <v>0</v>
      </c>
      <c r="H90" s="38">
        <f t="shared" si="24"/>
        <v>0</v>
      </c>
      <c r="I90" s="38">
        <f t="shared" si="25"/>
        <v>0</v>
      </c>
      <c r="J90" s="38">
        <f t="shared" si="26"/>
        <v>0</v>
      </c>
      <c r="K90" s="38">
        <f t="shared" si="27"/>
        <v>0</v>
      </c>
      <c r="L90" s="38">
        <f t="shared" si="28"/>
        <v>0</v>
      </c>
      <c r="M90" s="38">
        <f t="shared" ca="1" si="29"/>
        <v>0.57416181746105555</v>
      </c>
      <c r="N90" s="38">
        <f t="shared" ca="1" si="30"/>
        <v>0</v>
      </c>
      <c r="O90" s="95">
        <f t="shared" ca="1" si="31"/>
        <v>0</v>
      </c>
      <c r="P90" s="38">
        <f t="shared" ca="1" si="32"/>
        <v>0</v>
      </c>
      <c r="Q90" s="38">
        <f t="shared" ca="1" si="33"/>
        <v>0</v>
      </c>
      <c r="R90" s="28">
        <f t="shared" ca="1" si="34"/>
        <v>-0.57416181746105555</v>
      </c>
    </row>
    <row r="91" spans="1:18">
      <c r="A91" s="89"/>
      <c r="B91" s="89"/>
      <c r="C91" s="89"/>
      <c r="D91" s="90">
        <f t="shared" si="20"/>
        <v>0</v>
      </c>
      <c r="E91" s="90">
        <f t="shared" si="21"/>
        <v>0</v>
      </c>
      <c r="F91" s="38">
        <f t="shared" si="22"/>
        <v>0</v>
      </c>
      <c r="G91" s="38">
        <f t="shared" si="23"/>
        <v>0</v>
      </c>
      <c r="H91" s="38">
        <f t="shared" si="24"/>
        <v>0</v>
      </c>
      <c r="I91" s="38">
        <f t="shared" si="25"/>
        <v>0</v>
      </c>
      <c r="J91" s="38">
        <f t="shared" si="26"/>
        <v>0</v>
      </c>
      <c r="K91" s="38">
        <f t="shared" si="27"/>
        <v>0</v>
      </c>
      <c r="L91" s="38">
        <f t="shared" si="28"/>
        <v>0</v>
      </c>
      <c r="M91" s="38">
        <f t="shared" ca="1" si="29"/>
        <v>0.57416181746105555</v>
      </c>
      <c r="N91" s="38">
        <f t="shared" ca="1" si="30"/>
        <v>0</v>
      </c>
      <c r="O91" s="95">
        <f t="shared" ca="1" si="31"/>
        <v>0</v>
      </c>
      <c r="P91" s="38">
        <f t="shared" ca="1" si="32"/>
        <v>0</v>
      </c>
      <c r="Q91" s="38">
        <f t="shared" ca="1" si="33"/>
        <v>0</v>
      </c>
      <c r="R91" s="28">
        <f t="shared" ca="1" si="34"/>
        <v>-0.57416181746105555</v>
      </c>
    </row>
    <row r="92" spans="1:18">
      <c r="A92" s="89"/>
      <c r="B92" s="89"/>
      <c r="C92" s="89"/>
      <c r="D92" s="90">
        <f t="shared" si="20"/>
        <v>0</v>
      </c>
      <c r="E92" s="90">
        <f t="shared" si="21"/>
        <v>0</v>
      </c>
      <c r="F92" s="38">
        <f t="shared" si="22"/>
        <v>0</v>
      </c>
      <c r="G92" s="38">
        <f t="shared" si="23"/>
        <v>0</v>
      </c>
      <c r="H92" s="38">
        <f t="shared" si="24"/>
        <v>0</v>
      </c>
      <c r="I92" s="38">
        <f t="shared" si="25"/>
        <v>0</v>
      </c>
      <c r="J92" s="38">
        <f t="shared" si="26"/>
        <v>0</v>
      </c>
      <c r="K92" s="38">
        <f t="shared" si="27"/>
        <v>0</v>
      </c>
      <c r="L92" s="38">
        <f t="shared" si="28"/>
        <v>0</v>
      </c>
      <c r="M92" s="38">
        <f t="shared" ca="1" si="29"/>
        <v>0.57416181746105555</v>
      </c>
      <c r="N92" s="38">
        <f t="shared" ca="1" si="30"/>
        <v>0</v>
      </c>
      <c r="O92" s="95">
        <f t="shared" ca="1" si="31"/>
        <v>0</v>
      </c>
      <c r="P92" s="38">
        <f t="shared" ca="1" si="32"/>
        <v>0</v>
      </c>
      <c r="Q92" s="38">
        <f t="shared" ca="1" si="33"/>
        <v>0</v>
      </c>
      <c r="R92" s="28">
        <f t="shared" ca="1" si="34"/>
        <v>-0.57416181746105555</v>
      </c>
    </row>
    <row r="93" spans="1:18">
      <c r="A93" s="89"/>
      <c r="B93" s="89"/>
      <c r="C93" s="89"/>
      <c r="D93" s="90">
        <f t="shared" si="20"/>
        <v>0</v>
      </c>
      <c r="E93" s="90">
        <f t="shared" si="21"/>
        <v>0</v>
      </c>
      <c r="F93" s="38">
        <f t="shared" si="22"/>
        <v>0</v>
      </c>
      <c r="G93" s="38">
        <f t="shared" si="23"/>
        <v>0</v>
      </c>
      <c r="H93" s="38">
        <f t="shared" si="24"/>
        <v>0</v>
      </c>
      <c r="I93" s="38">
        <f t="shared" si="25"/>
        <v>0</v>
      </c>
      <c r="J93" s="38">
        <f t="shared" si="26"/>
        <v>0</v>
      </c>
      <c r="K93" s="38">
        <f t="shared" si="27"/>
        <v>0</v>
      </c>
      <c r="L93" s="38">
        <f t="shared" si="28"/>
        <v>0</v>
      </c>
      <c r="M93" s="38">
        <f t="shared" ca="1" si="29"/>
        <v>0.57416181746105555</v>
      </c>
      <c r="N93" s="38">
        <f t="shared" ca="1" si="30"/>
        <v>0</v>
      </c>
      <c r="O93" s="95">
        <f t="shared" ca="1" si="31"/>
        <v>0</v>
      </c>
      <c r="P93" s="38">
        <f t="shared" ca="1" si="32"/>
        <v>0</v>
      </c>
      <c r="Q93" s="38">
        <f t="shared" ca="1" si="33"/>
        <v>0</v>
      </c>
      <c r="R93" s="28">
        <f t="shared" ca="1" si="34"/>
        <v>-0.57416181746105555</v>
      </c>
    </row>
    <row r="94" spans="1:18">
      <c r="A94" s="89"/>
      <c r="B94" s="89"/>
      <c r="C94" s="89"/>
      <c r="D94" s="90">
        <f t="shared" si="20"/>
        <v>0</v>
      </c>
      <c r="E94" s="90">
        <f t="shared" si="21"/>
        <v>0</v>
      </c>
      <c r="F94" s="38">
        <f t="shared" si="22"/>
        <v>0</v>
      </c>
      <c r="G94" s="38">
        <f t="shared" si="23"/>
        <v>0</v>
      </c>
      <c r="H94" s="38">
        <f t="shared" si="24"/>
        <v>0</v>
      </c>
      <c r="I94" s="38">
        <f t="shared" si="25"/>
        <v>0</v>
      </c>
      <c r="J94" s="38">
        <f t="shared" si="26"/>
        <v>0</v>
      </c>
      <c r="K94" s="38">
        <f t="shared" si="27"/>
        <v>0</v>
      </c>
      <c r="L94" s="38">
        <f t="shared" si="28"/>
        <v>0</v>
      </c>
      <c r="M94" s="38">
        <f t="shared" ca="1" si="29"/>
        <v>0.57416181746105555</v>
      </c>
      <c r="N94" s="38">
        <f t="shared" ca="1" si="30"/>
        <v>0</v>
      </c>
      <c r="O94" s="95">
        <f t="shared" ca="1" si="31"/>
        <v>0</v>
      </c>
      <c r="P94" s="38">
        <f t="shared" ca="1" si="32"/>
        <v>0</v>
      </c>
      <c r="Q94" s="38">
        <f t="shared" ca="1" si="33"/>
        <v>0</v>
      </c>
      <c r="R94" s="28">
        <f t="shared" ca="1" si="34"/>
        <v>-0.57416181746105555</v>
      </c>
    </row>
    <row r="95" spans="1:18">
      <c r="A95" s="89"/>
      <c r="B95" s="89"/>
      <c r="C95" s="89"/>
      <c r="D95" s="90">
        <f t="shared" si="20"/>
        <v>0</v>
      </c>
      <c r="E95" s="90">
        <f t="shared" si="21"/>
        <v>0</v>
      </c>
      <c r="F95" s="38">
        <f t="shared" si="22"/>
        <v>0</v>
      </c>
      <c r="G95" s="38">
        <f t="shared" si="23"/>
        <v>0</v>
      </c>
      <c r="H95" s="38">
        <f t="shared" si="24"/>
        <v>0</v>
      </c>
      <c r="I95" s="38">
        <f t="shared" si="25"/>
        <v>0</v>
      </c>
      <c r="J95" s="38">
        <f t="shared" si="26"/>
        <v>0</v>
      </c>
      <c r="K95" s="38">
        <f t="shared" si="27"/>
        <v>0</v>
      </c>
      <c r="L95" s="38">
        <f t="shared" si="28"/>
        <v>0</v>
      </c>
      <c r="M95" s="38">
        <f t="shared" ca="1" si="29"/>
        <v>0.57416181746105555</v>
      </c>
      <c r="N95" s="38">
        <f t="shared" ca="1" si="30"/>
        <v>0</v>
      </c>
      <c r="O95" s="95">
        <f t="shared" ca="1" si="31"/>
        <v>0</v>
      </c>
      <c r="P95" s="38">
        <f t="shared" ca="1" si="32"/>
        <v>0</v>
      </c>
      <c r="Q95" s="38">
        <f t="shared" ca="1" si="33"/>
        <v>0</v>
      </c>
      <c r="R95" s="28">
        <f t="shared" ca="1" si="34"/>
        <v>-0.57416181746105555</v>
      </c>
    </row>
    <row r="96" spans="1:18">
      <c r="A96" s="89"/>
      <c r="B96" s="89"/>
      <c r="C96" s="89"/>
      <c r="D96" s="90">
        <f t="shared" si="20"/>
        <v>0</v>
      </c>
      <c r="E96" s="90">
        <f t="shared" si="21"/>
        <v>0</v>
      </c>
      <c r="F96" s="38">
        <f t="shared" si="22"/>
        <v>0</v>
      </c>
      <c r="G96" s="38">
        <f t="shared" si="23"/>
        <v>0</v>
      </c>
      <c r="H96" s="38">
        <f t="shared" si="24"/>
        <v>0</v>
      </c>
      <c r="I96" s="38">
        <f t="shared" si="25"/>
        <v>0</v>
      </c>
      <c r="J96" s="38">
        <f t="shared" si="26"/>
        <v>0</v>
      </c>
      <c r="K96" s="38">
        <f t="shared" si="27"/>
        <v>0</v>
      </c>
      <c r="L96" s="38">
        <f t="shared" si="28"/>
        <v>0</v>
      </c>
      <c r="M96" s="38">
        <f t="shared" ca="1" si="29"/>
        <v>0.57416181746105555</v>
      </c>
      <c r="N96" s="38">
        <f t="shared" ca="1" si="30"/>
        <v>0</v>
      </c>
      <c r="O96" s="95">
        <f t="shared" ca="1" si="31"/>
        <v>0</v>
      </c>
      <c r="P96" s="38">
        <f t="shared" ca="1" si="32"/>
        <v>0</v>
      </c>
      <c r="Q96" s="38">
        <f t="shared" ca="1" si="33"/>
        <v>0</v>
      </c>
      <c r="R96" s="28">
        <f t="shared" ca="1" si="34"/>
        <v>-0.57416181746105555</v>
      </c>
    </row>
    <row r="97" spans="1:18">
      <c r="A97" s="89"/>
      <c r="B97" s="89"/>
      <c r="C97" s="89"/>
      <c r="D97" s="90">
        <f t="shared" si="20"/>
        <v>0</v>
      </c>
      <c r="E97" s="90">
        <f t="shared" si="21"/>
        <v>0</v>
      </c>
      <c r="F97" s="38">
        <f t="shared" si="22"/>
        <v>0</v>
      </c>
      <c r="G97" s="38">
        <f t="shared" si="23"/>
        <v>0</v>
      </c>
      <c r="H97" s="38">
        <f t="shared" si="24"/>
        <v>0</v>
      </c>
      <c r="I97" s="38">
        <f t="shared" si="25"/>
        <v>0</v>
      </c>
      <c r="J97" s="38">
        <f t="shared" si="26"/>
        <v>0</v>
      </c>
      <c r="K97" s="38">
        <f t="shared" si="27"/>
        <v>0</v>
      </c>
      <c r="L97" s="38">
        <f t="shared" si="28"/>
        <v>0</v>
      </c>
      <c r="M97" s="38">
        <f t="shared" ca="1" si="29"/>
        <v>0.57416181746105555</v>
      </c>
      <c r="N97" s="38">
        <f t="shared" ca="1" si="30"/>
        <v>0</v>
      </c>
      <c r="O97" s="95">
        <f t="shared" ca="1" si="31"/>
        <v>0</v>
      </c>
      <c r="P97" s="38">
        <f t="shared" ca="1" si="32"/>
        <v>0</v>
      </c>
      <c r="Q97" s="38">
        <f t="shared" ca="1" si="33"/>
        <v>0</v>
      </c>
      <c r="R97" s="28">
        <f t="shared" ca="1" si="34"/>
        <v>-0.57416181746105555</v>
      </c>
    </row>
    <row r="98" spans="1:18">
      <c r="A98" s="89"/>
      <c r="B98" s="89"/>
      <c r="C98" s="89"/>
      <c r="D98" s="90">
        <f t="shared" si="20"/>
        <v>0</v>
      </c>
      <c r="E98" s="90">
        <f t="shared" si="21"/>
        <v>0</v>
      </c>
      <c r="F98" s="38">
        <f t="shared" si="22"/>
        <v>0</v>
      </c>
      <c r="G98" s="38">
        <f t="shared" si="23"/>
        <v>0</v>
      </c>
      <c r="H98" s="38">
        <f t="shared" si="24"/>
        <v>0</v>
      </c>
      <c r="I98" s="38">
        <f t="shared" si="25"/>
        <v>0</v>
      </c>
      <c r="J98" s="38">
        <f t="shared" si="26"/>
        <v>0</v>
      </c>
      <c r="K98" s="38">
        <f t="shared" si="27"/>
        <v>0</v>
      </c>
      <c r="L98" s="38">
        <f t="shared" si="28"/>
        <v>0</v>
      </c>
      <c r="M98" s="38">
        <f t="shared" ca="1" si="29"/>
        <v>0.57416181746105555</v>
      </c>
      <c r="N98" s="38">
        <f t="shared" ca="1" si="30"/>
        <v>0</v>
      </c>
      <c r="O98" s="95">
        <f t="shared" ca="1" si="31"/>
        <v>0</v>
      </c>
      <c r="P98" s="38">
        <f t="shared" ca="1" si="32"/>
        <v>0</v>
      </c>
      <c r="Q98" s="38">
        <f t="shared" ca="1" si="33"/>
        <v>0</v>
      </c>
      <c r="R98" s="28">
        <f t="shared" ca="1" si="34"/>
        <v>-0.57416181746105555</v>
      </c>
    </row>
    <row r="99" spans="1:18">
      <c r="A99" s="89"/>
      <c r="B99" s="89"/>
      <c r="C99" s="89"/>
      <c r="D99" s="90">
        <f t="shared" si="20"/>
        <v>0</v>
      </c>
      <c r="E99" s="90">
        <f t="shared" si="21"/>
        <v>0</v>
      </c>
      <c r="F99" s="38">
        <f t="shared" si="22"/>
        <v>0</v>
      </c>
      <c r="G99" s="38">
        <f t="shared" si="23"/>
        <v>0</v>
      </c>
      <c r="H99" s="38">
        <f t="shared" si="24"/>
        <v>0</v>
      </c>
      <c r="I99" s="38">
        <f t="shared" si="25"/>
        <v>0</v>
      </c>
      <c r="J99" s="38">
        <f t="shared" si="26"/>
        <v>0</v>
      </c>
      <c r="K99" s="38">
        <f t="shared" si="27"/>
        <v>0</v>
      </c>
      <c r="L99" s="38">
        <f t="shared" si="28"/>
        <v>0</v>
      </c>
      <c r="M99" s="38">
        <f t="shared" ca="1" si="29"/>
        <v>0.57416181746105555</v>
      </c>
      <c r="N99" s="38">
        <f t="shared" ca="1" si="30"/>
        <v>0</v>
      </c>
      <c r="O99" s="95">
        <f t="shared" ca="1" si="31"/>
        <v>0</v>
      </c>
      <c r="P99" s="38">
        <f t="shared" ca="1" si="32"/>
        <v>0</v>
      </c>
      <c r="Q99" s="38">
        <f t="shared" ca="1" si="33"/>
        <v>0</v>
      </c>
      <c r="R99" s="28">
        <f t="shared" ca="1" si="34"/>
        <v>-0.57416181746105555</v>
      </c>
    </row>
    <row r="100" spans="1:18">
      <c r="A100" s="89"/>
      <c r="B100" s="89"/>
      <c r="C100" s="89"/>
      <c r="D100" s="90">
        <f t="shared" si="20"/>
        <v>0</v>
      </c>
      <c r="E100" s="90">
        <f t="shared" si="21"/>
        <v>0</v>
      </c>
      <c r="F100" s="38">
        <f t="shared" si="22"/>
        <v>0</v>
      </c>
      <c r="G100" s="38">
        <f t="shared" si="23"/>
        <v>0</v>
      </c>
      <c r="H100" s="38">
        <f t="shared" si="24"/>
        <v>0</v>
      </c>
      <c r="I100" s="38">
        <f t="shared" si="25"/>
        <v>0</v>
      </c>
      <c r="J100" s="38">
        <f t="shared" si="26"/>
        <v>0</v>
      </c>
      <c r="K100" s="38">
        <f t="shared" si="27"/>
        <v>0</v>
      </c>
      <c r="L100" s="38">
        <f t="shared" si="28"/>
        <v>0</v>
      </c>
      <c r="M100" s="38">
        <f t="shared" ca="1" si="29"/>
        <v>0.57416181746105555</v>
      </c>
      <c r="N100" s="38">
        <f t="shared" ca="1" si="30"/>
        <v>0</v>
      </c>
      <c r="O100" s="95">
        <f t="shared" ca="1" si="31"/>
        <v>0</v>
      </c>
      <c r="P100" s="38">
        <f t="shared" ca="1" si="32"/>
        <v>0</v>
      </c>
      <c r="Q100" s="38">
        <f t="shared" ca="1" si="33"/>
        <v>0</v>
      </c>
      <c r="R100" s="28">
        <f t="shared" ca="1" si="34"/>
        <v>-0.57416181746105555</v>
      </c>
    </row>
    <row r="101" spans="1:18">
      <c r="A101" s="89"/>
      <c r="B101" s="89"/>
      <c r="C101" s="89"/>
      <c r="D101" s="90">
        <f t="shared" si="20"/>
        <v>0</v>
      </c>
      <c r="E101" s="90">
        <f t="shared" si="21"/>
        <v>0</v>
      </c>
      <c r="F101" s="38">
        <f t="shared" si="22"/>
        <v>0</v>
      </c>
      <c r="G101" s="38">
        <f t="shared" si="23"/>
        <v>0</v>
      </c>
      <c r="H101" s="38">
        <f t="shared" si="24"/>
        <v>0</v>
      </c>
      <c r="I101" s="38">
        <f t="shared" si="25"/>
        <v>0</v>
      </c>
      <c r="J101" s="38">
        <f t="shared" si="26"/>
        <v>0</v>
      </c>
      <c r="K101" s="38">
        <f t="shared" si="27"/>
        <v>0</v>
      </c>
      <c r="L101" s="38">
        <f t="shared" si="28"/>
        <v>0</v>
      </c>
      <c r="M101" s="38">
        <f t="shared" ca="1" si="29"/>
        <v>0.57416181746105555</v>
      </c>
      <c r="N101" s="38">
        <f t="shared" ca="1" si="30"/>
        <v>0</v>
      </c>
      <c r="O101" s="95">
        <f t="shared" ca="1" si="31"/>
        <v>0</v>
      </c>
      <c r="P101" s="38">
        <f t="shared" ca="1" si="32"/>
        <v>0</v>
      </c>
      <c r="Q101" s="38">
        <f t="shared" ca="1" si="33"/>
        <v>0</v>
      </c>
      <c r="R101" s="28">
        <f t="shared" ca="1" si="34"/>
        <v>-0.57416181746105555</v>
      </c>
    </row>
    <row r="102" spans="1:18">
      <c r="A102" s="89"/>
      <c r="B102" s="89"/>
      <c r="C102" s="89"/>
      <c r="D102" s="90">
        <f t="shared" si="20"/>
        <v>0</v>
      </c>
      <c r="E102" s="90">
        <f t="shared" si="21"/>
        <v>0</v>
      </c>
      <c r="F102" s="38">
        <f t="shared" si="22"/>
        <v>0</v>
      </c>
      <c r="G102" s="38">
        <f t="shared" si="23"/>
        <v>0</v>
      </c>
      <c r="H102" s="38">
        <f t="shared" si="24"/>
        <v>0</v>
      </c>
      <c r="I102" s="38">
        <f t="shared" si="25"/>
        <v>0</v>
      </c>
      <c r="J102" s="38">
        <f t="shared" si="26"/>
        <v>0</v>
      </c>
      <c r="K102" s="38">
        <f t="shared" si="27"/>
        <v>0</v>
      </c>
      <c r="L102" s="38">
        <f t="shared" si="28"/>
        <v>0</v>
      </c>
      <c r="M102" s="38">
        <f t="shared" ca="1" si="29"/>
        <v>0.57416181746105555</v>
      </c>
      <c r="N102" s="38">
        <f t="shared" ca="1" si="30"/>
        <v>0</v>
      </c>
      <c r="O102" s="95">
        <f t="shared" ca="1" si="31"/>
        <v>0</v>
      </c>
      <c r="P102" s="38">
        <f t="shared" ca="1" si="32"/>
        <v>0</v>
      </c>
      <c r="Q102" s="38">
        <f t="shared" ca="1" si="33"/>
        <v>0</v>
      </c>
      <c r="R102" s="28">
        <f t="shared" ca="1" si="34"/>
        <v>-0.57416181746105555</v>
      </c>
    </row>
    <row r="103" spans="1:18">
      <c r="A103" s="89"/>
      <c r="B103" s="89"/>
      <c r="C103" s="89"/>
      <c r="D103" s="90">
        <f t="shared" si="20"/>
        <v>0</v>
      </c>
      <c r="E103" s="90">
        <f t="shared" si="21"/>
        <v>0</v>
      </c>
      <c r="F103" s="38">
        <f t="shared" si="22"/>
        <v>0</v>
      </c>
      <c r="G103" s="38">
        <f t="shared" si="23"/>
        <v>0</v>
      </c>
      <c r="H103" s="38">
        <f t="shared" si="24"/>
        <v>0</v>
      </c>
      <c r="I103" s="38">
        <f t="shared" si="25"/>
        <v>0</v>
      </c>
      <c r="J103" s="38">
        <f t="shared" si="26"/>
        <v>0</v>
      </c>
      <c r="K103" s="38">
        <f t="shared" si="27"/>
        <v>0</v>
      </c>
      <c r="L103" s="38">
        <f t="shared" si="28"/>
        <v>0</v>
      </c>
      <c r="M103" s="38">
        <f t="shared" ca="1" si="29"/>
        <v>0.57416181746105555</v>
      </c>
      <c r="N103" s="38">
        <f t="shared" ca="1" si="30"/>
        <v>0</v>
      </c>
      <c r="O103" s="95">
        <f t="shared" ca="1" si="31"/>
        <v>0</v>
      </c>
      <c r="P103" s="38">
        <f t="shared" ca="1" si="32"/>
        <v>0</v>
      </c>
      <c r="Q103" s="38">
        <f t="shared" ca="1" si="33"/>
        <v>0</v>
      </c>
      <c r="R103" s="28">
        <f t="shared" ca="1" si="34"/>
        <v>-0.57416181746105555</v>
      </c>
    </row>
    <row r="104" spans="1:18">
      <c r="A104" s="89"/>
      <c r="B104" s="89"/>
      <c r="C104" s="89"/>
      <c r="D104" s="90">
        <f t="shared" si="20"/>
        <v>0</v>
      </c>
      <c r="E104" s="90">
        <f t="shared" si="21"/>
        <v>0</v>
      </c>
      <c r="F104" s="38">
        <f t="shared" si="22"/>
        <v>0</v>
      </c>
      <c r="G104" s="38">
        <f t="shared" si="23"/>
        <v>0</v>
      </c>
      <c r="H104" s="38">
        <f t="shared" si="24"/>
        <v>0</v>
      </c>
      <c r="I104" s="38">
        <f t="shared" si="25"/>
        <v>0</v>
      </c>
      <c r="J104" s="38">
        <f t="shared" si="26"/>
        <v>0</v>
      </c>
      <c r="K104" s="38">
        <f t="shared" si="27"/>
        <v>0</v>
      </c>
      <c r="L104" s="38">
        <f t="shared" si="28"/>
        <v>0</v>
      </c>
      <c r="M104" s="38">
        <f t="shared" ca="1" si="29"/>
        <v>0.57416181746105555</v>
      </c>
      <c r="N104" s="38">
        <f t="shared" ca="1" si="30"/>
        <v>0</v>
      </c>
      <c r="O104" s="95">
        <f t="shared" ca="1" si="31"/>
        <v>0</v>
      </c>
      <c r="P104" s="38">
        <f t="shared" ca="1" si="32"/>
        <v>0</v>
      </c>
      <c r="Q104" s="38">
        <f t="shared" ca="1" si="33"/>
        <v>0</v>
      </c>
      <c r="R104" s="28">
        <f t="shared" ca="1" si="34"/>
        <v>-0.57416181746105555</v>
      </c>
    </row>
    <row r="105" spans="1:18">
      <c r="A105" s="89"/>
      <c r="B105" s="89"/>
      <c r="C105" s="89"/>
      <c r="D105" s="90">
        <f t="shared" si="20"/>
        <v>0</v>
      </c>
      <c r="E105" s="90">
        <f t="shared" si="21"/>
        <v>0</v>
      </c>
      <c r="F105" s="38">
        <f t="shared" si="22"/>
        <v>0</v>
      </c>
      <c r="G105" s="38">
        <f t="shared" si="23"/>
        <v>0</v>
      </c>
      <c r="H105" s="38">
        <f t="shared" si="24"/>
        <v>0</v>
      </c>
      <c r="I105" s="38">
        <f t="shared" si="25"/>
        <v>0</v>
      </c>
      <c r="J105" s="38">
        <f t="shared" si="26"/>
        <v>0</v>
      </c>
      <c r="K105" s="38">
        <f t="shared" si="27"/>
        <v>0</v>
      </c>
      <c r="L105" s="38">
        <f t="shared" si="28"/>
        <v>0</v>
      </c>
      <c r="M105" s="38">
        <f t="shared" ca="1" si="29"/>
        <v>0.57416181746105555</v>
      </c>
      <c r="N105" s="38">
        <f t="shared" ca="1" si="30"/>
        <v>0</v>
      </c>
      <c r="O105" s="95">
        <f t="shared" ca="1" si="31"/>
        <v>0</v>
      </c>
      <c r="P105" s="38">
        <f t="shared" ca="1" si="32"/>
        <v>0</v>
      </c>
      <c r="Q105" s="38">
        <f t="shared" ca="1" si="33"/>
        <v>0</v>
      </c>
      <c r="R105" s="28">
        <f t="shared" ca="1" si="34"/>
        <v>-0.57416181746105555</v>
      </c>
    </row>
    <row r="106" spans="1:18">
      <c r="A106" s="89"/>
      <c r="B106" s="89"/>
      <c r="C106" s="89"/>
      <c r="D106" s="90">
        <f t="shared" si="20"/>
        <v>0</v>
      </c>
      <c r="E106" s="90">
        <f t="shared" si="21"/>
        <v>0</v>
      </c>
      <c r="F106" s="38">
        <f t="shared" si="22"/>
        <v>0</v>
      </c>
      <c r="G106" s="38">
        <f t="shared" si="23"/>
        <v>0</v>
      </c>
      <c r="H106" s="38">
        <f t="shared" si="24"/>
        <v>0</v>
      </c>
      <c r="I106" s="38">
        <f t="shared" si="25"/>
        <v>0</v>
      </c>
      <c r="J106" s="38">
        <f t="shared" si="26"/>
        <v>0</v>
      </c>
      <c r="K106" s="38">
        <f t="shared" si="27"/>
        <v>0</v>
      </c>
      <c r="L106" s="38">
        <f t="shared" si="28"/>
        <v>0</v>
      </c>
      <c r="M106" s="38">
        <f t="shared" ca="1" si="29"/>
        <v>0.57416181746105555</v>
      </c>
      <c r="N106" s="38">
        <f t="shared" ca="1" si="30"/>
        <v>0</v>
      </c>
      <c r="O106" s="95">
        <f t="shared" ca="1" si="31"/>
        <v>0</v>
      </c>
      <c r="P106" s="38">
        <f t="shared" ca="1" si="32"/>
        <v>0</v>
      </c>
      <c r="Q106" s="38">
        <f t="shared" ca="1" si="33"/>
        <v>0</v>
      </c>
      <c r="R106" s="28">
        <f t="shared" ca="1" si="34"/>
        <v>-0.57416181746105555</v>
      </c>
    </row>
    <row r="107" spans="1:18">
      <c r="A107" s="89"/>
      <c r="B107" s="89"/>
      <c r="C107" s="89"/>
      <c r="D107" s="90">
        <f t="shared" si="20"/>
        <v>0</v>
      </c>
      <c r="E107" s="90">
        <f t="shared" si="21"/>
        <v>0</v>
      </c>
      <c r="F107" s="38">
        <f t="shared" si="22"/>
        <v>0</v>
      </c>
      <c r="G107" s="38">
        <f t="shared" si="23"/>
        <v>0</v>
      </c>
      <c r="H107" s="38">
        <f t="shared" si="24"/>
        <v>0</v>
      </c>
      <c r="I107" s="38">
        <f t="shared" si="25"/>
        <v>0</v>
      </c>
      <c r="J107" s="38">
        <f t="shared" si="26"/>
        <v>0</v>
      </c>
      <c r="K107" s="38">
        <f t="shared" si="27"/>
        <v>0</v>
      </c>
      <c r="L107" s="38">
        <f t="shared" si="28"/>
        <v>0</v>
      </c>
      <c r="M107" s="38">
        <f t="shared" ca="1" si="29"/>
        <v>0.57416181746105555</v>
      </c>
      <c r="N107" s="38">
        <f t="shared" ca="1" si="30"/>
        <v>0</v>
      </c>
      <c r="O107" s="95">
        <f t="shared" ca="1" si="31"/>
        <v>0</v>
      </c>
      <c r="P107" s="38">
        <f t="shared" ca="1" si="32"/>
        <v>0</v>
      </c>
      <c r="Q107" s="38">
        <f t="shared" ca="1" si="33"/>
        <v>0</v>
      </c>
      <c r="R107" s="28">
        <f t="shared" ca="1" si="34"/>
        <v>-0.57416181746105555</v>
      </c>
    </row>
    <row r="108" spans="1:18">
      <c r="A108" s="89"/>
      <c r="B108" s="89"/>
      <c r="C108" s="89"/>
      <c r="D108" s="90">
        <f t="shared" si="20"/>
        <v>0</v>
      </c>
      <c r="E108" s="90">
        <f t="shared" si="21"/>
        <v>0</v>
      </c>
      <c r="F108" s="38">
        <f t="shared" si="22"/>
        <v>0</v>
      </c>
      <c r="G108" s="38">
        <f t="shared" si="23"/>
        <v>0</v>
      </c>
      <c r="H108" s="38">
        <f t="shared" si="24"/>
        <v>0</v>
      </c>
      <c r="I108" s="38">
        <f t="shared" si="25"/>
        <v>0</v>
      </c>
      <c r="J108" s="38">
        <f t="shared" si="26"/>
        <v>0</v>
      </c>
      <c r="K108" s="38">
        <f t="shared" si="27"/>
        <v>0</v>
      </c>
      <c r="L108" s="38">
        <f t="shared" si="28"/>
        <v>0</v>
      </c>
      <c r="M108" s="38">
        <f t="shared" ca="1" si="29"/>
        <v>0.57416181746105555</v>
      </c>
      <c r="N108" s="38">
        <f t="shared" ca="1" si="30"/>
        <v>0</v>
      </c>
      <c r="O108" s="95">
        <f t="shared" ca="1" si="31"/>
        <v>0</v>
      </c>
      <c r="P108" s="38">
        <f t="shared" ca="1" si="32"/>
        <v>0</v>
      </c>
      <c r="Q108" s="38">
        <f t="shared" ca="1" si="33"/>
        <v>0</v>
      </c>
      <c r="R108" s="28">
        <f t="shared" ca="1" si="34"/>
        <v>-0.57416181746105555</v>
      </c>
    </row>
    <row r="109" spans="1:18">
      <c r="A109" s="89"/>
      <c r="B109" s="89"/>
      <c r="C109" s="89"/>
      <c r="D109" s="90">
        <f t="shared" si="20"/>
        <v>0</v>
      </c>
      <c r="E109" s="90">
        <f t="shared" si="21"/>
        <v>0</v>
      </c>
      <c r="F109" s="38">
        <f t="shared" si="22"/>
        <v>0</v>
      </c>
      <c r="G109" s="38">
        <f t="shared" si="23"/>
        <v>0</v>
      </c>
      <c r="H109" s="38">
        <f t="shared" si="24"/>
        <v>0</v>
      </c>
      <c r="I109" s="38">
        <f t="shared" si="25"/>
        <v>0</v>
      </c>
      <c r="J109" s="38">
        <f t="shared" si="26"/>
        <v>0</v>
      </c>
      <c r="K109" s="38">
        <f t="shared" si="27"/>
        <v>0</v>
      </c>
      <c r="L109" s="38">
        <f t="shared" si="28"/>
        <v>0</v>
      </c>
      <c r="M109" s="38">
        <f t="shared" ca="1" si="29"/>
        <v>0.57416181746105555</v>
      </c>
      <c r="N109" s="38">
        <f t="shared" ca="1" si="30"/>
        <v>0</v>
      </c>
      <c r="O109" s="95">
        <f t="shared" ca="1" si="31"/>
        <v>0</v>
      </c>
      <c r="P109" s="38">
        <f t="shared" ca="1" si="32"/>
        <v>0</v>
      </c>
      <c r="Q109" s="38">
        <f t="shared" ca="1" si="33"/>
        <v>0</v>
      </c>
      <c r="R109" s="28">
        <f t="shared" ca="1" si="34"/>
        <v>-0.57416181746105555</v>
      </c>
    </row>
    <row r="110" spans="1:18">
      <c r="A110" s="89"/>
      <c r="B110" s="89"/>
      <c r="C110" s="89"/>
      <c r="D110" s="90">
        <f t="shared" si="20"/>
        <v>0</v>
      </c>
      <c r="E110" s="90">
        <f t="shared" si="21"/>
        <v>0</v>
      </c>
      <c r="F110" s="38">
        <f t="shared" si="22"/>
        <v>0</v>
      </c>
      <c r="G110" s="38">
        <f t="shared" si="23"/>
        <v>0</v>
      </c>
      <c r="H110" s="38">
        <f t="shared" si="24"/>
        <v>0</v>
      </c>
      <c r="I110" s="38">
        <f t="shared" si="25"/>
        <v>0</v>
      </c>
      <c r="J110" s="38">
        <f t="shared" si="26"/>
        <v>0</v>
      </c>
      <c r="K110" s="38">
        <f t="shared" si="27"/>
        <v>0</v>
      </c>
      <c r="L110" s="38">
        <f t="shared" si="28"/>
        <v>0</v>
      </c>
      <c r="M110" s="38">
        <f t="shared" ca="1" si="29"/>
        <v>0.57416181746105555</v>
      </c>
      <c r="N110" s="38">
        <f t="shared" ca="1" si="30"/>
        <v>0</v>
      </c>
      <c r="O110" s="95">
        <f t="shared" ca="1" si="31"/>
        <v>0</v>
      </c>
      <c r="P110" s="38">
        <f t="shared" ca="1" si="32"/>
        <v>0</v>
      </c>
      <c r="Q110" s="38">
        <f t="shared" ca="1" si="33"/>
        <v>0</v>
      </c>
      <c r="R110" s="28">
        <f t="shared" ca="1" si="34"/>
        <v>-0.57416181746105555</v>
      </c>
    </row>
    <row r="111" spans="1:18">
      <c r="A111" s="89"/>
      <c r="B111" s="89"/>
      <c r="C111" s="89"/>
      <c r="D111" s="90">
        <f t="shared" si="20"/>
        <v>0</v>
      </c>
      <c r="E111" s="90">
        <f t="shared" si="21"/>
        <v>0</v>
      </c>
      <c r="F111" s="38">
        <f t="shared" si="22"/>
        <v>0</v>
      </c>
      <c r="G111" s="38">
        <f t="shared" si="23"/>
        <v>0</v>
      </c>
      <c r="H111" s="38">
        <f t="shared" si="24"/>
        <v>0</v>
      </c>
      <c r="I111" s="38">
        <f t="shared" si="25"/>
        <v>0</v>
      </c>
      <c r="J111" s="38">
        <f t="shared" si="26"/>
        <v>0</v>
      </c>
      <c r="K111" s="38">
        <f t="shared" si="27"/>
        <v>0</v>
      </c>
      <c r="L111" s="38">
        <f t="shared" si="28"/>
        <v>0</v>
      </c>
      <c r="M111" s="38">
        <f t="shared" ca="1" si="29"/>
        <v>0.57416181746105555</v>
      </c>
      <c r="N111" s="38">
        <f t="shared" ca="1" si="30"/>
        <v>0</v>
      </c>
      <c r="O111" s="95">
        <f t="shared" ca="1" si="31"/>
        <v>0</v>
      </c>
      <c r="P111" s="38">
        <f t="shared" ca="1" si="32"/>
        <v>0</v>
      </c>
      <c r="Q111" s="38">
        <f t="shared" ca="1" si="33"/>
        <v>0</v>
      </c>
      <c r="R111" s="28">
        <f t="shared" ca="1" si="34"/>
        <v>-0.57416181746105555</v>
      </c>
    </row>
    <row r="112" spans="1:18">
      <c r="A112" s="89"/>
      <c r="B112" s="89"/>
      <c r="C112" s="89"/>
      <c r="D112" s="90">
        <f t="shared" si="20"/>
        <v>0</v>
      </c>
      <c r="E112" s="90">
        <f t="shared" si="21"/>
        <v>0</v>
      </c>
      <c r="F112" s="38">
        <f t="shared" si="22"/>
        <v>0</v>
      </c>
      <c r="G112" s="38">
        <f t="shared" si="23"/>
        <v>0</v>
      </c>
      <c r="H112" s="38">
        <f t="shared" si="24"/>
        <v>0</v>
      </c>
      <c r="I112" s="38">
        <f t="shared" si="25"/>
        <v>0</v>
      </c>
      <c r="J112" s="38">
        <f t="shared" si="26"/>
        <v>0</v>
      </c>
      <c r="K112" s="38">
        <f t="shared" si="27"/>
        <v>0</v>
      </c>
      <c r="L112" s="38">
        <f t="shared" si="28"/>
        <v>0</v>
      </c>
      <c r="M112" s="38">
        <f t="shared" ca="1" si="29"/>
        <v>0.57416181746105555</v>
      </c>
      <c r="N112" s="38">
        <f t="shared" ca="1" si="30"/>
        <v>0</v>
      </c>
      <c r="O112" s="95">
        <f t="shared" ca="1" si="31"/>
        <v>0</v>
      </c>
      <c r="P112" s="38">
        <f t="shared" ca="1" si="32"/>
        <v>0</v>
      </c>
      <c r="Q112" s="38">
        <f t="shared" ca="1" si="33"/>
        <v>0</v>
      </c>
      <c r="R112" s="28">
        <f t="shared" ca="1" si="34"/>
        <v>-0.57416181746105555</v>
      </c>
    </row>
    <row r="113" spans="1:18">
      <c r="A113" s="89"/>
      <c r="B113" s="89"/>
      <c r="C113" s="89"/>
      <c r="D113" s="90">
        <f t="shared" si="20"/>
        <v>0</v>
      </c>
      <c r="E113" s="90">
        <f t="shared" si="21"/>
        <v>0</v>
      </c>
      <c r="F113" s="38">
        <f t="shared" si="22"/>
        <v>0</v>
      </c>
      <c r="G113" s="38">
        <f t="shared" si="23"/>
        <v>0</v>
      </c>
      <c r="H113" s="38">
        <f t="shared" si="24"/>
        <v>0</v>
      </c>
      <c r="I113" s="38">
        <f t="shared" si="25"/>
        <v>0</v>
      </c>
      <c r="J113" s="38">
        <f t="shared" si="26"/>
        <v>0</v>
      </c>
      <c r="K113" s="38">
        <f t="shared" si="27"/>
        <v>0</v>
      </c>
      <c r="L113" s="38">
        <f t="shared" si="28"/>
        <v>0</v>
      </c>
      <c r="M113" s="38">
        <f t="shared" ca="1" si="29"/>
        <v>0.57416181746105555</v>
      </c>
      <c r="N113" s="38">
        <f t="shared" ca="1" si="30"/>
        <v>0</v>
      </c>
      <c r="O113" s="95">
        <f t="shared" ca="1" si="31"/>
        <v>0</v>
      </c>
      <c r="P113" s="38">
        <f t="shared" ca="1" si="32"/>
        <v>0</v>
      </c>
      <c r="Q113" s="38">
        <f t="shared" ca="1" si="33"/>
        <v>0</v>
      </c>
      <c r="R113" s="28">
        <f t="shared" ca="1" si="34"/>
        <v>-0.57416181746105555</v>
      </c>
    </row>
    <row r="114" spans="1:18">
      <c r="A114" s="89"/>
      <c r="B114" s="89"/>
      <c r="C114" s="89"/>
      <c r="D114" s="90">
        <f t="shared" si="20"/>
        <v>0</v>
      </c>
      <c r="E114" s="90">
        <f t="shared" si="21"/>
        <v>0</v>
      </c>
      <c r="F114" s="38">
        <f t="shared" si="22"/>
        <v>0</v>
      </c>
      <c r="G114" s="38">
        <f t="shared" si="23"/>
        <v>0</v>
      </c>
      <c r="H114" s="38">
        <f t="shared" si="24"/>
        <v>0</v>
      </c>
      <c r="I114" s="38">
        <f t="shared" si="25"/>
        <v>0</v>
      </c>
      <c r="J114" s="38">
        <f t="shared" si="26"/>
        <v>0</v>
      </c>
      <c r="K114" s="38">
        <f t="shared" si="27"/>
        <v>0</v>
      </c>
      <c r="L114" s="38">
        <f t="shared" si="28"/>
        <v>0</v>
      </c>
      <c r="M114" s="38">
        <f t="shared" ca="1" si="29"/>
        <v>0.57416181746105555</v>
      </c>
      <c r="N114" s="38">
        <f t="shared" ca="1" si="30"/>
        <v>0</v>
      </c>
      <c r="O114" s="95">
        <f t="shared" ca="1" si="31"/>
        <v>0</v>
      </c>
      <c r="P114" s="38">
        <f t="shared" ca="1" si="32"/>
        <v>0</v>
      </c>
      <c r="Q114" s="38">
        <f t="shared" ca="1" si="33"/>
        <v>0</v>
      </c>
      <c r="R114" s="28">
        <f t="shared" ca="1" si="34"/>
        <v>-0.57416181746105555</v>
      </c>
    </row>
    <row r="115" spans="1:18">
      <c r="A115" s="89"/>
      <c r="B115" s="89"/>
      <c r="C115" s="89"/>
      <c r="D115" s="90">
        <f t="shared" si="20"/>
        <v>0</v>
      </c>
      <c r="E115" s="90">
        <f t="shared" si="21"/>
        <v>0</v>
      </c>
      <c r="F115" s="38">
        <f t="shared" si="22"/>
        <v>0</v>
      </c>
      <c r="G115" s="38">
        <f t="shared" si="23"/>
        <v>0</v>
      </c>
      <c r="H115" s="38">
        <f t="shared" si="24"/>
        <v>0</v>
      </c>
      <c r="I115" s="38">
        <f t="shared" si="25"/>
        <v>0</v>
      </c>
      <c r="J115" s="38">
        <f t="shared" si="26"/>
        <v>0</v>
      </c>
      <c r="K115" s="38">
        <f t="shared" si="27"/>
        <v>0</v>
      </c>
      <c r="L115" s="38">
        <f t="shared" si="28"/>
        <v>0</v>
      </c>
      <c r="M115" s="38">
        <f t="shared" ca="1" si="29"/>
        <v>0.57416181746105555</v>
      </c>
      <c r="N115" s="38">
        <f t="shared" ca="1" si="30"/>
        <v>0</v>
      </c>
      <c r="O115" s="95">
        <f t="shared" ca="1" si="31"/>
        <v>0</v>
      </c>
      <c r="P115" s="38">
        <f t="shared" ca="1" si="32"/>
        <v>0</v>
      </c>
      <c r="Q115" s="38">
        <f t="shared" ca="1" si="33"/>
        <v>0</v>
      </c>
      <c r="R115" s="28">
        <f t="shared" ca="1" si="34"/>
        <v>-0.57416181746105555</v>
      </c>
    </row>
    <row r="116" spans="1:18">
      <c r="A116" s="89"/>
      <c r="B116" s="89"/>
      <c r="C116" s="89"/>
      <c r="D116" s="90">
        <f t="shared" si="20"/>
        <v>0</v>
      </c>
      <c r="E116" s="90">
        <f t="shared" si="21"/>
        <v>0</v>
      </c>
      <c r="F116" s="38">
        <f t="shared" si="22"/>
        <v>0</v>
      </c>
      <c r="G116" s="38">
        <f t="shared" si="23"/>
        <v>0</v>
      </c>
      <c r="H116" s="38">
        <f t="shared" si="24"/>
        <v>0</v>
      </c>
      <c r="I116" s="38">
        <f t="shared" si="25"/>
        <v>0</v>
      </c>
      <c r="J116" s="38">
        <f t="shared" si="26"/>
        <v>0</v>
      </c>
      <c r="K116" s="38">
        <f t="shared" si="27"/>
        <v>0</v>
      </c>
      <c r="L116" s="38">
        <f t="shared" si="28"/>
        <v>0</v>
      </c>
      <c r="M116" s="38">
        <f t="shared" ca="1" si="29"/>
        <v>0.57416181746105555</v>
      </c>
      <c r="N116" s="38">
        <f t="shared" ca="1" si="30"/>
        <v>0</v>
      </c>
      <c r="O116" s="95">
        <f t="shared" ca="1" si="31"/>
        <v>0</v>
      </c>
      <c r="P116" s="38">
        <f t="shared" ca="1" si="32"/>
        <v>0</v>
      </c>
      <c r="Q116" s="38">
        <f t="shared" ca="1" si="33"/>
        <v>0</v>
      </c>
      <c r="R116" s="28">
        <f t="shared" ca="1" si="34"/>
        <v>-0.57416181746105555</v>
      </c>
    </row>
    <row r="117" spans="1:18">
      <c r="A117" s="89"/>
      <c r="B117" s="89"/>
      <c r="C117" s="89"/>
      <c r="D117" s="90">
        <f t="shared" si="20"/>
        <v>0</v>
      </c>
      <c r="E117" s="90">
        <f t="shared" si="21"/>
        <v>0</v>
      </c>
      <c r="F117" s="38">
        <f t="shared" si="22"/>
        <v>0</v>
      </c>
      <c r="G117" s="38">
        <f t="shared" si="23"/>
        <v>0</v>
      </c>
      <c r="H117" s="38">
        <f t="shared" si="24"/>
        <v>0</v>
      </c>
      <c r="I117" s="38">
        <f t="shared" si="25"/>
        <v>0</v>
      </c>
      <c r="J117" s="38">
        <f t="shared" si="26"/>
        <v>0</v>
      </c>
      <c r="K117" s="38">
        <f t="shared" si="27"/>
        <v>0</v>
      </c>
      <c r="L117" s="38">
        <f t="shared" si="28"/>
        <v>0</v>
      </c>
      <c r="M117" s="38">
        <f t="shared" ca="1" si="29"/>
        <v>0.57416181746105555</v>
      </c>
      <c r="N117" s="38">
        <f t="shared" ca="1" si="30"/>
        <v>0</v>
      </c>
      <c r="O117" s="95">
        <f t="shared" ca="1" si="31"/>
        <v>0</v>
      </c>
      <c r="P117" s="38">
        <f t="shared" ca="1" si="32"/>
        <v>0</v>
      </c>
      <c r="Q117" s="38">
        <f t="shared" ca="1" si="33"/>
        <v>0</v>
      </c>
      <c r="R117" s="28">
        <f t="shared" ca="1" si="34"/>
        <v>-0.57416181746105555</v>
      </c>
    </row>
    <row r="118" spans="1:18">
      <c r="A118" s="89"/>
      <c r="B118" s="89"/>
      <c r="C118" s="89"/>
      <c r="D118" s="90">
        <f t="shared" si="20"/>
        <v>0</v>
      </c>
      <c r="E118" s="90">
        <f t="shared" si="21"/>
        <v>0</v>
      </c>
      <c r="F118" s="38">
        <f t="shared" si="22"/>
        <v>0</v>
      </c>
      <c r="G118" s="38">
        <f t="shared" si="23"/>
        <v>0</v>
      </c>
      <c r="H118" s="38">
        <f t="shared" si="24"/>
        <v>0</v>
      </c>
      <c r="I118" s="38">
        <f t="shared" si="25"/>
        <v>0</v>
      </c>
      <c r="J118" s="38">
        <f t="shared" si="26"/>
        <v>0</v>
      </c>
      <c r="K118" s="38">
        <f t="shared" si="27"/>
        <v>0</v>
      </c>
      <c r="L118" s="38">
        <f t="shared" si="28"/>
        <v>0</v>
      </c>
      <c r="M118" s="38">
        <f t="shared" ca="1" si="29"/>
        <v>0.57416181746105555</v>
      </c>
      <c r="N118" s="38">
        <f t="shared" ca="1" si="30"/>
        <v>0</v>
      </c>
      <c r="O118" s="95">
        <f t="shared" ca="1" si="31"/>
        <v>0</v>
      </c>
      <c r="P118" s="38">
        <f t="shared" ca="1" si="32"/>
        <v>0</v>
      </c>
      <c r="Q118" s="38">
        <f t="shared" ca="1" si="33"/>
        <v>0</v>
      </c>
      <c r="R118" s="28">
        <f t="shared" ca="1" si="34"/>
        <v>-0.57416181746105555</v>
      </c>
    </row>
    <row r="119" spans="1:18">
      <c r="A119" s="89"/>
      <c r="B119" s="89"/>
      <c r="C119" s="89"/>
      <c r="D119" s="90">
        <f t="shared" si="20"/>
        <v>0</v>
      </c>
      <c r="E119" s="90">
        <f t="shared" si="21"/>
        <v>0</v>
      </c>
      <c r="F119" s="38">
        <f t="shared" si="22"/>
        <v>0</v>
      </c>
      <c r="G119" s="38">
        <f t="shared" si="23"/>
        <v>0</v>
      </c>
      <c r="H119" s="38">
        <f t="shared" si="24"/>
        <v>0</v>
      </c>
      <c r="I119" s="38">
        <f t="shared" si="25"/>
        <v>0</v>
      </c>
      <c r="J119" s="38">
        <f t="shared" si="26"/>
        <v>0</v>
      </c>
      <c r="K119" s="38">
        <f t="shared" si="27"/>
        <v>0</v>
      </c>
      <c r="L119" s="38">
        <f t="shared" si="28"/>
        <v>0</v>
      </c>
      <c r="M119" s="38">
        <f t="shared" ca="1" si="29"/>
        <v>0.57416181746105555</v>
      </c>
      <c r="N119" s="38">
        <f t="shared" ca="1" si="30"/>
        <v>0</v>
      </c>
      <c r="O119" s="95">
        <f t="shared" ca="1" si="31"/>
        <v>0</v>
      </c>
      <c r="P119" s="38">
        <f t="shared" ca="1" si="32"/>
        <v>0</v>
      </c>
      <c r="Q119" s="38">
        <f t="shared" ca="1" si="33"/>
        <v>0</v>
      </c>
      <c r="R119" s="28">
        <f t="shared" ca="1" si="34"/>
        <v>-0.57416181746105555</v>
      </c>
    </row>
    <row r="120" spans="1:18">
      <c r="A120" s="89"/>
      <c r="B120" s="89"/>
      <c r="C120" s="89"/>
      <c r="D120" s="90">
        <f t="shared" si="20"/>
        <v>0</v>
      </c>
      <c r="E120" s="90">
        <f t="shared" si="21"/>
        <v>0</v>
      </c>
      <c r="F120" s="38">
        <f t="shared" si="22"/>
        <v>0</v>
      </c>
      <c r="G120" s="38">
        <f t="shared" si="23"/>
        <v>0</v>
      </c>
      <c r="H120" s="38">
        <f t="shared" si="24"/>
        <v>0</v>
      </c>
      <c r="I120" s="38">
        <f t="shared" si="25"/>
        <v>0</v>
      </c>
      <c r="J120" s="38">
        <f t="shared" si="26"/>
        <v>0</v>
      </c>
      <c r="K120" s="38">
        <f t="shared" si="27"/>
        <v>0</v>
      </c>
      <c r="L120" s="38">
        <f t="shared" si="28"/>
        <v>0</v>
      </c>
      <c r="M120" s="38">
        <f t="shared" ca="1" si="29"/>
        <v>0.57416181746105555</v>
      </c>
      <c r="N120" s="38">
        <f t="shared" ca="1" si="30"/>
        <v>0</v>
      </c>
      <c r="O120" s="95">
        <f t="shared" ca="1" si="31"/>
        <v>0</v>
      </c>
      <c r="P120" s="38">
        <f t="shared" ca="1" si="32"/>
        <v>0</v>
      </c>
      <c r="Q120" s="38">
        <f t="shared" ca="1" si="33"/>
        <v>0</v>
      </c>
      <c r="R120" s="28">
        <f t="shared" ca="1" si="34"/>
        <v>-0.57416181746105555</v>
      </c>
    </row>
    <row r="121" spans="1:18">
      <c r="A121" s="89"/>
      <c r="B121" s="89"/>
      <c r="C121" s="89"/>
      <c r="D121" s="90">
        <f t="shared" si="20"/>
        <v>0</v>
      </c>
      <c r="E121" s="90">
        <f t="shared" si="21"/>
        <v>0</v>
      </c>
      <c r="F121" s="38">
        <f t="shared" si="22"/>
        <v>0</v>
      </c>
      <c r="G121" s="38">
        <f t="shared" si="23"/>
        <v>0</v>
      </c>
      <c r="H121" s="38">
        <f t="shared" si="24"/>
        <v>0</v>
      </c>
      <c r="I121" s="38">
        <f t="shared" si="25"/>
        <v>0</v>
      </c>
      <c r="J121" s="38">
        <f t="shared" si="26"/>
        <v>0</v>
      </c>
      <c r="K121" s="38">
        <f t="shared" si="27"/>
        <v>0</v>
      </c>
      <c r="L121" s="38">
        <f t="shared" si="28"/>
        <v>0</v>
      </c>
      <c r="M121" s="38">
        <f t="shared" ca="1" si="29"/>
        <v>0.57416181746105555</v>
      </c>
      <c r="N121" s="38">
        <f t="shared" ca="1" si="30"/>
        <v>0</v>
      </c>
      <c r="O121" s="95">
        <f t="shared" ca="1" si="31"/>
        <v>0</v>
      </c>
      <c r="P121" s="38">
        <f t="shared" ca="1" si="32"/>
        <v>0</v>
      </c>
      <c r="Q121" s="38">
        <f t="shared" ca="1" si="33"/>
        <v>0</v>
      </c>
      <c r="R121" s="28">
        <f t="shared" ca="1" si="34"/>
        <v>-0.57416181746105555</v>
      </c>
    </row>
    <row r="122" spans="1:18">
      <c r="A122" s="89"/>
      <c r="B122" s="89"/>
      <c r="C122" s="89"/>
      <c r="D122" s="90">
        <f t="shared" si="20"/>
        <v>0</v>
      </c>
      <c r="E122" s="90">
        <f t="shared" si="21"/>
        <v>0</v>
      </c>
      <c r="F122" s="38">
        <f t="shared" si="22"/>
        <v>0</v>
      </c>
      <c r="G122" s="38">
        <f t="shared" si="23"/>
        <v>0</v>
      </c>
      <c r="H122" s="38">
        <f t="shared" si="24"/>
        <v>0</v>
      </c>
      <c r="I122" s="38">
        <f t="shared" si="25"/>
        <v>0</v>
      </c>
      <c r="J122" s="38">
        <f t="shared" si="26"/>
        <v>0</v>
      </c>
      <c r="K122" s="38">
        <f t="shared" si="27"/>
        <v>0</v>
      </c>
      <c r="L122" s="38">
        <f t="shared" si="28"/>
        <v>0</v>
      </c>
      <c r="M122" s="38">
        <f t="shared" ca="1" si="29"/>
        <v>0.57416181746105555</v>
      </c>
      <c r="N122" s="38">
        <f t="shared" ca="1" si="30"/>
        <v>0</v>
      </c>
      <c r="O122" s="95">
        <f t="shared" ca="1" si="31"/>
        <v>0</v>
      </c>
      <c r="P122" s="38">
        <f t="shared" ca="1" si="32"/>
        <v>0</v>
      </c>
      <c r="Q122" s="38">
        <f t="shared" ca="1" si="33"/>
        <v>0</v>
      </c>
      <c r="R122" s="28">
        <f t="shared" ca="1" si="34"/>
        <v>-0.57416181746105555</v>
      </c>
    </row>
    <row r="123" spans="1:18">
      <c r="A123" s="89"/>
      <c r="B123" s="89"/>
      <c r="C123" s="89"/>
      <c r="D123" s="90">
        <f t="shared" si="20"/>
        <v>0</v>
      </c>
      <c r="E123" s="90">
        <f t="shared" si="21"/>
        <v>0</v>
      </c>
      <c r="F123" s="38">
        <f t="shared" si="22"/>
        <v>0</v>
      </c>
      <c r="G123" s="38">
        <f t="shared" si="23"/>
        <v>0</v>
      </c>
      <c r="H123" s="38">
        <f t="shared" si="24"/>
        <v>0</v>
      </c>
      <c r="I123" s="38">
        <f t="shared" si="25"/>
        <v>0</v>
      </c>
      <c r="J123" s="38">
        <f t="shared" si="26"/>
        <v>0</v>
      </c>
      <c r="K123" s="38">
        <f t="shared" si="27"/>
        <v>0</v>
      </c>
      <c r="L123" s="38">
        <f t="shared" si="28"/>
        <v>0</v>
      </c>
      <c r="M123" s="38">
        <f t="shared" ca="1" si="29"/>
        <v>0.57416181746105555</v>
      </c>
      <c r="N123" s="38">
        <f t="shared" ca="1" si="30"/>
        <v>0</v>
      </c>
      <c r="O123" s="95">
        <f t="shared" ca="1" si="31"/>
        <v>0</v>
      </c>
      <c r="P123" s="38">
        <f t="shared" ca="1" si="32"/>
        <v>0</v>
      </c>
      <c r="Q123" s="38">
        <f t="shared" ca="1" si="33"/>
        <v>0</v>
      </c>
      <c r="R123" s="28">
        <f t="shared" ca="1" si="34"/>
        <v>-0.57416181746105555</v>
      </c>
    </row>
    <row r="124" spans="1:18">
      <c r="A124" s="89"/>
      <c r="B124" s="89"/>
      <c r="C124" s="89"/>
      <c r="D124" s="90">
        <f t="shared" si="20"/>
        <v>0</v>
      </c>
      <c r="E124" s="90">
        <f t="shared" si="21"/>
        <v>0</v>
      </c>
      <c r="F124" s="38">
        <f t="shared" si="22"/>
        <v>0</v>
      </c>
      <c r="G124" s="38">
        <f t="shared" si="23"/>
        <v>0</v>
      </c>
      <c r="H124" s="38">
        <f t="shared" si="24"/>
        <v>0</v>
      </c>
      <c r="I124" s="38">
        <f t="shared" si="25"/>
        <v>0</v>
      </c>
      <c r="J124" s="38">
        <f t="shared" si="26"/>
        <v>0</v>
      </c>
      <c r="K124" s="38">
        <f t="shared" si="27"/>
        <v>0</v>
      </c>
      <c r="L124" s="38">
        <f t="shared" si="28"/>
        <v>0</v>
      </c>
      <c r="M124" s="38">
        <f t="shared" ca="1" si="29"/>
        <v>0.57416181746105555</v>
      </c>
      <c r="N124" s="38">
        <f t="shared" ca="1" si="30"/>
        <v>0</v>
      </c>
      <c r="O124" s="95">
        <f t="shared" ca="1" si="31"/>
        <v>0</v>
      </c>
      <c r="P124" s="38">
        <f t="shared" ca="1" si="32"/>
        <v>0</v>
      </c>
      <c r="Q124" s="38">
        <f t="shared" ca="1" si="33"/>
        <v>0</v>
      </c>
      <c r="R124" s="28">
        <f t="shared" ca="1" si="34"/>
        <v>-0.57416181746105555</v>
      </c>
    </row>
    <row r="125" spans="1:18">
      <c r="A125" s="89"/>
      <c r="B125" s="89"/>
      <c r="C125" s="89"/>
      <c r="D125" s="90">
        <f t="shared" si="20"/>
        <v>0</v>
      </c>
      <c r="E125" s="90">
        <f t="shared" si="21"/>
        <v>0</v>
      </c>
      <c r="F125" s="38">
        <f t="shared" si="22"/>
        <v>0</v>
      </c>
      <c r="G125" s="38">
        <f t="shared" si="23"/>
        <v>0</v>
      </c>
      <c r="H125" s="38">
        <f t="shared" si="24"/>
        <v>0</v>
      </c>
      <c r="I125" s="38">
        <f t="shared" si="25"/>
        <v>0</v>
      </c>
      <c r="J125" s="38">
        <f t="shared" si="26"/>
        <v>0</v>
      </c>
      <c r="K125" s="38">
        <f t="shared" si="27"/>
        <v>0</v>
      </c>
      <c r="L125" s="38">
        <f t="shared" si="28"/>
        <v>0</v>
      </c>
      <c r="M125" s="38">
        <f t="shared" ca="1" si="29"/>
        <v>0.57416181746105555</v>
      </c>
      <c r="N125" s="38">
        <f t="shared" ca="1" si="30"/>
        <v>0</v>
      </c>
      <c r="O125" s="95">
        <f t="shared" ca="1" si="31"/>
        <v>0</v>
      </c>
      <c r="P125" s="38">
        <f t="shared" ca="1" si="32"/>
        <v>0</v>
      </c>
      <c r="Q125" s="38">
        <f t="shared" ca="1" si="33"/>
        <v>0</v>
      </c>
      <c r="R125" s="28">
        <f t="shared" ca="1" si="34"/>
        <v>-0.57416181746105555</v>
      </c>
    </row>
    <row r="126" spans="1:18">
      <c r="A126" s="89"/>
      <c r="B126" s="89"/>
      <c r="C126" s="89"/>
      <c r="D126" s="90">
        <f t="shared" si="20"/>
        <v>0</v>
      </c>
      <c r="E126" s="90">
        <f t="shared" si="21"/>
        <v>0</v>
      </c>
      <c r="F126" s="38">
        <f t="shared" si="22"/>
        <v>0</v>
      </c>
      <c r="G126" s="38">
        <f t="shared" si="23"/>
        <v>0</v>
      </c>
      <c r="H126" s="38">
        <f t="shared" si="24"/>
        <v>0</v>
      </c>
      <c r="I126" s="38">
        <f t="shared" si="25"/>
        <v>0</v>
      </c>
      <c r="J126" s="38">
        <f t="shared" si="26"/>
        <v>0</v>
      </c>
      <c r="K126" s="38">
        <f t="shared" si="27"/>
        <v>0</v>
      </c>
      <c r="L126" s="38">
        <f t="shared" si="28"/>
        <v>0</v>
      </c>
      <c r="M126" s="38">
        <f t="shared" ca="1" si="29"/>
        <v>0.57416181746105555</v>
      </c>
      <c r="N126" s="38">
        <f t="shared" ca="1" si="30"/>
        <v>0</v>
      </c>
      <c r="O126" s="95">
        <f t="shared" ca="1" si="31"/>
        <v>0</v>
      </c>
      <c r="P126" s="38">
        <f t="shared" ca="1" si="32"/>
        <v>0</v>
      </c>
      <c r="Q126" s="38">
        <f t="shared" ca="1" si="33"/>
        <v>0</v>
      </c>
      <c r="R126" s="28">
        <f t="shared" ca="1" si="34"/>
        <v>-0.57416181746105555</v>
      </c>
    </row>
    <row r="127" spans="1:18">
      <c r="A127" s="89"/>
      <c r="B127" s="89"/>
      <c r="C127" s="89"/>
      <c r="D127" s="90">
        <f t="shared" si="20"/>
        <v>0</v>
      </c>
      <c r="E127" s="90">
        <f t="shared" si="21"/>
        <v>0</v>
      </c>
      <c r="F127" s="38">
        <f t="shared" si="22"/>
        <v>0</v>
      </c>
      <c r="G127" s="38">
        <f t="shared" si="23"/>
        <v>0</v>
      </c>
      <c r="H127" s="38">
        <f t="shared" si="24"/>
        <v>0</v>
      </c>
      <c r="I127" s="38">
        <f t="shared" si="25"/>
        <v>0</v>
      </c>
      <c r="J127" s="38">
        <f t="shared" si="26"/>
        <v>0</v>
      </c>
      <c r="K127" s="38">
        <f t="shared" si="27"/>
        <v>0</v>
      </c>
      <c r="L127" s="38">
        <f t="shared" si="28"/>
        <v>0</v>
      </c>
      <c r="M127" s="38">
        <f t="shared" ca="1" si="29"/>
        <v>0.57416181746105555</v>
      </c>
      <c r="N127" s="38">
        <f t="shared" ca="1" si="30"/>
        <v>0</v>
      </c>
      <c r="O127" s="95">
        <f t="shared" ca="1" si="31"/>
        <v>0</v>
      </c>
      <c r="P127" s="38">
        <f t="shared" ca="1" si="32"/>
        <v>0</v>
      </c>
      <c r="Q127" s="38">
        <f t="shared" ca="1" si="33"/>
        <v>0</v>
      </c>
      <c r="R127" s="28">
        <f t="shared" ca="1" si="34"/>
        <v>-0.57416181746105555</v>
      </c>
    </row>
    <row r="128" spans="1:18">
      <c r="A128" s="89"/>
      <c r="B128" s="89"/>
      <c r="C128" s="89"/>
      <c r="D128" s="90">
        <f t="shared" si="20"/>
        <v>0</v>
      </c>
      <c r="E128" s="90">
        <f t="shared" si="21"/>
        <v>0</v>
      </c>
      <c r="F128" s="38">
        <f t="shared" si="22"/>
        <v>0</v>
      </c>
      <c r="G128" s="38">
        <f t="shared" si="23"/>
        <v>0</v>
      </c>
      <c r="H128" s="38">
        <f t="shared" si="24"/>
        <v>0</v>
      </c>
      <c r="I128" s="38">
        <f t="shared" si="25"/>
        <v>0</v>
      </c>
      <c r="J128" s="38">
        <f t="shared" si="26"/>
        <v>0</v>
      </c>
      <c r="K128" s="38">
        <f t="shared" si="27"/>
        <v>0</v>
      </c>
      <c r="L128" s="38">
        <f t="shared" si="28"/>
        <v>0</v>
      </c>
      <c r="M128" s="38">
        <f t="shared" ca="1" si="29"/>
        <v>0.57416181746105555</v>
      </c>
      <c r="N128" s="38">
        <f t="shared" ca="1" si="30"/>
        <v>0</v>
      </c>
      <c r="O128" s="95">
        <f t="shared" ca="1" si="31"/>
        <v>0</v>
      </c>
      <c r="P128" s="38">
        <f t="shared" ca="1" si="32"/>
        <v>0</v>
      </c>
      <c r="Q128" s="38">
        <f t="shared" ca="1" si="33"/>
        <v>0</v>
      </c>
      <c r="R128" s="28">
        <f t="shared" ca="1" si="34"/>
        <v>-0.57416181746105555</v>
      </c>
    </row>
    <row r="129" spans="1:18">
      <c r="A129" s="89"/>
      <c r="B129" s="89"/>
      <c r="C129" s="89"/>
      <c r="D129" s="90">
        <f t="shared" si="20"/>
        <v>0</v>
      </c>
      <c r="E129" s="90">
        <f t="shared" si="21"/>
        <v>0</v>
      </c>
      <c r="F129" s="38">
        <f t="shared" si="22"/>
        <v>0</v>
      </c>
      <c r="G129" s="38">
        <f t="shared" si="23"/>
        <v>0</v>
      </c>
      <c r="H129" s="38">
        <f t="shared" si="24"/>
        <v>0</v>
      </c>
      <c r="I129" s="38">
        <f t="shared" si="25"/>
        <v>0</v>
      </c>
      <c r="J129" s="38">
        <f t="shared" si="26"/>
        <v>0</v>
      </c>
      <c r="K129" s="38">
        <f t="shared" si="27"/>
        <v>0</v>
      </c>
      <c r="L129" s="38">
        <f t="shared" si="28"/>
        <v>0</v>
      </c>
      <c r="M129" s="38">
        <f t="shared" ca="1" si="29"/>
        <v>0.57416181746105555</v>
      </c>
      <c r="N129" s="38">
        <f t="shared" ca="1" si="30"/>
        <v>0</v>
      </c>
      <c r="O129" s="95">
        <f t="shared" ca="1" si="31"/>
        <v>0</v>
      </c>
      <c r="P129" s="38">
        <f t="shared" ca="1" si="32"/>
        <v>0</v>
      </c>
      <c r="Q129" s="38">
        <f t="shared" ca="1" si="33"/>
        <v>0</v>
      </c>
      <c r="R129" s="28">
        <f t="shared" ca="1" si="34"/>
        <v>-0.57416181746105555</v>
      </c>
    </row>
    <row r="130" spans="1:18">
      <c r="A130" s="89"/>
      <c r="B130" s="89"/>
      <c r="C130" s="89"/>
      <c r="D130" s="90">
        <f t="shared" si="20"/>
        <v>0</v>
      </c>
      <c r="E130" s="90">
        <f t="shared" si="21"/>
        <v>0</v>
      </c>
      <c r="F130" s="38">
        <f t="shared" si="22"/>
        <v>0</v>
      </c>
      <c r="G130" s="38">
        <f t="shared" si="23"/>
        <v>0</v>
      </c>
      <c r="H130" s="38">
        <f t="shared" si="24"/>
        <v>0</v>
      </c>
      <c r="I130" s="38">
        <f t="shared" si="25"/>
        <v>0</v>
      </c>
      <c r="J130" s="38">
        <f t="shared" si="26"/>
        <v>0</v>
      </c>
      <c r="K130" s="38">
        <f t="shared" si="27"/>
        <v>0</v>
      </c>
      <c r="L130" s="38">
        <f t="shared" si="28"/>
        <v>0</v>
      </c>
      <c r="M130" s="38">
        <f t="shared" ca="1" si="29"/>
        <v>0.57416181746105555</v>
      </c>
      <c r="N130" s="38">
        <f t="shared" ca="1" si="30"/>
        <v>0</v>
      </c>
      <c r="O130" s="95">
        <f t="shared" ca="1" si="31"/>
        <v>0</v>
      </c>
      <c r="P130" s="38">
        <f t="shared" ca="1" si="32"/>
        <v>0</v>
      </c>
      <c r="Q130" s="38">
        <f t="shared" ca="1" si="33"/>
        <v>0</v>
      </c>
      <c r="R130" s="28">
        <f t="shared" ca="1" si="34"/>
        <v>-0.57416181746105555</v>
      </c>
    </row>
    <row r="131" spans="1:18">
      <c r="A131" s="89"/>
      <c r="B131" s="89"/>
      <c r="C131" s="89"/>
      <c r="D131" s="90">
        <f t="shared" si="20"/>
        <v>0</v>
      </c>
      <c r="E131" s="90">
        <f t="shared" si="21"/>
        <v>0</v>
      </c>
      <c r="F131" s="38">
        <f t="shared" si="22"/>
        <v>0</v>
      </c>
      <c r="G131" s="38">
        <f t="shared" si="23"/>
        <v>0</v>
      </c>
      <c r="H131" s="38">
        <f t="shared" si="24"/>
        <v>0</v>
      </c>
      <c r="I131" s="38">
        <f t="shared" si="25"/>
        <v>0</v>
      </c>
      <c r="J131" s="38">
        <f t="shared" si="26"/>
        <v>0</v>
      </c>
      <c r="K131" s="38">
        <f t="shared" si="27"/>
        <v>0</v>
      </c>
      <c r="L131" s="38">
        <f t="shared" si="28"/>
        <v>0</v>
      </c>
      <c r="M131" s="38">
        <f t="shared" ca="1" si="29"/>
        <v>0.57416181746105555</v>
      </c>
      <c r="N131" s="38">
        <f t="shared" ca="1" si="30"/>
        <v>0</v>
      </c>
      <c r="O131" s="95">
        <f t="shared" ca="1" si="31"/>
        <v>0</v>
      </c>
      <c r="P131" s="38">
        <f t="shared" ca="1" si="32"/>
        <v>0</v>
      </c>
      <c r="Q131" s="38">
        <f t="shared" ca="1" si="33"/>
        <v>0</v>
      </c>
      <c r="R131" s="28">
        <f t="shared" ca="1" si="34"/>
        <v>-0.57416181746105555</v>
      </c>
    </row>
    <row r="132" spans="1:18">
      <c r="A132" s="89"/>
      <c r="B132" s="89"/>
      <c r="C132" s="89"/>
      <c r="D132" s="90">
        <f t="shared" si="20"/>
        <v>0</v>
      </c>
      <c r="E132" s="90">
        <f t="shared" si="21"/>
        <v>0</v>
      </c>
      <c r="F132" s="38">
        <f t="shared" si="22"/>
        <v>0</v>
      </c>
      <c r="G132" s="38">
        <f t="shared" si="23"/>
        <v>0</v>
      </c>
      <c r="H132" s="38">
        <f t="shared" si="24"/>
        <v>0</v>
      </c>
      <c r="I132" s="38">
        <f t="shared" si="25"/>
        <v>0</v>
      </c>
      <c r="J132" s="38">
        <f t="shared" si="26"/>
        <v>0</v>
      </c>
      <c r="K132" s="38">
        <f t="shared" si="27"/>
        <v>0</v>
      </c>
      <c r="L132" s="38">
        <f t="shared" si="28"/>
        <v>0</v>
      </c>
      <c r="M132" s="38">
        <f t="shared" ca="1" si="29"/>
        <v>0.57416181746105555</v>
      </c>
      <c r="N132" s="38">
        <f t="shared" ca="1" si="30"/>
        <v>0</v>
      </c>
      <c r="O132" s="95">
        <f t="shared" ca="1" si="31"/>
        <v>0</v>
      </c>
      <c r="P132" s="38">
        <f t="shared" ca="1" si="32"/>
        <v>0</v>
      </c>
      <c r="Q132" s="38">
        <f t="shared" ca="1" si="33"/>
        <v>0</v>
      </c>
      <c r="R132" s="28">
        <f t="shared" ca="1" si="34"/>
        <v>-0.57416181746105555</v>
      </c>
    </row>
    <row r="133" spans="1:18">
      <c r="A133" s="89"/>
      <c r="B133" s="89"/>
      <c r="C133" s="89"/>
      <c r="D133" s="90">
        <f t="shared" si="20"/>
        <v>0</v>
      </c>
      <c r="E133" s="90">
        <f t="shared" si="21"/>
        <v>0</v>
      </c>
      <c r="F133" s="38">
        <f t="shared" si="22"/>
        <v>0</v>
      </c>
      <c r="G133" s="38">
        <f t="shared" si="23"/>
        <v>0</v>
      </c>
      <c r="H133" s="38">
        <f t="shared" si="24"/>
        <v>0</v>
      </c>
      <c r="I133" s="38">
        <f t="shared" si="25"/>
        <v>0</v>
      </c>
      <c r="J133" s="38">
        <f t="shared" si="26"/>
        <v>0</v>
      </c>
      <c r="K133" s="38">
        <f t="shared" si="27"/>
        <v>0</v>
      </c>
      <c r="L133" s="38">
        <f t="shared" si="28"/>
        <v>0</v>
      </c>
      <c r="M133" s="38">
        <f t="shared" ca="1" si="29"/>
        <v>0.57416181746105555</v>
      </c>
      <c r="N133" s="38">
        <f t="shared" ca="1" si="30"/>
        <v>0</v>
      </c>
      <c r="O133" s="95">
        <f t="shared" ca="1" si="31"/>
        <v>0</v>
      </c>
      <c r="P133" s="38">
        <f t="shared" ca="1" si="32"/>
        <v>0</v>
      </c>
      <c r="Q133" s="38">
        <f t="shared" ca="1" si="33"/>
        <v>0</v>
      </c>
      <c r="R133" s="28">
        <f t="shared" ca="1" si="34"/>
        <v>-0.57416181746105555</v>
      </c>
    </row>
    <row r="134" spans="1:18">
      <c r="A134" s="89"/>
      <c r="B134" s="89"/>
      <c r="C134" s="89"/>
      <c r="D134" s="90">
        <f t="shared" si="20"/>
        <v>0</v>
      </c>
      <c r="E134" s="90">
        <f t="shared" si="21"/>
        <v>0</v>
      </c>
      <c r="F134" s="38">
        <f t="shared" si="22"/>
        <v>0</v>
      </c>
      <c r="G134" s="38">
        <f t="shared" si="23"/>
        <v>0</v>
      </c>
      <c r="H134" s="38">
        <f t="shared" si="24"/>
        <v>0</v>
      </c>
      <c r="I134" s="38">
        <f t="shared" si="25"/>
        <v>0</v>
      </c>
      <c r="J134" s="38">
        <f t="shared" si="26"/>
        <v>0</v>
      </c>
      <c r="K134" s="38">
        <f t="shared" si="27"/>
        <v>0</v>
      </c>
      <c r="L134" s="38">
        <f t="shared" si="28"/>
        <v>0</v>
      </c>
      <c r="M134" s="38">
        <f t="shared" ca="1" si="29"/>
        <v>0.57416181746105555</v>
      </c>
      <c r="N134" s="38">
        <f t="shared" ca="1" si="30"/>
        <v>0</v>
      </c>
      <c r="O134" s="95">
        <f t="shared" ca="1" si="31"/>
        <v>0</v>
      </c>
      <c r="P134" s="38">
        <f t="shared" ca="1" si="32"/>
        <v>0</v>
      </c>
      <c r="Q134" s="38">
        <f t="shared" ca="1" si="33"/>
        <v>0</v>
      </c>
      <c r="R134" s="28">
        <f t="shared" ca="1" si="34"/>
        <v>-0.57416181746105555</v>
      </c>
    </row>
    <row r="135" spans="1:18">
      <c r="A135" s="89"/>
      <c r="B135" s="89"/>
      <c r="C135" s="89"/>
      <c r="D135" s="90">
        <f t="shared" si="20"/>
        <v>0</v>
      </c>
      <c r="E135" s="90">
        <f t="shared" si="21"/>
        <v>0</v>
      </c>
      <c r="F135" s="38">
        <f t="shared" si="22"/>
        <v>0</v>
      </c>
      <c r="G135" s="38">
        <f t="shared" si="23"/>
        <v>0</v>
      </c>
      <c r="H135" s="38">
        <f t="shared" si="24"/>
        <v>0</v>
      </c>
      <c r="I135" s="38">
        <f t="shared" si="25"/>
        <v>0</v>
      </c>
      <c r="J135" s="38">
        <f t="shared" si="26"/>
        <v>0</v>
      </c>
      <c r="K135" s="38">
        <f t="shared" si="27"/>
        <v>0</v>
      </c>
      <c r="L135" s="38">
        <f t="shared" si="28"/>
        <v>0</v>
      </c>
      <c r="M135" s="38">
        <f t="shared" ca="1" si="29"/>
        <v>0.57416181746105555</v>
      </c>
      <c r="N135" s="38">
        <f t="shared" ca="1" si="30"/>
        <v>0</v>
      </c>
      <c r="O135" s="95">
        <f t="shared" ca="1" si="31"/>
        <v>0</v>
      </c>
      <c r="P135" s="38">
        <f t="shared" ca="1" si="32"/>
        <v>0</v>
      </c>
      <c r="Q135" s="38">
        <f t="shared" ca="1" si="33"/>
        <v>0</v>
      </c>
      <c r="R135" s="28">
        <f t="shared" ca="1" si="34"/>
        <v>-0.57416181746105555</v>
      </c>
    </row>
    <row r="136" spans="1:18">
      <c r="A136" s="89"/>
      <c r="B136" s="89"/>
      <c r="C136" s="89"/>
      <c r="D136" s="90">
        <f t="shared" si="20"/>
        <v>0</v>
      </c>
      <c r="E136" s="90">
        <f t="shared" si="21"/>
        <v>0</v>
      </c>
      <c r="F136" s="38">
        <f t="shared" si="22"/>
        <v>0</v>
      </c>
      <c r="G136" s="38">
        <f t="shared" si="23"/>
        <v>0</v>
      </c>
      <c r="H136" s="38">
        <f t="shared" si="24"/>
        <v>0</v>
      </c>
      <c r="I136" s="38">
        <f t="shared" si="25"/>
        <v>0</v>
      </c>
      <c r="J136" s="38">
        <f t="shared" si="26"/>
        <v>0</v>
      </c>
      <c r="K136" s="38">
        <f t="shared" si="27"/>
        <v>0</v>
      </c>
      <c r="L136" s="38">
        <f t="shared" si="28"/>
        <v>0</v>
      </c>
      <c r="M136" s="38">
        <f t="shared" ca="1" si="29"/>
        <v>0.57416181746105555</v>
      </c>
      <c r="N136" s="38">
        <f t="shared" ca="1" si="30"/>
        <v>0</v>
      </c>
      <c r="O136" s="95">
        <f t="shared" ca="1" si="31"/>
        <v>0</v>
      </c>
      <c r="P136" s="38">
        <f t="shared" ca="1" si="32"/>
        <v>0</v>
      </c>
      <c r="Q136" s="38">
        <f t="shared" ca="1" si="33"/>
        <v>0</v>
      </c>
      <c r="R136" s="28">
        <f t="shared" ca="1" si="34"/>
        <v>-0.57416181746105555</v>
      </c>
    </row>
    <row r="137" spans="1:18">
      <c r="A137" s="89"/>
      <c r="B137" s="89"/>
      <c r="C137" s="89"/>
      <c r="D137" s="90">
        <f t="shared" si="20"/>
        <v>0</v>
      </c>
      <c r="E137" s="90">
        <f t="shared" si="21"/>
        <v>0</v>
      </c>
      <c r="F137" s="38">
        <f t="shared" si="22"/>
        <v>0</v>
      </c>
      <c r="G137" s="38">
        <f t="shared" si="23"/>
        <v>0</v>
      </c>
      <c r="H137" s="38">
        <f t="shared" si="24"/>
        <v>0</v>
      </c>
      <c r="I137" s="38">
        <f t="shared" si="25"/>
        <v>0</v>
      </c>
      <c r="J137" s="38">
        <f t="shared" si="26"/>
        <v>0</v>
      </c>
      <c r="K137" s="38">
        <f t="shared" si="27"/>
        <v>0</v>
      </c>
      <c r="L137" s="38">
        <f t="shared" si="28"/>
        <v>0</v>
      </c>
      <c r="M137" s="38">
        <f t="shared" ca="1" si="29"/>
        <v>0.57416181746105555</v>
      </c>
      <c r="N137" s="38">
        <f t="shared" ca="1" si="30"/>
        <v>0</v>
      </c>
      <c r="O137" s="95">
        <f t="shared" ca="1" si="31"/>
        <v>0</v>
      </c>
      <c r="P137" s="38">
        <f t="shared" ca="1" si="32"/>
        <v>0</v>
      </c>
      <c r="Q137" s="38">
        <f t="shared" ca="1" si="33"/>
        <v>0</v>
      </c>
      <c r="R137" s="28">
        <f t="shared" ca="1" si="34"/>
        <v>-0.57416181746105555</v>
      </c>
    </row>
    <row r="138" spans="1:18">
      <c r="A138" s="89"/>
      <c r="B138" s="89"/>
      <c r="C138" s="89"/>
      <c r="D138" s="90">
        <f t="shared" si="20"/>
        <v>0</v>
      </c>
      <c r="E138" s="90">
        <f t="shared" si="21"/>
        <v>0</v>
      </c>
      <c r="F138" s="38">
        <f t="shared" si="22"/>
        <v>0</v>
      </c>
      <c r="G138" s="38">
        <f t="shared" si="23"/>
        <v>0</v>
      </c>
      <c r="H138" s="38">
        <f t="shared" si="24"/>
        <v>0</v>
      </c>
      <c r="I138" s="38">
        <f t="shared" si="25"/>
        <v>0</v>
      </c>
      <c r="J138" s="38">
        <f t="shared" si="26"/>
        <v>0</v>
      </c>
      <c r="K138" s="38">
        <f t="shared" si="27"/>
        <v>0</v>
      </c>
      <c r="L138" s="38">
        <f t="shared" si="28"/>
        <v>0</v>
      </c>
      <c r="M138" s="38">
        <f t="shared" ca="1" si="29"/>
        <v>0.57416181746105555</v>
      </c>
      <c r="N138" s="38">
        <f t="shared" ca="1" si="30"/>
        <v>0</v>
      </c>
      <c r="O138" s="95">
        <f t="shared" ca="1" si="31"/>
        <v>0</v>
      </c>
      <c r="P138" s="38">
        <f t="shared" ca="1" si="32"/>
        <v>0</v>
      </c>
      <c r="Q138" s="38">
        <f t="shared" ca="1" si="33"/>
        <v>0</v>
      </c>
      <c r="R138" s="28">
        <f t="shared" ca="1" si="34"/>
        <v>-0.57416181746105555</v>
      </c>
    </row>
    <row r="139" spans="1:18">
      <c r="A139" s="89"/>
      <c r="B139" s="89"/>
      <c r="C139" s="89"/>
      <c r="D139" s="90">
        <f t="shared" si="20"/>
        <v>0</v>
      </c>
      <c r="E139" s="90">
        <f t="shared" si="21"/>
        <v>0</v>
      </c>
      <c r="F139" s="38">
        <f t="shared" si="22"/>
        <v>0</v>
      </c>
      <c r="G139" s="38">
        <f t="shared" si="23"/>
        <v>0</v>
      </c>
      <c r="H139" s="38">
        <f t="shared" si="24"/>
        <v>0</v>
      </c>
      <c r="I139" s="38">
        <f t="shared" si="25"/>
        <v>0</v>
      </c>
      <c r="J139" s="38">
        <f t="shared" si="26"/>
        <v>0</v>
      </c>
      <c r="K139" s="38">
        <f t="shared" si="27"/>
        <v>0</v>
      </c>
      <c r="L139" s="38">
        <f t="shared" si="28"/>
        <v>0</v>
      </c>
      <c r="M139" s="38">
        <f t="shared" ca="1" si="29"/>
        <v>0.57416181746105555</v>
      </c>
      <c r="N139" s="38">
        <f t="shared" ca="1" si="30"/>
        <v>0</v>
      </c>
      <c r="O139" s="95">
        <f t="shared" ca="1" si="31"/>
        <v>0</v>
      </c>
      <c r="P139" s="38">
        <f t="shared" ca="1" si="32"/>
        <v>0</v>
      </c>
      <c r="Q139" s="38">
        <f t="shared" ca="1" si="33"/>
        <v>0</v>
      </c>
      <c r="R139" s="28">
        <f t="shared" ca="1" si="34"/>
        <v>-0.57416181746105555</v>
      </c>
    </row>
    <row r="140" spans="1:18">
      <c r="A140" s="89"/>
      <c r="B140" s="89"/>
      <c r="C140" s="89"/>
      <c r="D140" s="90">
        <f t="shared" si="20"/>
        <v>0</v>
      </c>
      <c r="E140" s="90">
        <f t="shared" si="21"/>
        <v>0</v>
      </c>
      <c r="F140" s="38">
        <f t="shared" si="22"/>
        <v>0</v>
      </c>
      <c r="G140" s="38">
        <f t="shared" si="23"/>
        <v>0</v>
      </c>
      <c r="H140" s="38">
        <f t="shared" si="24"/>
        <v>0</v>
      </c>
      <c r="I140" s="38">
        <f t="shared" si="25"/>
        <v>0</v>
      </c>
      <c r="J140" s="38">
        <f t="shared" si="26"/>
        <v>0</v>
      </c>
      <c r="K140" s="38">
        <f t="shared" si="27"/>
        <v>0</v>
      </c>
      <c r="L140" s="38">
        <f t="shared" si="28"/>
        <v>0</v>
      </c>
      <c r="M140" s="38">
        <f t="shared" ca="1" si="29"/>
        <v>0.57416181746105555</v>
      </c>
      <c r="N140" s="38">
        <f t="shared" ca="1" si="30"/>
        <v>0</v>
      </c>
      <c r="O140" s="95">
        <f t="shared" ca="1" si="31"/>
        <v>0</v>
      </c>
      <c r="P140" s="38">
        <f t="shared" ca="1" si="32"/>
        <v>0</v>
      </c>
      <c r="Q140" s="38">
        <f t="shared" ca="1" si="33"/>
        <v>0</v>
      </c>
      <c r="R140" s="28">
        <f t="shared" ca="1" si="34"/>
        <v>-0.57416181746105555</v>
      </c>
    </row>
    <row r="141" spans="1:18">
      <c r="A141" s="89"/>
      <c r="B141" s="89"/>
      <c r="C141" s="89"/>
      <c r="D141" s="90">
        <f t="shared" si="20"/>
        <v>0</v>
      </c>
      <c r="E141" s="90">
        <f t="shared" si="21"/>
        <v>0</v>
      </c>
      <c r="F141" s="38">
        <f t="shared" si="22"/>
        <v>0</v>
      </c>
      <c r="G141" s="38">
        <f t="shared" si="23"/>
        <v>0</v>
      </c>
      <c r="H141" s="38">
        <f t="shared" si="24"/>
        <v>0</v>
      </c>
      <c r="I141" s="38">
        <f t="shared" si="25"/>
        <v>0</v>
      </c>
      <c r="J141" s="38">
        <f t="shared" si="26"/>
        <v>0</v>
      </c>
      <c r="K141" s="38">
        <f t="shared" si="27"/>
        <v>0</v>
      </c>
      <c r="L141" s="38">
        <f t="shared" si="28"/>
        <v>0</v>
      </c>
      <c r="M141" s="38">
        <f t="shared" ca="1" si="29"/>
        <v>0.57416181746105555</v>
      </c>
      <c r="N141" s="38">
        <f t="shared" ca="1" si="30"/>
        <v>0</v>
      </c>
      <c r="O141" s="95">
        <f t="shared" ca="1" si="31"/>
        <v>0</v>
      </c>
      <c r="P141" s="38">
        <f t="shared" ca="1" si="32"/>
        <v>0</v>
      </c>
      <c r="Q141" s="38">
        <f t="shared" ca="1" si="33"/>
        <v>0</v>
      </c>
      <c r="R141" s="28">
        <f t="shared" ca="1" si="34"/>
        <v>-0.57416181746105555</v>
      </c>
    </row>
    <row r="142" spans="1:18">
      <c r="A142" s="89"/>
      <c r="B142" s="89"/>
      <c r="C142" s="89"/>
      <c r="D142" s="90">
        <f t="shared" si="20"/>
        <v>0</v>
      </c>
      <c r="E142" s="90">
        <f t="shared" si="21"/>
        <v>0</v>
      </c>
      <c r="F142" s="38">
        <f t="shared" si="22"/>
        <v>0</v>
      </c>
      <c r="G142" s="38">
        <f t="shared" si="23"/>
        <v>0</v>
      </c>
      <c r="H142" s="38">
        <f t="shared" si="24"/>
        <v>0</v>
      </c>
      <c r="I142" s="38">
        <f t="shared" si="25"/>
        <v>0</v>
      </c>
      <c r="J142" s="38">
        <f t="shared" si="26"/>
        <v>0</v>
      </c>
      <c r="K142" s="38">
        <f t="shared" si="27"/>
        <v>0</v>
      </c>
      <c r="L142" s="38">
        <f t="shared" si="28"/>
        <v>0</v>
      </c>
      <c r="M142" s="38">
        <f t="shared" ca="1" si="29"/>
        <v>0.57416181746105555</v>
      </c>
      <c r="N142" s="38">
        <f t="shared" ca="1" si="30"/>
        <v>0</v>
      </c>
      <c r="O142" s="95">
        <f t="shared" ca="1" si="31"/>
        <v>0</v>
      </c>
      <c r="P142" s="38">
        <f t="shared" ca="1" si="32"/>
        <v>0</v>
      </c>
      <c r="Q142" s="38">
        <f t="shared" ca="1" si="33"/>
        <v>0</v>
      </c>
      <c r="R142" s="28">
        <f t="shared" ca="1" si="34"/>
        <v>-0.57416181746105555</v>
      </c>
    </row>
    <row r="143" spans="1:18">
      <c r="A143" s="89"/>
      <c r="B143" s="89"/>
      <c r="C143" s="89"/>
      <c r="D143" s="90">
        <f t="shared" si="20"/>
        <v>0</v>
      </c>
      <c r="E143" s="90">
        <f t="shared" si="21"/>
        <v>0</v>
      </c>
      <c r="F143" s="38">
        <f t="shared" si="22"/>
        <v>0</v>
      </c>
      <c r="G143" s="38">
        <f t="shared" si="23"/>
        <v>0</v>
      </c>
      <c r="H143" s="38">
        <f t="shared" si="24"/>
        <v>0</v>
      </c>
      <c r="I143" s="38">
        <f t="shared" si="25"/>
        <v>0</v>
      </c>
      <c r="J143" s="38">
        <f t="shared" si="26"/>
        <v>0</v>
      </c>
      <c r="K143" s="38">
        <f t="shared" si="27"/>
        <v>0</v>
      </c>
      <c r="L143" s="38">
        <f t="shared" si="28"/>
        <v>0</v>
      </c>
      <c r="M143" s="38">
        <f t="shared" ca="1" si="29"/>
        <v>0.57416181746105555</v>
      </c>
      <c r="N143" s="38">
        <f t="shared" ca="1" si="30"/>
        <v>0</v>
      </c>
      <c r="O143" s="95">
        <f t="shared" ca="1" si="31"/>
        <v>0</v>
      </c>
      <c r="P143" s="38">
        <f t="shared" ca="1" si="32"/>
        <v>0</v>
      </c>
      <c r="Q143" s="38">
        <f t="shared" ca="1" si="33"/>
        <v>0</v>
      </c>
      <c r="R143" s="28">
        <f t="shared" ca="1" si="34"/>
        <v>-0.57416181746105555</v>
      </c>
    </row>
    <row r="144" spans="1:18">
      <c r="A144" s="89"/>
      <c r="B144" s="89"/>
      <c r="C144" s="89"/>
      <c r="D144" s="90">
        <f t="shared" si="20"/>
        <v>0</v>
      </c>
      <c r="E144" s="90">
        <f t="shared" si="21"/>
        <v>0</v>
      </c>
      <c r="F144" s="38">
        <f t="shared" si="22"/>
        <v>0</v>
      </c>
      <c r="G144" s="38">
        <f t="shared" si="23"/>
        <v>0</v>
      </c>
      <c r="H144" s="38">
        <f t="shared" si="24"/>
        <v>0</v>
      </c>
      <c r="I144" s="38">
        <f t="shared" si="25"/>
        <v>0</v>
      </c>
      <c r="J144" s="38">
        <f t="shared" si="26"/>
        <v>0</v>
      </c>
      <c r="K144" s="38">
        <f t="shared" si="27"/>
        <v>0</v>
      </c>
      <c r="L144" s="38">
        <f t="shared" si="28"/>
        <v>0</v>
      </c>
      <c r="M144" s="38">
        <f t="shared" ca="1" si="29"/>
        <v>0.57416181746105555</v>
      </c>
      <c r="N144" s="38">
        <f t="shared" ca="1" si="30"/>
        <v>0</v>
      </c>
      <c r="O144" s="95">
        <f t="shared" ca="1" si="31"/>
        <v>0</v>
      </c>
      <c r="P144" s="38">
        <f t="shared" ca="1" si="32"/>
        <v>0</v>
      </c>
      <c r="Q144" s="38">
        <f t="shared" ca="1" si="33"/>
        <v>0</v>
      </c>
      <c r="R144" s="28">
        <f t="shared" ca="1" si="34"/>
        <v>-0.57416181746105555</v>
      </c>
    </row>
    <row r="145" spans="1:18">
      <c r="A145" s="89"/>
      <c r="B145" s="89"/>
      <c r="C145" s="89"/>
      <c r="D145" s="90">
        <f t="shared" si="20"/>
        <v>0</v>
      </c>
      <c r="E145" s="90">
        <f t="shared" si="21"/>
        <v>0</v>
      </c>
      <c r="F145" s="38">
        <f t="shared" si="22"/>
        <v>0</v>
      </c>
      <c r="G145" s="38">
        <f t="shared" si="23"/>
        <v>0</v>
      </c>
      <c r="H145" s="38">
        <f t="shared" si="24"/>
        <v>0</v>
      </c>
      <c r="I145" s="38">
        <f t="shared" si="25"/>
        <v>0</v>
      </c>
      <c r="J145" s="38">
        <f t="shared" si="26"/>
        <v>0</v>
      </c>
      <c r="K145" s="38">
        <f t="shared" si="27"/>
        <v>0</v>
      </c>
      <c r="L145" s="38">
        <f t="shared" si="28"/>
        <v>0</v>
      </c>
      <c r="M145" s="38">
        <f t="shared" ca="1" si="29"/>
        <v>0.57416181746105555</v>
      </c>
      <c r="N145" s="38">
        <f t="shared" ca="1" si="30"/>
        <v>0</v>
      </c>
      <c r="O145" s="95">
        <f t="shared" ca="1" si="31"/>
        <v>0</v>
      </c>
      <c r="P145" s="38">
        <f t="shared" ca="1" si="32"/>
        <v>0</v>
      </c>
      <c r="Q145" s="38">
        <f t="shared" ca="1" si="33"/>
        <v>0</v>
      </c>
      <c r="R145" s="28">
        <f t="shared" ca="1" si="34"/>
        <v>-0.57416181746105555</v>
      </c>
    </row>
    <row r="146" spans="1:18">
      <c r="A146" s="89"/>
      <c r="B146" s="89"/>
      <c r="C146" s="89"/>
      <c r="D146" s="90">
        <f t="shared" si="20"/>
        <v>0</v>
      </c>
      <c r="E146" s="90">
        <f t="shared" si="21"/>
        <v>0</v>
      </c>
      <c r="F146" s="38">
        <f t="shared" si="22"/>
        <v>0</v>
      </c>
      <c r="G146" s="38">
        <f t="shared" si="23"/>
        <v>0</v>
      </c>
      <c r="H146" s="38">
        <f t="shared" si="24"/>
        <v>0</v>
      </c>
      <c r="I146" s="38">
        <f t="shared" si="25"/>
        <v>0</v>
      </c>
      <c r="J146" s="38">
        <f t="shared" si="26"/>
        <v>0</v>
      </c>
      <c r="K146" s="38">
        <f t="shared" si="27"/>
        <v>0</v>
      </c>
      <c r="L146" s="38">
        <f t="shared" si="28"/>
        <v>0</v>
      </c>
      <c r="M146" s="38">
        <f t="shared" ca="1" si="29"/>
        <v>0.57416181746105555</v>
      </c>
      <c r="N146" s="38">
        <f t="shared" ca="1" si="30"/>
        <v>0</v>
      </c>
      <c r="O146" s="95">
        <f t="shared" ca="1" si="31"/>
        <v>0</v>
      </c>
      <c r="P146" s="38">
        <f t="shared" ca="1" si="32"/>
        <v>0</v>
      </c>
      <c r="Q146" s="38">
        <f t="shared" ca="1" si="33"/>
        <v>0</v>
      </c>
      <c r="R146" s="28">
        <f t="shared" ca="1" si="34"/>
        <v>-0.57416181746105555</v>
      </c>
    </row>
    <row r="147" spans="1:18">
      <c r="A147" s="89"/>
      <c r="B147" s="89"/>
      <c r="C147" s="89"/>
      <c r="D147" s="90">
        <f t="shared" si="20"/>
        <v>0</v>
      </c>
      <c r="E147" s="90">
        <f t="shared" si="21"/>
        <v>0</v>
      </c>
      <c r="F147" s="38">
        <f t="shared" si="22"/>
        <v>0</v>
      </c>
      <c r="G147" s="38">
        <f t="shared" si="23"/>
        <v>0</v>
      </c>
      <c r="H147" s="38">
        <f t="shared" si="24"/>
        <v>0</v>
      </c>
      <c r="I147" s="38">
        <f t="shared" si="25"/>
        <v>0</v>
      </c>
      <c r="J147" s="38">
        <f t="shared" si="26"/>
        <v>0</v>
      </c>
      <c r="K147" s="38">
        <f t="shared" si="27"/>
        <v>0</v>
      </c>
      <c r="L147" s="38">
        <f t="shared" si="28"/>
        <v>0</v>
      </c>
      <c r="M147" s="38">
        <f t="shared" ca="1" si="29"/>
        <v>0.57416181746105555</v>
      </c>
      <c r="N147" s="38">
        <f t="shared" ca="1" si="30"/>
        <v>0</v>
      </c>
      <c r="O147" s="95">
        <f t="shared" ca="1" si="31"/>
        <v>0</v>
      </c>
      <c r="P147" s="38">
        <f t="shared" ca="1" si="32"/>
        <v>0</v>
      </c>
      <c r="Q147" s="38">
        <f t="shared" ca="1" si="33"/>
        <v>0</v>
      </c>
      <c r="R147" s="28">
        <f t="shared" ca="1" si="34"/>
        <v>-0.57416181746105555</v>
      </c>
    </row>
    <row r="148" spans="1:18">
      <c r="A148" s="89"/>
      <c r="B148" s="89"/>
      <c r="C148" s="89"/>
      <c r="D148" s="90">
        <f t="shared" si="20"/>
        <v>0</v>
      </c>
      <c r="E148" s="90">
        <f t="shared" si="21"/>
        <v>0</v>
      </c>
      <c r="F148" s="38">
        <f t="shared" si="22"/>
        <v>0</v>
      </c>
      <c r="G148" s="38">
        <f t="shared" si="23"/>
        <v>0</v>
      </c>
      <c r="H148" s="38">
        <f t="shared" si="24"/>
        <v>0</v>
      </c>
      <c r="I148" s="38">
        <f t="shared" si="25"/>
        <v>0</v>
      </c>
      <c r="J148" s="38">
        <f t="shared" si="26"/>
        <v>0</v>
      </c>
      <c r="K148" s="38">
        <f t="shared" si="27"/>
        <v>0</v>
      </c>
      <c r="L148" s="38">
        <f t="shared" si="28"/>
        <v>0</v>
      </c>
      <c r="M148" s="38">
        <f t="shared" ca="1" si="29"/>
        <v>0.57416181746105555</v>
      </c>
      <c r="N148" s="38">
        <f t="shared" ca="1" si="30"/>
        <v>0</v>
      </c>
      <c r="O148" s="95">
        <f t="shared" ca="1" si="31"/>
        <v>0</v>
      </c>
      <c r="P148" s="38">
        <f t="shared" ca="1" si="32"/>
        <v>0</v>
      </c>
      <c r="Q148" s="38">
        <f t="shared" ca="1" si="33"/>
        <v>0</v>
      </c>
      <c r="R148" s="28">
        <f t="shared" ca="1" si="34"/>
        <v>-0.57416181746105555</v>
      </c>
    </row>
    <row r="149" spans="1:18">
      <c r="A149" s="89"/>
      <c r="B149" s="89"/>
      <c r="C149" s="89"/>
      <c r="D149" s="90">
        <f t="shared" ref="D149:D212" si="35">A149/A$18</f>
        <v>0</v>
      </c>
      <c r="E149" s="90">
        <f t="shared" ref="E149:E212" si="36">B149/B$18</f>
        <v>0</v>
      </c>
      <c r="F149" s="38">
        <f t="shared" ref="F149:F212" si="37">$C149*D149</f>
        <v>0</v>
      </c>
      <c r="G149" s="38">
        <f t="shared" ref="G149:G212" si="38">$C149*E149</f>
        <v>0</v>
      </c>
      <c r="H149" s="38">
        <f t="shared" ref="H149:H212" si="39">C149*D149*D149</f>
        <v>0</v>
      </c>
      <c r="I149" s="38">
        <f t="shared" ref="I149:I212" si="40">C149*D149*D149*D149</f>
        <v>0</v>
      </c>
      <c r="J149" s="38">
        <f t="shared" ref="J149:J212" si="41">C149*D149*D149*D149*D149</f>
        <v>0</v>
      </c>
      <c r="K149" s="38">
        <f t="shared" ref="K149:K212" si="42">C149*E149*D149</f>
        <v>0</v>
      </c>
      <c r="L149" s="38">
        <f t="shared" ref="L149:L212" si="43">C149*E149*D149*D149</f>
        <v>0</v>
      </c>
      <c r="M149" s="38">
        <f t="shared" ref="M149:M212" ca="1" si="44">+E$4+E$5*D149+E$6*D149^2</f>
        <v>0.57416181746105555</v>
      </c>
      <c r="N149" s="38">
        <f t="shared" ref="N149:N212" ca="1" si="45">C149*(M149-E149)^2</f>
        <v>0</v>
      </c>
      <c r="O149" s="95">
        <f t="shared" ref="O149:O212" ca="1" si="46">(C149*O$1-O$2*F149+O$3*H149)^2</f>
        <v>0</v>
      </c>
      <c r="P149" s="38">
        <f t="shared" ref="P149:P212" ca="1" si="47">(-C149*O$2+O$4*F149-O$5*H149)^2</f>
        <v>0</v>
      </c>
      <c r="Q149" s="38">
        <f t="shared" ref="Q149:Q212" ca="1" si="48">+(C149*O$3-F149*O$5+H149*O$6)^2</f>
        <v>0</v>
      </c>
      <c r="R149" s="28">
        <f t="shared" ref="R149:R212" ca="1" si="49">+E149-M149</f>
        <v>-0.57416181746105555</v>
      </c>
    </row>
    <row r="150" spans="1:18">
      <c r="A150" s="89"/>
      <c r="B150" s="89"/>
      <c r="C150" s="89"/>
      <c r="D150" s="90">
        <f t="shared" si="35"/>
        <v>0</v>
      </c>
      <c r="E150" s="90">
        <f t="shared" si="36"/>
        <v>0</v>
      </c>
      <c r="F150" s="38">
        <f t="shared" si="37"/>
        <v>0</v>
      </c>
      <c r="G150" s="38">
        <f t="shared" si="38"/>
        <v>0</v>
      </c>
      <c r="H150" s="38">
        <f t="shared" si="39"/>
        <v>0</v>
      </c>
      <c r="I150" s="38">
        <f t="shared" si="40"/>
        <v>0</v>
      </c>
      <c r="J150" s="38">
        <f t="shared" si="41"/>
        <v>0</v>
      </c>
      <c r="K150" s="38">
        <f t="shared" si="42"/>
        <v>0</v>
      </c>
      <c r="L150" s="38">
        <f t="shared" si="43"/>
        <v>0</v>
      </c>
      <c r="M150" s="38">
        <f t="shared" ca="1" si="44"/>
        <v>0.57416181746105555</v>
      </c>
      <c r="N150" s="38">
        <f t="shared" ca="1" si="45"/>
        <v>0</v>
      </c>
      <c r="O150" s="95">
        <f t="shared" ca="1" si="46"/>
        <v>0</v>
      </c>
      <c r="P150" s="38">
        <f t="shared" ca="1" si="47"/>
        <v>0</v>
      </c>
      <c r="Q150" s="38">
        <f t="shared" ca="1" si="48"/>
        <v>0</v>
      </c>
      <c r="R150" s="28">
        <f t="shared" ca="1" si="49"/>
        <v>-0.57416181746105555</v>
      </c>
    </row>
    <row r="151" spans="1:18">
      <c r="A151" s="89"/>
      <c r="B151" s="89"/>
      <c r="C151" s="89"/>
      <c r="D151" s="90">
        <f t="shared" si="35"/>
        <v>0</v>
      </c>
      <c r="E151" s="90">
        <f t="shared" si="36"/>
        <v>0</v>
      </c>
      <c r="F151" s="38">
        <f t="shared" si="37"/>
        <v>0</v>
      </c>
      <c r="G151" s="38">
        <f t="shared" si="38"/>
        <v>0</v>
      </c>
      <c r="H151" s="38">
        <f t="shared" si="39"/>
        <v>0</v>
      </c>
      <c r="I151" s="38">
        <f t="shared" si="40"/>
        <v>0</v>
      </c>
      <c r="J151" s="38">
        <f t="shared" si="41"/>
        <v>0</v>
      </c>
      <c r="K151" s="38">
        <f t="shared" si="42"/>
        <v>0</v>
      </c>
      <c r="L151" s="38">
        <f t="shared" si="43"/>
        <v>0</v>
      </c>
      <c r="M151" s="38">
        <f t="shared" ca="1" si="44"/>
        <v>0.57416181746105555</v>
      </c>
      <c r="N151" s="38">
        <f t="shared" ca="1" si="45"/>
        <v>0</v>
      </c>
      <c r="O151" s="95">
        <f t="shared" ca="1" si="46"/>
        <v>0</v>
      </c>
      <c r="P151" s="38">
        <f t="shared" ca="1" si="47"/>
        <v>0</v>
      </c>
      <c r="Q151" s="38">
        <f t="shared" ca="1" si="48"/>
        <v>0</v>
      </c>
      <c r="R151" s="28">
        <f t="shared" ca="1" si="49"/>
        <v>-0.57416181746105555</v>
      </c>
    </row>
    <row r="152" spans="1:18">
      <c r="A152" s="89"/>
      <c r="B152" s="89"/>
      <c r="C152" s="89"/>
      <c r="D152" s="90">
        <f t="shared" si="35"/>
        <v>0</v>
      </c>
      <c r="E152" s="90">
        <f t="shared" si="36"/>
        <v>0</v>
      </c>
      <c r="F152" s="38">
        <f t="shared" si="37"/>
        <v>0</v>
      </c>
      <c r="G152" s="38">
        <f t="shared" si="38"/>
        <v>0</v>
      </c>
      <c r="H152" s="38">
        <f t="shared" si="39"/>
        <v>0</v>
      </c>
      <c r="I152" s="38">
        <f t="shared" si="40"/>
        <v>0</v>
      </c>
      <c r="J152" s="38">
        <f t="shared" si="41"/>
        <v>0</v>
      </c>
      <c r="K152" s="38">
        <f t="shared" si="42"/>
        <v>0</v>
      </c>
      <c r="L152" s="38">
        <f t="shared" si="43"/>
        <v>0</v>
      </c>
      <c r="M152" s="38">
        <f t="shared" ca="1" si="44"/>
        <v>0.57416181746105555</v>
      </c>
      <c r="N152" s="38">
        <f t="shared" ca="1" si="45"/>
        <v>0</v>
      </c>
      <c r="O152" s="95">
        <f t="shared" ca="1" si="46"/>
        <v>0</v>
      </c>
      <c r="P152" s="38">
        <f t="shared" ca="1" si="47"/>
        <v>0</v>
      </c>
      <c r="Q152" s="38">
        <f t="shared" ca="1" si="48"/>
        <v>0</v>
      </c>
      <c r="R152" s="28">
        <f t="shared" ca="1" si="49"/>
        <v>-0.57416181746105555</v>
      </c>
    </row>
    <row r="153" spans="1:18">
      <c r="A153" s="89"/>
      <c r="B153" s="89"/>
      <c r="C153" s="89"/>
      <c r="D153" s="90">
        <f t="shared" si="35"/>
        <v>0</v>
      </c>
      <c r="E153" s="90">
        <f t="shared" si="36"/>
        <v>0</v>
      </c>
      <c r="F153" s="38">
        <f t="shared" si="37"/>
        <v>0</v>
      </c>
      <c r="G153" s="38">
        <f t="shared" si="38"/>
        <v>0</v>
      </c>
      <c r="H153" s="38">
        <f t="shared" si="39"/>
        <v>0</v>
      </c>
      <c r="I153" s="38">
        <f t="shared" si="40"/>
        <v>0</v>
      </c>
      <c r="J153" s="38">
        <f t="shared" si="41"/>
        <v>0</v>
      </c>
      <c r="K153" s="38">
        <f t="shared" si="42"/>
        <v>0</v>
      </c>
      <c r="L153" s="38">
        <f t="shared" si="43"/>
        <v>0</v>
      </c>
      <c r="M153" s="38">
        <f t="shared" ca="1" si="44"/>
        <v>0.57416181746105555</v>
      </c>
      <c r="N153" s="38">
        <f t="shared" ca="1" si="45"/>
        <v>0</v>
      </c>
      <c r="O153" s="95">
        <f t="shared" ca="1" si="46"/>
        <v>0</v>
      </c>
      <c r="P153" s="38">
        <f t="shared" ca="1" si="47"/>
        <v>0</v>
      </c>
      <c r="Q153" s="38">
        <f t="shared" ca="1" si="48"/>
        <v>0</v>
      </c>
      <c r="R153" s="28">
        <f t="shared" ca="1" si="49"/>
        <v>-0.57416181746105555</v>
      </c>
    </row>
    <row r="154" spans="1:18">
      <c r="A154" s="89"/>
      <c r="B154" s="89"/>
      <c r="C154" s="89"/>
      <c r="D154" s="90">
        <f t="shared" si="35"/>
        <v>0</v>
      </c>
      <c r="E154" s="90">
        <f t="shared" si="36"/>
        <v>0</v>
      </c>
      <c r="F154" s="38">
        <f t="shared" si="37"/>
        <v>0</v>
      </c>
      <c r="G154" s="38">
        <f t="shared" si="38"/>
        <v>0</v>
      </c>
      <c r="H154" s="38">
        <f t="shared" si="39"/>
        <v>0</v>
      </c>
      <c r="I154" s="38">
        <f t="shared" si="40"/>
        <v>0</v>
      </c>
      <c r="J154" s="38">
        <f t="shared" si="41"/>
        <v>0</v>
      </c>
      <c r="K154" s="38">
        <f t="shared" si="42"/>
        <v>0</v>
      </c>
      <c r="L154" s="38">
        <f t="shared" si="43"/>
        <v>0</v>
      </c>
      <c r="M154" s="38">
        <f t="shared" ca="1" si="44"/>
        <v>0.57416181746105555</v>
      </c>
      <c r="N154" s="38">
        <f t="shared" ca="1" si="45"/>
        <v>0</v>
      </c>
      <c r="O154" s="95">
        <f t="shared" ca="1" si="46"/>
        <v>0</v>
      </c>
      <c r="P154" s="38">
        <f t="shared" ca="1" si="47"/>
        <v>0</v>
      </c>
      <c r="Q154" s="38">
        <f t="shared" ca="1" si="48"/>
        <v>0</v>
      </c>
      <c r="R154" s="28">
        <f t="shared" ca="1" si="49"/>
        <v>-0.57416181746105555</v>
      </c>
    </row>
    <row r="155" spans="1:18">
      <c r="A155" s="89"/>
      <c r="B155" s="89"/>
      <c r="C155" s="89"/>
      <c r="D155" s="90">
        <f t="shared" si="35"/>
        <v>0</v>
      </c>
      <c r="E155" s="90">
        <f t="shared" si="36"/>
        <v>0</v>
      </c>
      <c r="F155" s="38">
        <f t="shared" si="37"/>
        <v>0</v>
      </c>
      <c r="G155" s="38">
        <f t="shared" si="38"/>
        <v>0</v>
      </c>
      <c r="H155" s="38">
        <f t="shared" si="39"/>
        <v>0</v>
      </c>
      <c r="I155" s="38">
        <f t="shared" si="40"/>
        <v>0</v>
      </c>
      <c r="J155" s="38">
        <f t="shared" si="41"/>
        <v>0</v>
      </c>
      <c r="K155" s="38">
        <f t="shared" si="42"/>
        <v>0</v>
      </c>
      <c r="L155" s="38">
        <f t="shared" si="43"/>
        <v>0</v>
      </c>
      <c r="M155" s="38">
        <f t="shared" ca="1" si="44"/>
        <v>0.57416181746105555</v>
      </c>
      <c r="N155" s="38">
        <f t="shared" ca="1" si="45"/>
        <v>0</v>
      </c>
      <c r="O155" s="95">
        <f t="shared" ca="1" si="46"/>
        <v>0</v>
      </c>
      <c r="P155" s="38">
        <f t="shared" ca="1" si="47"/>
        <v>0</v>
      </c>
      <c r="Q155" s="38">
        <f t="shared" ca="1" si="48"/>
        <v>0</v>
      </c>
      <c r="R155" s="28">
        <f t="shared" ca="1" si="49"/>
        <v>-0.57416181746105555</v>
      </c>
    </row>
    <row r="156" spans="1:18">
      <c r="A156" s="89"/>
      <c r="B156" s="89"/>
      <c r="C156" s="89"/>
      <c r="D156" s="90">
        <f t="shared" si="35"/>
        <v>0</v>
      </c>
      <c r="E156" s="90">
        <f t="shared" si="36"/>
        <v>0</v>
      </c>
      <c r="F156" s="38">
        <f t="shared" si="37"/>
        <v>0</v>
      </c>
      <c r="G156" s="38">
        <f t="shared" si="38"/>
        <v>0</v>
      </c>
      <c r="H156" s="38">
        <f t="shared" si="39"/>
        <v>0</v>
      </c>
      <c r="I156" s="38">
        <f t="shared" si="40"/>
        <v>0</v>
      </c>
      <c r="J156" s="38">
        <f t="shared" si="41"/>
        <v>0</v>
      </c>
      <c r="K156" s="38">
        <f t="shared" si="42"/>
        <v>0</v>
      </c>
      <c r="L156" s="38">
        <f t="shared" si="43"/>
        <v>0</v>
      </c>
      <c r="M156" s="38">
        <f t="shared" ca="1" si="44"/>
        <v>0.57416181746105555</v>
      </c>
      <c r="N156" s="38">
        <f t="shared" ca="1" si="45"/>
        <v>0</v>
      </c>
      <c r="O156" s="95">
        <f t="shared" ca="1" si="46"/>
        <v>0</v>
      </c>
      <c r="P156" s="38">
        <f t="shared" ca="1" si="47"/>
        <v>0</v>
      </c>
      <c r="Q156" s="38">
        <f t="shared" ca="1" si="48"/>
        <v>0</v>
      </c>
      <c r="R156" s="28">
        <f t="shared" ca="1" si="49"/>
        <v>-0.57416181746105555</v>
      </c>
    </row>
    <row r="157" spans="1:18">
      <c r="A157" s="89"/>
      <c r="B157" s="89"/>
      <c r="C157" s="89"/>
      <c r="D157" s="90">
        <f t="shared" si="35"/>
        <v>0</v>
      </c>
      <c r="E157" s="90">
        <f t="shared" si="36"/>
        <v>0</v>
      </c>
      <c r="F157" s="38">
        <f t="shared" si="37"/>
        <v>0</v>
      </c>
      <c r="G157" s="38">
        <f t="shared" si="38"/>
        <v>0</v>
      </c>
      <c r="H157" s="38">
        <f t="shared" si="39"/>
        <v>0</v>
      </c>
      <c r="I157" s="38">
        <f t="shared" si="40"/>
        <v>0</v>
      </c>
      <c r="J157" s="38">
        <f t="shared" si="41"/>
        <v>0</v>
      </c>
      <c r="K157" s="38">
        <f t="shared" si="42"/>
        <v>0</v>
      </c>
      <c r="L157" s="38">
        <f t="shared" si="43"/>
        <v>0</v>
      </c>
      <c r="M157" s="38">
        <f t="shared" ca="1" si="44"/>
        <v>0.57416181746105555</v>
      </c>
      <c r="N157" s="38">
        <f t="shared" ca="1" si="45"/>
        <v>0</v>
      </c>
      <c r="O157" s="95">
        <f t="shared" ca="1" si="46"/>
        <v>0</v>
      </c>
      <c r="P157" s="38">
        <f t="shared" ca="1" si="47"/>
        <v>0</v>
      </c>
      <c r="Q157" s="38">
        <f t="shared" ca="1" si="48"/>
        <v>0</v>
      </c>
      <c r="R157" s="28">
        <f t="shared" ca="1" si="49"/>
        <v>-0.57416181746105555</v>
      </c>
    </row>
    <row r="158" spans="1:18">
      <c r="A158" s="89"/>
      <c r="B158" s="89"/>
      <c r="C158" s="89"/>
      <c r="D158" s="90">
        <f t="shared" si="35"/>
        <v>0</v>
      </c>
      <c r="E158" s="90">
        <f t="shared" si="36"/>
        <v>0</v>
      </c>
      <c r="F158" s="38">
        <f t="shared" si="37"/>
        <v>0</v>
      </c>
      <c r="G158" s="38">
        <f t="shared" si="38"/>
        <v>0</v>
      </c>
      <c r="H158" s="38">
        <f t="shared" si="39"/>
        <v>0</v>
      </c>
      <c r="I158" s="38">
        <f t="shared" si="40"/>
        <v>0</v>
      </c>
      <c r="J158" s="38">
        <f t="shared" si="41"/>
        <v>0</v>
      </c>
      <c r="K158" s="38">
        <f t="shared" si="42"/>
        <v>0</v>
      </c>
      <c r="L158" s="38">
        <f t="shared" si="43"/>
        <v>0</v>
      </c>
      <c r="M158" s="38">
        <f t="shared" ca="1" si="44"/>
        <v>0.57416181746105555</v>
      </c>
      <c r="N158" s="38">
        <f t="shared" ca="1" si="45"/>
        <v>0</v>
      </c>
      <c r="O158" s="95">
        <f t="shared" ca="1" si="46"/>
        <v>0</v>
      </c>
      <c r="P158" s="38">
        <f t="shared" ca="1" si="47"/>
        <v>0</v>
      </c>
      <c r="Q158" s="38">
        <f t="shared" ca="1" si="48"/>
        <v>0</v>
      </c>
      <c r="R158" s="28">
        <f t="shared" ca="1" si="49"/>
        <v>-0.57416181746105555</v>
      </c>
    </row>
    <row r="159" spans="1:18">
      <c r="A159" s="89"/>
      <c r="B159" s="89"/>
      <c r="C159" s="89"/>
      <c r="D159" s="90">
        <f t="shared" si="35"/>
        <v>0</v>
      </c>
      <c r="E159" s="90">
        <f t="shared" si="36"/>
        <v>0</v>
      </c>
      <c r="F159" s="38">
        <f t="shared" si="37"/>
        <v>0</v>
      </c>
      <c r="G159" s="38">
        <f t="shared" si="38"/>
        <v>0</v>
      </c>
      <c r="H159" s="38">
        <f t="shared" si="39"/>
        <v>0</v>
      </c>
      <c r="I159" s="38">
        <f t="shared" si="40"/>
        <v>0</v>
      </c>
      <c r="J159" s="38">
        <f t="shared" si="41"/>
        <v>0</v>
      </c>
      <c r="K159" s="38">
        <f t="shared" si="42"/>
        <v>0</v>
      </c>
      <c r="L159" s="38">
        <f t="shared" si="43"/>
        <v>0</v>
      </c>
      <c r="M159" s="38">
        <f t="shared" ca="1" si="44"/>
        <v>0.57416181746105555</v>
      </c>
      <c r="N159" s="38">
        <f t="shared" ca="1" si="45"/>
        <v>0</v>
      </c>
      <c r="O159" s="95">
        <f t="shared" ca="1" si="46"/>
        <v>0</v>
      </c>
      <c r="P159" s="38">
        <f t="shared" ca="1" si="47"/>
        <v>0</v>
      </c>
      <c r="Q159" s="38">
        <f t="shared" ca="1" si="48"/>
        <v>0</v>
      </c>
      <c r="R159" s="28">
        <f t="shared" ca="1" si="49"/>
        <v>-0.57416181746105555</v>
      </c>
    </row>
    <row r="160" spans="1:18">
      <c r="A160" s="89"/>
      <c r="B160" s="89"/>
      <c r="C160" s="89"/>
      <c r="D160" s="90">
        <f t="shared" si="35"/>
        <v>0</v>
      </c>
      <c r="E160" s="90">
        <f t="shared" si="36"/>
        <v>0</v>
      </c>
      <c r="F160" s="38">
        <f t="shared" si="37"/>
        <v>0</v>
      </c>
      <c r="G160" s="38">
        <f t="shared" si="38"/>
        <v>0</v>
      </c>
      <c r="H160" s="38">
        <f t="shared" si="39"/>
        <v>0</v>
      </c>
      <c r="I160" s="38">
        <f t="shared" si="40"/>
        <v>0</v>
      </c>
      <c r="J160" s="38">
        <f t="shared" si="41"/>
        <v>0</v>
      </c>
      <c r="K160" s="38">
        <f t="shared" si="42"/>
        <v>0</v>
      </c>
      <c r="L160" s="38">
        <f t="shared" si="43"/>
        <v>0</v>
      </c>
      <c r="M160" s="38">
        <f t="shared" ca="1" si="44"/>
        <v>0.57416181746105555</v>
      </c>
      <c r="N160" s="38">
        <f t="shared" ca="1" si="45"/>
        <v>0</v>
      </c>
      <c r="O160" s="95">
        <f t="shared" ca="1" si="46"/>
        <v>0</v>
      </c>
      <c r="P160" s="38">
        <f t="shared" ca="1" si="47"/>
        <v>0</v>
      </c>
      <c r="Q160" s="38">
        <f t="shared" ca="1" si="48"/>
        <v>0</v>
      </c>
      <c r="R160" s="28">
        <f t="shared" ca="1" si="49"/>
        <v>-0.57416181746105555</v>
      </c>
    </row>
    <row r="161" spans="1:18">
      <c r="A161" s="89"/>
      <c r="B161" s="89"/>
      <c r="C161" s="89"/>
      <c r="D161" s="90">
        <f t="shared" si="35"/>
        <v>0</v>
      </c>
      <c r="E161" s="90">
        <f t="shared" si="36"/>
        <v>0</v>
      </c>
      <c r="F161" s="38">
        <f t="shared" si="37"/>
        <v>0</v>
      </c>
      <c r="G161" s="38">
        <f t="shared" si="38"/>
        <v>0</v>
      </c>
      <c r="H161" s="38">
        <f t="shared" si="39"/>
        <v>0</v>
      </c>
      <c r="I161" s="38">
        <f t="shared" si="40"/>
        <v>0</v>
      </c>
      <c r="J161" s="38">
        <f t="shared" si="41"/>
        <v>0</v>
      </c>
      <c r="K161" s="38">
        <f t="shared" si="42"/>
        <v>0</v>
      </c>
      <c r="L161" s="38">
        <f t="shared" si="43"/>
        <v>0</v>
      </c>
      <c r="M161" s="38">
        <f t="shared" ca="1" si="44"/>
        <v>0.57416181746105555</v>
      </c>
      <c r="N161" s="38">
        <f t="shared" ca="1" si="45"/>
        <v>0</v>
      </c>
      <c r="O161" s="95">
        <f t="shared" ca="1" si="46"/>
        <v>0</v>
      </c>
      <c r="P161" s="38">
        <f t="shared" ca="1" si="47"/>
        <v>0</v>
      </c>
      <c r="Q161" s="38">
        <f t="shared" ca="1" si="48"/>
        <v>0</v>
      </c>
      <c r="R161" s="28">
        <f t="shared" ca="1" si="49"/>
        <v>-0.57416181746105555</v>
      </c>
    </row>
    <row r="162" spans="1:18">
      <c r="A162" s="89"/>
      <c r="B162" s="89"/>
      <c r="C162" s="89"/>
      <c r="D162" s="90">
        <f t="shared" si="35"/>
        <v>0</v>
      </c>
      <c r="E162" s="90">
        <f t="shared" si="36"/>
        <v>0</v>
      </c>
      <c r="F162" s="38">
        <f t="shared" si="37"/>
        <v>0</v>
      </c>
      <c r="G162" s="38">
        <f t="shared" si="38"/>
        <v>0</v>
      </c>
      <c r="H162" s="38">
        <f t="shared" si="39"/>
        <v>0</v>
      </c>
      <c r="I162" s="38">
        <f t="shared" si="40"/>
        <v>0</v>
      </c>
      <c r="J162" s="38">
        <f t="shared" si="41"/>
        <v>0</v>
      </c>
      <c r="K162" s="38">
        <f t="shared" si="42"/>
        <v>0</v>
      </c>
      <c r="L162" s="38">
        <f t="shared" si="43"/>
        <v>0</v>
      </c>
      <c r="M162" s="38">
        <f t="shared" ca="1" si="44"/>
        <v>0.57416181746105555</v>
      </c>
      <c r="N162" s="38">
        <f t="shared" ca="1" si="45"/>
        <v>0</v>
      </c>
      <c r="O162" s="95">
        <f t="shared" ca="1" si="46"/>
        <v>0</v>
      </c>
      <c r="P162" s="38">
        <f t="shared" ca="1" si="47"/>
        <v>0</v>
      </c>
      <c r="Q162" s="38">
        <f t="shared" ca="1" si="48"/>
        <v>0</v>
      </c>
      <c r="R162" s="28">
        <f t="shared" ca="1" si="49"/>
        <v>-0.57416181746105555</v>
      </c>
    </row>
    <row r="163" spans="1:18">
      <c r="A163" s="89"/>
      <c r="B163" s="89"/>
      <c r="C163" s="89"/>
      <c r="D163" s="90">
        <f t="shared" si="35"/>
        <v>0</v>
      </c>
      <c r="E163" s="90">
        <f t="shared" si="36"/>
        <v>0</v>
      </c>
      <c r="F163" s="38">
        <f t="shared" si="37"/>
        <v>0</v>
      </c>
      <c r="G163" s="38">
        <f t="shared" si="38"/>
        <v>0</v>
      </c>
      <c r="H163" s="38">
        <f t="shared" si="39"/>
        <v>0</v>
      </c>
      <c r="I163" s="38">
        <f t="shared" si="40"/>
        <v>0</v>
      </c>
      <c r="J163" s="38">
        <f t="shared" si="41"/>
        <v>0</v>
      </c>
      <c r="K163" s="38">
        <f t="shared" si="42"/>
        <v>0</v>
      </c>
      <c r="L163" s="38">
        <f t="shared" si="43"/>
        <v>0</v>
      </c>
      <c r="M163" s="38">
        <f t="shared" ca="1" si="44"/>
        <v>0.57416181746105555</v>
      </c>
      <c r="N163" s="38">
        <f t="shared" ca="1" si="45"/>
        <v>0</v>
      </c>
      <c r="O163" s="95">
        <f t="shared" ca="1" si="46"/>
        <v>0</v>
      </c>
      <c r="P163" s="38">
        <f t="shared" ca="1" si="47"/>
        <v>0</v>
      </c>
      <c r="Q163" s="38">
        <f t="shared" ca="1" si="48"/>
        <v>0</v>
      </c>
      <c r="R163" s="28">
        <f t="shared" ca="1" si="49"/>
        <v>-0.57416181746105555</v>
      </c>
    </row>
    <row r="164" spans="1:18">
      <c r="A164" s="89"/>
      <c r="B164" s="89"/>
      <c r="C164" s="89"/>
      <c r="D164" s="90">
        <f t="shared" si="35"/>
        <v>0</v>
      </c>
      <c r="E164" s="90">
        <f t="shared" si="36"/>
        <v>0</v>
      </c>
      <c r="F164" s="38">
        <f t="shared" si="37"/>
        <v>0</v>
      </c>
      <c r="G164" s="38">
        <f t="shared" si="38"/>
        <v>0</v>
      </c>
      <c r="H164" s="38">
        <f t="shared" si="39"/>
        <v>0</v>
      </c>
      <c r="I164" s="38">
        <f t="shared" si="40"/>
        <v>0</v>
      </c>
      <c r="J164" s="38">
        <f t="shared" si="41"/>
        <v>0</v>
      </c>
      <c r="K164" s="38">
        <f t="shared" si="42"/>
        <v>0</v>
      </c>
      <c r="L164" s="38">
        <f t="shared" si="43"/>
        <v>0</v>
      </c>
      <c r="M164" s="38">
        <f t="shared" ca="1" si="44"/>
        <v>0.57416181746105555</v>
      </c>
      <c r="N164" s="38">
        <f t="shared" ca="1" si="45"/>
        <v>0</v>
      </c>
      <c r="O164" s="95">
        <f t="shared" ca="1" si="46"/>
        <v>0</v>
      </c>
      <c r="P164" s="38">
        <f t="shared" ca="1" si="47"/>
        <v>0</v>
      </c>
      <c r="Q164" s="38">
        <f t="shared" ca="1" si="48"/>
        <v>0</v>
      </c>
      <c r="R164" s="28">
        <f t="shared" ca="1" si="49"/>
        <v>-0.57416181746105555</v>
      </c>
    </row>
    <row r="165" spans="1:18">
      <c r="A165" s="89"/>
      <c r="B165" s="89"/>
      <c r="C165" s="89"/>
      <c r="D165" s="90">
        <f t="shared" si="35"/>
        <v>0</v>
      </c>
      <c r="E165" s="90">
        <f t="shared" si="36"/>
        <v>0</v>
      </c>
      <c r="F165" s="38">
        <f t="shared" si="37"/>
        <v>0</v>
      </c>
      <c r="G165" s="38">
        <f t="shared" si="38"/>
        <v>0</v>
      </c>
      <c r="H165" s="38">
        <f t="shared" si="39"/>
        <v>0</v>
      </c>
      <c r="I165" s="38">
        <f t="shared" si="40"/>
        <v>0</v>
      </c>
      <c r="J165" s="38">
        <f t="shared" si="41"/>
        <v>0</v>
      </c>
      <c r="K165" s="38">
        <f t="shared" si="42"/>
        <v>0</v>
      </c>
      <c r="L165" s="38">
        <f t="shared" si="43"/>
        <v>0</v>
      </c>
      <c r="M165" s="38">
        <f t="shared" ca="1" si="44"/>
        <v>0.57416181746105555</v>
      </c>
      <c r="N165" s="38">
        <f t="shared" ca="1" si="45"/>
        <v>0</v>
      </c>
      <c r="O165" s="95">
        <f t="shared" ca="1" si="46"/>
        <v>0</v>
      </c>
      <c r="P165" s="38">
        <f t="shared" ca="1" si="47"/>
        <v>0</v>
      </c>
      <c r="Q165" s="38">
        <f t="shared" ca="1" si="48"/>
        <v>0</v>
      </c>
      <c r="R165" s="28">
        <f t="shared" ca="1" si="49"/>
        <v>-0.57416181746105555</v>
      </c>
    </row>
    <row r="166" spans="1:18">
      <c r="A166" s="89"/>
      <c r="B166" s="89"/>
      <c r="C166" s="89"/>
      <c r="D166" s="90">
        <f t="shared" si="35"/>
        <v>0</v>
      </c>
      <c r="E166" s="90">
        <f t="shared" si="36"/>
        <v>0</v>
      </c>
      <c r="F166" s="38">
        <f t="shared" si="37"/>
        <v>0</v>
      </c>
      <c r="G166" s="38">
        <f t="shared" si="38"/>
        <v>0</v>
      </c>
      <c r="H166" s="38">
        <f t="shared" si="39"/>
        <v>0</v>
      </c>
      <c r="I166" s="38">
        <f t="shared" si="40"/>
        <v>0</v>
      </c>
      <c r="J166" s="38">
        <f t="shared" si="41"/>
        <v>0</v>
      </c>
      <c r="K166" s="38">
        <f t="shared" si="42"/>
        <v>0</v>
      </c>
      <c r="L166" s="38">
        <f t="shared" si="43"/>
        <v>0</v>
      </c>
      <c r="M166" s="38">
        <f t="shared" ca="1" si="44"/>
        <v>0.57416181746105555</v>
      </c>
      <c r="N166" s="38">
        <f t="shared" ca="1" si="45"/>
        <v>0</v>
      </c>
      <c r="O166" s="95">
        <f t="shared" ca="1" si="46"/>
        <v>0</v>
      </c>
      <c r="P166" s="38">
        <f t="shared" ca="1" si="47"/>
        <v>0</v>
      </c>
      <c r="Q166" s="38">
        <f t="shared" ca="1" si="48"/>
        <v>0</v>
      </c>
      <c r="R166" s="28">
        <f t="shared" ca="1" si="49"/>
        <v>-0.57416181746105555</v>
      </c>
    </row>
    <row r="167" spans="1:18">
      <c r="A167" s="89"/>
      <c r="B167" s="89"/>
      <c r="C167" s="89"/>
      <c r="D167" s="90">
        <f t="shared" si="35"/>
        <v>0</v>
      </c>
      <c r="E167" s="90">
        <f t="shared" si="36"/>
        <v>0</v>
      </c>
      <c r="F167" s="38">
        <f t="shared" si="37"/>
        <v>0</v>
      </c>
      <c r="G167" s="38">
        <f t="shared" si="38"/>
        <v>0</v>
      </c>
      <c r="H167" s="38">
        <f t="shared" si="39"/>
        <v>0</v>
      </c>
      <c r="I167" s="38">
        <f t="shared" si="40"/>
        <v>0</v>
      </c>
      <c r="J167" s="38">
        <f t="shared" si="41"/>
        <v>0</v>
      </c>
      <c r="K167" s="38">
        <f t="shared" si="42"/>
        <v>0</v>
      </c>
      <c r="L167" s="38">
        <f t="shared" si="43"/>
        <v>0</v>
      </c>
      <c r="M167" s="38">
        <f t="shared" ca="1" si="44"/>
        <v>0.57416181746105555</v>
      </c>
      <c r="N167" s="38">
        <f t="shared" ca="1" si="45"/>
        <v>0</v>
      </c>
      <c r="O167" s="95">
        <f t="shared" ca="1" si="46"/>
        <v>0</v>
      </c>
      <c r="P167" s="38">
        <f t="shared" ca="1" si="47"/>
        <v>0</v>
      </c>
      <c r="Q167" s="38">
        <f t="shared" ca="1" si="48"/>
        <v>0</v>
      </c>
      <c r="R167" s="28">
        <f t="shared" ca="1" si="49"/>
        <v>-0.57416181746105555</v>
      </c>
    </row>
    <row r="168" spans="1:18">
      <c r="A168" s="89"/>
      <c r="B168" s="89"/>
      <c r="C168" s="89"/>
      <c r="D168" s="90">
        <f t="shared" si="35"/>
        <v>0</v>
      </c>
      <c r="E168" s="90">
        <f t="shared" si="36"/>
        <v>0</v>
      </c>
      <c r="F168" s="38">
        <f t="shared" si="37"/>
        <v>0</v>
      </c>
      <c r="G168" s="38">
        <f t="shared" si="38"/>
        <v>0</v>
      </c>
      <c r="H168" s="38">
        <f t="shared" si="39"/>
        <v>0</v>
      </c>
      <c r="I168" s="38">
        <f t="shared" si="40"/>
        <v>0</v>
      </c>
      <c r="J168" s="38">
        <f t="shared" si="41"/>
        <v>0</v>
      </c>
      <c r="K168" s="38">
        <f t="shared" si="42"/>
        <v>0</v>
      </c>
      <c r="L168" s="38">
        <f t="shared" si="43"/>
        <v>0</v>
      </c>
      <c r="M168" s="38">
        <f t="shared" ca="1" si="44"/>
        <v>0.57416181746105555</v>
      </c>
      <c r="N168" s="38">
        <f t="shared" ca="1" si="45"/>
        <v>0</v>
      </c>
      <c r="O168" s="95">
        <f t="shared" ca="1" si="46"/>
        <v>0</v>
      </c>
      <c r="P168" s="38">
        <f t="shared" ca="1" si="47"/>
        <v>0</v>
      </c>
      <c r="Q168" s="38">
        <f t="shared" ca="1" si="48"/>
        <v>0</v>
      </c>
      <c r="R168" s="28">
        <f t="shared" ca="1" si="49"/>
        <v>-0.57416181746105555</v>
      </c>
    </row>
    <row r="169" spans="1:18">
      <c r="A169" s="89"/>
      <c r="B169" s="89"/>
      <c r="C169" s="89"/>
      <c r="D169" s="90">
        <f t="shared" si="35"/>
        <v>0</v>
      </c>
      <c r="E169" s="90">
        <f t="shared" si="36"/>
        <v>0</v>
      </c>
      <c r="F169" s="38">
        <f t="shared" si="37"/>
        <v>0</v>
      </c>
      <c r="G169" s="38">
        <f t="shared" si="38"/>
        <v>0</v>
      </c>
      <c r="H169" s="38">
        <f t="shared" si="39"/>
        <v>0</v>
      </c>
      <c r="I169" s="38">
        <f t="shared" si="40"/>
        <v>0</v>
      </c>
      <c r="J169" s="38">
        <f t="shared" si="41"/>
        <v>0</v>
      </c>
      <c r="K169" s="38">
        <f t="shared" si="42"/>
        <v>0</v>
      </c>
      <c r="L169" s="38">
        <f t="shared" si="43"/>
        <v>0</v>
      </c>
      <c r="M169" s="38">
        <f t="shared" ca="1" si="44"/>
        <v>0.57416181746105555</v>
      </c>
      <c r="N169" s="38">
        <f t="shared" ca="1" si="45"/>
        <v>0</v>
      </c>
      <c r="O169" s="95">
        <f t="shared" ca="1" si="46"/>
        <v>0</v>
      </c>
      <c r="P169" s="38">
        <f t="shared" ca="1" si="47"/>
        <v>0</v>
      </c>
      <c r="Q169" s="38">
        <f t="shared" ca="1" si="48"/>
        <v>0</v>
      </c>
      <c r="R169" s="28">
        <f t="shared" ca="1" si="49"/>
        <v>-0.57416181746105555</v>
      </c>
    </row>
    <row r="170" spans="1:18">
      <c r="A170" s="89"/>
      <c r="B170" s="89"/>
      <c r="C170" s="89"/>
      <c r="D170" s="90">
        <f t="shared" si="35"/>
        <v>0</v>
      </c>
      <c r="E170" s="90">
        <f t="shared" si="36"/>
        <v>0</v>
      </c>
      <c r="F170" s="38">
        <f t="shared" si="37"/>
        <v>0</v>
      </c>
      <c r="G170" s="38">
        <f t="shared" si="38"/>
        <v>0</v>
      </c>
      <c r="H170" s="38">
        <f t="shared" si="39"/>
        <v>0</v>
      </c>
      <c r="I170" s="38">
        <f t="shared" si="40"/>
        <v>0</v>
      </c>
      <c r="J170" s="38">
        <f t="shared" si="41"/>
        <v>0</v>
      </c>
      <c r="K170" s="38">
        <f t="shared" si="42"/>
        <v>0</v>
      </c>
      <c r="L170" s="38">
        <f t="shared" si="43"/>
        <v>0</v>
      </c>
      <c r="M170" s="38">
        <f t="shared" ca="1" si="44"/>
        <v>0.57416181746105555</v>
      </c>
      <c r="N170" s="38">
        <f t="shared" ca="1" si="45"/>
        <v>0</v>
      </c>
      <c r="O170" s="95">
        <f t="shared" ca="1" si="46"/>
        <v>0</v>
      </c>
      <c r="P170" s="38">
        <f t="shared" ca="1" si="47"/>
        <v>0</v>
      </c>
      <c r="Q170" s="38">
        <f t="shared" ca="1" si="48"/>
        <v>0</v>
      </c>
      <c r="R170" s="28">
        <f t="shared" ca="1" si="49"/>
        <v>-0.57416181746105555</v>
      </c>
    </row>
    <row r="171" spans="1:18">
      <c r="A171" s="89"/>
      <c r="B171" s="89"/>
      <c r="C171" s="89"/>
      <c r="D171" s="90">
        <f t="shared" si="35"/>
        <v>0</v>
      </c>
      <c r="E171" s="90">
        <f t="shared" si="36"/>
        <v>0</v>
      </c>
      <c r="F171" s="38">
        <f t="shared" si="37"/>
        <v>0</v>
      </c>
      <c r="G171" s="38">
        <f t="shared" si="38"/>
        <v>0</v>
      </c>
      <c r="H171" s="38">
        <f t="shared" si="39"/>
        <v>0</v>
      </c>
      <c r="I171" s="38">
        <f t="shared" si="40"/>
        <v>0</v>
      </c>
      <c r="J171" s="38">
        <f t="shared" si="41"/>
        <v>0</v>
      </c>
      <c r="K171" s="38">
        <f t="shared" si="42"/>
        <v>0</v>
      </c>
      <c r="L171" s="38">
        <f t="shared" si="43"/>
        <v>0</v>
      </c>
      <c r="M171" s="38">
        <f t="shared" ca="1" si="44"/>
        <v>0.57416181746105555</v>
      </c>
      <c r="N171" s="38">
        <f t="shared" ca="1" si="45"/>
        <v>0</v>
      </c>
      <c r="O171" s="95">
        <f t="shared" ca="1" si="46"/>
        <v>0</v>
      </c>
      <c r="P171" s="38">
        <f t="shared" ca="1" si="47"/>
        <v>0</v>
      </c>
      <c r="Q171" s="38">
        <f t="shared" ca="1" si="48"/>
        <v>0</v>
      </c>
      <c r="R171" s="28">
        <f t="shared" ca="1" si="49"/>
        <v>-0.57416181746105555</v>
      </c>
    </row>
    <row r="172" spans="1:18">
      <c r="A172" s="89"/>
      <c r="B172" s="89"/>
      <c r="C172" s="89"/>
      <c r="D172" s="90">
        <f t="shared" si="35"/>
        <v>0</v>
      </c>
      <c r="E172" s="90">
        <f t="shared" si="36"/>
        <v>0</v>
      </c>
      <c r="F172" s="38">
        <f t="shared" si="37"/>
        <v>0</v>
      </c>
      <c r="G172" s="38">
        <f t="shared" si="38"/>
        <v>0</v>
      </c>
      <c r="H172" s="38">
        <f t="shared" si="39"/>
        <v>0</v>
      </c>
      <c r="I172" s="38">
        <f t="shared" si="40"/>
        <v>0</v>
      </c>
      <c r="J172" s="38">
        <f t="shared" si="41"/>
        <v>0</v>
      </c>
      <c r="K172" s="38">
        <f t="shared" si="42"/>
        <v>0</v>
      </c>
      <c r="L172" s="38">
        <f t="shared" si="43"/>
        <v>0</v>
      </c>
      <c r="M172" s="38">
        <f t="shared" ca="1" si="44"/>
        <v>0.57416181746105555</v>
      </c>
      <c r="N172" s="38">
        <f t="shared" ca="1" si="45"/>
        <v>0</v>
      </c>
      <c r="O172" s="95">
        <f t="shared" ca="1" si="46"/>
        <v>0</v>
      </c>
      <c r="P172" s="38">
        <f t="shared" ca="1" si="47"/>
        <v>0</v>
      </c>
      <c r="Q172" s="38">
        <f t="shared" ca="1" si="48"/>
        <v>0</v>
      </c>
      <c r="R172" s="28">
        <f t="shared" ca="1" si="49"/>
        <v>-0.57416181746105555</v>
      </c>
    </row>
    <row r="173" spans="1:18">
      <c r="A173" s="89"/>
      <c r="B173" s="89"/>
      <c r="C173" s="89"/>
      <c r="D173" s="90">
        <f t="shared" si="35"/>
        <v>0</v>
      </c>
      <c r="E173" s="90">
        <f t="shared" si="36"/>
        <v>0</v>
      </c>
      <c r="F173" s="38">
        <f t="shared" si="37"/>
        <v>0</v>
      </c>
      <c r="G173" s="38">
        <f t="shared" si="38"/>
        <v>0</v>
      </c>
      <c r="H173" s="38">
        <f t="shared" si="39"/>
        <v>0</v>
      </c>
      <c r="I173" s="38">
        <f t="shared" si="40"/>
        <v>0</v>
      </c>
      <c r="J173" s="38">
        <f t="shared" si="41"/>
        <v>0</v>
      </c>
      <c r="K173" s="38">
        <f t="shared" si="42"/>
        <v>0</v>
      </c>
      <c r="L173" s="38">
        <f t="shared" si="43"/>
        <v>0</v>
      </c>
      <c r="M173" s="38">
        <f t="shared" ca="1" si="44"/>
        <v>0.57416181746105555</v>
      </c>
      <c r="N173" s="38">
        <f t="shared" ca="1" si="45"/>
        <v>0</v>
      </c>
      <c r="O173" s="95">
        <f t="shared" ca="1" si="46"/>
        <v>0</v>
      </c>
      <c r="P173" s="38">
        <f t="shared" ca="1" si="47"/>
        <v>0</v>
      </c>
      <c r="Q173" s="38">
        <f t="shared" ca="1" si="48"/>
        <v>0</v>
      </c>
      <c r="R173" s="28">
        <f t="shared" ca="1" si="49"/>
        <v>-0.57416181746105555</v>
      </c>
    </row>
    <row r="174" spans="1:18">
      <c r="A174" s="89"/>
      <c r="B174" s="89"/>
      <c r="C174" s="89"/>
      <c r="D174" s="90">
        <f t="shared" si="35"/>
        <v>0</v>
      </c>
      <c r="E174" s="90">
        <f t="shared" si="36"/>
        <v>0</v>
      </c>
      <c r="F174" s="38">
        <f t="shared" si="37"/>
        <v>0</v>
      </c>
      <c r="G174" s="38">
        <f t="shared" si="38"/>
        <v>0</v>
      </c>
      <c r="H174" s="38">
        <f t="shared" si="39"/>
        <v>0</v>
      </c>
      <c r="I174" s="38">
        <f t="shared" si="40"/>
        <v>0</v>
      </c>
      <c r="J174" s="38">
        <f t="shared" si="41"/>
        <v>0</v>
      </c>
      <c r="K174" s="38">
        <f t="shared" si="42"/>
        <v>0</v>
      </c>
      <c r="L174" s="38">
        <f t="shared" si="43"/>
        <v>0</v>
      </c>
      <c r="M174" s="38">
        <f t="shared" ca="1" si="44"/>
        <v>0.57416181746105555</v>
      </c>
      <c r="N174" s="38">
        <f t="shared" ca="1" si="45"/>
        <v>0</v>
      </c>
      <c r="O174" s="95">
        <f t="shared" ca="1" si="46"/>
        <v>0</v>
      </c>
      <c r="P174" s="38">
        <f t="shared" ca="1" si="47"/>
        <v>0</v>
      </c>
      <c r="Q174" s="38">
        <f t="shared" ca="1" si="48"/>
        <v>0</v>
      </c>
      <c r="R174" s="28">
        <f t="shared" ca="1" si="49"/>
        <v>-0.57416181746105555</v>
      </c>
    </row>
    <row r="175" spans="1:18">
      <c r="A175" s="89"/>
      <c r="B175" s="89"/>
      <c r="C175" s="89"/>
      <c r="D175" s="90">
        <f t="shared" si="35"/>
        <v>0</v>
      </c>
      <c r="E175" s="90">
        <f t="shared" si="36"/>
        <v>0</v>
      </c>
      <c r="F175" s="38">
        <f t="shared" si="37"/>
        <v>0</v>
      </c>
      <c r="G175" s="38">
        <f t="shared" si="38"/>
        <v>0</v>
      </c>
      <c r="H175" s="38">
        <f t="shared" si="39"/>
        <v>0</v>
      </c>
      <c r="I175" s="38">
        <f t="shared" si="40"/>
        <v>0</v>
      </c>
      <c r="J175" s="38">
        <f t="shared" si="41"/>
        <v>0</v>
      </c>
      <c r="K175" s="38">
        <f t="shared" si="42"/>
        <v>0</v>
      </c>
      <c r="L175" s="38">
        <f t="shared" si="43"/>
        <v>0</v>
      </c>
      <c r="M175" s="38">
        <f t="shared" ca="1" si="44"/>
        <v>0.57416181746105555</v>
      </c>
      <c r="N175" s="38">
        <f t="shared" ca="1" si="45"/>
        <v>0</v>
      </c>
      <c r="O175" s="95">
        <f t="shared" ca="1" si="46"/>
        <v>0</v>
      </c>
      <c r="P175" s="38">
        <f t="shared" ca="1" si="47"/>
        <v>0</v>
      </c>
      <c r="Q175" s="38">
        <f t="shared" ca="1" si="48"/>
        <v>0</v>
      </c>
      <c r="R175" s="28">
        <f t="shared" ca="1" si="49"/>
        <v>-0.57416181746105555</v>
      </c>
    </row>
    <row r="176" spans="1:18">
      <c r="A176" s="89"/>
      <c r="B176" s="89"/>
      <c r="C176" s="89"/>
      <c r="D176" s="90">
        <f t="shared" si="35"/>
        <v>0</v>
      </c>
      <c r="E176" s="90">
        <f t="shared" si="36"/>
        <v>0</v>
      </c>
      <c r="F176" s="38">
        <f t="shared" si="37"/>
        <v>0</v>
      </c>
      <c r="G176" s="38">
        <f t="shared" si="38"/>
        <v>0</v>
      </c>
      <c r="H176" s="38">
        <f t="shared" si="39"/>
        <v>0</v>
      </c>
      <c r="I176" s="38">
        <f t="shared" si="40"/>
        <v>0</v>
      </c>
      <c r="J176" s="38">
        <f t="shared" si="41"/>
        <v>0</v>
      </c>
      <c r="K176" s="38">
        <f t="shared" si="42"/>
        <v>0</v>
      </c>
      <c r="L176" s="38">
        <f t="shared" si="43"/>
        <v>0</v>
      </c>
      <c r="M176" s="38">
        <f t="shared" ca="1" si="44"/>
        <v>0.57416181746105555</v>
      </c>
      <c r="N176" s="38">
        <f t="shared" ca="1" si="45"/>
        <v>0</v>
      </c>
      <c r="O176" s="95">
        <f t="shared" ca="1" si="46"/>
        <v>0</v>
      </c>
      <c r="P176" s="38">
        <f t="shared" ca="1" si="47"/>
        <v>0</v>
      </c>
      <c r="Q176" s="38">
        <f t="shared" ca="1" si="48"/>
        <v>0</v>
      </c>
      <c r="R176" s="28">
        <f t="shared" ca="1" si="49"/>
        <v>-0.57416181746105555</v>
      </c>
    </row>
    <row r="177" spans="1:18">
      <c r="A177" s="89"/>
      <c r="B177" s="89"/>
      <c r="C177" s="89"/>
      <c r="D177" s="90">
        <f t="shared" si="35"/>
        <v>0</v>
      </c>
      <c r="E177" s="90">
        <f t="shared" si="36"/>
        <v>0</v>
      </c>
      <c r="F177" s="38">
        <f t="shared" si="37"/>
        <v>0</v>
      </c>
      <c r="G177" s="38">
        <f t="shared" si="38"/>
        <v>0</v>
      </c>
      <c r="H177" s="38">
        <f t="shared" si="39"/>
        <v>0</v>
      </c>
      <c r="I177" s="38">
        <f t="shared" si="40"/>
        <v>0</v>
      </c>
      <c r="J177" s="38">
        <f t="shared" si="41"/>
        <v>0</v>
      </c>
      <c r="K177" s="38">
        <f t="shared" si="42"/>
        <v>0</v>
      </c>
      <c r="L177" s="38">
        <f t="shared" si="43"/>
        <v>0</v>
      </c>
      <c r="M177" s="38">
        <f t="shared" ca="1" si="44"/>
        <v>0.57416181746105555</v>
      </c>
      <c r="N177" s="38">
        <f t="shared" ca="1" si="45"/>
        <v>0</v>
      </c>
      <c r="O177" s="95">
        <f t="shared" ca="1" si="46"/>
        <v>0</v>
      </c>
      <c r="P177" s="38">
        <f t="shared" ca="1" si="47"/>
        <v>0</v>
      </c>
      <c r="Q177" s="38">
        <f t="shared" ca="1" si="48"/>
        <v>0</v>
      </c>
      <c r="R177" s="28">
        <f t="shared" ca="1" si="49"/>
        <v>-0.57416181746105555</v>
      </c>
    </row>
    <row r="178" spans="1:18">
      <c r="A178" s="89"/>
      <c r="B178" s="89"/>
      <c r="C178" s="89"/>
      <c r="D178" s="90">
        <f t="shared" si="35"/>
        <v>0</v>
      </c>
      <c r="E178" s="90">
        <f t="shared" si="36"/>
        <v>0</v>
      </c>
      <c r="F178" s="38">
        <f t="shared" si="37"/>
        <v>0</v>
      </c>
      <c r="G178" s="38">
        <f t="shared" si="38"/>
        <v>0</v>
      </c>
      <c r="H178" s="38">
        <f t="shared" si="39"/>
        <v>0</v>
      </c>
      <c r="I178" s="38">
        <f t="shared" si="40"/>
        <v>0</v>
      </c>
      <c r="J178" s="38">
        <f t="shared" si="41"/>
        <v>0</v>
      </c>
      <c r="K178" s="38">
        <f t="shared" si="42"/>
        <v>0</v>
      </c>
      <c r="L178" s="38">
        <f t="shared" si="43"/>
        <v>0</v>
      </c>
      <c r="M178" s="38">
        <f t="shared" ca="1" si="44"/>
        <v>0.57416181746105555</v>
      </c>
      <c r="N178" s="38">
        <f t="shared" ca="1" si="45"/>
        <v>0</v>
      </c>
      <c r="O178" s="95">
        <f t="shared" ca="1" si="46"/>
        <v>0</v>
      </c>
      <c r="P178" s="38">
        <f t="shared" ca="1" si="47"/>
        <v>0</v>
      </c>
      <c r="Q178" s="38">
        <f t="shared" ca="1" si="48"/>
        <v>0</v>
      </c>
      <c r="R178" s="28">
        <f t="shared" ca="1" si="49"/>
        <v>-0.57416181746105555</v>
      </c>
    </row>
    <row r="179" spans="1:18">
      <c r="A179" s="89"/>
      <c r="B179" s="89"/>
      <c r="C179" s="89"/>
      <c r="D179" s="90">
        <f t="shared" si="35"/>
        <v>0</v>
      </c>
      <c r="E179" s="90">
        <f t="shared" si="36"/>
        <v>0</v>
      </c>
      <c r="F179" s="38">
        <f t="shared" si="37"/>
        <v>0</v>
      </c>
      <c r="G179" s="38">
        <f t="shared" si="38"/>
        <v>0</v>
      </c>
      <c r="H179" s="38">
        <f t="shared" si="39"/>
        <v>0</v>
      </c>
      <c r="I179" s="38">
        <f t="shared" si="40"/>
        <v>0</v>
      </c>
      <c r="J179" s="38">
        <f t="shared" si="41"/>
        <v>0</v>
      </c>
      <c r="K179" s="38">
        <f t="shared" si="42"/>
        <v>0</v>
      </c>
      <c r="L179" s="38">
        <f t="shared" si="43"/>
        <v>0</v>
      </c>
      <c r="M179" s="38">
        <f t="shared" ca="1" si="44"/>
        <v>0.57416181746105555</v>
      </c>
      <c r="N179" s="38">
        <f t="shared" ca="1" si="45"/>
        <v>0</v>
      </c>
      <c r="O179" s="95">
        <f t="shared" ca="1" si="46"/>
        <v>0</v>
      </c>
      <c r="P179" s="38">
        <f t="shared" ca="1" si="47"/>
        <v>0</v>
      </c>
      <c r="Q179" s="38">
        <f t="shared" ca="1" si="48"/>
        <v>0</v>
      </c>
      <c r="R179" s="28">
        <f t="shared" ca="1" si="49"/>
        <v>-0.57416181746105555</v>
      </c>
    </row>
    <row r="180" spans="1:18">
      <c r="A180" s="89"/>
      <c r="B180" s="89"/>
      <c r="C180" s="89"/>
      <c r="D180" s="90">
        <f t="shared" si="35"/>
        <v>0</v>
      </c>
      <c r="E180" s="90">
        <f t="shared" si="36"/>
        <v>0</v>
      </c>
      <c r="F180" s="38">
        <f t="shared" si="37"/>
        <v>0</v>
      </c>
      <c r="G180" s="38">
        <f t="shared" si="38"/>
        <v>0</v>
      </c>
      <c r="H180" s="38">
        <f t="shared" si="39"/>
        <v>0</v>
      </c>
      <c r="I180" s="38">
        <f t="shared" si="40"/>
        <v>0</v>
      </c>
      <c r="J180" s="38">
        <f t="shared" si="41"/>
        <v>0</v>
      </c>
      <c r="K180" s="38">
        <f t="shared" si="42"/>
        <v>0</v>
      </c>
      <c r="L180" s="38">
        <f t="shared" si="43"/>
        <v>0</v>
      </c>
      <c r="M180" s="38">
        <f t="shared" ca="1" si="44"/>
        <v>0.57416181746105555</v>
      </c>
      <c r="N180" s="38">
        <f t="shared" ca="1" si="45"/>
        <v>0</v>
      </c>
      <c r="O180" s="95">
        <f t="shared" ca="1" si="46"/>
        <v>0</v>
      </c>
      <c r="P180" s="38">
        <f t="shared" ca="1" si="47"/>
        <v>0</v>
      </c>
      <c r="Q180" s="38">
        <f t="shared" ca="1" si="48"/>
        <v>0</v>
      </c>
      <c r="R180" s="28">
        <f t="shared" ca="1" si="49"/>
        <v>-0.57416181746105555</v>
      </c>
    </row>
    <row r="181" spans="1:18">
      <c r="A181" s="89"/>
      <c r="B181" s="89"/>
      <c r="C181" s="89"/>
      <c r="D181" s="90">
        <f t="shared" si="35"/>
        <v>0</v>
      </c>
      <c r="E181" s="90">
        <f t="shared" si="36"/>
        <v>0</v>
      </c>
      <c r="F181" s="38">
        <f t="shared" si="37"/>
        <v>0</v>
      </c>
      <c r="G181" s="38">
        <f t="shared" si="38"/>
        <v>0</v>
      </c>
      <c r="H181" s="38">
        <f t="shared" si="39"/>
        <v>0</v>
      </c>
      <c r="I181" s="38">
        <f t="shared" si="40"/>
        <v>0</v>
      </c>
      <c r="J181" s="38">
        <f t="shared" si="41"/>
        <v>0</v>
      </c>
      <c r="K181" s="38">
        <f t="shared" si="42"/>
        <v>0</v>
      </c>
      <c r="L181" s="38">
        <f t="shared" si="43"/>
        <v>0</v>
      </c>
      <c r="M181" s="38">
        <f t="shared" ca="1" si="44"/>
        <v>0.57416181746105555</v>
      </c>
      <c r="N181" s="38">
        <f t="shared" ca="1" si="45"/>
        <v>0</v>
      </c>
      <c r="O181" s="95">
        <f t="shared" ca="1" si="46"/>
        <v>0</v>
      </c>
      <c r="P181" s="38">
        <f t="shared" ca="1" si="47"/>
        <v>0</v>
      </c>
      <c r="Q181" s="38">
        <f t="shared" ca="1" si="48"/>
        <v>0</v>
      </c>
      <c r="R181" s="28">
        <f t="shared" ca="1" si="49"/>
        <v>-0.57416181746105555</v>
      </c>
    </row>
    <row r="182" spans="1:18">
      <c r="A182" s="89"/>
      <c r="B182" s="89"/>
      <c r="C182" s="89"/>
      <c r="D182" s="90">
        <f t="shared" si="35"/>
        <v>0</v>
      </c>
      <c r="E182" s="90">
        <f t="shared" si="36"/>
        <v>0</v>
      </c>
      <c r="F182" s="38">
        <f t="shared" si="37"/>
        <v>0</v>
      </c>
      <c r="G182" s="38">
        <f t="shared" si="38"/>
        <v>0</v>
      </c>
      <c r="H182" s="38">
        <f t="shared" si="39"/>
        <v>0</v>
      </c>
      <c r="I182" s="38">
        <f t="shared" si="40"/>
        <v>0</v>
      </c>
      <c r="J182" s="38">
        <f t="shared" si="41"/>
        <v>0</v>
      </c>
      <c r="K182" s="38">
        <f t="shared" si="42"/>
        <v>0</v>
      </c>
      <c r="L182" s="38">
        <f t="shared" si="43"/>
        <v>0</v>
      </c>
      <c r="M182" s="38">
        <f t="shared" ca="1" si="44"/>
        <v>0.57416181746105555</v>
      </c>
      <c r="N182" s="38">
        <f t="shared" ca="1" si="45"/>
        <v>0</v>
      </c>
      <c r="O182" s="95">
        <f t="shared" ca="1" si="46"/>
        <v>0</v>
      </c>
      <c r="P182" s="38">
        <f t="shared" ca="1" si="47"/>
        <v>0</v>
      </c>
      <c r="Q182" s="38">
        <f t="shared" ca="1" si="48"/>
        <v>0</v>
      </c>
      <c r="R182" s="28">
        <f t="shared" ca="1" si="49"/>
        <v>-0.57416181746105555</v>
      </c>
    </row>
    <row r="183" spans="1:18">
      <c r="A183" s="89"/>
      <c r="B183" s="89"/>
      <c r="C183" s="89"/>
      <c r="D183" s="90">
        <f t="shared" si="35"/>
        <v>0</v>
      </c>
      <c r="E183" s="90">
        <f t="shared" si="36"/>
        <v>0</v>
      </c>
      <c r="F183" s="38">
        <f t="shared" si="37"/>
        <v>0</v>
      </c>
      <c r="G183" s="38">
        <f t="shared" si="38"/>
        <v>0</v>
      </c>
      <c r="H183" s="38">
        <f t="shared" si="39"/>
        <v>0</v>
      </c>
      <c r="I183" s="38">
        <f t="shared" si="40"/>
        <v>0</v>
      </c>
      <c r="J183" s="38">
        <f t="shared" si="41"/>
        <v>0</v>
      </c>
      <c r="K183" s="38">
        <f t="shared" si="42"/>
        <v>0</v>
      </c>
      <c r="L183" s="38">
        <f t="shared" si="43"/>
        <v>0</v>
      </c>
      <c r="M183" s="38">
        <f t="shared" ca="1" si="44"/>
        <v>0.57416181746105555</v>
      </c>
      <c r="N183" s="38">
        <f t="shared" ca="1" si="45"/>
        <v>0</v>
      </c>
      <c r="O183" s="95">
        <f t="shared" ca="1" si="46"/>
        <v>0</v>
      </c>
      <c r="P183" s="38">
        <f t="shared" ca="1" si="47"/>
        <v>0</v>
      </c>
      <c r="Q183" s="38">
        <f t="shared" ca="1" si="48"/>
        <v>0</v>
      </c>
      <c r="R183" s="28">
        <f t="shared" ca="1" si="49"/>
        <v>-0.57416181746105555</v>
      </c>
    </row>
    <row r="184" spans="1:18">
      <c r="A184" s="89"/>
      <c r="B184" s="89"/>
      <c r="C184" s="89"/>
      <c r="D184" s="90">
        <f t="shared" si="35"/>
        <v>0</v>
      </c>
      <c r="E184" s="90">
        <f t="shared" si="36"/>
        <v>0</v>
      </c>
      <c r="F184" s="38">
        <f t="shared" si="37"/>
        <v>0</v>
      </c>
      <c r="G184" s="38">
        <f t="shared" si="38"/>
        <v>0</v>
      </c>
      <c r="H184" s="38">
        <f t="shared" si="39"/>
        <v>0</v>
      </c>
      <c r="I184" s="38">
        <f t="shared" si="40"/>
        <v>0</v>
      </c>
      <c r="J184" s="38">
        <f t="shared" si="41"/>
        <v>0</v>
      </c>
      <c r="K184" s="38">
        <f t="shared" si="42"/>
        <v>0</v>
      </c>
      <c r="L184" s="38">
        <f t="shared" si="43"/>
        <v>0</v>
      </c>
      <c r="M184" s="38">
        <f t="shared" ca="1" si="44"/>
        <v>0.57416181746105555</v>
      </c>
      <c r="N184" s="38">
        <f t="shared" ca="1" si="45"/>
        <v>0</v>
      </c>
      <c r="O184" s="95">
        <f t="shared" ca="1" si="46"/>
        <v>0</v>
      </c>
      <c r="P184" s="38">
        <f t="shared" ca="1" si="47"/>
        <v>0</v>
      </c>
      <c r="Q184" s="38">
        <f t="shared" ca="1" si="48"/>
        <v>0</v>
      </c>
      <c r="R184" s="28">
        <f t="shared" ca="1" si="49"/>
        <v>-0.57416181746105555</v>
      </c>
    </row>
    <row r="185" spans="1:18">
      <c r="A185" s="89"/>
      <c r="B185" s="89"/>
      <c r="C185" s="89"/>
      <c r="D185" s="90">
        <f t="shared" si="35"/>
        <v>0</v>
      </c>
      <c r="E185" s="90">
        <f t="shared" si="36"/>
        <v>0</v>
      </c>
      <c r="F185" s="38">
        <f t="shared" si="37"/>
        <v>0</v>
      </c>
      <c r="G185" s="38">
        <f t="shared" si="38"/>
        <v>0</v>
      </c>
      <c r="H185" s="38">
        <f t="shared" si="39"/>
        <v>0</v>
      </c>
      <c r="I185" s="38">
        <f t="shared" si="40"/>
        <v>0</v>
      </c>
      <c r="J185" s="38">
        <f t="shared" si="41"/>
        <v>0</v>
      </c>
      <c r="K185" s="38">
        <f t="shared" si="42"/>
        <v>0</v>
      </c>
      <c r="L185" s="38">
        <f t="shared" si="43"/>
        <v>0</v>
      </c>
      <c r="M185" s="38">
        <f t="shared" ca="1" si="44"/>
        <v>0.57416181746105555</v>
      </c>
      <c r="N185" s="38">
        <f t="shared" ca="1" si="45"/>
        <v>0</v>
      </c>
      <c r="O185" s="95">
        <f t="shared" ca="1" si="46"/>
        <v>0</v>
      </c>
      <c r="P185" s="38">
        <f t="shared" ca="1" si="47"/>
        <v>0</v>
      </c>
      <c r="Q185" s="38">
        <f t="shared" ca="1" si="48"/>
        <v>0</v>
      </c>
      <c r="R185" s="28">
        <f t="shared" ca="1" si="49"/>
        <v>-0.57416181746105555</v>
      </c>
    </row>
    <row r="186" spans="1:18">
      <c r="A186" s="89"/>
      <c r="B186" s="89"/>
      <c r="C186" s="89"/>
      <c r="D186" s="90">
        <f t="shared" si="35"/>
        <v>0</v>
      </c>
      <c r="E186" s="90">
        <f t="shared" si="36"/>
        <v>0</v>
      </c>
      <c r="F186" s="38">
        <f t="shared" si="37"/>
        <v>0</v>
      </c>
      <c r="G186" s="38">
        <f t="shared" si="38"/>
        <v>0</v>
      </c>
      <c r="H186" s="38">
        <f t="shared" si="39"/>
        <v>0</v>
      </c>
      <c r="I186" s="38">
        <f t="shared" si="40"/>
        <v>0</v>
      </c>
      <c r="J186" s="38">
        <f t="shared" si="41"/>
        <v>0</v>
      </c>
      <c r="K186" s="38">
        <f t="shared" si="42"/>
        <v>0</v>
      </c>
      <c r="L186" s="38">
        <f t="shared" si="43"/>
        <v>0</v>
      </c>
      <c r="M186" s="38">
        <f t="shared" ca="1" si="44"/>
        <v>0.57416181746105555</v>
      </c>
      <c r="N186" s="38">
        <f t="shared" ca="1" si="45"/>
        <v>0</v>
      </c>
      <c r="O186" s="95">
        <f t="shared" ca="1" si="46"/>
        <v>0</v>
      </c>
      <c r="P186" s="38">
        <f t="shared" ca="1" si="47"/>
        <v>0</v>
      </c>
      <c r="Q186" s="38">
        <f t="shared" ca="1" si="48"/>
        <v>0</v>
      </c>
      <c r="R186" s="28">
        <f t="shared" ca="1" si="49"/>
        <v>-0.57416181746105555</v>
      </c>
    </row>
    <row r="187" spans="1:18">
      <c r="A187" s="89"/>
      <c r="B187" s="89"/>
      <c r="C187" s="89"/>
      <c r="D187" s="90">
        <f t="shared" si="35"/>
        <v>0</v>
      </c>
      <c r="E187" s="90">
        <f t="shared" si="36"/>
        <v>0</v>
      </c>
      <c r="F187" s="38">
        <f t="shared" si="37"/>
        <v>0</v>
      </c>
      <c r="G187" s="38">
        <f t="shared" si="38"/>
        <v>0</v>
      </c>
      <c r="H187" s="38">
        <f t="shared" si="39"/>
        <v>0</v>
      </c>
      <c r="I187" s="38">
        <f t="shared" si="40"/>
        <v>0</v>
      </c>
      <c r="J187" s="38">
        <f t="shared" si="41"/>
        <v>0</v>
      </c>
      <c r="K187" s="38">
        <f t="shared" si="42"/>
        <v>0</v>
      </c>
      <c r="L187" s="38">
        <f t="shared" si="43"/>
        <v>0</v>
      </c>
      <c r="M187" s="38">
        <f t="shared" ca="1" si="44"/>
        <v>0.57416181746105555</v>
      </c>
      <c r="N187" s="38">
        <f t="shared" ca="1" si="45"/>
        <v>0</v>
      </c>
      <c r="O187" s="95">
        <f t="shared" ca="1" si="46"/>
        <v>0</v>
      </c>
      <c r="P187" s="38">
        <f t="shared" ca="1" si="47"/>
        <v>0</v>
      </c>
      <c r="Q187" s="38">
        <f t="shared" ca="1" si="48"/>
        <v>0</v>
      </c>
      <c r="R187" s="28">
        <f t="shared" ca="1" si="49"/>
        <v>-0.57416181746105555</v>
      </c>
    </row>
    <row r="188" spans="1:18">
      <c r="A188" s="89"/>
      <c r="B188" s="89"/>
      <c r="C188" s="89"/>
      <c r="D188" s="90">
        <f t="shared" si="35"/>
        <v>0</v>
      </c>
      <c r="E188" s="90">
        <f t="shared" si="36"/>
        <v>0</v>
      </c>
      <c r="F188" s="38">
        <f t="shared" si="37"/>
        <v>0</v>
      </c>
      <c r="G188" s="38">
        <f t="shared" si="38"/>
        <v>0</v>
      </c>
      <c r="H188" s="38">
        <f t="shared" si="39"/>
        <v>0</v>
      </c>
      <c r="I188" s="38">
        <f t="shared" si="40"/>
        <v>0</v>
      </c>
      <c r="J188" s="38">
        <f t="shared" si="41"/>
        <v>0</v>
      </c>
      <c r="K188" s="38">
        <f t="shared" si="42"/>
        <v>0</v>
      </c>
      <c r="L188" s="38">
        <f t="shared" si="43"/>
        <v>0</v>
      </c>
      <c r="M188" s="38">
        <f t="shared" ca="1" si="44"/>
        <v>0.57416181746105555</v>
      </c>
      <c r="N188" s="38">
        <f t="shared" ca="1" si="45"/>
        <v>0</v>
      </c>
      <c r="O188" s="95">
        <f t="shared" ca="1" si="46"/>
        <v>0</v>
      </c>
      <c r="P188" s="38">
        <f t="shared" ca="1" si="47"/>
        <v>0</v>
      </c>
      <c r="Q188" s="38">
        <f t="shared" ca="1" si="48"/>
        <v>0</v>
      </c>
      <c r="R188" s="28">
        <f t="shared" ca="1" si="49"/>
        <v>-0.57416181746105555</v>
      </c>
    </row>
    <row r="189" spans="1:18">
      <c r="A189" s="89"/>
      <c r="B189" s="89"/>
      <c r="C189" s="89"/>
      <c r="D189" s="90">
        <f t="shared" si="35"/>
        <v>0</v>
      </c>
      <c r="E189" s="90">
        <f t="shared" si="36"/>
        <v>0</v>
      </c>
      <c r="F189" s="38">
        <f t="shared" si="37"/>
        <v>0</v>
      </c>
      <c r="G189" s="38">
        <f t="shared" si="38"/>
        <v>0</v>
      </c>
      <c r="H189" s="38">
        <f t="shared" si="39"/>
        <v>0</v>
      </c>
      <c r="I189" s="38">
        <f t="shared" si="40"/>
        <v>0</v>
      </c>
      <c r="J189" s="38">
        <f t="shared" si="41"/>
        <v>0</v>
      </c>
      <c r="K189" s="38">
        <f t="shared" si="42"/>
        <v>0</v>
      </c>
      <c r="L189" s="38">
        <f t="shared" si="43"/>
        <v>0</v>
      </c>
      <c r="M189" s="38">
        <f t="shared" ca="1" si="44"/>
        <v>0.57416181746105555</v>
      </c>
      <c r="N189" s="38">
        <f t="shared" ca="1" si="45"/>
        <v>0</v>
      </c>
      <c r="O189" s="95">
        <f t="shared" ca="1" si="46"/>
        <v>0</v>
      </c>
      <c r="P189" s="38">
        <f t="shared" ca="1" si="47"/>
        <v>0</v>
      </c>
      <c r="Q189" s="38">
        <f t="shared" ca="1" si="48"/>
        <v>0</v>
      </c>
      <c r="R189" s="28">
        <f t="shared" ca="1" si="49"/>
        <v>-0.57416181746105555</v>
      </c>
    </row>
    <row r="190" spans="1:18">
      <c r="A190" s="89"/>
      <c r="B190" s="89"/>
      <c r="C190" s="89"/>
      <c r="D190" s="90">
        <f t="shared" si="35"/>
        <v>0</v>
      </c>
      <c r="E190" s="90">
        <f t="shared" si="36"/>
        <v>0</v>
      </c>
      <c r="F190" s="38">
        <f t="shared" si="37"/>
        <v>0</v>
      </c>
      <c r="G190" s="38">
        <f t="shared" si="38"/>
        <v>0</v>
      </c>
      <c r="H190" s="38">
        <f t="shared" si="39"/>
        <v>0</v>
      </c>
      <c r="I190" s="38">
        <f t="shared" si="40"/>
        <v>0</v>
      </c>
      <c r="J190" s="38">
        <f t="shared" si="41"/>
        <v>0</v>
      </c>
      <c r="K190" s="38">
        <f t="shared" si="42"/>
        <v>0</v>
      </c>
      <c r="L190" s="38">
        <f t="shared" si="43"/>
        <v>0</v>
      </c>
      <c r="M190" s="38">
        <f t="shared" ca="1" si="44"/>
        <v>0.57416181746105555</v>
      </c>
      <c r="N190" s="38">
        <f t="shared" ca="1" si="45"/>
        <v>0</v>
      </c>
      <c r="O190" s="95">
        <f t="shared" ca="1" si="46"/>
        <v>0</v>
      </c>
      <c r="P190" s="38">
        <f t="shared" ca="1" si="47"/>
        <v>0</v>
      </c>
      <c r="Q190" s="38">
        <f t="shared" ca="1" si="48"/>
        <v>0</v>
      </c>
      <c r="R190" s="28">
        <f t="shared" ca="1" si="49"/>
        <v>-0.57416181746105555</v>
      </c>
    </row>
    <row r="191" spans="1:18">
      <c r="A191" s="89"/>
      <c r="B191" s="89"/>
      <c r="C191" s="89"/>
      <c r="D191" s="90">
        <f t="shared" si="35"/>
        <v>0</v>
      </c>
      <c r="E191" s="90">
        <f t="shared" si="36"/>
        <v>0</v>
      </c>
      <c r="F191" s="38">
        <f t="shared" si="37"/>
        <v>0</v>
      </c>
      <c r="G191" s="38">
        <f t="shared" si="38"/>
        <v>0</v>
      </c>
      <c r="H191" s="38">
        <f t="shared" si="39"/>
        <v>0</v>
      </c>
      <c r="I191" s="38">
        <f t="shared" si="40"/>
        <v>0</v>
      </c>
      <c r="J191" s="38">
        <f t="shared" si="41"/>
        <v>0</v>
      </c>
      <c r="K191" s="38">
        <f t="shared" si="42"/>
        <v>0</v>
      </c>
      <c r="L191" s="38">
        <f t="shared" si="43"/>
        <v>0</v>
      </c>
      <c r="M191" s="38">
        <f t="shared" ca="1" si="44"/>
        <v>0.57416181746105555</v>
      </c>
      <c r="N191" s="38">
        <f t="shared" ca="1" si="45"/>
        <v>0</v>
      </c>
      <c r="O191" s="95">
        <f t="shared" ca="1" si="46"/>
        <v>0</v>
      </c>
      <c r="P191" s="38">
        <f t="shared" ca="1" si="47"/>
        <v>0</v>
      </c>
      <c r="Q191" s="38">
        <f t="shared" ca="1" si="48"/>
        <v>0</v>
      </c>
      <c r="R191" s="28">
        <f t="shared" ca="1" si="49"/>
        <v>-0.57416181746105555</v>
      </c>
    </row>
    <row r="192" spans="1:18">
      <c r="A192" s="89"/>
      <c r="B192" s="89"/>
      <c r="C192" s="89"/>
      <c r="D192" s="90">
        <f t="shared" si="35"/>
        <v>0</v>
      </c>
      <c r="E192" s="90">
        <f t="shared" si="36"/>
        <v>0</v>
      </c>
      <c r="F192" s="38">
        <f t="shared" si="37"/>
        <v>0</v>
      </c>
      <c r="G192" s="38">
        <f t="shared" si="38"/>
        <v>0</v>
      </c>
      <c r="H192" s="38">
        <f t="shared" si="39"/>
        <v>0</v>
      </c>
      <c r="I192" s="38">
        <f t="shared" si="40"/>
        <v>0</v>
      </c>
      <c r="J192" s="38">
        <f t="shared" si="41"/>
        <v>0</v>
      </c>
      <c r="K192" s="38">
        <f t="shared" si="42"/>
        <v>0</v>
      </c>
      <c r="L192" s="38">
        <f t="shared" si="43"/>
        <v>0</v>
      </c>
      <c r="M192" s="38">
        <f t="shared" ca="1" si="44"/>
        <v>0.57416181746105555</v>
      </c>
      <c r="N192" s="38">
        <f t="shared" ca="1" si="45"/>
        <v>0</v>
      </c>
      <c r="O192" s="95">
        <f t="shared" ca="1" si="46"/>
        <v>0</v>
      </c>
      <c r="P192" s="38">
        <f t="shared" ca="1" si="47"/>
        <v>0</v>
      </c>
      <c r="Q192" s="38">
        <f t="shared" ca="1" si="48"/>
        <v>0</v>
      </c>
      <c r="R192" s="28">
        <f t="shared" ca="1" si="49"/>
        <v>-0.57416181746105555</v>
      </c>
    </row>
    <row r="193" spans="1:18">
      <c r="A193" s="89"/>
      <c r="B193" s="89"/>
      <c r="C193" s="89"/>
      <c r="D193" s="90">
        <f t="shared" si="35"/>
        <v>0</v>
      </c>
      <c r="E193" s="90">
        <f t="shared" si="36"/>
        <v>0</v>
      </c>
      <c r="F193" s="38">
        <f t="shared" si="37"/>
        <v>0</v>
      </c>
      <c r="G193" s="38">
        <f t="shared" si="38"/>
        <v>0</v>
      </c>
      <c r="H193" s="38">
        <f t="shared" si="39"/>
        <v>0</v>
      </c>
      <c r="I193" s="38">
        <f t="shared" si="40"/>
        <v>0</v>
      </c>
      <c r="J193" s="38">
        <f t="shared" si="41"/>
        <v>0</v>
      </c>
      <c r="K193" s="38">
        <f t="shared" si="42"/>
        <v>0</v>
      </c>
      <c r="L193" s="38">
        <f t="shared" si="43"/>
        <v>0</v>
      </c>
      <c r="M193" s="38">
        <f t="shared" ca="1" si="44"/>
        <v>0.57416181746105555</v>
      </c>
      <c r="N193" s="38">
        <f t="shared" ca="1" si="45"/>
        <v>0</v>
      </c>
      <c r="O193" s="95">
        <f t="shared" ca="1" si="46"/>
        <v>0</v>
      </c>
      <c r="P193" s="38">
        <f t="shared" ca="1" si="47"/>
        <v>0</v>
      </c>
      <c r="Q193" s="38">
        <f t="shared" ca="1" si="48"/>
        <v>0</v>
      </c>
      <c r="R193" s="28">
        <f t="shared" ca="1" si="49"/>
        <v>-0.57416181746105555</v>
      </c>
    </row>
    <row r="194" spans="1:18">
      <c r="A194" s="89"/>
      <c r="B194" s="89"/>
      <c r="C194" s="89"/>
      <c r="D194" s="90">
        <f t="shared" si="35"/>
        <v>0</v>
      </c>
      <c r="E194" s="90">
        <f t="shared" si="36"/>
        <v>0</v>
      </c>
      <c r="F194" s="38">
        <f t="shared" si="37"/>
        <v>0</v>
      </c>
      <c r="G194" s="38">
        <f t="shared" si="38"/>
        <v>0</v>
      </c>
      <c r="H194" s="38">
        <f t="shared" si="39"/>
        <v>0</v>
      </c>
      <c r="I194" s="38">
        <f t="shared" si="40"/>
        <v>0</v>
      </c>
      <c r="J194" s="38">
        <f t="shared" si="41"/>
        <v>0</v>
      </c>
      <c r="K194" s="38">
        <f t="shared" si="42"/>
        <v>0</v>
      </c>
      <c r="L194" s="38">
        <f t="shared" si="43"/>
        <v>0</v>
      </c>
      <c r="M194" s="38">
        <f t="shared" ca="1" si="44"/>
        <v>0.57416181746105555</v>
      </c>
      <c r="N194" s="38">
        <f t="shared" ca="1" si="45"/>
        <v>0</v>
      </c>
      <c r="O194" s="95">
        <f t="shared" ca="1" si="46"/>
        <v>0</v>
      </c>
      <c r="P194" s="38">
        <f t="shared" ca="1" si="47"/>
        <v>0</v>
      </c>
      <c r="Q194" s="38">
        <f t="shared" ca="1" si="48"/>
        <v>0</v>
      </c>
      <c r="R194" s="28">
        <f t="shared" ca="1" si="49"/>
        <v>-0.57416181746105555</v>
      </c>
    </row>
    <row r="195" spans="1:18">
      <c r="A195" s="89"/>
      <c r="B195" s="89"/>
      <c r="C195" s="89"/>
      <c r="D195" s="90">
        <f t="shared" si="35"/>
        <v>0</v>
      </c>
      <c r="E195" s="90">
        <f t="shared" si="36"/>
        <v>0</v>
      </c>
      <c r="F195" s="38">
        <f t="shared" si="37"/>
        <v>0</v>
      </c>
      <c r="G195" s="38">
        <f t="shared" si="38"/>
        <v>0</v>
      </c>
      <c r="H195" s="38">
        <f t="shared" si="39"/>
        <v>0</v>
      </c>
      <c r="I195" s="38">
        <f t="shared" si="40"/>
        <v>0</v>
      </c>
      <c r="J195" s="38">
        <f t="shared" si="41"/>
        <v>0</v>
      </c>
      <c r="K195" s="38">
        <f t="shared" si="42"/>
        <v>0</v>
      </c>
      <c r="L195" s="38">
        <f t="shared" si="43"/>
        <v>0</v>
      </c>
      <c r="M195" s="38">
        <f t="shared" ca="1" si="44"/>
        <v>0.57416181746105555</v>
      </c>
      <c r="N195" s="38">
        <f t="shared" ca="1" si="45"/>
        <v>0</v>
      </c>
      <c r="O195" s="95">
        <f t="shared" ca="1" si="46"/>
        <v>0</v>
      </c>
      <c r="P195" s="38">
        <f t="shared" ca="1" si="47"/>
        <v>0</v>
      </c>
      <c r="Q195" s="38">
        <f t="shared" ca="1" si="48"/>
        <v>0</v>
      </c>
      <c r="R195" s="28">
        <f t="shared" ca="1" si="49"/>
        <v>-0.57416181746105555</v>
      </c>
    </row>
    <row r="196" spans="1:18">
      <c r="A196" s="89"/>
      <c r="B196" s="89"/>
      <c r="C196" s="89"/>
      <c r="D196" s="90">
        <f t="shared" si="35"/>
        <v>0</v>
      </c>
      <c r="E196" s="90">
        <f t="shared" si="36"/>
        <v>0</v>
      </c>
      <c r="F196" s="38">
        <f t="shared" si="37"/>
        <v>0</v>
      </c>
      <c r="G196" s="38">
        <f t="shared" si="38"/>
        <v>0</v>
      </c>
      <c r="H196" s="38">
        <f t="shared" si="39"/>
        <v>0</v>
      </c>
      <c r="I196" s="38">
        <f t="shared" si="40"/>
        <v>0</v>
      </c>
      <c r="J196" s="38">
        <f t="shared" si="41"/>
        <v>0</v>
      </c>
      <c r="K196" s="38">
        <f t="shared" si="42"/>
        <v>0</v>
      </c>
      <c r="L196" s="38">
        <f t="shared" si="43"/>
        <v>0</v>
      </c>
      <c r="M196" s="38">
        <f t="shared" ca="1" si="44"/>
        <v>0.57416181746105555</v>
      </c>
      <c r="N196" s="38">
        <f t="shared" ca="1" si="45"/>
        <v>0</v>
      </c>
      <c r="O196" s="95">
        <f t="shared" ca="1" si="46"/>
        <v>0</v>
      </c>
      <c r="P196" s="38">
        <f t="shared" ca="1" si="47"/>
        <v>0</v>
      </c>
      <c r="Q196" s="38">
        <f t="shared" ca="1" si="48"/>
        <v>0</v>
      </c>
      <c r="R196" s="28">
        <f t="shared" ca="1" si="49"/>
        <v>-0.57416181746105555</v>
      </c>
    </row>
    <row r="197" spans="1:18">
      <c r="A197" s="89"/>
      <c r="B197" s="89"/>
      <c r="C197" s="89"/>
      <c r="D197" s="90">
        <f t="shared" si="35"/>
        <v>0</v>
      </c>
      <c r="E197" s="90">
        <f t="shared" si="36"/>
        <v>0</v>
      </c>
      <c r="F197" s="38">
        <f t="shared" si="37"/>
        <v>0</v>
      </c>
      <c r="G197" s="38">
        <f t="shared" si="38"/>
        <v>0</v>
      </c>
      <c r="H197" s="38">
        <f t="shared" si="39"/>
        <v>0</v>
      </c>
      <c r="I197" s="38">
        <f t="shared" si="40"/>
        <v>0</v>
      </c>
      <c r="J197" s="38">
        <f t="shared" si="41"/>
        <v>0</v>
      </c>
      <c r="K197" s="38">
        <f t="shared" si="42"/>
        <v>0</v>
      </c>
      <c r="L197" s="38">
        <f t="shared" si="43"/>
        <v>0</v>
      </c>
      <c r="M197" s="38">
        <f t="shared" ca="1" si="44"/>
        <v>0.57416181746105555</v>
      </c>
      <c r="N197" s="38">
        <f t="shared" ca="1" si="45"/>
        <v>0</v>
      </c>
      <c r="O197" s="95">
        <f t="shared" ca="1" si="46"/>
        <v>0</v>
      </c>
      <c r="P197" s="38">
        <f t="shared" ca="1" si="47"/>
        <v>0</v>
      </c>
      <c r="Q197" s="38">
        <f t="shared" ca="1" si="48"/>
        <v>0</v>
      </c>
      <c r="R197" s="28">
        <f t="shared" ca="1" si="49"/>
        <v>-0.57416181746105555</v>
      </c>
    </row>
    <row r="198" spans="1:18">
      <c r="A198" s="89"/>
      <c r="B198" s="89"/>
      <c r="C198" s="89"/>
      <c r="D198" s="90">
        <f t="shared" si="35"/>
        <v>0</v>
      </c>
      <c r="E198" s="90">
        <f t="shared" si="36"/>
        <v>0</v>
      </c>
      <c r="F198" s="38">
        <f t="shared" si="37"/>
        <v>0</v>
      </c>
      <c r="G198" s="38">
        <f t="shared" si="38"/>
        <v>0</v>
      </c>
      <c r="H198" s="38">
        <f t="shared" si="39"/>
        <v>0</v>
      </c>
      <c r="I198" s="38">
        <f t="shared" si="40"/>
        <v>0</v>
      </c>
      <c r="J198" s="38">
        <f t="shared" si="41"/>
        <v>0</v>
      </c>
      <c r="K198" s="38">
        <f t="shared" si="42"/>
        <v>0</v>
      </c>
      <c r="L198" s="38">
        <f t="shared" si="43"/>
        <v>0</v>
      </c>
      <c r="M198" s="38">
        <f t="shared" ca="1" si="44"/>
        <v>0.57416181746105555</v>
      </c>
      <c r="N198" s="38">
        <f t="shared" ca="1" si="45"/>
        <v>0</v>
      </c>
      <c r="O198" s="95">
        <f t="shared" ca="1" si="46"/>
        <v>0</v>
      </c>
      <c r="P198" s="38">
        <f t="shared" ca="1" si="47"/>
        <v>0</v>
      </c>
      <c r="Q198" s="38">
        <f t="shared" ca="1" si="48"/>
        <v>0</v>
      </c>
      <c r="R198" s="28">
        <f t="shared" ca="1" si="49"/>
        <v>-0.57416181746105555</v>
      </c>
    </row>
    <row r="199" spans="1:18">
      <c r="A199" s="89"/>
      <c r="B199" s="89"/>
      <c r="C199" s="89"/>
      <c r="D199" s="90">
        <f t="shared" si="35"/>
        <v>0</v>
      </c>
      <c r="E199" s="90">
        <f t="shared" si="36"/>
        <v>0</v>
      </c>
      <c r="F199" s="38">
        <f t="shared" si="37"/>
        <v>0</v>
      </c>
      <c r="G199" s="38">
        <f t="shared" si="38"/>
        <v>0</v>
      </c>
      <c r="H199" s="38">
        <f t="shared" si="39"/>
        <v>0</v>
      </c>
      <c r="I199" s="38">
        <f t="shared" si="40"/>
        <v>0</v>
      </c>
      <c r="J199" s="38">
        <f t="shared" si="41"/>
        <v>0</v>
      </c>
      <c r="K199" s="38">
        <f t="shared" si="42"/>
        <v>0</v>
      </c>
      <c r="L199" s="38">
        <f t="shared" si="43"/>
        <v>0</v>
      </c>
      <c r="M199" s="38">
        <f t="shared" ca="1" si="44"/>
        <v>0.57416181746105555</v>
      </c>
      <c r="N199" s="38">
        <f t="shared" ca="1" si="45"/>
        <v>0</v>
      </c>
      <c r="O199" s="95">
        <f t="shared" ca="1" si="46"/>
        <v>0</v>
      </c>
      <c r="P199" s="38">
        <f t="shared" ca="1" si="47"/>
        <v>0</v>
      </c>
      <c r="Q199" s="38">
        <f t="shared" ca="1" si="48"/>
        <v>0</v>
      </c>
      <c r="R199" s="28">
        <f t="shared" ca="1" si="49"/>
        <v>-0.57416181746105555</v>
      </c>
    </row>
    <row r="200" spans="1:18">
      <c r="A200" s="89"/>
      <c r="B200" s="89"/>
      <c r="C200" s="89"/>
      <c r="D200" s="90">
        <f t="shared" si="35"/>
        <v>0</v>
      </c>
      <c r="E200" s="90">
        <f t="shared" si="36"/>
        <v>0</v>
      </c>
      <c r="F200" s="38">
        <f t="shared" si="37"/>
        <v>0</v>
      </c>
      <c r="G200" s="38">
        <f t="shared" si="38"/>
        <v>0</v>
      </c>
      <c r="H200" s="38">
        <f t="shared" si="39"/>
        <v>0</v>
      </c>
      <c r="I200" s="38">
        <f t="shared" si="40"/>
        <v>0</v>
      </c>
      <c r="J200" s="38">
        <f t="shared" si="41"/>
        <v>0</v>
      </c>
      <c r="K200" s="38">
        <f t="shared" si="42"/>
        <v>0</v>
      </c>
      <c r="L200" s="38">
        <f t="shared" si="43"/>
        <v>0</v>
      </c>
      <c r="M200" s="38">
        <f t="shared" ca="1" si="44"/>
        <v>0.57416181746105555</v>
      </c>
      <c r="N200" s="38">
        <f t="shared" ca="1" si="45"/>
        <v>0</v>
      </c>
      <c r="O200" s="95">
        <f t="shared" ca="1" si="46"/>
        <v>0</v>
      </c>
      <c r="P200" s="38">
        <f t="shared" ca="1" si="47"/>
        <v>0</v>
      </c>
      <c r="Q200" s="38">
        <f t="shared" ca="1" si="48"/>
        <v>0</v>
      </c>
      <c r="R200" s="28">
        <f t="shared" ca="1" si="49"/>
        <v>-0.57416181746105555</v>
      </c>
    </row>
    <row r="201" spans="1:18">
      <c r="A201" s="89"/>
      <c r="B201" s="89"/>
      <c r="C201" s="89"/>
      <c r="D201" s="90">
        <f t="shared" si="35"/>
        <v>0</v>
      </c>
      <c r="E201" s="90">
        <f t="shared" si="36"/>
        <v>0</v>
      </c>
      <c r="F201" s="38">
        <f t="shared" si="37"/>
        <v>0</v>
      </c>
      <c r="G201" s="38">
        <f t="shared" si="38"/>
        <v>0</v>
      </c>
      <c r="H201" s="38">
        <f t="shared" si="39"/>
        <v>0</v>
      </c>
      <c r="I201" s="38">
        <f t="shared" si="40"/>
        <v>0</v>
      </c>
      <c r="J201" s="38">
        <f t="shared" si="41"/>
        <v>0</v>
      </c>
      <c r="K201" s="38">
        <f t="shared" si="42"/>
        <v>0</v>
      </c>
      <c r="L201" s="38">
        <f t="shared" si="43"/>
        <v>0</v>
      </c>
      <c r="M201" s="38">
        <f t="shared" ca="1" si="44"/>
        <v>0.57416181746105555</v>
      </c>
      <c r="N201" s="38">
        <f t="shared" ca="1" si="45"/>
        <v>0</v>
      </c>
      <c r="O201" s="95">
        <f t="shared" ca="1" si="46"/>
        <v>0</v>
      </c>
      <c r="P201" s="38">
        <f t="shared" ca="1" si="47"/>
        <v>0</v>
      </c>
      <c r="Q201" s="38">
        <f t="shared" ca="1" si="48"/>
        <v>0</v>
      </c>
      <c r="R201" s="28">
        <f t="shared" ca="1" si="49"/>
        <v>-0.57416181746105555</v>
      </c>
    </row>
    <row r="202" spans="1:18">
      <c r="A202" s="89"/>
      <c r="B202" s="89"/>
      <c r="C202" s="89"/>
      <c r="D202" s="90">
        <f t="shared" si="35"/>
        <v>0</v>
      </c>
      <c r="E202" s="90">
        <f t="shared" si="36"/>
        <v>0</v>
      </c>
      <c r="F202" s="38">
        <f t="shared" si="37"/>
        <v>0</v>
      </c>
      <c r="G202" s="38">
        <f t="shared" si="38"/>
        <v>0</v>
      </c>
      <c r="H202" s="38">
        <f t="shared" si="39"/>
        <v>0</v>
      </c>
      <c r="I202" s="38">
        <f t="shared" si="40"/>
        <v>0</v>
      </c>
      <c r="J202" s="38">
        <f t="shared" si="41"/>
        <v>0</v>
      </c>
      <c r="K202" s="38">
        <f t="shared" si="42"/>
        <v>0</v>
      </c>
      <c r="L202" s="38">
        <f t="shared" si="43"/>
        <v>0</v>
      </c>
      <c r="M202" s="38">
        <f t="shared" ca="1" si="44"/>
        <v>0.57416181746105555</v>
      </c>
      <c r="N202" s="38">
        <f t="shared" ca="1" si="45"/>
        <v>0</v>
      </c>
      <c r="O202" s="95">
        <f t="shared" ca="1" si="46"/>
        <v>0</v>
      </c>
      <c r="P202" s="38">
        <f t="shared" ca="1" si="47"/>
        <v>0</v>
      </c>
      <c r="Q202" s="38">
        <f t="shared" ca="1" si="48"/>
        <v>0</v>
      </c>
      <c r="R202" s="28">
        <f t="shared" ca="1" si="49"/>
        <v>-0.57416181746105555</v>
      </c>
    </row>
    <row r="203" spans="1:18">
      <c r="A203" s="89"/>
      <c r="B203" s="89"/>
      <c r="C203" s="89"/>
      <c r="D203" s="90">
        <f t="shared" si="35"/>
        <v>0</v>
      </c>
      <c r="E203" s="90">
        <f t="shared" si="36"/>
        <v>0</v>
      </c>
      <c r="F203" s="38">
        <f t="shared" si="37"/>
        <v>0</v>
      </c>
      <c r="G203" s="38">
        <f t="shared" si="38"/>
        <v>0</v>
      </c>
      <c r="H203" s="38">
        <f t="shared" si="39"/>
        <v>0</v>
      </c>
      <c r="I203" s="38">
        <f t="shared" si="40"/>
        <v>0</v>
      </c>
      <c r="J203" s="38">
        <f t="shared" si="41"/>
        <v>0</v>
      </c>
      <c r="K203" s="38">
        <f t="shared" si="42"/>
        <v>0</v>
      </c>
      <c r="L203" s="38">
        <f t="shared" si="43"/>
        <v>0</v>
      </c>
      <c r="M203" s="38">
        <f t="shared" ca="1" si="44"/>
        <v>0.57416181746105555</v>
      </c>
      <c r="N203" s="38">
        <f t="shared" ca="1" si="45"/>
        <v>0</v>
      </c>
      <c r="O203" s="95">
        <f t="shared" ca="1" si="46"/>
        <v>0</v>
      </c>
      <c r="P203" s="38">
        <f t="shared" ca="1" si="47"/>
        <v>0</v>
      </c>
      <c r="Q203" s="38">
        <f t="shared" ca="1" si="48"/>
        <v>0</v>
      </c>
      <c r="R203" s="28">
        <f t="shared" ca="1" si="49"/>
        <v>-0.57416181746105555</v>
      </c>
    </row>
    <row r="204" spans="1:18">
      <c r="A204" s="89"/>
      <c r="B204" s="89"/>
      <c r="C204" s="89"/>
      <c r="D204" s="90">
        <f t="shared" si="35"/>
        <v>0</v>
      </c>
      <c r="E204" s="90">
        <f t="shared" si="36"/>
        <v>0</v>
      </c>
      <c r="F204" s="38">
        <f t="shared" si="37"/>
        <v>0</v>
      </c>
      <c r="G204" s="38">
        <f t="shared" si="38"/>
        <v>0</v>
      </c>
      <c r="H204" s="38">
        <f t="shared" si="39"/>
        <v>0</v>
      </c>
      <c r="I204" s="38">
        <f t="shared" si="40"/>
        <v>0</v>
      </c>
      <c r="J204" s="38">
        <f t="shared" si="41"/>
        <v>0</v>
      </c>
      <c r="K204" s="38">
        <f t="shared" si="42"/>
        <v>0</v>
      </c>
      <c r="L204" s="38">
        <f t="shared" si="43"/>
        <v>0</v>
      </c>
      <c r="M204" s="38">
        <f t="shared" ca="1" si="44"/>
        <v>0.57416181746105555</v>
      </c>
      <c r="N204" s="38">
        <f t="shared" ca="1" si="45"/>
        <v>0</v>
      </c>
      <c r="O204" s="95">
        <f t="shared" ca="1" si="46"/>
        <v>0</v>
      </c>
      <c r="P204" s="38">
        <f t="shared" ca="1" si="47"/>
        <v>0</v>
      </c>
      <c r="Q204" s="38">
        <f t="shared" ca="1" si="48"/>
        <v>0</v>
      </c>
      <c r="R204" s="28">
        <f t="shared" ca="1" si="49"/>
        <v>-0.57416181746105555</v>
      </c>
    </row>
    <row r="205" spans="1:18">
      <c r="A205" s="89"/>
      <c r="B205" s="89"/>
      <c r="C205" s="89"/>
      <c r="D205" s="90">
        <f t="shared" si="35"/>
        <v>0</v>
      </c>
      <c r="E205" s="90">
        <f t="shared" si="36"/>
        <v>0</v>
      </c>
      <c r="F205" s="38">
        <f t="shared" si="37"/>
        <v>0</v>
      </c>
      <c r="G205" s="38">
        <f t="shared" si="38"/>
        <v>0</v>
      </c>
      <c r="H205" s="38">
        <f t="shared" si="39"/>
        <v>0</v>
      </c>
      <c r="I205" s="38">
        <f t="shared" si="40"/>
        <v>0</v>
      </c>
      <c r="J205" s="38">
        <f t="shared" si="41"/>
        <v>0</v>
      </c>
      <c r="K205" s="38">
        <f t="shared" si="42"/>
        <v>0</v>
      </c>
      <c r="L205" s="38">
        <f t="shared" si="43"/>
        <v>0</v>
      </c>
      <c r="M205" s="38">
        <f t="shared" ca="1" si="44"/>
        <v>0.57416181746105555</v>
      </c>
      <c r="N205" s="38">
        <f t="shared" ca="1" si="45"/>
        <v>0</v>
      </c>
      <c r="O205" s="95">
        <f t="shared" ca="1" si="46"/>
        <v>0</v>
      </c>
      <c r="P205" s="38">
        <f t="shared" ca="1" si="47"/>
        <v>0</v>
      </c>
      <c r="Q205" s="38">
        <f t="shared" ca="1" si="48"/>
        <v>0</v>
      </c>
      <c r="R205" s="28">
        <f t="shared" ca="1" si="49"/>
        <v>-0.57416181746105555</v>
      </c>
    </row>
    <row r="206" spans="1:18">
      <c r="A206" s="89"/>
      <c r="B206" s="89"/>
      <c r="C206" s="89"/>
      <c r="D206" s="90">
        <f t="shared" si="35"/>
        <v>0</v>
      </c>
      <c r="E206" s="90">
        <f t="shared" si="36"/>
        <v>0</v>
      </c>
      <c r="F206" s="38">
        <f t="shared" si="37"/>
        <v>0</v>
      </c>
      <c r="G206" s="38">
        <f t="shared" si="38"/>
        <v>0</v>
      </c>
      <c r="H206" s="38">
        <f t="shared" si="39"/>
        <v>0</v>
      </c>
      <c r="I206" s="38">
        <f t="shared" si="40"/>
        <v>0</v>
      </c>
      <c r="J206" s="38">
        <f t="shared" si="41"/>
        <v>0</v>
      </c>
      <c r="K206" s="38">
        <f t="shared" si="42"/>
        <v>0</v>
      </c>
      <c r="L206" s="38">
        <f t="shared" si="43"/>
        <v>0</v>
      </c>
      <c r="M206" s="38">
        <f t="shared" ca="1" si="44"/>
        <v>0.57416181746105555</v>
      </c>
      <c r="N206" s="38">
        <f t="shared" ca="1" si="45"/>
        <v>0</v>
      </c>
      <c r="O206" s="95">
        <f t="shared" ca="1" si="46"/>
        <v>0</v>
      </c>
      <c r="P206" s="38">
        <f t="shared" ca="1" si="47"/>
        <v>0</v>
      </c>
      <c r="Q206" s="38">
        <f t="shared" ca="1" si="48"/>
        <v>0</v>
      </c>
      <c r="R206" s="28">
        <f t="shared" ca="1" si="49"/>
        <v>-0.57416181746105555</v>
      </c>
    </row>
    <row r="207" spans="1:18">
      <c r="A207" s="89"/>
      <c r="B207" s="89"/>
      <c r="C207" s="89"/>
      <c r="D207" s="90">
        <f t="shared" si="35"/>
        <v>0</v>
      </c>
      <c r="E207" s="90">
        <f t="shared" si="36"/>
        <v>0</v>
      </c>
      <c r="F207" s="38">
        <f t="shared" si="37"/>
        <v>0</v>
      </c>
      <c r="G207" s="38">
        <f t="shared" si="38"/>
        <v>0</v>
      </c>
      <c r="H207" s="38">
        <f t="shared" si="39"/>
        <v>0</v>
      </c>
      <c r="I207" s="38">
        <f t="shared" si="40"/>
        <v>0</v>
      </c>
      <c r="J207" s="38">
        <f t="shared" si="41"/>
        <v>0</v>
      </c>
      <c r="K207" s="38">
        <f t="shared" si="42"/>
        <v>0</v>
      </c>
      <c r="L207" s="38">
        <f t="shared" si="43"/>
        <v>0</v>
      </c>
      <c r="M207" s="38">
        <f t="shared" ca="1" si="44"/>
        <v>0.57416181746105555</v>
      </c>
      <c r="N207" s="38">
        <f t="shared" ca="1" si="45"/>
        <v>0</v>
      </c>
      <c r="O207" s="95">
        <f t="shared" ca="1" si="46"/>
        <v>0</v>
      </c>
      <c r="P207" s="38">
        <f t="shared" ca="1" si="47"/>
        <v>0</v>
      </c>
      <c r="Q207" s="38">
        <f t="shared" ca="1" si="48"/>
        <v>0</v>
      </c>
      <c r="R207" s="28">
        <f t="shared" ca="1" si="49"/>
        <v>-0.57416181746105555</v>
      </c>
    </row>
    <row r="208" spans="1:18">
      <c r="A208" s="89"/>
      <c r="B208" s="89"/>
      <c r="C208" s="89"/>
      <c r="D208" s="90">
        <f t="shared" si="35"/>
        <v>0</v>
      </c>
      <c r="E208" s="90">
        <f t="shared" si="36"/>
        <v>0</v>
      </c>
      <c r="F208" s="38">
        <f t="shared" si="37"/>
        <v>0</v>
      </c>
      <c r="G208" s="38">
        <f t="shared" si="38"/>
        <v>0</v>
      </c>
      <c r="H208" s="38">
        <f t="shared" si="39"/>
        <v>0</v>
      </c>
      <c r="I208" s="38">
        <f t="shared" si="40"/>
        <v>0</v>
      </c>
      <c r="J208" s="38">
        <f t="shared" si="41"/>
        <v>0</v>
      </c>
      <c r="K208" s="38">
        <f t="shared" si="42"/>
        <v>0</v>
      </c>
      <c r="L208" s="38">
        <f t="shared" si="43"/>
        <v>0</v>
      </c>
      <c r="M208" s="38">
        <f t="shared" ca="1" si="44"/>
        <v>0.57416181746105555</v>
      </c>
      <c r="N208" s="38">
        <f t="shared" ca="1" si="45"/>
        <v>0</v>
      </c>
      <c r="O208" s="95">
        <f t="shared" ca="1" si="46"/>
        <v>0</v>
      </c>
      <c r="P208" s="38">
        <f t="shared" ca="1" si="47"/>
        <v>0</v>
      </c>
      <c r="Q208" s="38">
        <f t="shared" ca="1" si="48"/>
        <v>0</v>
      </c>
      <c r="R208" s="28">
        <f t="shared" ca="1" si="49"/>
        <v>-0.57416181746105555</v>
      </c>
    </row>
    <row r="209" spans="1:18">
      <c r="A209" s="89"/>
      <c r="B209" s="89"/>
      <c r="C209" s="89"/>
      <c r="D209" s="90">
        <f t="shared" si="35"/>
        <v>0</v>
      </c>
      <c r="E209" s="90">
        <f t="shared" si="36"/>
        <v>0</v>
      </c>
      <c r="F209" s="38">
        <f t="shared" si="37"/>
        <v>0</v>
      </c>
      <c r="G209" s="38">
        <f t="shared" si="38"/>
        <v>0</v>
      </c>
      <c r="H209" s="38">
        <f t="shared" si="39"/>
        <v>0</v>
      </c>
      <c r="I209" s="38">
        <f t="shared" si="40"/>
        <v>0</v>
      </c>
      <c r="J209" s="38">
        <f t="shared" si="41"/>
        <v>0</v>
      </c>
      <c r="K209" s="38">
        <f t="shared" si="42"/>
        <v>0</v>
      </c>
      <c r="L209" s="38">
        <f t="shared" si="43"/>
        <v>0</v>
      </c>
      <c r="M209" s="38">
        <f t="shared" ca="1" si="44"/>
        <v>0.57416181746105555</v>
      </c>
      <c r="N209" s="38">
        <f t="shared" ca="1" si="45"/>
        <v>0</v>
      </c>
      <c r="O209" s="95">
        <f t="shared" ca="1" si="46"/>
        <v>0</v>
      </c>
      <c r="P209" s="38">
        <f t="shared" ca="1" si="47"/>
        <v>0</v>
      </c>
      <c r="Q209" s="38">
        <f t="shared" ca="1" si="48"/>
        <v>0</v>
      </c>
      <c r="R209" s="28">
        <f t="shared" ca="1" si="49"/>
        <v>-0.57416181746105555</v>
      </c>
    </row>
    <row r="210" spans="1:18">
      <c r="A210" s="89"/>
      <c r="B210" s="89"/>
      <c r="C210" s="89"/>
      <c r="D210" s="90">
        <f t="shared" si="35"/>
        <v>0</v>
      </c>
      <c r="E210" s="90">
        <f t="shared" si="36"/>
        <v>0</v>
      </c>
      <c r="F210" s="38">
        <f t="shared" si="37"/>
        <v>0</v>
      </c>
      <c r="G210" s="38">
        <f t="shared" si="38"/>
        <v>0</v>
      </c>
      <c r="H210" s="38">
        <f t="shared" si="39"/>
        <v>0</v>
      </c>
      <c r="I210" s="38">
        <f t="shared" si="40"/>
        <v>0</v>
      </c>
      <c r="J210" s="38">
        <f t="shared" si="41"/>
        <v>0</v>
      </c>
      <c r="K210" s="38">
        <f t="shared" si="42"/>
        <v>0</v>
      </c>
      <c r="L210" s="38">
        <f t="shared" si="43"/>
        <v>0</v>
      </c>
      <c r="M210" s="38">
        <f t="shared" ca="1" si="44"/>
        <v>0.57416181746105555</v>
      </c>
      <c r="N210" s="38">
        <f t="shared" ca="1" si="45"/>
        <v>0</v>
      </c>
      <c r="O210" s="95">
        <f t="shared" ca="1" si="46"/>
        <v>0</v>
      </c>
      <c r="P210" s="38">
        <f t="shared" ca="1" si="47"/>
        <v>0</v>
      </c>
      <c r="Q210" s="38">
        <f t="shared" ca="1" si="48"/>
        <v>0</v>
      </c>
      <c r="R210" s="28">
        <f t="shared" ca="1" si="49"/>
        <v>-0.57416181746105555</v>
      </c>
    </row>
    <row r="211" spans="1:18">
      <c r="A211" s="89"/>
      <c r="B211" s="89"/>
      <c r="C211" s="89"/>
      <c r="D211" s="90">
        <f t="shared" si="35"/>
        <v>0</v>
      </c>
      <c r="E211" s="90">
        <f t="shared" si="36"/>
        <v>0</v>
      </c>
      <c r="F211" s="38">
        <f t="shared" si="37"/>
        <v>0</v>
      </c>
      <c r="G211" s="38">
        <f t="shared" si="38"/>
        <v>0</v>
      </c>
      <c r="H211" s="38">
        <f t="shared" si="39"/>
        <v>0</v>
      </c>
      <c r="I211" s="38">
        <f t="shared" si="40"/>
        <v>0</v>
      </c>
      <c r="J211" s="38">
        <f t="shared" si="41"/>
        <v>0</v>
      </c>
      <c r="K211" s="38">
        <f t="shared" si="42"/>
        <v>0</v>
      </c>
      <c r="L211" s="38">
        <f t="shared" si="43"/>
        <v>0</v>
      </c>
      <c r="M211" s="38">
        <f t="shared" ca="1" si="44"/>
        <v>0.57416181746105555</v>
      </c>
      <c r="N211" s="38">
        <f t="shared" ca="1" si="45"/>
        <v>0</v>
      </c>
      <c r="O211" s="95">
        <f t="shared" ca="1" si="46"/>
        <v>0</v>
      </c>
      <c r="P211" s="38">
        <f t="shared" ca="1" si="47"/>
        <v>0</v>
      </c>
      <c r="Q211" s="38">
        <f t="shared" ca="1" si="48"/>
        <v>0</v>
      </c>
      <c r="R211" s="28">
        <f t="shared" ca="1" si="49"/>
        <v>-0.57416181746105555</v>
      </c>
    </row>
    <row r="212" spans="1:18">
      <c r="A212" s="89"/>
      <c r="B212" s="89"/>
      <c r="C212" s="89"/>
      <c r="D212" s="90">
        <f t="shared" si="35"/>
        <v>0</v>
      </c>
      <c r="E212" s="90">
        <f t="shared" si="36"/>
        <v>0</v>
      </c>
      <c r="F212" s="38">
        <f t="shared" si="37"/>
        <v>0</v>
      </c>
      <c r="G212" s="38">
        <f t="shared" si="38"/>
        <v>0</v>
      </c>
      <c r="H212" s="38">
        <f t="shared" si="39"/>
        <v>0</v>
      </c>
      <c r="I212" s="38">
        <f t="shared" si="40"/>
        <v>0</v>
      </c>
      <c r="J212" s="38">
        <f t="shared" si="41"/>
        <v>0</v>
      </c>
      <c r="K212" s="38">
        <f t="shared" si="42"/>
        <v>0</v>
      </c>
      <c r="L212" s="38">
        <f t="shared" si="43"/>
        <v>0</v>
      </c>
      <c r="M212" s="38">
        <f t="shared" ca="1" si="44"/>
        <v>0.57416181746105555</v>
      </c>
      <c r="N212" s="38">
        <f t="shared" ca="1" si="45"/>
        <v>0</v>
      </c>
      <c r="O212" s="95">
        <f t="shared" ca="1" si="46"/>
        <v>0</v>
      </c>
      <c r="P212" s="38">
        <f t="shared" ca="1" si="47"/>
        <v>0</v>
      </c>
      <c r="Q212" s="38">
        <f t="shared" ca="1" si="48"/>
        <v>0</v>
      </c>
      <c r="R212" s="28">
        <f t="shared" ca="1" si="49"/>
        <v>-0.57416181746105555</v>
      </c>
    </row>
    <row r="213" spans="1:18">
      <c r="A213" s="89"/>
      <c r="B213" s="89"/>
      <c r="C213" s="89"/>
      <c r="D213" s="90">
        <f t="shared" ref="D213:D276" si="50">A213/A$18</f>
        <v>0</v>
      </c>
      <c r="E213" s="90">
        <f t="shared" ref="E213:E276" si="51">B213/B$18</f>
        <v>0</v>
      </c>
      <c r="F213" s="38">
        <f t="shared" ref="F213:F276" si="52">$C213*D213</f>
        <v>0</v>
      </c>
      <c r="G213" s="38">
        <f t="shared" ref="G213:G276" si="53">$C213*E213</f>
        <v>0</v>
      </c>
      <c r="H213" s="38">
        <f t="shared" ref="H213:H276" si="54">C213*D213*D213</f>
        <v>0</v>
      </c>
      <c r="I213" s="38">
        <f t="shared" ref="I213:I276" si="55">C213*D213*D213*D213</f>
        <v>0</v>
      </c>
      <c r="J213" s="38">
        <f t="shared" ref="J213:J276" si="56">C213*D213*D213*D213*D213</f>
        <v>0</v>
      </c>
      <c r="K213" s="38">
        <f t="shared" ref="K213:K276" si="57">C213*E213*D213</f>
        <v>0</v>
      </c>
      <c r="L213" s="38">
        <f t="shared" ref="L213:L276" si="58">C213*E213*D213*D213</f>
        <v>0</v>
      </c>
      <c r="M213" s="38">
        <f t="shared" ref="M213:M276" ca="1" si="59">+E$4+E$5*D213+E$6*D213^2</f>
        <v>0.57416181746105555</v>
      </c>
      <c r="N213" s="38">
        <f t="shared" ref="N213:N276" ca="1" si="60">C213*(M213-E213)^2</f>
        <v>0</v>
      </c>
      <c r="O213" s="95">
        <f t="shared" ref="O213:O276" ca="1" si="61">(C213*O$1-O$2*F213+O$3*H213)^2</f>
        <v>0</v>
      </c>
      <c r="P213" s="38">
        <f t="shared" ref="P213:P276" ca="1" si="62">(-C213*O$2+O$4*F213-O$5*H213)^2</f>
        <v>0</v>
      </c>
      <c r="Q213" s="38">
        <f t="shared" ref="Q213:Q276" ca="1" si="63">+(C213*O$3-F213*O$5+H213*O$6)^2</f>
        <v>0</v>
      </c>
      <c r="R213" s="28">
        <f t="shared" ref="R213:R276" ca="1" si="64">+E213-M213</f>
        <v>-0.57416181746105555</v>
      </c>
    </row>
    <row r="214" spans="1:18">
      <c r="A214" s="89"/>
      <c r="B214" s="89"/>
      <c r="C214" s="89"/>
      <c r="D214" s="90">
        <f t="shared" si="50"/>
        <v>0</v>
      </c>
      <c r="E214" s="90">
        <f t="shared" si="51"/>
        <v>0</v>
      </c>
      <c r="F214" s="38">
        <f t="shared" si="52"/>
        <v>0</v>
      </c>
      <c r="G214" s="38">
        <f t="shared" si="53"/>
        <v>0</v>
      </c>
      <c r="H214" s="38">
        <f t="shared" si="54"/>
        <v>0</v>
      </c>
      <c r="I214" s="38">
        <f t="shared" si="55"/>
        <v>0</v>
      </c>
      <c r="J214" s="38">
        <f t="shared" si="56"/>
        <v>0</v>
      </c>
      <c r="K214" s="38">
        <f t="shared" si="57"/>
        <v>0</v>
      </c>
      <c r="L214" s="38">
        <f t="shared" si="58"/>
        <v>0</v>
      </c>
      <c r="M214" s="38">
        <f t="shared" ca="1" si="59"/>
        <v>0.57416181746105555</v>
      </c>
      <c r="N214" s="38">
        <f t="shared" ca="1" si="60"/>
        <v>0</v>
      </c>
      <c r="O214" s="95">
        <f t="shared" ca="1" si="61"/>
        <v>0</v>
      </c>
      <c r="P214" s="38">
        <f t="shared" ca="1" si="62"/>
        <v>0</v>
      </c>
      <c r="Q214" s="38">
        <f t="shared" ca="1" si="63"/>
        <v>0</v>
      </c>
      <c r="R214" s="28">
        <f t="shared" ca="1" si="64"/>
        <v>-0.57416181746105555</v>
      </c>
    </row>
    <row r="215" spans="1:18">
      <c r="A215" s="89"/>
      <c r="B215" s="89"/>
      <c r="C215" s="89"/>
      <c r="D215" s="90">
        <f t="shared" si="50"/>
        <v>0</v>
      </c>
      <c r="E215" s="90">
        <f t="shared" si="51"/>
        <v>0</v>
      </c>
      <c r="F215" s="38">
        <f t="shared" si="52"/>
        <v>0</v>
      </c>
      <c r="G215" s="38">
        <f t="shared" si="53"/>
        <v>0</v>
      </c>
      <c r="H215" s="38">
        <f t="shared" si="54"/>
        <v>0</v>
      </c>
      <c r="I215" s="38">
        <f t="shared" si="55"/>
        <v>0</v>
      </c>
      <c r="J215" s="38">
        <f t="shared" si="56"/>
        <v>0</v>
      </c>
      <c r="K215" s="38">
        <f t="shared" si="57"/>
        <v>0</v>
      </c>
      <c r="L215" s="38">
        <f t="shared" si="58"/>
        <v>0</v>
      </c>
      <c r="M215" s="38">
        <f t="shared" ca="1" si="59"/>
        <v>0.57416181746105555</v>
      </c>
      <c r="N215" s="38">
        <f t="shared" ca="1" si="60"/>
        <v>0</v>
      </c>
      <c r="O215" s="95">
        <f t="shared" ca="1" si="61"/>
        <v>0</v>
      </c>
      <c r="P215" s="38">
        <f t="shared" ca="1" si="62"/>
        <v>0</v>
      </c>
      <c r="Q215" s="38">
        <f t="shared" ca="1" si="63"/>
        <v>0</v>
      </c>
      <c r="R215" s="28">
        <f t="shared" ca="1" si="64"/>
        <v>-0.57416181746105555</v>
      </c>
    </row>
    <row r="216" spans="1:18">
      <c r="A216" s="89"/>
      <c r="B216" s="89"/>
      <c r="C216" s="89"/>
      <c r="D216" s="90">
        <f t="shared" si="50"/>
        <v>0</v>
      </c>
      <c r="E216" s="90">
        <f t="shared" si="51"/>
        <v>0</v>
      </c>
      <c r="F216" s="38">
        <f t="shared" si="52"/>
        <v>0</v>
      </c>
      <c r="G216" s="38">
        <f t="shared" si="53"/>
        <v>0</v>
      </c>
      <c r="H216" s="38">
        <f t="shared" si="54"/>
        <v>0</v>
      </c>
      <c r="I216" s="38">
        <f t="shared" si="55"/>
        <v>0</v>
      </c>
      <c r="J216" s="38">
        <f t="shared" si="56"/>
        <v>0</v>
      </c>
      <c r="K216" s="38">
        <f t="shared" si="57"/>
        <v>0</v>
      </c>
      <c r="L216" s="38">
        <f t="shared" si="58"/>
        <v>0</v>
      </c>
      <c r="M216" s="38">
        <f t="shared" ca="1" si="59"/>
        <v>0.57416181746105555</v>
      </c>
      <c r="N216" s="38">
        <f t="shared" ca="1" si="60"/>
        <v>0</v>
      </c>
      <c r="O216" s="95">
        <f t="shared" ca="1" si="61"/>
        <v>0</v>
      </c>
      <c r="P216" s="38">
        <f t="shared" ca="1" si="62"/>
        <v>0</v>
      </c>
      <c r="Q216" s="38">
        <f t="shared" ca="1" si="63"/>
        <v>0</v>
      </c>
      <c r="R216" s="28">
        <f t="shared" ca="1" si="64"/>
        <v>-0.57416181746105555</v>
      </c>
    </row>
    <row r="217" spans="1:18">
      <c r="A217" s="89"/>
      <c r="B217" s="89"/>
      <c r="C217" s="89"/>
      <c r="D217" s="90">
        <f t="shared" si="50"/>
        <v>0</v>
      </c>
      <c r="E217" s="90">
        <f t="shared" si="51"/>
        <v>0</v>
      </c>
      <c r="F217" s="38">
        <f t="shared" si="52"/>
        <v>0</v>
      </c>
      <c r="G217" s="38">
        <f t="shared" si="53"/>
        <v>0</v>
      </c>
      <c r="H217" s="38">
        <f t="shared" si="54"/>
        <v>0</v>
      </c>
      <c r="I217" s="38">
        <f t="shared" si="55"/>
        <v>0</v>
      </c>
      <c r="J217" s="38">
        <f t="shared" si="56"/>
        <v>0</v>
      </c>
      <c r="K217" s="38">
        <f t="shared" si="57"/>
        <v>0</v>
      </c>
      <c r="L217" s="38">
        <f t="shared" si="58"/>
        <v>0</v>
      </c>
      <c r="M217" s="38">
        <f t="shared" ca="1" si="59"/>
        <v>0.57416181746105555</v>
      </c>
      <c r="N217" s="38">
        <f t="shared" ca="1" si="60"/>
        <v>0</v>
      </c>
      <c r="O217" s="95">
        <f t="shared" ca="1" si="61"/>
        <v>0</v>
      </c>
      <c r="P217" s="38">
        <f t="shared" ca="1" si="62"/>
        <v>0</v>
      </c>
      <c r="Q217" s="38">
        <f t="shared" ca="1" si="63"/>
        <v>0</v>
      </c>
      <c r="R217" s="28">
        <f t="shared" ca="1" si="64"/>
        <v>-0.57416181746105555</v>
      </c>
    </row>
    <row r="218" spans="1:18">
      <c r="A218" s="89"/>
      <c r="B218" s="89"/>
      <c r="C218" s="89"/>
      <c r="D218" s="90">
        <f t="shared" si="50"/>
        <v>0</v>
      </c>
      <c r="E218" s="90">
        <f t="shared" si="51"/>
        <v>0</v>
      </c>
      <c r="F218" s="38">
        <f t="shared" si="52"/>
        <v>0</v>
      </c>
      <c r="G218" s="38">
        <f t="shared" si="53"/>
        <v>0</v>
      </c>
      <c r="H218" s="38">
        <f t="shared" si="54"/>
        <v>0</v>
      </c>
      <c r="I218" s="38">
        <f t="shared" si="55"/>
        <v>0</v>
      </c>
      <c r="J218" s="38">
        <f t="shared" si="56"/>
        <v>0</v>
      </c>
      <c r="K218" s="38">
        <f t="shared" si="57"/>
        <v>0</v>
      </c>
      <c r="L218" s="38">
        <f t="shared" si="58"/>
        <v>0</v>
      </c>
      <c r="M218" s="38">
        <f t="shared" ca="1" si="59"/>
        <v>0.57416181746105555</v>
      </c>
      <c r="N218" s="38">
        <f t="shared" ca="1" si="60"/>
        <v>0</v>
      </c>
      <c r="O218" s="95">
        <f t="shared" ca="1" si="61"/>
        <v>0</v>
      </c>
      <c r="P218" s="38">
        <f t="shared" ca="1" si="62"/>
        <v>0</v>
      </c>
      <c r="Q218" s="38">
        <f t="shared" ca="1" si="63"/>
        <v>0</v>
      </c>
      <c r="R218" s="28">
        <f t="shared" ca="1" si="64"/>
        <v>-0.57416181746105555</v>
      </c>
    </row>
    <row r="219" spans="1:18">
      <c r="A219" s="89"/>
      <c r="B219" s="89"/>
      <c r="C219" s="89"/>
      <c r="D219" s="90">
        <f t="shared" si="50"/>
        <v>0</v>
      </c>
      <c r="E219" s="90">
        <f t="shared" si="51"/>
        <v>0</v>
      </c>
      <c r="F219" s="38">
        <f t="shared" si="52"/>
        <v>0</v>
      </c>
      <c r="G219" s="38">
        <f t="shared" si="53"/>
        <v>0</v>
      </c>
      <c r="H219" s="38">
        <f t="shared" si="54"/>
        <v>0</v>
      </c>
      <c r="I219" s="38">
        <f t="shared" si="55"/>
        <v>0</v>
      </c>
      <c r="J219" s="38">
        <f t="shared" si="56"/>
        <v>0</v>
      </c>
      <c r="K219" s="38">
        <f t="shared" si="57"/>
        <v>0</v>
      </c>
      <c r="L219" s="38">
        <f t="shared" si="58"/>
        <v>0</v>
      </c>
      <c r="M219" s="38">
        <f t="shared" ca="1" si="59"/>
        <v>0.57416181746105555</v>
      </c>
      <c r="N219" s="38">
        <f t="shared" ca="1" si="60"/>
        <v>0</v>
      </c>
      <c r="O219" s="95">
        <f t="shared" ca="1" si="61"/>
        <v>0</v>
      </c>
      <c r="P219" s="38">
        <f t="shared" ca="1" si="62"/>
        <v>0</v>
      </c>
      <c r="Q219" s="38">
        <f t="shared" ca="1" si="63"/>
        <v>0</v>
      </c>
      <c r="R219" s="28">
        <f t="shared" ca="1" si="64"/>
        <v>-0.57416181746105555</v>
      </c>
    </row>
    <row r="220" spans="1:18">
      <c r="A220" s="89"/>
      <c r="B220" s="89"/>
      <c r="C220" s="89"/>
      <c r="D220" s="90">
        <f t="shared" si="50"/>
        <v>0</v>
      </c>
      <c r="E220" s="90">
        <f t="shared" si="51"/>
        <v>0</v>
      </c>
      <c r="F220" s="38">
        <f t="shared" si="52"/>
        <v>0</v>
      </c>
      <c r="G220" s="38">
        <f t="shared" si="53"/>
        <v>0</v>
      </c>
      <c r="H220" s="38">
        <f t="shared" si="54"/>
        <v>0</v>
      </c>
      <c r="I220" s="38">
        <f t="shared" si="55"/>
        <v>0</v>
      </c>
      <c r="J220" s="38">
        <f t="shared" si="56"/>
        <v>0</v>
      </c>
      <c r="K220" s="38">
        <f t="shared" si="57"/>
        <v>0</v>
      </c>
      <c r="L220" s="38">
        <f t="shared" si="58"/>
        <v>0</v>
      </c>
      <c r="M220" s="38">
        <f t="shared" ca="1" si="59"/>
        <v>0.57416181746105555</v>
      </c>
      <c r="N220" s="38">
        <f t="shared" ca="1" si="60"/>
        <v>0</v>
      </c>
      <c r="O220" s="95">
        <f t="shared" ca="1" si="61"/>
        <v>0</v>
      </c>
      <c r="P220" s="38">
        <f t="shared" ca="1" si="62"/>
        <v>0</v>
      </c>
      <c r="Q220" s="38">
        <f t="shared" ca="1" si="63"/>
        <v>0</v>
      </c>
      <c r="R220" s="28">
        <f t="shared" ca="1" si="64"/>
        <v>-0.57416181746105555</v>
      </c>
    </row>
    <row r="221" spans="1:18">
      <c r="A221" s="89"/>
      <c r="B221" s="89"/>
      <c r="C221" s="89"/>
      <c r="D221" s="90">
        <f t="shared" si="50"/>
        <v>0</v>
      </c>
      <c r="E221" s="90">
        <f t="shared" si="51"/>
        <v>0</v>
      </c>
      <c r="F221" s="38">
        <f t="shared" si="52"/>
        <v>0</v>
      </c>
      <c r="G221" s="38">
        <f t="shared" si="53"/>
        <v>0</v>
      </c>
      <c r="H221" s="38">
        <f t="shared" si="54"/>
        <v>0</v>
      </c>
      <c r="I221" s="38">
        <f t="shared" si="55"/>
        <v>0</v>
      </c>
      <c r="J221" s="38">
        <f t="shared" si="56"/>
        <v>0</v>
      </c>
      <c r="K221" s="38">
        <f t="shared" si="57"/>
        <v>0</v>
      </c>
      <c r="L221" s="38">
        <f t="shared" si="58"/>
        <v>0</v>
      </c>
      <c r="M221" s="38">
        <f t="shared" ca="1" si="59"/>
        <v>0.57416181746105555</v>
      </c>
      <c r="N221" s="38">
        <f t="shared" ca="1" si="60"/>
        <v>0</v>
      </c>
      <c r="O221" s="95">
        <f t="shared" ca="1" si="61"/>
        <v>0</v>
      </c>
      <c r="P221" s="38">
        <f t="shared" ca="1" si="62"/>
        <v>0</v>
      </c>
      <c r="Q221" s="38">
        <f t="shared" ca="1" si="63"/>
        <v>0</v>
      </c>
      <c r="R221" s="28">
        <f t="shared" ca="1" si="64"/>
        <v>-0.57416181746105555</v>
      </c>
    </row>
    <row r="222" spans="1:18">
      <c r="A222" s="89"/>
      <c r="B222" s="89"/>
      <c r="C222" s="89"/>
      <c r="D222" s="90">
        <f t="shared" si="50"/>
        <v>0</v>
      </c>
      <c r="E222" s="90">
        <f t="shared" si="51"/>
        <v>0</v>
      </c>
      <c r="F222" s="38">
        <f t="shared" si="52"/>
        <v>0</v>
      </c>
      <c r="G222" s="38">
        <f t="shared" si="53"/>
        <v>0</v>
      </c>
      <c r="H222" s="38">
        <f t="shared" si="54"/>
        <v>0</v>
      </c>
      <c r="I222" s="38">
        <f t="shared" si="55"/>
        <v>0</v>
      </c>
      <c r="J222" s="38">
        <f t="shared" si="56"/>
        <v>0</v>
      </c>
      <c r="K222" s="38">
        <f t="shared" si="57"/>
        <v>0</v>
      </c>
      <c r="L222" s="38">
        <f t="shared" si="58"/>
        <v>0</v>
      </c>
      <c r="M222" s="38">
        <f t="shared" ca="1" si="59"/>
        <v>0.57416181746105555</v>
      </c>
      <c r="N222" s="38">
        <f t="shared" ca="1" si="60"/>
        <v>0</v>
      </c>
      <c r="O222" s="95">
        <f t="shared" ca="1" si="61"/>
        <v>0</v>
      </c>
      <c r="P222" s="38">
        <f t="shared" ca="1" si="62"/>
        <v>0</v>
      </c>
      <c r="Q222" s="38">
        <f t="shared" ca="1" si="63"/>
        <v>0</v>
      </c>
      <c r="R222" s="28">
        <f t="shared" ca="1" si="64"/>
        <v>-0.57416181746105555</v>
      </c>
    </row>
    <row r="223" spans="1:18">
      <c r="A223" s="89"/>
      <c r="B223" s="89"/>
      <c r="C223" s="89"/>
      <c r="D223" s="90">
        <f t="shared" si="50"/>
        <v>0</v>
      </c>
      <c r="E223" s="90">
        <f t="shared" si="51"/>
        <v>0</v>
      </c>
      <c r="F223" s="38">
        <f t="shared" si="52"/>
        <v>0</v>
      </c>
      <c r="G223" s="38">
        <f t="shared" si="53"/>
        <v>0</v>
      </c>
      <c r="H223" s="38">
        <f t="shared" si="54"/>
        <v>0</v>
      </c>
      <c r="I223" s="38">
        <f t="shared" si="55"/>
        <v>0</v>
      </c>
      <c r="J223" s="38">
        <f t="shared" si="56"/>
        <v>0</v>
      </c>
      <c r="K223" s="38">
        <f t="shared" si="57"/>
        <v>0</v>
      </c>
      <c r="L223" s="38">
        <f t="shared" si="58"/>
        <v>0</v>
      </c>
      <c r="M223" s="38">
        <f t="shared" ca="1" si="59"/>
        <v>0.57416181746105555</v>
      </c>
      <c r="N223" s="38">
        <f t="shared" ca="1" si="60"/>
        <v>0</v>
      </c>
      <c r="O223" s="95">
        <f t="shared" ca="1" si="61"/>
        <v>0</v>
      </c>
      <c r="P223" s="38">
        <f t="shared" ca="1" si="62"/>
        <v>0</v>
      </c>
      <c r="Q223" s="38">
        <f t="shared" ca="1" si="63"/>
        <v>0</v>
      </c>
      <c r="R223" s="28">
        <f t="shared" ca="1" si="64"/>
        <v>-0.57416181746105555</v>
      </c>
    </row>
    <row r="224" spans="1:18">
      <c r="A224" s="89"/>
      <c r="B224" s="89"/>
      <c r="C224" s="89"/>
      <c r="D224" s="90">
        <f t="shared" si="50"/>
        <v>0</v>
      </c>
      <c r="E224" s="90">
        <f t="shared" si="51"/>
        <v>0</v>
      </c>
      <c r="F224" s="38">
        <f t="shared" si="52"/>
        <v>0</v>
      </c>
      <c r="G224" s="38">
        <f t="shared" si="53"/>
        <v>0</v>
      </c>
      <c r="H224" s="38">
        <f t="shared" si="54"/>
        <v>0</v>
      </c>
      <c r="I224" s="38">
        <f t="shared" si="55"/>
        <v>0</v>
      </c>
      <c r="J224" s="38">
        <f t="shared" si="56"/>
        <v>0</v>
      </c>
      <c r="K224" s="38">
        <f t="shared" si="57"/>
        <v>0</v>
      </c>
      <c r="L224" s="38">
        <f t="shared" si="58"/>
        <v>0</v>
      </c>
      <c r="M224" s="38">
        <f t="shared" ca="1" si="59"/>
        <v>0.57416181746105555</v>
      </c>
      <c r="N224" s="38">
        <f t="shared" ca="1" si="60"/>
        <v>0</v>
      </c>
      <c r="O224" s="95">
        <f t="shared" ca="1" si="61"/>
        <v>0</v>
      </c>
      <c r="P224" s="38">
        <f t="shared" ca="1" si="62"/>
        <v>0</v>
      </c>
      <c r="Q224" s="38">
        <f t="shared" ca="1" si="63"/>
        <v>0</v>
      </c>
      <c r="R224" s="28">
        <f t="shared" ca="1" si="64"/>
        <v>-0.57416181746105555</v>
      </c>
    </row>
    <row r="225" spans="1:18">
      <c r="A225" s="89"/>
      <c r="B225" s="89"/>
      <c r="C225" s="89"/>
      <c r="D225" s="90">
        <f t="shared" si="50"/>
        <v>0</v>
      </c>
      <c r="E225" s="90">
        <f t="shared" si="51"/>
        <v>0</v>
      </c>
      <c r="F225" s="38">
        <f t="shared" si="52"/>
        <v>0</v>
      </c>
      <c r="G225" s="38">
        <f t="shared" si="53"/>
        <v>0</v>
      </c>
      <c r="H225" s="38">
        <f t="shared" si="54"/>
        <v>0</v>
      </c>
      <c r="I225" s="38">
        <f t="shared" si="55"/>
        <v>0</v>
      </c>
      <c r="J225" s="38">
        <f t="shared" si="56"/>
        <v>0</v>
      </c>
      <c r="K225" s="38">
        <f t="shared" si="57"/>
        <v>0</v>
      </c>
      <c r="L225" s="38">
        <f t="shared" si="58"/>
        <v>0</v>
      </c>
      <c r="M225" s="38">
        <f t="shared" ca="1" si="59"/>
        <v>0.57416181746105555</v>
      </c>
      <c r="N225" s="38">
        <f t="shared" ca="1" si="60"/>
        <v>0</v>
      </c>
      <c r="O225" s="95">
        <f t="shared" ca="1" si="61"/>
        <v>0</v>
      </c>
      <c r="P225" s="38">
        <f t="shared" ca="1" si="62"/>
        <v>0</v>
      </c>
      <c r="Q225" s="38">
        <f t="shared" ca="1" si="63"/>
        <v>0</v>
      </c>
      <c r="R225" s="28">
        <f t="shared" ca="1" si="64"/>
        <v>-0.57416181746105555</v>
      </c>
    </row>
    <row r="226" spans="1:18">
      <c r="A226" s="89"/>
      <c r="B226" s="89"/>
      <c r="C226" s="89"/>
      <c r="D226" s="90">
        <f t="shared" si="50"/>
        <v>0</v>
      </c>
      <c r="E226" s="90">
        <f t="shared" si="51"/>
        <v>0</v>
      </c>
      <c r="F226" s="38">
        <f t="shared" si="52"/>
        <v>0</v>
      </c>
      <c r="G226" s="38">
        <f t="shared" si="53"/>
        <v>0</v>
      </c>
      <c r="H226" s="38">
        <f t="shared" si="54"/>
        <v>0</v>
      </c>
      <c r="I226" s="38">
        <f t="shared" si="55"/>
        <v>0</v>
      </c>
      <c r="J226" s="38">
        <f t="shared" si="56"/>
        <v>0</v>
      </c>
      <c r="K226" s="38">
        <f t="shared" si="57"/>
        <v>0</v>
      </c>
      <c r="L226" s="38">
        <f t="shared" si="58"/>
        <v>0</v>
      </c>
      <c r="M226" s="38">
        <f t="shared" ca="1" si="59"/>
        <v>0.57416181746105555</v>
      </c>
      <c r="N226" s="38">
        <f t="shared" ca="1" si="60"/>
        <v>0</v>
      </c>
      <c r="O226" s="95">
        <f t="shared" ca="1" si="61"/>
        <v>0</v>
      </c>
      <c r="P226" s="38">
        <f t="shared" ca="1" si="62"/>
        <v>0</v>
      </c>
      <c r="Q226" s="38">
        <f t="shared" ca="1" si="63"/>
        <v>0</v>
      </c>
      <c r="R226" s="28">
        <f t="shared" ca="1" si="64"/>
        <v>-0.57416181746105555</v>
      </c>
    </row>
    <row r="227" spans="1:18">
      <c r="A227" s="89"/>
      <c r="B227" s="89"/>
      <c r="C227" s="89"/>
      <c r="D227" s="90">
        <f t="shared" si="50"/>
        <v>0</v>
      </c>
      <c r="E227" s="90">
        <f t="shared" si="51"/>
        <v>0</v>
      </c>
      <c r="F227" s="38">
        <f t="shared" si="52"/>
        <v>0</v>
      </c>
      <c r="G227" s="38">
        <f t="shared" si="53"/>
        <v>0</v>
      </c>
      <c r="H227" s="38">
        <f t="shared" si="54"/>
        <v>0</v>
      </c>
      <c r="I227" s="38">
        <f t="shared" si="55"/>
        <v>0</v>
      </c>
      <c r="J227" s="38">
        <f t="shared" si="56"/>
        <v>0</v>
      </c>
      <c r="K227" s="38">
        <f t="shared" si="57"/>
        <v>0</v>
      </c>
      <c r="L227" s="38">
        <f t="shared" si="58"/>
        <v>0</v>
      </c>
      <c r="M227" s="38">
        <f t="shared" ca="1" si="59"/>
        <v>0.57416181746105555</v>
      </c>
      <c r="N227" s="38">
        <f t="shared" ca="1" si="60"/>
        <v>0</v>
      </c>
      <c r="O227" s="95">
        <f t="shared" ca="1" si="61"/>
        <v>0</v>
      </c>
      <c r="P227" s="38">
        <f t="shared" ca="1" si="62"/>
        <v>0</v>
      </c>
      <c r="Q227" s="38">
        <f t="shared" ca="1" si="63"/>
        <v>0</v>
      </c>
      <c r="R227" s="28">
        <f t="shared" ca="1" si="64"/>
        <v>-0.57416181746105555</v>
      </c>
    </row>
    <row r="228" spans="1:18">
      <c r="A228" s="89"/>
      <c r="B228" s="89"/>
      <c r="C228" s="89"/>
      <c r="D228" s="90">
        <f t="shared" si="50"/>
        <v>0</v>
      </c>
      <c r="E228" s="90">
        <f t="shared" si="51"/>
        <v>0</v>
      </c>
      <c r="F228" s="38">
        <f t="shared" si="52"/>
        <v>0</v>
      </c>
      <c r="G228" s="38">
        <f t="shared" si="53"/>
        <v>0</v>
      </c>
      <c r="H228" s="38">
        <f t="shared" si="54"/>
        <v>0</v>
      </c>
      <c r="I228" s="38">
        <f t="shared" si="55"/>
        <v>0</v>
      </c>
      <c r="J228" s="38">
        <f t="shared" si="56"/>
        <v>0</v>
      </c>
      <c r="K228" s="38">
        <f t="shared" si="57"/>
        <v>0</v>
      </c>
      <c r="L228" s="38">
        <f t="shared" si="58"/>
        <v>0</v>
      </c>
      <c r="M228" s="38">
        <f t="shared" ca="1" si="59"/>
        <v>0.57416181746105555</v>
      </c>
      <c r="N228" s="38">
        <f t="shared" ca="1" si="60"/>
        <v>0</v>
      </c>
      <c r="O228" s="95">
        <f t="shared" ca="1" si="61"/>
        <v>0</v>
      </c>
      <c r="P228" s="38">
        <f t="shared" ca="1" si="62"/>
        <v>0</v>
      </c>
      <c r="Q228" s="38">
        <f t="shared" ca="1" si="63"/>
        <v>0</v>
      </c>
      <c r="R228" s="28">
        <f t="shared" ca="1" si="64"/>
        <v>-0.57416181746105555</v>
      </c>
    </row>
    <row r="229" spans="1:18">
      <c r="A229" s="89"/>
      <c r="B229" s="89"/>
      <c r="C229" s="89"/>
      <c r="D229" s="90">
        <f t="shared" si="50"/>
        <v>0</v>
      </c>
      <c r="E229" s="90">
        <f t="shared" si="51"/>
        <v>0</v>
      </c>
      <c r="F229" s="38">
        <f t="shared" si="52"/>
        <v>0</v>
      </c>
      <c r="G229" s="38">
        <f t="shared" si="53"/>
        <v>0</v>
      </c>
      <c r="H229" s="38">
        <f t="shared" si="54"/>
        <v>0</v>
      </c>
      <c r="I229" s="38">
        <f t="shared" si="55"/>
        <v>0</v>
      </c>
      <c r="J229" s="38">
        <f t="shared" si="56"/>
        <v>0</v>
      </c>
      <c r="K229" s="38">
        <f t="shared" si="57"/>
        <v>0</v>
      </c>
      <c r="L229" s="38">
        <f t="shared" si="58"/>
        <v>0</v>
      </c>
      <c r="M229" s="38">
        <f t="shared" ca="1" si="59"/>
        <v>0.57416181746105555</v>
      </c>
      <c r="N229" s="38">
        <f t="shared" ca="1" si="60"/>
        <v>0</v>
      </c>
      <c r="O229" s="95">
        <f t="shared" ca="1" si="61"/>
        <v>0</v>
      </c>
      <c r="P229" s="38">
        <f t="shared" ca="1" si="62"/>
        <v>0</v>
      </c>
      <c r="Q229" s="38">
        <f t="shared" ca="1" si="63"/>
        <v>0</v>
      </c>
      <c r="R229" s="28">
        <f t="shared" ca="1" si="64"/>
        <v>-0.57416181746105555</v>
      </c>
    </row>
    <row r="230" spans="1:18">
      <c r="A230" s="89"/>
      <c r="B230" s="89"/>
      <c r="C230" s="89"/>
      <c r="D230" s="90">
        <f t="shared" si="50"/>
        <v>0</v>
      </c>
      <c r="E230" s="90">
        <f t="shared" si="51"/>
        <v>0</v>
      </c>
      <c r="F230" s="38">
        <f t="shared" si="52"/>
        <v>0</v>
      </c>
      <c r="G230" s="38">
        <f t="shared" si="53"/>
        <v>0</v>
      </c>
      <c r="H230" s="38">
        <f t="shared" si="54"/>
        <v>0</v>
      </c>
      <c r="I230" s="38">
        <f t="shared" si="55"/>
        <v>0</v>
      </c>
      <c r="J230" s="38">
        <f t="shared" si="56"/>
        <v>0</v>
      </c>
      <c r="K230" s="38">
        <f t="shared" si="57"/>
        <v>0</v>
      </c>
      <c r="L230" s="38">
        <f t="shared" si="58"/>
        <v>0</v>
      </c>
      <c r="M230" s="38">
        <f t="shared" ca="1" si="59"/>
        <v>0.57416181746105555</v>
      </c>
      <c r="N230" s="38">
        <f t="shared" ca="1" si="60"/>
        <v>0</v>
      </c>
      <c r="O230" s="95">
        <f t="shared" ca="1" si="61"/>
        <v>0</v>
      </c>
      <c r="P230" s="38">
        <f t="shared" ca="1" si="62"/>
        <v>0</v>
      </c>
      <c r="Q230" s="38">
        <f t="shared" ca="1" si="63"/>
        <v>0</v>
      </c>
      <c r="R230" s="28">
        <f t="shared" ca="1" si="64"/>
        <v>-0.57416181746105555</v>
      </c>
    </row>
    <row r="231" spans="1:18">
      <c r="A231" s="89"/>
      <c r="B231" s="89"/>
      <c r="C231" s="89"/>
      <c r="D231" s="90">
        <f t="shared" si="50"/>
        <v>0</v>
      </c>
      <c r="E231" s="90">
        <f t="shared" si="51"/>
        <v>0</v>
      </c>
      <c r="F231" s="38">
        <f t="shared" si="52"/>
        <v>0</v>
      </c>
      <c r="G231" s="38">
        <f t="shared" si="53"/>
        <v>0</v>
      </c>
      <c r="H231" s="38">
        <f t="shared" si="54"/>
        <v>0</v>
      </c>
      <c r="I231" s="38">
        <f t="shared" si="55"/>
        <v>0</v>
      </c>
      <c r="J231" s="38">
        <f t="shared" si="56"/>
        <v>0</v>
      </c>
      <c r="K231" s="38">
        <f t="shared" si="57"/>
        <v>0</v>
      </c>
      <c r="L231" s="38">
        <f t="shared" si="58"/>
        <v>0</v>
      </c>
      <c r="M231" s="38">
        <f t="shared" ca="1" si="59"/>
        <v>0.57416181746105555</v>
      </c>
      <c r="N231" s="38">
        <f t="shared" ca="1" si="60"/>
        <v>0</v>
      </c>
      <c r="O231" s="95">
        <f t="shared" ca="1" si="61"/>
        <v>0</v>
      </c>
      <c r="P231" s="38">
        <f t="shared" ca="1" si="62"/>
        <v>0</v>
      </c>
      <c r="Q231" s="38">
        <f t="shared" ca="1" si="63"/>
        <v>0</v>
      </c>
      <c r="R231" s="28">
        <f t="shared" ca="1" si="64"/>
        <v>-0.57416181746105555</v>
      </c>
    </row>
    <row r="232" spans="1:18">
      <c r="A232" s="89"/>
      <c r="B232" s="89"/>
      <c r="C232" s="89"/>
      <c r="D232" s="90">
        <f t="shared" si="50"/>
        <v>0</v>
      </c>
      <c r="E232" s="90">
        <f t="shared" si="51"/>
        <v>0</v>
      </c>
      <c r="F232" s="38">
        <f t="shared" si="52"/>
        <v>0</v>
      </c>
      <c r="G232" s="38">
        <f t="shared" si="53"/>
        <v>0</v>
      </c>
      <c r="H232" s="38">
        <f t="shared" si="54"/>
        <v>0</v>
      </c>
      <c r="I232" s="38">
        <f t="shared" si="55"/>
        <v>0</v>
      </c>
      <c r="J232" s="38">
        <f t="shared" si="56"/>
        <v>0</v>
      </c>
      <c r="K232" s="38">
        <f t="shared" si="57"/>
        <v>0</v>
      </c>
      <c r="L232" s="38">
        <f t="shared" si="58"/>
        <v>0</v>
      </c>
      <c r="M232" s="38">
        <f t="shared" ca="1" si="59"/>
        <v>0.57416181746105555</v>
      </c>
      <c r="N232" s="38">
        <f t="shared" ca="1" si="60"/>
        <v>0</v>
      </c>
      <c r="O232" s="95">
        <f t="shared" ca="1" si="61"/>
        <v>0</v>
      </c>
      <c r="P232" s="38">
        <f t="shared" ca="1" si="62"/>
        <v>0</v>
      </c>
      <c r="Q232" s="38">
        <f t="shared" ca="1" si="63"/>
        <v>0</v>
      </c>
      <c r="R232" s="28">
        <f t="shared" ca="1" si="64"/>
        <v>-0.57416181746105555</v>
      </c>
    </row>
    <row r="233" spans="1:18">
      <c r="A233" s="89"/>
      <c r="B233" s="89"/>
      <c r="C233" s="89"/>
      <c r="D233" s="90">
        <f t="shared" si="50"/>
        <v>0</v>
      </c>
      <c r="E233" s="90">
        <f t="shared" si="51"/>
        <v>0</v>
      </c>
      <c r="F233" s="38">
        <f t="shared" si="52"/>
        <v>0</v>
      </c>
      <c r="G233" s="38">
        <f t="shared" si="53"/>
        <v>0</v>
      </c>
      <c r="H233" s="38">
        <f t="shared" si="54"/>
        <v>0</v>
      </c>
      <c r="I233" s="38">
        <f t="shared" si="55"/>
        <v>0</v>
      </c>
      <c r="J233" s="38">
        <f t="shared" si="56"/>
        <v>0</v>
      </c>
      <c r="K233" s="38">
        <f t="shared" si="57"/>
        <v>0</v>
      </c>
      <c r="L233" s="38">
        <f t="shared" si="58"/>
        <v>0</v>
      </c>
      <c r="M233" s="38">
        <f t="shared" ca="1" si="59"/>
        <v>0.57416181746105555</v>
      </c>
      <c r="N233" s="38">
        <f t="shared" ca="1" si="60"/>
        <v>0</v>
      </c>
      <c r="O233" s="95">
        <f t="shared" ca="1" si="61"/>
        <v>0</v>
      </c>
      <c r="P233" s="38">
        <f t="shared" ca="1" si="62"/>
        <v>0</v>
      </c>
      <c r="Q233" s="38">
        <f t="shared" ca="1" si="63"/>
        <v>0</v>
      </c>
      <c r="R233" s="28">
        <f t="shared" ca="1" si="64"/>
        <v>-0.57416181746105555</v>
      </c>
    </row>
    <row r="234" spans="1:18">
      <c r="A234" s="89"/>
      <c r="B234" s="89"/>
      <c r="C234" s="89"/>
      <c r="D234" s="90">
        <f t="shared" si="50"/>
        <v>0</v>
      </c>
      <c r="E234" s="90">
        <f t="shared" si="51"/>
        <v>0</v>
      </c>
      <c r="F234" s="38">
        <f t="shared" si="52"/>
        <v>0</v>
      </c>
      <c r="G234" s="38">
        <f t="shared" si="53"/>
        <v>0</v>
      </c>
      <c r="H234" s="38">
        <f t="shared" si="54"/>
        <v>0</v>
      </c>
      <c r="I234" s="38">
        <f t="shared" si="55"/>
        <v>0</v>
      </c>
      <c r="J234" s="38">
        <f t="shared" si="56"/>
        <v>0</v>
      </c>
      <c r="K234" s="38">
        <f t="shared" si="57"/>
        <v>0</v>
      </c>
      <c r="L234" s="38">
        <f t="shared" si="58"/>
        <v>0</v>
      </c>
      <c r="M234" s="38">
        <f t="shared" ca="1" si="59"/>
        <v>0.57416181746105555</v>
      </c>
      <c r="N234" s="38">
        <f t="shared" ca="1" si="60"/>
        <v>0</v>
      </c>
      <c r="O234" s="95">
        <f t="shared" ca="1" si="61"/>
        <v>0</v>
      </c>
      <c r="P234" s="38">
        <f t="shared" ca="1" si="62"/>
        <v>0</v>
      </c>
      <c r="Q234" s="38">
        <f t="shared" ca="1" si="63"/>
        <v>0</v>
      </c>
      <c r="R234" s="28">
        <f t="shared" ca="1" si="64"/>
        <v>-0.57416181746105555</v>
      </c>
    </row>
    <row r="235" spans="1:18">
      <c r="A235" s="89"/>
      <c r="B235" s="89"/>
      <c r="C235" s="89"/>
      <c r="D235" s="90">
        <f t="shared" si="50"/>
        <v>0</v>
      </c>
      <c r="E235" s="90">
        <f t="shared" si="51"/>
        <v>0</v>
      </c>
      <c r="F235" s="38">
        <f t="shared" si="52"/>
        <v>0</v>
      </c>
      <c r="G235" s="38">
        <f t="shared" si="53"/>
        <v>0</v>
      </c>
      <c r="H235" s="38">
        <f t="shared" si="54"/>
        <v>0</v>
      </c>
      <c r="I235" s="38">
        <f t="shared" si="55"/>
        <v>0</v>
      </c>
      <c r="J235" s="38">
        <f t="shared" si="56"/>
        <v>0</v>
      </c>
      <c r="K235" s="38">
        <f t="shared" si="57"/>
        <v>0</v>
      </c>
      <c r="L235" s="38">
        <f t="shared" si="58"/>
        <v>0</v>
      </c>
      <c r="M235" s="38">
        <f t="shared" ca="1" si="59"/>
        <v>0.57416181746105555</v>
      </c>
      <c r="N235" s="38">
        <f t="shared" ca="1" si="60"/>
        <v>0</v>
      </c>
      <c r="O235" s="95">
        <f t="shared" ca="1" si="61"/>
        <v>0</v>
      </c>
      <c r="P235" s="38">
        <f t="shared" ca="1" si="62"/>
        <v>0</v>
      </c>
      <c r="Q235" s="38">
        <f t="shared" ca="1" si="63"/>
        <v>0</v>
      </c>
      <c r="R235" s="28">
        <f t="shared" ca="1" si="64"/>
        <v>-0.57416181746105555</v>
      </c>
    </row>
    <row r="236" spans="1:18">
      <c r="A236" s="89"/>
      <c r="B236" s="89"/>
      <c r="C236" s="89"/>
      <c r="D236" s="90">
        <f t="shared" si="50"/>
        <v>0</v>
      </c>
      <c r="E236" s="90">
        <f t="shared" si="51"/>
        <v>0</v>
      </c>
      <c r="F236" s="38">
        <f t="shared" si="52"/>
        <v>0</v>
      </c>
      <c r="G236" s="38">
        <f t="shared" si="53"/>
        <v>0</v>
      </c>
      <c r="H236" s="38">
        <f t="shared" si="54"/>
        <v>0</v>
      </c>
      <c r="I236" s="38">
        <f t="shared" si="55"/>
        <v>0</v>
      </c>
      <c r="J236" s="38">
        <f t="shared" si="56"/>
        <v>0</v>
      </c>
      <c r="K236" s="38">
        <f t="shared" si="57"/>
        <v>0</v>
      </c>
      <c r="L236" s="38">
        <f t="shared" si="58"/>
        <v>0</v>
      </c>
      <c r="M236" s="38">
        <f t="shared" ca="1" si="59"/>
        <v>0.57416181746105555</v>
      </c>
      <c r="N236" s="38">
        <f t="shared" ca="1" si="60"/>
        <v>0</v>
      </c>
      <c r="O236" s="95">
        <f t="shared" ca="1" si="61"/>
        <v>0</v>
      </c>
      <c r="P236" s="38">
        <f t="shared" ca="1" si="62"/>
        <v>0</v>
      </c>
      <c r="Q236" s="38">
        <f t="shared" ca="1" si="63"/>
        <v>0</v>
      </c>
      <c r="R236" s="28">
        <f t="shared" ca="1" si="64"/>
        <v>-0.57416181746105555</v>
      </c>
    </row>
    <row r="237" spans="1:18">
      <c r="A237" s="89"/>
      <c r="B237" s="89"/>
      <c r="C237" s="89"/>
      <c r="D237" s="90">
        <f t="shared" si="50"/>
        <v>0</v>
      </c>
      <c r="E237" s="90">
        <f t="shared" si="51"/>
        <v>0</v>
      </c>
      <c r="F237" s="38">
        <f t="shared" si="52"/>
        <v>0</v>
      </c>
      <c r="G237" s="38">
        <f t="shared" si="53"/>
        <v>0</v>
      </c>
      <c r="H237" s="38">
        <f t="shared" si="54"/>
        <v>0</v>
      </c>
      <c r="I237" s="38">
        <f t="shared" si="55"/>
        <v>0</v>
      </c>
      <c r="J237" s="38">
        <f t="shared" si="56"/>
        <v>0</v>
      </c>
      <c r="K237" s="38">
        <f t="shared" si="57"/>
        <v>0</v>
      </c>
      <c r="L237" s="38">
        <f t="shared" si="58"/>
        <v>0</v>
      </c>
      <c r="M237" s="38">
        <f t="shared" ca="1" si="59"/>
        <v>0.57416181746105555</v>
      </c>
      <c r="N237" s="38">
        <f t="shared" ca="1" si="60"/>
        <v>0</v>
      </c>
      <c r="O237" s="95">
        <f t="shared" ca="1" si="61"/>
        <v>0</v>
      </c>
      <c r="P237" s="38">
        <f t="shared" ca="1" si="62"/>
        <v>0</v>
      </c>
      <c r="Q237" s="38">
        <f t="shared" ca="1" si="63"/>
        <v>0</v>
      </c>
      <c r="R237" s="28">
        <f t="shared" ca="1" si="64"/>
        <v>-0.57416181746105555</v>
      </c>
    </row>
    <row r="238" spans="1:18">
      <c r="A238" s="89"/>
      <c r="B238" s="89"/>
      <c r="C238" s="89"/>
      <c r="D238" s="90">
        <f t="shared" si="50"/>
        <v>0</v>
      </c>
      <c r="E238" s="90">
        <f t="shared" si="51"/>
        <v>0</v>
      </c>
      <c r="F238" s="38">
        <f t="shared" si="52"/>
        <v>0</v>
      </c>
      <c r="G238" s="38">
        <f t="shared" si="53"/>
        <v>0</v>
      </c>
      <c r="H238" s="38">
        <f t="shared" si="54"/>
        <v>0</v>
      </c>
      <c r="I238" s="38">
        <f t="shared" si="55"/>
        <v>0</v>
      </c>
      <c r="J238" s="38">
        <f t="shared" si="56"/>
        <v>0</v>
      </c>
      <c r="K238" s="38">
        <f t="shared" si="57"/>
        <v>0</v>
      </c>
      <c r="L238" s="38">
        <f t="shared" si="58"/>
        <v>0</v>
      </c>
      <c r="M238" s="38">
        <f t="shared" ca="1" si="59"/>
        <v>0.57416181746105555</v>
      </c>
      <c r="N238" s="38">
        <f t="shared" ca="1" si="60"/>
        <v>0</v>
      </c>
      <c r="O238" s="95">
        <f t="shared" ca="1" si="61"/>
        <v>0</v>
      </c>
      <c r="P238" s="38">
        <f t="shared" ca="1" si="62"/>
        <v>0</v>
      </c>
      <c r="Q238" s="38">
        <f t="shared" ca="1" si="63"/>
        <v>0</v>
      </c>
      <c r="R238" s="28">
        <f t="shared" ca="1" si="64"/>
        <v>-0.57416181746105555</v>
      </c>
    </row>
    <row r="239" spans="1:18">
      <c r="A239" s="89"/>
      <c r="B239" s="89"/>
      <c r="C239" s="89"/>
      <c r="D239" s="90">
        <f t="shared" si="50"/>
        <v>0</v>
      </c>
      <c r="E239" s="90">
        <f t="shared" si="51"/>
        <v>0</v>
      </c>
      <c r="F239" s="38">
        <f t="shared" si="52"/>
        <v>0</v>
      </c>
      <c r="G239" s="38">
        <f t="shared" si="53"/>
        <v>0</v>
      </c>
      <c r="H239" s="38">
        <f t="shared" si="54"/>
        <v>0</v>
      </c>
      <c r="I239" s="38">
        <f t="shared" si="55"/>
        <v>0</v>
      </c>
      <c r="J239" s="38">
        <f t="shared" si="56"/>
        <v>0</v>
      </c>
      <c r="K239" s="38">
        <f t="shared" si="57"/>
        <v>0</v>
      </c>
      <c r="L239" s="38">
        <f t="shared" si="58"/>
        <v>0</v>
      </c>
      <c r="M239" s="38">
        <f t="shared" ca="1" si="59"/>
        <v>0.57416181746105555</v>
      </c>
      <c r="N239" s="38">
        <f t="shared" ca="1" si="60"/>
        <v>0</v>
      </c>
      <c r="O239" s="95">
        <f t="shared" ca="1" si="61"/>
        <v>0</v>
      </c>
      <c r="P239" s="38">
        <f t="shared" ca="1" si="62"/>
        <v>0</v>
      </c>
      <c r="Q239" s="38">
        <f t="shared" ca="1" si="63"/>
        <v>0</v>
      </c>
      <c r="R239" s="28">
        <f t="shared" ca="1" si="64"/>
        <v>-0.57416181746105555</v>
      </c>
    </row>
    <row r="240" spans="1:18">
      <c r="A240" s="89"/>
      <c r="B240" s="89"/>
      <c r="C240" s="89"/>
      <c r="D240" s="90">
        <f t="shared" si="50"/>
        <v>0</v>
      </c>
      <c r="E240" s="90">
        <f t="shared" si="51"/>
        <v>0</v>
      </c>
      <c r="F240" s="38">
        <f t="shared" si="52"/>
        <v>0</v>
      </c>
      <c r="G240" s="38">
        <f t="shared" si="53"/>
        <v>0</v>
      </c>
      <c r="H240" s="38">
        <f t="shared" si="54"/>
        <v>0</v>
      </c>
      <c r="I240" s="38">
        <f t="shared" si="55"/>
        <v>0</v>
      </c>
      <c r="J240" s="38">
        <f t="shared" si="56"/>
        <v>0</v>
      </c>
      <c r="K240" s="38">
        <f t="shared" si="57"/>
        <v>0</v>
      </c>
      <c r="L240" s="38">
        <f t="shared" si="58"/>
        <v>0</v>
      </c>
      <c r="M240" s="38">
        <f t="shared" ca="1" si="59"/>
        <v>0.57416181746105555</v>
      </c>
      <c r="N240" s="38">
        <f t="shared" ca="1" si="60"/>
        <v>0</v>
      </c>
      <c r="O240" s="95">
        <f t="shared" ca="1" si="61"/>
        <v>0</v>
      </c>
      <c r="P240" s="38">
        <f t="shared" ca="1" si="62"/>
        <v>0</v>
      </c>
      <c r="Q240" s="38">
        <f t="shared" ca="1" si="63"/>
        <v>0</v>
      </c>
      <c r="R240" s="28">
        <f t="shared" ca="1" si="64"/>
        <v>-0.57416181746105555</v>
      </c>
    </row>
    <row r="241" spans="1:18">
      <c r="A241" s="89"/>
      <c r="B241" s="89"/>
      <c r="C241" s="89"/>
      <c r="D241" s="90">
        <f t="shared" si="50"/>
        <v>0</v>
      </c>
      <c r="E241" s="90">
        <f t="shared" si="51"/>
        <v>0</v>
      </c>
      <c r="F241" s="38">
        <f t="shared" si="52"/>
        <v>0</v>
      </c>
      <c r="G241" s="38">
        <f t="shared" si="53"/>
        <v>0</v>
      </c>
      <c r="H241" s="38">
        <f t="shared" si="54"/>
        <v>0</v>
      </c>
      <c r="I241" s="38">
        <f t="shared" si="55"/>
        <v>0</v>
      </c>
      <c r="J241" s="38">
        <f t="shared" si="56"/>
        <v>0</v>
      </c>
      <c r="K241" s="38">
        <f t="shared" si="57"/>
        <v>0</v>
      </c>
      <c r="L241" s="38">
        <f t="shared" si="58"/>
        <v>0</v>
      </c>
      <c r="M241" s="38">
        <f t="shared" ca="1" si="59"/>
        <v>0.57416181746105555</v>
      </c>
      <c r="N241" s="38">
        <f t="shared" ca="1" si="60"/>
        <v>0</v>
      </c>
      <c r="O241" s="95">
        <f t="shared" ca="1" si="61"/>
        <v>0</v>
      </c>
      <c r="P241" s="38">
        <f t="shared" ca="1" si="62"/>
        <v>0</v>
      </c>
      <c r="Q241" s="38">
        <f t="shared" ca="1" si="63"/>
        <v>0</v>
      </c>
      <c r="R241" s="28">
        <f t="shared" ca="1" si="64"/>
        <v>-0.57416181746105555</v>
      </c>
    </row>
    <row r="242" spans="1:18">
      <c r="A242" s="89"/>
      <c r="B242" s="89"/>
      <c r="C242" s="89"/>
      <c r="D242" s="90">
        <f t="shared" si="50"/>
        <v>0</v>
      </c>
      <c r="E242" s="90">
        <f t="shared" si="51"/>
        <v>0</v>
      </c>
      <c r="F242" s="38">
        <f t="shared" si="52"/>
        <v>0</v>
      </c>
      <c r="G242" s="38">
        <f t="shared" si="53"/>
        <v>0</v>
      </c>
      <c r="H242" s="38">
        <f t="shared" si="54"/>
        <v>0</v>
      </c>
      <c r="I242" s="38">
        <f t="shared" si="55"/>
        <v>0</v>
      </c>
      <c r="J242" s="38">
        <f t="shared" si="56"/>
        <v>0</v>
      </c>
      <c r="K242" s="38">
        <f t="shared" si="57"/>
        <v>0</v>
      </c>
      <c r="L242" s="38">
        <f t="shared" si="58"/>
        <v>0</v>
      </c>
      <c r="M242" s="38">
        <f t="shared" ca="1" si="59"/>
        <v>0.57416181746105555</v>
      </c>
      <c r="N242" s="38">
        <f t="shared" ca="1" si="60"/>
        <v>0</v>
      </c>
      <c r="O242" s="95">
        <f t="shared" ca="1" si="61"/>
        <v>0</v>
      </c>
      <c r="P242" s="38">
        <f t="shared" ca="1" si="62"/>
        <v>0</v>
      </c>
      <c r="Q242" s="38">
        <f t="shared" ca="1" si="63"/>
        <v>0</v>
      </c>
      <c r="R242" s="28">
        <f t="shared" ca="1" si="64"/>
        <v>-0.57416181746105555</v>
      </c>
    </row>
    <row r="243" spans="1:18">
      <c r="A243" s="89"/>
      <c r="B243" s="89"/>
      <c r="C243" s="89"/>
      <c r="D243" s="90">
        <f t="shared" si="50"/>
        <v>0</v>
      </c>
      <c r="E243" s="90">
        <f t="shared" si="51"/>
        <v>0</v>
      </c>
      <c r="F243" s="38">
        <f t="shared" si="52"/>
        <v>0</v>
      </c>
      <c r="G243" s="38">
        <f t="shared" si="53"/>
        <v>0</v>
      </c>
      <c r="H243" s="38">
        <f t="shared" si="54"/>
        <v>0</v>
      </c>
      <c r="I243" s="38">
        <f t="shared" si="55"/>
        <v>0</v>
      </c>
      <c r="J243" s="38">
        <f t="shared" si="56"/>
        <v>0</v>
      </c>
      <c r="K243" s="38">
        <f t="shared" si="57"/>
        <v>0</v>
      </c>
      <c r="L243" s="38">
        <f t="shared" si="58"/>
        <v>0</v>
      </c>
      <c r="M243" s="38">
        <f t="shared" ca="1" si="59"/>
        <v>0.57416181746105555</v>
      </c>
      <c r="N243" s="38">
        <f t="shared" ca="1" si="60"/>
        <v>0</v>
      </c>
      <c r="O243" s="95">
        <f t="shared" ca="1" si="61"/>
        <v>0</v>
      </c>
      <c r="P243" s="38">
        <f t="shared" ca="1" si="62"/>
        <v>0</v>
      </c>
      <c r="Q243" s="38">
        <f t="shared" ca="1" si="63"/>
        <v>0</v>
      </c>
      <c r="R243" s="28">
        <f t="shared" ca="1" si="64"/>
        <v>-0.57416181746105555</v>
      </c>
    </row>
    <row r="244" spans="1:18">
      <c r="A244" s="89"/>
      <c r="B244" s="89"/>
      <c r="C244" s="89"/>
      <c r="D244" s="90">
        <f t="shared" si="50"/>
        <v>0</v>
      </c>
      <c r="E244" s="90">
        <f t="shared" si="51"/>
        <v>0</v>
      </c>
      <c r="F244" s="38">
        <f t="shared" si="52"/>
        <v>0</v>
      </c>
      <c r="G244" s="38">
        <f t="shared" si="53"/>
        <v>0</v>
      </c>
      <c r="H244" s="38">
        <f t="shared" si="54"/>
        <v>0</v>
      </c>
      <c r="I244" s="38">
        <f t="shared" si="55"/>
        <v>0</v>
      </c>
      <c r="J244" s="38">
        <f t="shared" si="56"/>
        <v>0</v>
      </c>
      <c r="K244" s="38">
        <f t="shared" si="57"/>
        <v>0</v>
      </c>
      <c r="L244" s="38">
        <f t="shared" si="58"/>
        <v>0</v>
      </c>
      <c r="M244" s="38">
        <f t="shared" ca="1" si="59"/>
        <v>0.57416181746105555</v>
      </c>
      <c r="N244" s="38">
        <f t="shared" ca="1" si="60"/>
        <v>0</v>
      </c>
      <c r="O244" s="95">
        <f t="shared" ca="1" si="61"/>
        <v>0</v>
      </c>
      <c r="P244" s="38">
        <f t="shared" ca="1" si="62"/>
        <v>0</v>
      </c>
      <c r="Q244" s="38">
        <f t="shared" ca="1" si="63"/>
        <v>0</v>
      </c>
      <c r="R244" s="28">
        <f t="shared" ca="1" si="64"/>
        <v>-0.57416181746105555</v>
      </c>
    </row>
    <row r="245" spans="1:18">
      <c r="A245" s="89"/>
      <c r="B245" s="89"/>
      <c r="C245" s="89"/>
      <c r="D245" s="90">
        <f t="shared" si="50"/>
        <v>0</v>
      </c>
      <c r="E245" s="90">
        <f t="shared" si="51"/>
        <v>0</v>
      </c>
      <c r="F245" s="38">
        <f t="shared" si="52"/>
        <v>0</v>
      </c>
      <c r="G245" s="38">
        <f t="shared" si="53"/>
        <v>0</v>
      </c>
      <c r="H245" s="38">
        <f t="shared" si="54"/>
        <v>0</v>
      </c>
      <c r="I245" s="38">
        <f t="shared" si="55"/>
        <v>0</v>
      </c>
      <c r="J245" s="38">
        <f t="shared" si="56"/>
        <v>0</v>
      </c>
      <c r="K245" s="38">
        <f t="shared" si="57"/>
        <v>0</v>
      </c>
      <c r="L245" s="38">
        <f t="shared" si="58"/>
        <v>0</v>
      </c>
      <c r="M245" s="38">
        <f t="shared" ca="1" si="59"/>
        <v>0.57416181746105555</v>
      </c>
      <c r="N245" s="38">
        <f t="shared" ca="1" si="60"/>
        <v>0</v>
      </c>
      <c r="O245" s="95">
        <f t="shared" ca="1" si="61"/>
        <v>0</v>
      </c>
      <c r="P245" s="38">
        <f t="shared" ca="1" si="62"/>
        <v>0</v>
      </c>
      <c r="Q245" s="38">
        <f t="shared" ca="1" si="63"/>
        <v>0</v>
      </c>
      <c r="R245" s="28">
        <f t="shared" ca="1" si="64"/>
        <v>-0.57416181746105555</v>
      </c>
    </row>
    <row r="246" spans="1:18">
      <c r="A246" s="89"/>
      <c r="B246" s="89"/>
      <c r="C246" s="89"/>
      <c r="D246" s="90">
        <f t="shared" si="50"/>
        <v>0</v>
      </c>
      <c r="E246" s="90">
        <f t="shared" si="51"/>
        <v>0</v>
      </c>
      <c r="F246" s="38">
        <f t="shared" si="52"/>
        <v>0</v>
      </c>
      <c r="G246" s="38">
        <f t="shared" si="53"/>
        <v>0</v>
      </c>
      <c r="H246" s="38">
        <f t="shared" si="54"/>
        <v>0</v>
      </c>
      <c r="I246" s="38">
        <f t="shared" si="55"/>
        <v>0</v>
      </c>
      <c r="J246" s="38">
        <f t="shared" si="56"/>
        <v>0</v>
      </c>
      <c r="K246" s="38">
        <f t="shared" si="57"/>
        <v>0</v>
      </c>
      <c r="L246" s="38">
        <f t="shared" si="58"/>
        <v>0</v>
      </c>
      <c r="M246" s="38">
        <f t="shared" ca="1" si="59"/>
        <v>0.57416181746105555</v>
      </c>
      <c r="N246" s="38">
        <f t="shared" ca="1" si="60"/>
        <v>0</v>
      </c>
      <c r="O246" s="95">
        <f t="shared" ca="1" si="61"/>
        <v>0</v>
      </c>
      <c r="P246" s="38">
        <f t="shared" ca="1" si="62"/>
        <v>0</v>
      </c>
      <c r="Q246" s="38">
        <f t="shared" ca="1" si="63"/>
        <v>0</v>
      </c>
      <c r="R246" s="28">
        <f t="shared" ca="1" si="64"/>
        <v>-0.57416181746105555</v>
      </c>
    </row>
    <row r="247" spans="1:18">
      <c r="A247" s="89"/>
      <c r="B247" s="89"/>
      <c r="C247" s="89"/>
      <c r="D247" s="90">
        <f t="shared" si="50"/>
        <v>0</v>
      </c>
      <c r="E247" s="90">
        <f t="shared" si="51"/>
        <v>0</v>
      </c>
      <c r="F247" s="38">
        <f t="shared" si="52"/>
        <v>0</v>
      </c>
      <c r="G247" s="38">
        <f t="shared" si="53"/>
        <v>0</v>
      </c>
      <c r="H247" s="38">
        <f t="shared" si="54"/>
        <v>0</v>
      </c>
      <c r="I247" s="38">
        <f t="shared" si="55"/>
        <v>0</v>
      </c>
      <c r="J247" s="38">
        <f t="shared" si="56"/>
        <v>0</v>
      </c>
      <c r="K247" s="38">
        <f t="shared" si="57"/>
        <v>0</v>
      </c>
      <c r="L247" s="38">
        <f t="shared" si="58"/>
        <v>0</v>
      </c>
      <c r="M247" s="38">
        <f t="shared" ca="1" si="59"/>
        <v>0.57416181746105555</v>
      </c>
      <c r="N247" s="38">
        <f t="shared" ca="1" si="60"/>
        <v>0</v>
      </c>
      <c r="O247" s="95">
        <f t="shared" ca="1" si="61"/>
        <v>0</v>
      </c>
      <c r="P247" s="38">
        <f t="shared" ca="1" si="62"/>
        <v>0</v>
      </c>
      <c r="Q247" s="38">
        <f t="shared" ca="1" si="63"/>
        <v>0</v>
      </c>
      <c r="R247" s="28">
        <f t="shared" ca="1" si="64"/>
        <v>-0.57416181746105555</v>
      </c>
    </row>
    <row r="248" spans="1:18">
      <c r="A248" s="89"/>
      <c r="B248" s="89"/>
      <c r="C248" s="89"/>
      <c r="D248" s="90">
        <f t="shared" si="50"/>
        <v>0</v>
      </c>
      <c r="E248" s="90">
        <f t="shared" si="51"/>
        <v>0</v>
      </c>
      <c r="F248" s="38">
        <f t="shared" si="52"/>
        <v>0</v>
      </c>
      <c r="G248" s="38">
        <f t="shared" si="53"/>
        <v>0</v>
      </c>
      <c r="H248" s="38">
        <f t="shared" si="54"/>
        <v>0</v>
      </c>
      <c r="I248" s="38">
        <f t="shared" si="55"/>
        <v>0</v>
      </c>
      <c r="J248" s="38">
        <f t="shared" si="56"/>
        <v>0</v>
      </c>
      <c r="K248" s="38">
        <f t="shared" si="57"/>
        <v>0</v>
      </c>
      <c r="L248" s="38">
        <f t="shared" si="58"/>
        <v>0</v>
      </c>
      <c r="M248" s="38">
        <f t="shared" ca="1" si="59"/>
        <v>0.57416181746105555</v>
      </c>
      <c r="N248" s="38">
        <f t="shared" ca="1" si="60"/>
        <v>0</v>
      </c>
      <c r="O248" s="95">
        <f t="shared" ca="1" si="61"/>
        <v>0</v>
      </c>
      <c r="P248" s="38">
        <f t="shared" ca="1" si="62"/>
        <v>0</v>
      </c>
      <c r="Q248" s="38">
        <f t="shared" ca="1" si="63"/>
        <v>0</v>
      </c>
      <c r="R248" s="28">
        <f t="shared" ca="1" si="64"/>
        <v>-0.57416181746105555</v>
      </c>
    </row>
    <row r="249" spans="1:18">
      <c r="A249" s="89"/>
      <c r="B249" s="89"/>
      <c r="C249" s="89"/>
      <c r="D249" s="90">
        <f t="shared" si="50"/>
        <v>0</v>
      </c>
      <c r="E249" s="90">
        <f t="shared" si="51"/>
        <v>0</v>
      </c>
      <c r="F249" s="38">
        <f t="shared" si="52"/>
        <v>0</v>
      </c>
      <c r="G249" s="38">
        <f t="shared" si="53"/>
        <v>0</v>
      </c>
      <c r="H249" s="38">
        <f t="shared" si="54"/>
        <v>0</v>
      </c>
      <c r="I249" s="38">
        <f t="shared" si="55"/>
        <v>0</v>
      </c>
      <c r="J249" s="38">
        <f t="shared" si="56"/>
        <v>0</v>
      </c>
      <c r="K249" s="38">
        <f t="shared" si="57"/>
        <v>0</v>
      </c>
      <c r="L249" s="38">
        <f t="shared" si="58"/>
        <v>0</v>
      </c>
      <c r="M249" s="38">
        <f t="shared" ca="1" si="59"/>
        <v>0.57416181746105555</v>
      </c>
      <c r="N249" s="38">
        <f t="shared" ca="1" si="60"/>
        <v>0</v>
      </c>
      <c r="O249" s="95">
        <f t="shared" ca="1" si="61"/>
        <v>0</v>
      </c>
      <c r="P249" s="38">
        <f t="shared" ca="1" si="62"/>
        <v>0</v>
      </c>
      <c r="Q249" s="38">
        <f t="shared" ca="1" si="63"/>
        <v>0</v>
      </c>
      <c r="R249" s="28">
        <f t="shared" ca="1" si="64"/>
        <v>-0.57416181746105555</v>
      </c>
    </row>
    <row r="250" spans="1:18">
      <c r="A250" s="89"/>
      <c r="B250" s="89"/>
      <c r="C250" s="89"/>
      <c r="D250" s="90">
        <f t="shared" si="50"/>
        <v>0</v>
      </c>
      <c r="E250" s="90">
        <f t="shared" si="51"/>
        <v>0</v>
      </c>
      <c r="F250" s="38">
        <f t="shared" si="52"/>
        <v>0</v>
      </c>
      <c r="G250" s="38">
        <f t="shared" si="53"/>
        <v>0</v>
      </c>
      <c r="H250" s="38">
        <f t="shared" si="54"/>
        <v>0</v>
      </c>
      <c r="I250" s="38">
        <f t="shared" si="55"/>
        <v>0</v>
      </c>
      <c r="J250" s="38">
        <f t="shared" si="56"/>
        <v>0</v>
      </c>
      <c r="K250" s="38">
        <f t="shared" si="57"/>
        <v>0</v>
      </c>
      <c r="L250" s="38">
        <f t="shared" si="58"/>
        <v>0</v>
      </c>
      <c r="M250" s="38">
        <f t="shared" ca="1" si="59"/>
        <v>0.57416181746105555</v>
      </c>
      <c r="N250" s="38">
        <f t="shared" ca="1" si="60"/>
        <v>0</v>
      </c>
      <c r="O250" s="95">
        <f t="shared" ca="1" si="61"/>
        <v>0</v>
      </c>
      <c r="P250" s="38">
        <f t="shared" ca="1" si="62"/>
        <v>0</v>
      </c>
      <c r="Q250" s="38">
        <f t="shared" ca="1" si="63"/>
        <v>0</v>
      </c>
      <c r="R250" s="28">
        <f t="shared" ca="1" si="64"/>
        <v>-0.57416181746105555</v>
      </c>
    </row>
    <row r="251" spans="1:18">
      <c r="A251" s="89"/>
      <c r="B251" s="89"/>
      <c r="C251" s="89"/>
      <c r="D251" s="90">
        <f t="shared" si="50"/>
        <v>0</v>
      </c>
      <c r="E251" s="90">
        <f t="shared" si="51"/>
        <v>0</v>
      </c>
      <c r="F251" s="38">
        <f t="shared" si="52"/>
        <v>0</v>
      </c>
      <c r="G251" s="38">
        <f t="shared" si="53"/>
        <v>0</v>
      </c>
      <c r="H251" s="38">
        <f t="shared" si="54"/>
        <v>0</v>
      </c>
      <c r="I251" s="38">
        <f t="shared" si="55"/>
        <v>0</v>
      </c>
      <c r="J251" s="38">
        <f t="shared" si="56"/>
        <v>0</v>
      </c>
      <c r="K251" s="38">
        <f t="shared" si="57"/>
        <v>0</v>
      </c>
      <c r="L251" s="38">
        <f t="shared" si="58"/>
        <v>0</v>
      </c>
      <c r="M251" s="38">
        <f t="shared" ca="1" si="59"/>
        <v>0.57416181746105555</v>
      </c>
      <c r="N251" s="38">
        <f t="shared" ca="1" si="60"/>
        <v>0</v>
      </c>
      <c r="O251" s="95">
        <f t="shared" ca="1" si="61"/>
        <v>0</v>
      </c>
      <c r="P251" s="38">
        <f t="shared" ca="1" si="62"/>
        <v>0</v>
      </c>
      <c r="Q251" s="38">
        <f t="shared" ca="1" si="63"/>
        <v>0</v>
      </c>
      <c r="R251" s="28">
        <f t="shared" ca="1" si="64"/>
        <v>-0.57416181746105555</v>
      </c>
    </row>
    <row r="252" spans="1:18">
      <c r="A252" s="89"/>
      <c r="B252" s="89"/>
      <c r="C252" s="89"/>
      <c r="D252" s="90">
        <f t="shared" si="50"/>
        <v>0</v>
      </c>
      <c r="E252" s="90">
        <f t="shared" si="51"/>
        <v>0</v>
      </c>
      <c r="F252" s="38">
        <f t="shared" si="52"/>
        <v>0</v>
      </c>
      <c r="G252" s="38">
        <f t="shared" si="53"/>
        <v>0</v>
      </c>
      <c r="H252" s="38">
        <f t="shared" si="54"/>
        <v>0</v>
      </c>
      <c r="I252" s="38">
        <f t="shared" si="55"/>
        <v>0</v>
      </c>
      <c r="J252" s="38">
        <f t="shared" si="56"/>
        <v>0</v>
      </c>
      <c r="K252" s="38">
        <f t="shared" si="57"/>
        <v>0</v>
      </c>
      <c r="L252" s="38">
        <f t="shared" si="58"/>
        <v>0</v>
      </c>
      <c r="M252" s="38">
        <f t="shared" ca="1" si="59"/>
        <v>0.57416181746105555</v>
      </c>
      <c r="N252" s="38">
        <f t="shared" ca="1" si="60"/>
        <v>0</v>
      </c>
      <c r="O252" s="95">
        <f t="shared" ca="1" si="61"/>
        <v>0</v>
      </c>
      <c r="P252" s="38">
        <f t="shared" ca="1" si="62"/>
        <v>0</v>
      </c>
      <c r="Q252" s="38">
        <f t="shared" ca="1" si="63"/>
        <v>0</v>
      </c>
      <c r="R252" s="28">
        <f t="shared" ca="1" si="64"/>
        <v>-0.57416181746105555</v>
      </c>
    </row>
    <row r="253" spans="1:18">
      <c r="A253" s="89"/>
      <c r="B253" s="89"/>
      <c r="C253" s="89"/>
      <c r="D253" s="90">
        <f t="shared" si="50"/>
        <v>0</v>
      </c>
      <c r="E253" s="90">
        <f t="shared" si="51"/>
        <v>0</v>
      </c>
      <c r="F253" s="38">
        <f t="shared" si="52"/>
        <v>0</v>
      </c>
      <c r="G253" s="38">
        <f t="shared" si="53"/>
        <v>0</v>
      </c>
      <c r="H253" s="38">
        <f t="shared" si="54"/>
        <v>0</v>
      </c>
      <c r="I253" s="38">
        <f t="shared" si="55"/>
        <v>0</v>
      </c>
      <c r="J253" s="38">
        <f t="shared" si="56"/>
        <v>0</v>
      </c>
      <c r="K253" s="38">
        <f t="shared" si="57"/>
        <v>0</v>
      </c>
      <c r="L253" s="38">
        <f t="shared" si="58"/>
        <v>0</v>
      </c>
      <c r="M253" s="38">
        <f t="shared" ca="1" si="59"/>
        <v>0.57416181746105555</v>
      </c>
      <c r="N253" s="38">
        <f t="shared" ca="1" si="60"/>
        <v>0</v>
      </c>
      <c r="O253" s="95">
        <f t="shared" ca="1" si="61"/>
        <v>0</v>
      </c>
      <c r="P253" s="38">
        <f t="shared" ca="1" si="62"/>
        <v>0</v>
      </c>
      <c r="Q253" s="38">
        <f t="shared" ca="1" si="63"/>
        <v>0</v>
      </c>
      <c r="R253" s="28">
        <f t="shared" ca="1" si="64"/>
        <v>-0.57416181746105555</v>
      </c>
    </row>
    <row r="254" spans="1:18">
      <c r="A254" s="89"/>
      <c r="B254" s="89"/>
      <c r="C254" s="89"/>
      <c r="D254" s="90">
        <f t="shared" si="50"/>
        <v>0</v>
      </c>
      <c r="E254" s="90">
        <f t="shared" si="51"/>
        <v>0</v>
      </c>
      <c r="F254" s="38">
        <f t="shared" si="52"/>
        <v>0</v>
      </c>
      <c r="G254" s="38">
        <f t="shared" si="53"/>
        <v>0</v>
      </c>
      <c r="H254" s="38">
        <f t="shared" si="54"/>
        <v>0</v>
      </c>
      <c r="I254" s="38">
        <f t="shared" si="55"/>
        <v>0</v>
      </c>
      <c r="J254" s="38">
        <f t="shared" si="56"/>
        <v>0</v>
      </c>
      <c r="K254" s="38">
        <f t="shared" si="57"/>
        <v>0</v>
      </c>
      <c r="L254" s="38">
        <f t="shared" si="58"/>
        <v>0</v>
      </c>
      <c r="M254" s="38">
        <f t="shared" ca="1" si="59"/>
        <v>0.57416181746105555</v>
      </c>
      <c r="N254" s="38">
        <f t="shared" ca="1" si="60"/>
        <v>0</v>
      </c>
      <c r="O254" s="95">
        <f t="shared" ca="1" si="61"/>
        <v>0</v>
      </c>
      <c r="P254" s="38">
        <f t="shared" ca="1" si="62"/>
        <v>0</v>
      </c>
      <c r="Q254" s="38">
        <f t="shared" ca="1" si="63"/>
        <v>0</v>
      </c>
      <c r="R254" s="28">
        <f t="shared" ca="1" si="64"/>
        <v>-0.57416181746105555</v>
      </c>
    </row>
    <row r="255" spans="1:18">
      <c r="A255" s="89"/>
      <c r="B255" s="89"/>
      <c r="C255" s="89"/>
      <c r="D255" s="90">
        <f t="shared" si="50"/>
        <v>0</v>
      </c>
      <c r="E255" s="90">
        <f t="shared" si="51"/>
        <v>0</v>
      </c>
      <c r="F255" s="38">
        <f t="shared" si="52"/>
        <v>0</v>
      </c>
      <c r="G255" s="38">
        <f t="shared" si="53"/>
        <v>0</v>
      </c>
      <c r="H255" s="38">
        <f t="shared" si="54"/>
        <v>0</v>
      </c>
      <c r="I255" s="38">
        <f t="shared" si="55"/>
        <v>0</v>
      </c>
      <c r="J255" s="38">
        <f t="shared" si="56"/>
        <v>0</v>
      </c>
      <c r="K255" s="38">
        <f t="shared" si="57"/>
        <v>0</v>
      </c>
      <c r="L255" s="38">
        <f t="shared" si="58"/>
        <v>0</v>
      </c>
      <c r="M255" s="38">
        <f t="shared" ca="1" si="59"/>
        <v>0.57416181746105555</v>
      </c>
      <c r="N255" s="38">
        <f t="shared" ca="1" si="60"/>
        <v>0</v>
      </c>
      <c r="O255" s="95">
        <f t="shared" ca="1" si="61"/>
        <v>0</v>
      </c>
      <c r="P255" s="38">
        <f t="shared" ca="1" si="62"/>
        <v>0</v>
      </c>
      <c r="Q255" s="38">
        <f t="shared" ca="1" si="63"/>
        <v>0</v>
      </c>
      <c r="R255" s="28">
        <f t="shared" ca="1" si="64"/>
        <v>-0.57416181746105555</v>
      </c>
    </row>
    <row r="256" spans="1:18">
      <c r="A256" s="89"/>
      <c r="B256" s="89"/>
      <c r="C256" s="89"/>
      <c r="D256" s="90">
        <f t="shared" si="50"/>
        <v>0</v>
      </c>
      <c r="E256" s="90">
        <f t="shared" si="51"/>
        <v>0</v>
      </c>
      <c r="F256" s="38">
        <f t="shared" si="52"/>
        <v>0</v>
      </c>
      <c r="G256" s="38">
        <f t="shared" si="53"/>
        <v>0</v>
      </c>
      <c r="H256" s="38">
        <f t="shared" si="54"/>
        <v>0</v>
      </c>
      <c r="I256" s="38">
        <f t="shared" si="55"/>
        <v>0</v>
      </c>
      <c r="J256" s="38">
        <f t="shared" si="56"/>
        <v>0</v>
      </c>
      <c r="K256" s="38">
        <f t="shared" si="57"/>
        <v>0</v>
      </c>
      <c r="L256" s="38">
        <f t="shared" si="58"/>
        <v>0</v>
      </c>
      <c r="M256" s="38">
        <f t="shared" ca="1" si="59"/>
        <v>0.57416181746105555</v>
      </c>
      <c r="N256" s="38">
        <f t="shared" ca="1" si="60"/>
        <v>0</v>
      </c>
      <c r="O256" s="95">
        <f t="shared" ca="1" si="61"/>
        <v>0</v>
      </c>
      <c r="P256" s="38">
        <f t="shared" ca="1" si="62"/>
        <v>0</v>
      </c>
      <c r="Q256" s="38">
        <f t="shared" ca="1" si="63"/>
        <v>0</v>
      </c>
      <c r="R256" s="28">
        <f t="shared" ca="1" si="64"/>
        <v>-0.57416181746105555</v>
      </c>
    </row>
    <row r="257" spans="1:18">
      <c r="A257" s="89"/>
      <c r="B257" s="89"/>
      <c r="C257" s="89"/>
      <c r="D257" s="90">
        <f t="shared" si="50"/>
        <v>0</v>
      </c>
      <c r="E257" s="90">
        <f t="shared" si="51"/>
        <v>0</v>
      </c>
      <c r="F257" s="38">
        <f t="shared" si="52"/>
        <v>0</v>
      </c>
      <c r="G257" s="38">
        <f t="shared" si="53"/>
        <v>0</v>
      </c>
      <c r="H257" s="38">
        <f t="shared" si="54"/>
        <v>0</v>
      </c>
      <c r="I257" s="38">
        <f t="shared" si="55"/>
        <v>0</v>
      </c>
      <c r="J257" s="38">
        <f t="shared" si="56"/>
        <v>0</v>
      </c>
      <c r="K257" s="38">
        <f t="shared" si="57"/>
        <v>0</v>
      </c>
      <c r="L257" s="38">
        <f t="shared" si="58"/>
        <v>0</v>
      </c>
      <c r="M257" s="38">
        <f t="shared" ca="1" si="59"/>
        <v>0.57416181746105555</v>
      </c>
      <c r="N257" s="38">
        <f t="shared" ca="1" si="60"/>
        <v>0</v>
      </c>
      <c r="O257" s="95">
        <f t="shared" ca="1" si="61"/>
        <v>0</v>
      </c>
      <c r="P257" s="38">
        <f t="shared" ca="1" si="62"/>
        <v>0</v>
      </c>
      <c r="Q257" s="38">
        <f t="shared" ca="1" si="63"/>
        <v>0</v>
      </c>
      <c r="R257" s="28">
        <f t="shared" ca="1" si="64"/>
        <v>-0.57416181746105555</v>
      </c>
    </row>
    <row r="258" spans="1:18">
      <c r="A258" s="89"/>
      <c r="B258" s="89"/>
      <c r="C258" s="89"/>
      <c r="D258" s="90">
        <f t="shared" si="50"/>
        <v>0</v>
      </c>
      <c r="E258" s="90">
        <f t="shared" si="51"/>
        <v>0</v>
      </c>
      <c r="F258" s="38">
        <f t="shared" si="52"/>
        <v>0</v>
      </c>
      <c r="G258" s="38">
        <f t="shared" si="53"/>
        <v>0</v>
      </c>
      <c r="H258" s="38">
        <f t="shared" si="54"/>
        <v>0</v>
      </c>
      <c r="I258" s="38">
        <f t="shared" si="55"/>
        <v>0</v>
      </c>
      <c r="J258" s="38">
        <f t="shared" si="56"/>
        <v>0</v>
      </c>
      <c r="K258" s="38">
        <f t="shared" si="57"/>
        <v>0</v>
      </c>
      <c r="L258" s="38">
        <f t="shared" si="58"/>
        <v>0</v>
      </c>
      <c r="M258" s="38">
        <f t="shared" ca="1" si="59"/>
        <v>0.57416181746105555</v>
      </c>
      <c r="N258" s="38">
        <f t="shared" ca="1" si="60"/>
        <v>0</v>
      </c>
      <c r="O258" s="95">
        <f t="shared" ca="1" si="61"/>
        <v>0</v>
      </c>
      <c r="P258" s="38">
        <f t="shared" ca="1" si="62"/>
        <v>0</v>
      </c>
      <c r="Q258" s="38">
        <f t="shared" ca="1" si="63"/>
        <v>0</v>
      </c>
      <c r="R258" s="28">
        <f t="shared" ca="1" si="64"/>
        <v>-0.57416181746105555</v>
      </c>
    </row>
    <row r="259" spans="1:18">
      <c r="A259" s="89"/>
      <c r="B259" s="89"/>
      <c r="C259" s="89"/>
      <c r="D259" s="90">
        <f t="shared" si="50"/>
        <v>0</v>
      </c>
      <c r="E259" s="90">
        <f t="shared" si="51"/>
        <v>0</v>
      </c>
      <c r="F259" s="38">
        <f t="shared" si="52"/>
        <v>0</v>
      </c>
      <c r="G259" s="38">
        <f t="shared" si="53"/>
        <v>0</v>
      </c>
      <c r="H259" s="38">
        <f t="shared" si="54"/>
        <v>0</v>
      </c>
      <c r="I259" s="38">
        <f t="shared" si="55"/>
        <v>0</v>
      </c>
      <c r="J259" s="38">
        <f t="shared" si="56"/>
        <v>0</v>
      </c>
      <c r="K259" s="38">
        <f t="shared" si="57"/>
        <v>0</v>
      </c>
      <c r="L259" s="38">
        <f t="shared" si="58"/>
        <v>0</v>
      </c>
      <c r="M259" s="38">
        <f t="shared" ca="1" si="59"/>
        <v>0.57416181746105555</v>
      </c>
      <c r="N259" s="38">
        <f t="shared" ca="1" si="60"/>
        <v>0</v>
      </c>
      <c r="O259" s="95">
        <f t="shared" ca="1" si="61"/>
        <v>0</v>
      </c>
      <c r="P259" s="38">
        <f t="shared" ca="1" si="62"/>
        <v>0</v>
      </c>
      <c r="Q259" s="38">
        <f t="shared" ca="1" si="63"/>
        <v>0</v>
      </c>
      <c r="R259" s="28">
        <f t="shared" ca="1" si="64"/>
        <v>-0.57416181746105555</v>
      </c>
    </row>
    <row r="260" spans="1:18">
      <c r="A260" s="89"/>
      <c r="B260" s="89"/>
      <c r="C260" s="89"/>
      <c r="D260" s="90">
        <f t="shared" si="50"/>
        <v>0</v>
      </c>
      <c r="E260" s="90">
        <f t="shared" si="51"/>
        <v>0</v>
      </c>
      <c r="F260" s="38">
        <f t="shared" si="52"/>
        <v>0</v>
      </c>
      <c r="G260" s="38">
        <f t="shared" si="53"/>
        <v>0</v>
      </c>
      <c r="H260" s="38">
        <f t="shared" si="54"/>
        <v>0</v>
      </c>
      <c r="I260" s="38">
        <f t="shared" si="55"/>
        <v>0</v>
      </c>
      <c r="J260" s="38">
        <f t="shared" si="56"/>
        <v>0</v>
      </c>
      <c r="K260" s="38">
        <f t="shared" si="57"/>
        <v>0</v>
      </c>
      <c r="L260" s="38">
        <f t="shared" si="58"/>
        <v>0</v>
      </c>
      <c r="M260" s="38">
        <f t="shared" ca="1" si="59"/>
        <v>0.57416181746105555</v>
      </c>
      <c r="N260" s="38">
        <f t="shared" ca="1" si="60"/>
        <v>0</v>
      </c>
      <c r="O260" s="95">
        <f t="shared" ca="1" si="61"/>
        <v>0</v>
      </c>
      <c r="P260" s="38">
        <f t="shared" ca="1" si="62"/>
        <v>0</v>
      </c>
      <c r="Q260" s="38">
        <f t="shared" ca="1" si="63"/>
        <v>0</v>
      </c>
      <c r="R260" s="28">
        <f t="shared" ca="1" si="64"/>
        <v>-0.57416181746105555</v>
      </c>
    </row>
    <row r="261" spans="1:18">
      <c r="A261" s="89"/>
      <c r="B261" s="89"/>
      <c r="C261" s="89"/>
      <c r="D261" s="90">
        <f t="shared" si="50"/>
        <v>0</v>
      </c>
      <c r="E261" s="90">
        <f t="shared" si="51"/>
        <v>0</v>
      </c>
      <c r="F261" s="38">
        <f t="shared" si="52"/>
        <v>0</v>
      </c>
      <c r="G261" s="38">
        <f t="shared" si="53"/>
        <v>0</v>
      </c>
      <c r="H261" s="38">
        <f t="shared" si="54"/>
        <v>0</v>
      </c>
      <c r="I261" s="38">
        <f t="shared" si="55"/>
        <v>0</v>
      </c>
      <c r="J261" s="38">
        <f t="shared" si="56"/>
        <v>0</v>
      </c>
      <c r="K261" s="38">
        <f t="shared" si="57"/>
        <v>0</v>
      </c>
      <c r="L261" s="38">
        <f t="shared" si="58"/>
        <v>0</v>
      </c>
      <c r="M261" s="38">
        <f t="shared" ca="1" si="59"/>
        <v>0.57416181746105555</v>
      </c>
      <c r="N261" s="38">
        <f t="shared" ca="1" si="60"/>
        <v>0</v>
      </c>
      <c r="O261" s="95">
        <f t="shared" ca="1" si="61"/>
        <v>0</v>
      </c>
      <c r="P261" s="38">
        <f t="shared" ca="1" si="62"/>
        <v>0</v>
      </c>
      <c r="Q261" s="38">
        <f t="shared" ca="1" si="63"/>
        <v>0</v>
      </c>
      <c r="R261" s="28">
        <f t="shared" ca="1" si="64"/>
        <v>-0.57416181746105555</v>
      </c>
    </row>
    <row r="262" spans="1:18">
      <c r="A262" s="89"/>
      <c r="B262" s="89"/>
      <c r="C262" s="89"/>
      <c r="D262" s="90">
        <f t="shared" si="50"/>
        <v>0</v>
      </c>
      <c r="E262" s="90">
        <f t="shared" si="51"/>
        <v>0</v>
      </c>
      <c r="F262" s="38">
        <f t="shared" si="52"/>
        <v>0</v>
      </c>
      <c r="G262" s="38">
        <f t="shared" si="53"/>
        <v>0</v>
      </c>
      <c r="H262" s="38">
        <f t="shared" si="54"/>
        <v>0</v>
      </c>
      <c r="I262" s="38">
        <f t="shared" si="55"/>
        <v>0</v>
      </c>
      <c r="J262" s="38">
        <f t="shared" si="56"/>
        <v>0</v>
      </c>
      <c r="K262" s="38">
        <f t="shared" si="57"/>
        <v>0</v>
      </c>
      <c r="L262" s="38">
        <f t="shared" si="58"/>
        <v>0</v>
      </c>
      <c r="M262" s="38">
        <f t="shared" ca="1" si="59"/>
        <v>0.57416181746105555</v>
      </c>
      <c r="N262" s="38">
        <f t="shared" ca="1" si="60"/>
        <v>0</v>
      </c>
      <c r="O262" s="95">
        <f t="shared" ca="1" si="61"/>
        <v>0</v>
      </c>
      <c r="P262" s="38">
        <f t="shared" ca="1" si="62"/>
        <v>0</v>
      </c>
      <c r="Q262" s="38">
        <f t="shared" ca="1" si="63"/>
        <v>0</v>
      </c>
      <c r="R262" s="28">
        <f t="shared" ca="1" si="64"/>
        <v>-0.57416181746105555</v>
      </c>
    </row>
    <row r="263" spans="1:18">
      <c r="A263" s="89"/>
      <c r="B263" s="89"/>
      <c r="C263" s="89"/>
      <c r="D263" s="90">
        <f t="shared" si="50"/>
        <v>0</v>
      </c>
      <c r="E263" s="90">
        <f t="shared" si="51"/>
        <v>0</v>
      </c>
      <c r="F263" s="38">
        <f t="shared" si="52"/>
        <v>0</v>
      </c>
      <c r="G263" s="38">
        <f t="shared" si="53"/>
        <v>0</v>
      </c>
      <c r="H263" s="38">
        <f t="shared" si="54"/>
        <v>0</v>
      </c>
      <c r="I263" s="38">
        <f t="shared" si="55"/>
        <v>0</v>
      </c>
      <c r="J263" s="38">
        <f t="shared" si="56"/>
        <v>0</v>
      </c>
      <c r="K263" s="38">
        <f t="shared" si="57"/>
        <v>0</v>
      </c>
      <c r="L263" s="38">
        <f t="shared" si="58"/>
        <v>0</v>
      </c>
      <c r="M263" s="38">
        <f t="shared" ca="1" si="59"/>
        <v>0.57416181746105555</v>
      </c>
      <c r="N263" s="38">
        <f t="shared" ca="1" si="60"/>
        <v>0</v>
      </c>
      <c r="O263" s="95">
        <f t="shared" ca="1" si="61"/>
        <v>0</v>
      </c>
      <c r="P263" s="38">
        <f t="shared" ca="1" si="62"/>
        <v>0</v>
      </c>
      <c r="Q263" s="38">
        <f t="shared" ca="1" si="63"/>
        <v>0</v>
      </c>
      <c r="R263" s="28">
        <f t="shared" ca="1" si="64"/>
        <v>-0.57416181746105555</v>
      </c>
    </row>
    <row r="264" spans="1:18">
      <c r="A264" s="89"/>
      <c r="B264" s="89"/>
      <c r="C264" s="89"/>
      <c r="D264" s="90">
        <f t="shared" si="50"/>
        <v>0</v>
      </c>
      <c r="E264" s="90">
        <f t="shared" si="51"/>
        <v>0</v>
      </c>
      <c r="F264" s="38">
        <f t="shared" si="52"/>
        <v>0</v>
      </c>
      <c r="G264" s="38">
        <f t="shared" si="53"/>
        <v>0</v>
      </c>
      <c r="H264" s="38">
        <f t="shared" si="54"/>
        <v>0</v>
      </c>
      <c r="I264" s="38">
        <f t="shared" si="55"/>
        <v>0</v>
      </c>
      <c r="J264" s="38">
        <f t="shared" si="56"/>
        <v>0</v>
      </c>
      <c r="K264" s="38">
        <f t="shared" si="57"/>
        <v>0</v>
      </c>
      <c r="L264" s="38">
        <f t="shared" si="58"/>
        <v>0</v>
      </c>
      <c r="M264" s="38">
        <f t="shared" ca="1" si="59"/>
        <v>0.57416181746105555</v>
      </c>
      <c r="N264" s="38">
        <f t="shared" ca="1" si="60"/>
        <v>0</v>
      </c>
      <c r="O264" s="95">
        <f t="shared" ca="1" si="61"/>
        <v>0</v>
      </c>
      <c r="P264" s="38">
        <f t="shared" ca="1" si="62"/>
        <v>0</v>
      </c>
      <c r="Q264" s="38">
        <f t="shared" ca="1" si="63"/>
        <v>0</v>
      </c>
      <c r="R264" s="28">
        <f t="shared" ca="1" si="64"/>
        <v>-0.57416181746105555</v>
      </c>
    </row>
    <row r="265" spans="1:18">
      <c r="A265" s="89"/>
      <c r="B265" s="89"/>
      <c r="C265" s="89"/>
      <c r="D265" s="90">
        <f t="shared" si="50"/>
        <v>0</v>
      </c>
      <c r="E265" s="90">
        <f t="shared" si="51"/>
        <v>0</v>
      </c>
      <c r="F265" s="38">
        <f t="shared" si="52"/>
        <v>0</v>
      </c>
      <c r="G265" s="38">
        <f t="shared" si="53"/>
        <v>0</v>
      </c>
      <c r="H265" s="38">
        <f t="shared" si="54"/>
        <v>0</v>
      </c>
      <c r="I265" s="38">
        <f t="shared" si="55"/>
        <v>0</v>
      </c>
      <c r="J265" s="38">
        <f t="shared" si="56"/>
        <v>0</v>
      </c>
      <c r="K265" s="38">
        <f t="shared" si="57"/>
        <v>0</v>
      </c>
      <c r="L265" s="38">
        <f t="shared" si="58"/>
        <v>0</v>
      </c>
      <c r="M265" s="38">
        <f t="shared" ca="1" si="59"/>
        <v>0.57416181746105555</v>
      </c>
      <c r="N265" s="38">
        <f t="shared" ca="1" si="60"/>
        <v>0</v>
      </c>
      <c r="O265" s="95">
        <f t="shared" ca="1" si="61"/>
        <v>0</v>
      </c>
      <c r="P265" s="38">
        <f t="shared" ca="1" si="62"/>
        <v>0</v>
      </c>
      <c r="Q265" s="38">
        <f t="shared" ca="1" si="63"/>
        <v>0</v>
      </c>
      <c r="R265" s="28">
        <f t="shared" ca="1" si="64"/>
        <v>-0.57416181746105555</v>
      </c>
    </row>
    <row r="266" spans="1:18">
      <c r="A266" s="89"/>
      <c r="B266" s="89"/>
      <c r="C266" s="89"/>
      <c r="D266" s="90">
        <f t="shared" si="50"/>
        <v>0</v>
      </c>
      <c r="E266" s="90">
        <f t="shared" si="51"/>
        <v>0</v>
      </c>
      <c r="F266" s="38">
        <f t="shared" si="52"/>
        <v>0</v>
      </c>
      <c r="G266" s="38">
        <f t="shared" si="53"/>
        <v>0</v>
      </c>
      <c r="H266" s="38">
        <f t="shared" si="54"/>
        <v>0</v>
      </c>
      <c r="I266" s="38">
        <f t="shared" si="55"/>
        <v>0</v>
      </c>
      <c r="J266" s="38">
        <f t="shared" si="56"/>
        <v>0</v>
      </c>
      <c r="K266" s="38">
        <f t="shared" si="57"/>
        <v>0</v>
      </c>
      <c r="L266" s="38">
        <f t="shared" si="58"/>
        <v>0</v>
      </c>
      <c r="M266" s="38">
        <f t="shared" ca="1" si="59"/>
        <v>0.57416181746105555</v>
      </c>
      <c r="N266" s="38">
        <f t="shared" ca="1" si="60"/>
        <v>0</v>
      </c>
      <c r="O266" s="95">
        <f t="shared" ca="1" si="61"/>
        <v>0</v>
      </c>
      <c r="P266" s="38">
        <f t="shared" ca="1" si="62"/>
        <v>0</v>
      </c>
      <c r="Q266" s="38">
        <f t="shared" ca="1" si="63"/>
        <v>0</v>
      </c>
      <c r="R266" s="28">
        <f t="shared" ca="1" si="64"/>
        <v>-0.57416181746105555</v>
      </c>
    </row>
    <row r="267" spans="1:18">
      <c r="A267" s="89"/>
      <c r="B267" s="89"/>
      <c r="C267" s="89"/>
      <c r="D267" s="90">
        <f t="shared" si="50"/>
        <v>0</v>
      </c>
      <c r="E267" s="90">
        <f t="shared" si="51"/>
        <v>0</v>
      </c>
      <c r="F267" s="38">
        <f t="shared" si="52"/>
        <v>0</v>
      </c>
      <c r="G267" s="38">
        <f t="shared" si="53"/>
        <v>0</v>
      </c>
      <c r="H267" s="38">
        <f t="shared" si="54"/>
        <v>0</v>
      </c>
      <c r="I267" s="38">
        <f t="shared" si="55"/>
        <v>0</v>
      </c>
      <c r="J267" s="38">
        <f t="shared" si="56"/>
        <v>0</v>
      </c>
      <c r="K267" s="38">
        <f t="shared" si="57"/>
        <v>0</v>
      </c>
      <c r="L267" s="38">
        <f t="shared" si="58"/>
        <v>0</v>
      </c>
      <c r="M267" s="38">
        <f t="shared" ca="1" si="59"/>
        <v>0.57416181746105555</v>
      </c>
      <c r="N267" s="38">
        <f t="shared" ca="1" si="60"/>
        <v>0</v>
      </c>
      <c r="O267" s="95">
        <f t="shared" ca="1" si="61"/>
        <v>0</v>
      </c>
      <c r="P267" s="38">
        <f t="shared" ca="1" si="62"/>
        <v>0</v>
      </c>
      <c r="Q267" s="38">
        <f t="shared" ca="1" si="63"/>
        <v>0</v>
      </c>
      <c r="R267" s="28">
        <f t="shared" ca="1" si="64"/>
        <v>-0.57416181746105555</v>
      </c>
    </row>
    <row r="268" spans="1:18">
      <c r="A268" s="89"/>
      <c r="B268" s="89"/>
      <c r="C268" s="89"/>
      <c r="D268" s="90">
        <f t="shared" si="50"/>
        <v>0</v>
      </c>
      <c r="E268" s="90">
        <f t="shared" si="51"/>
        <v>0</v>
      </c>
      <c r="F268" s="38">
        <f t="shared" si="52"/>
        <v>0</v>
      </c>
      <c r="G268" s="38">
        <f t="shared" si="53"/>
        <v>0</v>
      </c>
      <c r="H268" s="38">
        <f t="shared" si="54"/>
        <v>0</v>
      </c>
      <c r="I268" s="38">
        <f t="shared" si="55"/>
        <v>0</v>
      </c>
      <c r="J268" s="38">
        <f t="shared" si="56"/>
        <v>0</v>
      </c>
      <c r="K268" s="38">
        <f t="shared" si="57"/>
        <v>0</v>
      </c>
      <c r="L268" s="38">
        <f t="shared" si="58"/>
        <v>0</v>
      </c>
      <c r="M268" s="38">
        <f t="shared" ca="1" si="59"/>
        <v>0.57416181746105555</v>
      </c>
      <c r="N268" s="38">
        <f t="shared" ca="1" si="60"/>
        <v>0</v>
      </c>
      <c r="O268" s="95">
        <f t="shared" ca="1" si="61"/>
        <v>0</v>
      </c>
      <c r="P268" s="38">
        <f t="shared" ca="1" si="62"/>
        <v>0</v>
      </c>
      <c r="Q268" s="38">
        <f t="shared" ca="1" si="63"/>
        <v>0</v>
      </c>
      <c r="R268" s="28">
        <f t="shared" ca="1" si="64"/>
        <v>-0.57416181746105555</v>
      </c>
    </row>
    <row r="269" spans="1:18">
      <c r="A269" s="89"/>
      <c r="B269" s="89"/>
      <c r="C269" s="89"/>
      <c r="D269" s="90">
        <f t="shared" si="50"/>
        <v>0</v>
      </c>
      <c r="E269" s="90">
        <f t="shared" si="51"/>
        <v>0</v>
      </c>
      <c r="F269" s="38">
        <f t="shared" si="52"/>
        <v>0</v>
      </c>
      <c r="G269" s="38">
        <f t="shared" si="53"/>
        <v>0</v>
      </c>
      <c r="H269" s="38">
        <f t="shared" si="54"/>
        <v>0</v>
      </c>
      <c r="I269" s="38">
        <f t="shared" si="55"/>
        <v>0</v>
      </c>
      <c r="J269" s="38">
        <f t="shared" si="56"/>
        <v>0</v>
      </c>
      <c r="K269" s="38">
        <f t="shared" si="57"/>
        <v>0</v>
      </c>
      <c r="L269" s="38">
        <f t="shared" si="58"/>
        <v>0</v>
      </c>
      <c r="M269" s="38">
        <f t="shared" ca="1" si="59"/>
        <v>0.57416181746105555</v>
      </c>
      <c r="N269" s="38">
        <f t="shared" ca="1" si="60"/>
        <v>0</v>
      </c>
      <c r="O269" s="95">
        <f t="shared" ca="1" si="61"/>
        <v>0</v>
      </c>
      <c r="P269" s="38">
        <f t="shared" ca="1" si="62"/>
        <v>0</v>
      </c>
      <c r="Q269" s="38">
        <f t="shared" ca="1" si="63"/>
        <v>0</v>
      </c>
      <c r="R269" s="28">
        <f t="shared" ca="1" si="64"/>
        <v>-0.57416181746105555</v>
      </c>
    </row>
    <row r="270" spans="1:18">
      <c r="A270" s="89"/>
      <c r="B270" s="89"/>
      <c r="C270" s="89"/>
      <c r="D270" s="90">
        <f t="shared" si="50"/>
        <v>0</v>
      </c>
      <c r="E270" s="90">
        <f t="shared" si="51"/>
        <v>0</v>
      </c>
      <c r="F270" s="38">
        <f t="shared" si="52"/>
        <v>0</v>
      </c>
      <c r="G270" s="38">
        <f t="shared" si="53"/>
        <v>0</v>
      </c>
      <c r="H270" s="38">
        <f t="shared" si="54"/>
        <v>0</v>
      </c>
      <c r="I270" s="38">
        <f t="shared" si="55"/>
        <v>0</v>
      </c>
      <c r="J270" s="38">
        <f t="shared" si="56"/>
        <v>0</v>
      </c>
      <c r="K270" s="38">
        <f t="shared" si="57"/>
        <v>0</v>
      </c>
      <c r="L270" s="38">
        <f t="shared" si="58"/>
        <v>0</v>
      </c>
      <c r="M270" s="38">
        <f t="shared" ca="1" si="59"/>
        <v>0.57416181746105555</v>
      </c>
      <c r="N270" s="38">
        <f t="shared" ca="1" si="60"/>
        <v>0</v>
      </c>
      <c r="O270" s="95">
        <f t="shared" ca="1" si="61"/>
        <v>0</v>
      </c>
      <c r="P270" s="38">
        <f t="shared" ca="1" si="62"/>
        <v>0</v>
      </c>
      <c r="Q270" s="38">
        <f t="shared" ca="1" si="63"/>
        <v>0</v>
      </c>
      <c r="R270" s="28">
        <f t="shared" ca="1" si="64"/>
        <v>-0.57416181746105555</v>
      </c>
    </row>
    <row r="271" spans="1:18">
      <c r="A271" s="89"/>
      <c r="B271" s="89"/>
      <c r="C271" s="89"/>
      <c r="D271" s="90">
        <f t="shared" si="50"/>
        <v>0</v>
      </c>
      <c r="E271" s="90">
        <f t="shared" si="51"/>
        <v>0</v>
      </c>
      <c r="F271" s="38">
        <f t="shared" si="52"/>
        <v>0</v>
      </c>
      <c r="G271" s="38">
        <f t="shared" si="53"/>
        <v>0</v>
      </c>
      <c r="H271" s="38">
        <f t="shared" si="54"/>
        <v>0</v>
      </c>
      <c r="I271" s="38">
        <f t="shared" si="55"/>
        <v>0</v>
      </c>
      <c r="J271" s="38">
        <f t="shared" si="56"/>
        <v>0</v>
      </c>
      <c r="K271" s="38">
        <f t="shared" si="57"/>
        <v>0</v>
      </c>
      <c r="L271" s="38">
        <f t="shared" si="58"/>
        <v>0</v>
      </c>
      <c r="M271" s="38">
        <f t="shared" ca="1" si="59"/>
        <v>0.57416181746105555</v>
      </c>
      <c r="N271" s="38">
        <f t="shared" ca="1" si="60"/>
        <v>0</v>
      </c>
      <c r="O271" s="95">
        <f t="shared" ca="1" si="61"/>
        <v>0</v>
      </c>
      <c r="P271" s="38">
        <f t="shared" ca="1" si="62"/>
        <v>0</v>
      </c>
      <c r="Q271" s="38">
        <f t="shared" ca="1" si="63"/>
        <v>0</v>
      </c>
      <c r="R271" s="28">
        <f t="shared" ca="1" si="64"/>
        <v>-0.57416181746105555</v>
      </c>
    </row>
    <row r="272" spans="1:18">
      <c r="A272" s="89"/>
      <c r="B272" s="89"/>
      <c r="C272" s="89"/>
      <c r="D272" s="90">
        <f t="shared" si="50"/>
        <v>0</v>
      </c>
      <c r="E272" s="90">
        <f t="shared" si="51"/>
        <v>0</v>
      </c>
      <c r="F272" s="38">
        <f t="shared" si="52"/>
        <v>0</v>
      </c>
      <c r="G272" s="38">
        <f t="shared" si="53"/>
        <v>0</v>
      </c>
      <c r="H272" s="38">
        <f t="shared" si="54"/>
        <v>0</v>
      </c>
      <c r="I272" s="38">
        <f t="shared" si="55"/>
        <v>0</v>
      </c>
      <c r="J272" s="38">
        <f t="shared" si="56"/>
        <v>0</v>
      </c>
      <c r="K272" s="38">
        <f t="shared" si="57"/>
        <v>0</v>
      </c>
      <c r="L272" s="38">
        <f t="shared" si="58"/>
        <v>0</v>
      </c>
      <c r="M272" s="38">
        <f t="shared" ca="1" si="59"/>
        <v>0.57416181746105555</v>
      </c>
      <c r="N272" s="38">
        <f t="shared" ca="1" si="60"/>
        <v>0</v>
      </c>
      <c r="O272" s="95">
        <f t="shared" ca="1" si="61"/>
        <v>0</v>
      </c>
      <c r="P272" s="38">
        <f t="shared" ca="1" si="62"/>
        <v>0</v>
      </c>
      <c r="Q272" s="38">
        <f t="shared" ca="1" si="63"/>
        <v>0</v>
      </c>
      <c r="R272" s="28">
        <f t="shared" ca="1" si="64"/>
        <v>-0.57416181746105555</v>
      </c>
    </row>
    <row r="273" spans="1:18">
      <c r="A273" s="89"/>
      <c r="B273" s="89"/>
      <c r="C273" s="89"/>
      <c r="D273" s="90">
        <f t="shared" si="50"/>
        <v>0</v>
      </c>
      <c r="E273" s="90">
        <f t="shared" si="51"/>
        <v>0</v>
      </c>
      <c r="F273" s="38">
        <f t="shared" si="52"/>
        <v>0</v>
      </c>
      <c r="G273" s="38">
        <f t="shared" si="53"/>
        <v>0</v>
      </c>
      <c r="H273" s="38">
        <f t="shared" si="54"/>
        <v>0</v>
      </c>
      <c r="I273" s="38">
        <f t="shared" si="55"/>
        <v>0</v>
      </c>
      <c r="J273" s="38">
        <f t="shared" si="56"/>
        <v>0</v>
      </c>
      <c r="K273" s="38">
        <f t="shared" si="57"/>
        <v>0</v>
      </c>
      <c r="L273" s="38">
        <f t="shared" si="58"/>
        <v>0</v>
      </c>
      <c r="M273" s="38">
        <f t="shared" ca="1" si="59"/>
        <v>0.57416181746105555</v>
      </c>
      <c r="N273" s="38">
        <f t="shared" ca="1" si="60"/>
        <v>0</v>
      </c>
      <c r="O273" s="95">
        <f t="shared" ca="1" si="61"/>
        <v>0</v>
      </c>
      <c r="P273" s="38">
        <f t="shared" ca="1" si="62"/>
        <v>0</v>
      </c>
      <c r="Q273" s="38">
        <f t="shared" ca="1" si="63"/>
        <v>0</v>
      </c>
      <c r="R273" s="28">
        <f t="shared" ca="1" si="64"/>
        <v>-0.57416181746105555</v>
      </c>
    </row>
    <row r="274" spans="1:18">
      <c r="A274" s="89"/>
      <c r="B274" s="89"/>
      <c r="C274" s="89"/>
      <c r="D274" s="90">
        <f t="shared" si="50"/>
        <v>0</v>
      </c>
      <c r="E274" s="90">
        <f t="shared" si="51"/>
        <v>0</v>
      </c>
      <c r="F274" s="38">
        <f t="shared" si="52"/>
        <v>0</v>
      </c>
      <c r="G274" s="38">
        <f t="shared" si="53"/>
        <v>0</v>
      </c>
      <c r="H274" s="38">
        <f t="shared" si="54"/>
        <v>0</v>
      </c>
      <c r="I274" s="38">
        <f t="shared" si="55"/>
        <v>0</v>
      </c>
      <c r="J274" s="38">
        <f t="shared" si="56"/>
        <v>0</v>
      </c>
      <c r="K274" s="38">
        <f t="shared" si="57"/>
        <v>0</v>
      </c>
      <c r="L274" s="38">
        <f t="shared" si="58"/>
        <v>0</v>
      </c>
      <c r="M274" s="38">
        <f t="shared" ca="1" si="59"/>
        <v>0.57416181746105555</v>
      </c>
      <c r="N274" s="38">
        <f t="shared" ca="1" si="60"/>
        <v>0</v>
      </c>
      <c r="O274" s="95">
        <f t="shared" ca="1" si="61"/>
        <v>0</v>
      </c>
      <c r="P274" s="38">
        <f t="shared" ca="1" si="62"/>
        <v>0</v>
      </c>
      <c r="Q274" s="38">
        <f t="shared" ca="1" si="63"/>
        <v>0</v>
      </c>
      <c r="R274" s="28">
        <f t="shared" ca="1" si="64"/>
        <v>-0.57416181746105555</v>
      </c>
    </row>
    <row r="275" spans="1:18">
      <c r="A275" s="89"/>
      <c r="B275" s="89"/>
      <c r="C275" s="89"/>
      <c r="D275" s="90">
        <f t="shared" si="50"/>
        <v>0</v>
      </c>
      <c r="E275" s="90">
        <f t="shared" si="51"/>
        <v>0</v>
      </c>
      <c r="F275" s="38">
        <f t="shared" si="52"/>
        <v>0</v>
      </c>
      <c r="G275" s="38">
        <f t="shared" si="53"/>
        <v>0</v>
      </c>
      <c r="H275" s="38">
        <f t="shared" si="54"/>
        <v>0</v>
      </c>
      <c r="I275" s="38">
        <f t="shared" si="55"/>
        <v>0</v>
      </c>
      <c r="J275" s="38">
        <f t="shared" si="56"/>
        <v>0</v>
      </c>
      <c r="K275" s="38">
        <f t="shared" si="57"/>
        <v>0</v>
      </c>
      <c r="L275" s="38">
        <f t="shared" si="58"/>
        <v>0</v>
      </c>
      <c r="M275" s="38">
        <f t="shared" ca="1" si="59"/>
        <v>0.57416181746105555</v>
      </c>
      <c r="N275" s="38">
        <f t="shared" ca="1" si="60"/>
        <v>0</v>
      </c>
      <c r="O275" s="95">
        <f t="shared" ca="1" si="61"/>
        <v>0</v>
      </c>
      <c r="P275" s="38">
        <f t="shared" ca="1" si="62"/>
        <v>0</v>
      </c>
      <c r="Q275" s="38">
        <f t="shared" ca="1" si="63"/>
        <v>0</v>
      </c>
      <c r="R275" s="28">
        <f t="shared" ca="1" si="64"/>
        <v>-0.57416181746105555</v>
      </c>
    </row>
    <row r="276" spans="1:18">
      <c r="A276" s="89"/>
      <c r="B276" s="89"/>
      <c r="C276" s="89"/>
      <c r="D276" s="90">
        <f t="shared" si="50"/>
        <v>0</v>
      </c>
      <c r="E276" s="90">
        <f t="shared" si="51"/>
        <v>0</v>
      </c>
      <c r="F276" s="38">
        <f t="shared" si="52"/>
        <v>0</v>
      </c>
      <c r="G276" s="38">
        <f t="shared" si="53"/>
        <v>0</v>
      </c>
      <c r="H276" s="38">
        <f t="shared" si="54"/>
        <v>0</v>
      </c>
      <c r="I276" s="38">
        <f t="shared" si="55"/>
        <v>0</v>
      </c>
      <c r="J276" s="38">
        <f t="shared" si="56"/>
        <v>0</v>
      </c>
      <c r="K276" s="38">
        <f t="shared" si="57"/>
        <v>0</v>
      </c>
      <c r="L276" s="38">
        <f t="shared" si="58"/>
        <v>0</v>
      </c>
      <c r="M276" s="38">
        <f t="shared" ca="1" si="59"/>
        <v>0.57416181746105555</v>
      </c>
      <c r="N276" s="38">
        <f t="shared" ca="1" si="60"/>
        <v>0</v>
      </c>
      <c r="O276" s="95">
        <f t="shared" ca="1" si="61"/>
        <v>0</v>
      </c>
      <c r="P276" s="38">
        <f t="shared" ca="1" si="62"/>
        <v>0</v>
      </c>
      <c r="Q276" s="38">
        <f t="shared" ca="1" si="63"/>
        <v>0</v>
      </c>
      <c r="R276" s="28">
        <f t="shared" ca="1" si="64"/>
        <v>-0.57416181746105555</v>
      </c>
    </row>
    <row r="277" spans="1:18">
      <c r="A277" s="89"/>
      <c r="B277" s="89"/>
      <c r="C277" s="89"/>
      <c r="D277" s="90">
        <f t="shared" ref="D277:D339" si="65">A277/A$18</f>
        <v>0</v>
      </c>
      <c r="E277" s="90">
        <f t="shared" ref="E277:E339" si="66">B277/B$18</f>
        <v>0</v>
      </c>
      <c r="F277" s="38">
        <f t="shared" ref="F277:F339" si="67">$C277*D277</f>
        <v>0</v>
      </c>
      <c r="G277" s="38">
        <f t="shared" ref="G277:G339" si="68">$C277*E277</f>
        <v>0</v>
      </c>
      <c r="H277" s="38">
        <f t="shared" ref="H277:H339" si="69">C277*D277*D277</f>
        <v>0</v>
      </c>
      <c r="I277" s="38">
        <f t="shared" ref="I277:I339" si="70">C277*D277*D277*D277</f>
        <v>0</v>
      </c>
      <c r="J277" s="38">
        <f t="shared" ref="J277:J339" si="71">C277*D277*D277*D277*D277</f>
        <v>0</v>
      </c>
      <c r="K277" s="38">
        <f t="shared" ref="K277:K339" si="72">C277*E277*D277</f>
        <v>0</v>
      </c>
      <c r="L277" s="38">
        <f t="shared" ref="L277:L339" si="73">C277*E277*D277*D277</f>
        <v>0</v>
      </c>
      <c r="M277" s="38">
        <f t="shared" ref="M277:M339" ca="1" si="74">+E$4+E$5*D277+E$6*D277^2</f>
        <v>0.57416181746105555</v>
      </c>
      <c r="N277" s="38">
        <f t="shared" ref="N277:N339" ca="1" si="75">C277*(M277-E277)^2</f>
        <v>0</v>
      </c>
      <c r="O277" s="95">
        <f t="shared" ref="O277:O339" ca="1" si="76">(C277*O$1-O$2*F277+O$3*H277)^2</f>
        <v>0</v>
      </c>
      <c r="P277" s="38">
        <f t="shared" ref="P277:P339" ca="1" si="77">(-C277*O$2+O$4*F277-O$5*H277)^2</f>
        <v>0</v>
      </c>
      <c r="Q277" s="38">
        <f t="shared" ref="Q277:Q339" ca="1" si="78">+(C277*O$3-F277*O$5+H277*O$6)^2</f>
        <v>0</v>
      </c>
      <c r="R277" s="28">
        <f t="shared" ref="R277:R339" ca="1" si="79">+E277-M277</f>
        <v>-0.57416181746105555</v>
      </c>
    </row>
    <row r="278" spans="1:18">
      <c r="A278" s="89"/>
      <c r="B278" s="89"/>
      <c r="C278" s="89"/>
      <c r="D278" s="90">
        <f t="shared" si="65"/>
        <v>0</v>
      </c>
      <c r="E278" s="90">
        <f t="shared" si="66"/>
        <v>0</v>
      </c>
      <c r="F278" s="38">
        <f t="shared" si="67"/>
        <v>0</v>
      </c>
      <c r="G278" s="38">
        <f t="shared" si="68"/>
        <v>0</v>
      </c>
      <c r="H278" s="38">
        <f t="shared" si="69"/>
        <v>0</v>
      </c>
      <c r="I278" s="38">
        <f t="shared" si="70"/>
        <v>0</v>
      </c>
      <c r="J278" s="38">
        <f t="shared" si="71"/>
        <v>0</v>
      </c>
      <c r="K278" s="38">
        <f t="shared" si="72"/>
        <v>0</v>
      </c>
      <c r="L278" s="38">
        <f t="shared" si="73"/>
        <v>0</v>
      </c>
      <c r="M278" s="38">
        <f t="shared" ca="1" si="74"/>
        <v>0.57416181746105555</v>
      </c>
      <c r="N278" s="38">
        <f t="shared" ca="1" si="75"/>
        <v>0</v>
      </c>
      <c r="O278" s="95">
        <f t="shared" ca="1" si="76"/>
        <v>0</v>
      </c>
      <c r="P278" s="38">
        <f t="shared" ca="1" si="77"/>
        <v>0</v>
      </c>
      <c r="Q278" s="38">
        <f t="shared" ca="1" si="78"/>
        <v>0</v>
      </c>
      <c r="R278" s="28">
        <f t="shared" ca="1" si="79"/>
        <v>-0.57416181746105555</v>
      </c>
    </row>
    <row r="279" spans="1:18">
      <c r="A279" s="89"/>
      <c r="B279" s="89"/>
      <c r="C279" s="89"/>
      <c r="D279" s="90">
        <f t="shared" si="65"/>
        <v>0</v>
      </c>
      <c r="E279" s="90">
        <f t="shared" si="66"/>
        <v>0</v>
      </c>
      <c r="F279" s="38">
        <f t="shared" si="67"/>
        <v>0</v>
      </c>
      <c r="G279" s="38">
        <f t="shared" si="68"/>
        <v>0</v>
      </c>
      <c r="H279" s="38">
        <f t="shared" si="69"/>
        <v>0</v>
      </c>
      <c r="I279" s="38">
        <f t="shared" si="70"/>
        <v>0</v>
      </c>
      <c r="J279" s="38">
        <f t="shared" si="71"/>
        <v>0</v>
      </c>
      <c r="K279" s="38">
        <f t="shared" si="72"/>
        <v>0</v>
      </c>
      <c r="L279" s="38">
        <f t="shared" si="73"/>
        <v>0</v>
      </c>
      <c r="M279" s="38">
        <f t="shared" ca="1" si="74"/>
        <v>0.57416181746105555</v>
      </c>
      <c r="N279" s="38">
        <f t="shared" ca="1" si="75"/>
        <v>0</v>
      </c>
      <c r="O279" s="95">
        <f t="shared" ca="1" si="76"/>
        <v>0</v>
      </c>
      <c r="P279" s="38">
        <f t="shared" ca="1" si="77"/>
        <v>0</v>
      </c>
      <c r="Q279" s="38">
        <f t="shared" ca="1" si="78"/>
        <v>0</v>
      </c>
      <c r="R279" s="28">
        <f t="shared" ca="1" si="79"/>
        <v>-0.57416181746105555</v>
      </c>
    </row>
    <row r="280" spans="1:18">
      <c r="A280" s="89"/>
      <c r="B280" s="89"/>
      <c r="C280" s="89"/>
      <c r="D280" s="90">
        <f t="shared" si="65"/>
        <v>0</v>
      </c>
      <c r="E280" s="90">
        <f t="shared" si="66"/>
        <v>0</v>
      </c>
      <c r="F280" s="38">
        <f t="shared" si="67"/>
        <v>0</v>
      </c>
      <c r="G280" s="38">
        <f t="shared" si="68"/>
        <v>0</v>
      </c>
      <c r="H280" s="38">
        <f t="shared" si="69"/>
        <v>0</v>
      </c>
      <c r="I280" s="38">
        <f t="shared" si="70"/>
        <v>0</v>
      </c>
      <c r="J280" s="38">
        <f t="shared" si="71"/>
        <v>0</v>
      </c>
      <c r="K280" s="38">
        <f t="shared" si="72"/>
        <v>0</v>
      </c>
      <c r="L280" s="38">
        <f t="shared" si="73"/>
        <v>0</v>
      </c>
      <c r="M280" s="38">
        <f t="shared" ca="1" si="74"/>
        <v>0.57416181746105555</v>
      </c>
      <c r="N280" s="38">
        <f t="shared" ca="1" si="75"/>
        <v>0</v>
      </c>
      <c r="O280" s="95">
        <f t="shared" ca="1" si="76"/>
        <v>0</v>
      </c>
      <c r="P280" s="38">
        <f t="shared" ca="1" si="77"/>
        <v>0</v>
      </c>
      <c r="Q280" s="38">
        <f t="shared" ca="1" si="78"/>
        <v>0</v>
      </c>
      <c r="R280" s="28">
        <f t="shared" ca="1" si="79"/>
        <v>-0.57416181746105555</v>
      </c>
    </row>
    <row r="281" spans="1:18">
      <c r="A281" s="89"/>
      <c r="B281" s="89"/>
      <c r="C281" s="89"/>
      <c r="D281" s="90">
        <f t="shared" si="65"/>
        <v>0</v>
      </c>
      <c r="E281" s="90">
        <f t="shared" si="66"/>
        <v>0</v>
      </c>
      <c r="F281" s="38">
        <f t="shared" si="67"/>
        <v>0</v>
      </c>
      <c r="G281" s="38">
        <f t="shared" si="68"/>
        <v>0</v>
      </c>
      <c r="H281" s="38">
        <f t="shared" si="69"/>
        <v>0</v>
      </c>
      <c r="I281" s="38">
        <f t="shared" si="70"/>
        <v>0</v>
      </c>
      <c r="J281" s="38">
        <f t="shared" si="71"/>
        <v>0</v>
      </c>
      <c r="K281" s="38">
        <f t="shared" si="72"/>
        <v>0</v>
      </c>
      <c r="L281" s="38">
        <f t="shared" si="73"/>
        <v>0</v>
      </c>
      <c r="M281" s="38">
        <f t="shared" ca="1" si="74"/>
        <v>0.57416181746105555</v>
      </c>
      <c r="N281" s="38">
        <f t="shared" ca="1" si="75"/>
        <v>0</v>
      </c>
      <c r="O281" s="95">
        <f t="shared" ca="1" si="76"/>
        <v>0</v>
      </c>
      <c r="P281" s="38">
        <f t="shared" ca="1" si="77"/>
        <v>0</v>
      </c>
      <c r="Q281" s="38">
        <f t="shared" ca="1" si="78"/>
        <v>0</v>
      </c>
      <c r="R281" s="28">
        <f t="shared" ca="1" si="79"/>
        <v>-0.57416181746105555</v>
      </c>
    </row>
    <row r="282" spans="1:18">
      <c r="A282" s="89"/>
      <c r="B282" s="89"/>
      <c r="C282" s="89"/>
      <c r="D282" s="90">
        <f t="shared" si="65"/>
        <v>0</v>
      </c>
      <c r="E282" s="90">
        <f t="shared" si="66"/>
        <v>0</v>
      </c>
      <c r="F282" s="38">
        <f t="shared" si="67"/>
        <v>0</v>
      </c>
      <c r="G282" s="38">
        <f t="shared" si="68"/>
        <v>0</v>
      </c>
      <c r="H282" s="38">
        <f t="shared" si="69"/>
        <v>0</v>
      </c>
      <c r="I282" s="38">
        <f t="shared" si="70"/>
        <v>0</v>
      </c>
      <c r="J282" s="38">
        <f t="shared" si="71"/>
        <v>0</v>
      </c>
      <c r="K282" s="38">
        <f t="shared" si="72"/>
        <v>0</v>
      </c>
      <c r="L282" s="38">
        <f t="shared" si="73"/>
        <v>0</v>
      </c>
      <c r="M282" s="38">
        <f t="shared" ca="1" si="74"/>
        <v>0.57416181746105555</v>
      </c>
      <c r="N282" s="38">
        <f t="shared" ca="1" si="75"/>
        <v>0</v>
      </c>
      <c r="O282" s="95">
        <f t="shared" ca="1" si="76"/>
        <v>0</v>
      </c>
      <c r="P282" s="38">
        <f t="shared" ca="1" si="77"/>
        <v>0</v>
      </c>
      <c r="Q282" s="38">
        <f t="shared" ca="1" si="78"/>
        <v>0</v>
      </c>
      <c r="R282" s="28">
        <f t="shared" ca="1" si="79"/>
        <v>-0.57416181746105555</v>
      </c>
    </row>
    <row r="283" spans="1:18">
      <c r="A283" s="89"/>
      <c r="B283" s="89"/>
      <c r="C283" s="89"/>
      <c r="D283" s="90">
        <f t="shared" si="65"/>
        <v>0</v>
      </c>
      <c r="E283" s="90">
        <f t="shared" si="66"/>
        <v>0</v>
      </c>
      <c r="F283" s="38">
        <f t="shared" si="67"/>
        <v>0</v>
      </c>
      <c r="G283" s="38">
        <f t="shared" si="68"/>
        <v>0</v>
      </c>
      <c r="H283" s="38">
        <f t="shared" si="69"/>
        <v>0</v>
      </c>
      <c r="I283" s="38">
        <f t="shared" si="70"/>
        <v>0</v>
      </c>
      <c r="J283" s="38">
        <f t="shared" si="71"/>
        <v>0</v>
      </c>
      <c r="K283" s="38">
        <f t="shared" si="72"/>
        <v>0</v>
      </c>
      <c r="L283" s="38">
        <f t="shared" si="73"/>
        <v>0</v>
      </c>
      <c r="M283" s="38">
        <f t="shared" ca="1" si="74"/>
        <v>0.57416181746105555</v>
      </c>
      <c r="N283" s="38">
        <f t="shared" ca="1" si="75"/>
        <v>0</v>
      </c>
      <c r="O283" s="95">
        <f t="shared" ca="1" si="76"/>
        <v>0</v>
      </c>
      <c r="P283" s="38">
        <f t="shared" ca="1" si="77"/>
        <v>0</v>
      </c>
      <c r="Q283" s="38">
        <f t="shared" ca="1" si="78"/>
        <v>0</v>
      </c>
      <c r="R283" s="28">
        <f t="shared" ca="1" si="79"/>
        <v>-0.57416181746105555</v>
      </c>
    </row>
    <row r="284" spans="1:18">
      <c r="A284" s="89"/>
      <c r="B284" s="89"/>
      <c r="C284" s="89"/>
      <c r="D284" s="90">
        <f t="shared" si="65"/>
        <v>0</v>
      </c>
      <c r="E284" s="90">
        <f t="shared" si="66"/>
        <v>0</v>
      </c>
      <c r="F284" s="38">
        <f t="shared" si="67"/>
        <v>0</v>
      </c>
      <c r="G284" s="38">
        <f t="shared" si="68"/>
        <v>0</v>
      </c>
      <c r="H284" s="38">
        <f t="shared" si="69"/>
        <v>0</v>
      </c>
      <c r="I284" s="38">
        <f t="shared" si="70"/>
        <v>0</v>
      </c>
      <c r="J284" s="38">
        <f t="shared" si="71"/>
        <v>0</v>
      </c>
      <c r="K284" s="38">
        <f t="shared" si="72"/>
        <v>0</v>
      </c>
      <c r="L284" s="38">
        <f t="shared" si="73"/>
        <v>0</v>
      </c>
      <c r="M284" s="38">
        <f t="shared" ca="1" si="74"/>
        <v>0.57416181746105555</v>
      </c>
      <c r="N284" s="38">
        <f t="shared" ca="1" si="75"/>
        <v>0</v>
      </c>
      <c r="O284" s="95">
        <f t="shared" ca="1" si="76"/>
        <v>0</v>
      </c>
      <c r="P284" s="38">
        <f t="shared" ca="1" si="77"/>
        <v>0</v>
      </c>
      <c r="Q284" s="38">
        <f t="shared" ca="1" si="78"/>
        <v>0</v>
      </c>
      <c r="R284" s="28">
        <f t="shared" ca="1" si="79"/>
        <v>-0.57416181746105555</v>
      </c>
    </row>
    <row r="285" spans="1:18">
      <c r="A285" s="89"/>
      <c r="B285" s="89"/>
      <c r="C285" s="89"/>
      <c r="D285" s="90">
        <f t="shared" si="65"/>
        <v>0</v>
      </c>
      <c r="E285" s="90">
        <f t="shared" si="66"/>
        <v>0</v>
      </c>
      <c r="F285" s="38">
        <f t="shared" si="67"/>
        <v>0</v>
      </c>
      <c r="G285" s="38">
        <f t="shared" si="68"/>
        <v>0</v>
      </c>
      <c r="H285" s="38">
        <f t="shared" si="69"/>
        <v>0</v>
      </c>
      <c r="I285" s="38">
        <f t="shared" si="70"/>
        <v>0</v>
      </c>
      <c r="J285" s="38">
        <f t="shared" si="71"/>
        <v>0</v>
      </c>
      <c r="K285" s="38">
        <f t="shared" si="72"/>
        <v>0</v>
      </c>
      <c r="L285" s="38">
        <f t="shared" si="73"/>
        <v>0</v>
      </c>
      <c r="M285" s="38">
        <f t="shared" ca="1" si="74"/>
        <v>0.57416181746105555</v>
      </c>
      <c r="N285" s="38">
        <f t="shared" ca="1" si="75"/>
        <v>0</v>
      </c>
      <c r="O285" s="95">
        <f t="shared" ca="1" si="76"/>
        <v>0</v>
      </c>
      <c r="P285" s="38">
        <f t="shared" ca="1" si="77"/>
        <v>0</v>
      </c>
      <c r="Q285" s="38">
        <f t="shared" ca="1" si="78"/>
        <v>0</v>
      </c>
      <c r="R285" s="28">
        <f t="shared" ca="1" si="79"/>
        <v>-0.57416181746105555</v>
      </c>
    </row>
    <row r="286" spans="1:18">
      <c r="A286" s="89"/>
      <c r="B286" s="89"/>
      <c r="C286" s="89"/>
      <c r="D286" s="90">
        <f t="shared" si="65"/>
        <v>0</v>
      </c>
      <c r="E286" s="90">
        <f t="shared" si="66"/>
        <v>0</v>
      </c>
      <c r="F286" s="38">
        <f t="shared" si="67"/>
        <v>0</v>
      </c>
      <c r="G286" s="38">
        <f t="shared" si="68"/>
        <v>0</v>
      </c>
      <c r="H286" s="38">
        <f t="shared" si="69"/>
        <v>0</v>
      </c>
      <c r="I286" s="38">
        <f t="shared" si="70"/>
        <v>0</v>
      </c>
      <c r="J286" s="38">
        <f t="shared" si="71"/>
        <v>0</v>
      </c>
      <c r="K286" s="38">
        <f t="shared" si="72"/>
        <v>0</v>
      </c>
      <c r="L286" s="38">
        <f t="shared" si="73"/>
        <v>0</v>
      </c>
      <c r="M286" s="38">
        <f t="shared" ca="1" si="74"/>
        <v>0.57416181746105555</v>
      </c>
      <c r="N286" s="38">
        <f t="shared" ca="1" si="75"/>
        <v>0</v>
      </c>
      <c r="O286" s="95">
        <f t="shared" ca="1" si="76"/>
        <v>0</v>
      </c>
      <c r="P286" s="38">
        <f t="shared" ca="1" si="77"/>
        <v>0</v>
      </c>
      <c r="Q286" s="38">
        <f t="shared" ca="1" si="78"/>
        <v>0</v>
      </c>
      <c r="R286" s="28">
        <f t="shared" ca="1" si="79"/>
        <v>-0.57416181746105555</v>
      </c>
    </row>
    <row r="287" spans="1:18">
      <c r="A287" s="89"/>
      <c r="B287" s="89"/>
      <c r="C287" s="89"/>
      <c r="D287" s="90">
        <f t="shared" si="65"/>
        <v>0</v>
      </c>
      <c r="E287" s="90">
        <f t="shared" si="66"/>
        <v>0</v>
      </c>
      <c r="F287" s="38">
        <f t="shared" si="67"/>
        <v>0</v>
      </c>
      <c r="G287" s="38">
        <f t="shared" si="68"/>
        <v>0</v>
      </c>
      <c r="H287" s="38">
        <f t="shared" si="69"/>
        <v>0</v>
      </c>
      <c r="I287" s="38">
        <f t="shared" si="70"/>
        <v>0</v>
      </c>
      <c r="J287" s="38">
        <f t="shared" si="71"/>
        <v>0</v>
      </c>
      <c r="K287" s="38">
        <f t="shared" si="72"/>
        <v>0</v>
      </c>
      <c r="L287" s="38">
        <f t="shared" si="73"/>
        <v>0</v>
      </c>
      <c r="M287" s="38">
        <f t="shared" ca="1" si="74"/>
        <v>0.57416181746105555</v>
      </c>
      <c r="N287" s="38">
        <f t="shared" ca="1" si="75"/>
        <v>0</v>
      </c>
      <c r="O287" s="95">
        <f t="shared" ca="1" si="76"/>
        <v>0</v>
      </c>
      <c r="P287" s="38">
        <f t="shared" ca="1" si="77"/>
        <v>0</v>
      </c>
      <c r="Q287" s="38">
        <f t="shared" ca="1" si="78"/>
        <v>0</v>
      </c>
      <c r="R287" s="28">
        <f t="shared" ca="1" si="79"/>
        <v>-0.57416181746105555</v>
      </c>
    </row>
    <row r="288" spans="1:18">
      <c r="A288" s="89"/>
      <c r="B288" s="89"/>
      <c r="C288" s="89"/>
      <c r="D288" s="90">
        <f t="shared" si="65"/>
        <v>0</v>
      </c>
      <c r="E288" s="90">
        <f t="shared" si="66"/>
        <v>0</v>
      </c>
      <c r="F288" s="38">
        <f t="shared" si="67"/>
        <v>0</v>
      </c>
      <c r="G288" s="38">
        <f t="shared" si="68"/>
        <v>0</v>
      </c>
      <c r="H288" s="38">
        <f t="shared" si="69"/>
        <v>0</v>
      </c>
      <c r="I288" s="38">
        <f t="shared" si="70"/>
        <v>0</v>
      </c>
      <c r="J288" s="38">
        <f t="shared" si="71"/>
        <v>0</v>
      </c>
      <c r="K288" s="38">
        <f t="shared" si="72"/>
        <v>0</v>
      </c>
      <c r="L288" s="38">
        <f t="shared" si="73"/>
        <v>0</v>
      </c>
      <c r="M288" s="38">
        <f t="shared" ca="1" si="74"/>
        <v>0.57416181746105555</v>
      </c>
      <c r="N288" s="38">
        <f t="shared" ca="1" si="75"/>
        <v>0</v>
      </c>
      <c r="O288" s="95">
        <f t="shared" ca="1" si="76"/>
        <v>0</v>
      </c>
      <c r="P288" s="38">
        <f t="shared" ca="1" si="77"/>
        <v>0</v>
      </c>
      <c r="Q288" s="38">
        <f t="shared" ca="1" si="78"/>
        <v>0</v>
      </c>
      <c r="R288" s="28">
        <f t="shared" ca="1" si="79"/>
        <v>-0.57416181746105555</v>
      </c>
    </row>
    <row r="289" spans="1:18">
      <c r="A289" s="89"/>
      <c r="B289" s="89"/>
      <c r="C289" s="89"/>
      <c r="D289" s="90">
        <f t="shared" si="65"/>
        <v>0</v>
      </c>
      <c r="E289" s="90">
        <f t="shared" si="66"/>
        <v>0</v>
      </c>
      <c r="F289" s="38">
        <f t="shared" si="67"/>
        <v>0</v>
      </c>
      <c r="G289" s="38">
        <f t="shared" si="68"/>
        <v>0</v>
      </c>
      <c r="H289" s="38">
        <f t="shared" si="69"/>
        <v>0</v>
      </c>
      <c r="I289" s="38">
        <f t="shared" si="70"/>
        <v>0</v>
      </c>
      <c r="J289" s="38">
        <f t="shared" si="71"/>
        <v>0</v>
      </c>
      <c r="K289" s="38">
        <f t="shared" si="72"/>
        <v>0</v>
      </c>
      <c r="L289" s="38">
        <f t="shared" si="73"/>
        <v>0</v>
      </c>
      <c r="M289" s="38">
        <f t="shared" ca="1" si="74"/>
        <v>0.57416181746105555</v>
      </c>
      <c r="N289" s="38">
        <f t="shared" ca="1" si="75"/>
        <v>0</v>
      </c>
      <c r="O289" s="95">
        <f t="shared" ca="1" si="76"/>
        <v>0</v>
      </c>
      <c r="P289" s="38">
        <f t="shared" ca="1" si="77"/>
        <v>0</v>
      </c>
      <c r="Q289" s="38">
        <f t="shared" ca="1" si="78"/>
        <v>0</v>
      </c>
      <c r="R289" s="28">
        <f t="shared" ca="1" si="79"/>
        <v>-0.57416181746105555</v>
      </c>
    </row>
    <row r="290" spans="1:18">
      <c r="A290" s="89"/>
      <c r="B290" s="89"/>
      <c r="C290" s="89"/>
      <c r="D290" s="90">
        <f t="shared" si="65"/>
        <v>0</v>
      </c>
      <c r="E290" s="90">
        <f t="shared" si="66"/>
        <v>0</v>
      </c>
      <c r="F290" s="38">
        <f t="shared" si="67"/>
        <v>0</v>
      </c>
      <c r="G290" s="38">
        <f t="shared" si="68"/>
        <v>0</v>
      </c>
      <c r="H290" s="38">
        <f t="shared" si="69"/>
        <v>0</v>
      </c>
      <c r="I290" s="38">
        <f t="shared" si="70"/>
        <v>0</v>
      </c>
      <c r="J290" s="38">
        <f t="shared" si="71"/>
        <v>0</v>
      </c>
      <c r="K290" s="38">
        <f t="shared" si="72"/>
        <v>0</v>
      </c>
      <c r="L290" s="38">
        <f t="shared" si="73"/>
        <v>0</v>
      </c>
      <c r="M290" s="38">
        <f t="shared" ca="1" si="74"/>
        <v>0.57416181746105555</v>
      </c>
      <c r="N290" s="38">
        <f t="shared" ca="1" si="75"/>
        <v>0</v>
      </c>
      <c r="O290" s="95">
        <f t="shared" ca="1" si="76"/>
        <v>0</v>
      </c>
      <c r="P290" s="38">
        <f t="shared" ca="1" si="77"/>
        <v>0</v>
      </c>
      <c r="Q290" s="38">
        <f t="shared" ca="1" si="78"/>
        <v>0</v>
      </c>
      <c r="R290" s="28">
        <f t="shared" ca="1" si="79"/>
        <v>-0.57416181746105555</v>
      </c>
    </row>
    <row r="291" spans="1:18">
      <c r="A291" s="89"/>
      <c r="B291" s="89"/>
      <c r="C291" s="89"/>
      <c r="D291" s="90">
        <f t="shared" si="65"/>
        <v>0</v>
      </c>
      <c r="E291" s="90">
        <f t="shared" si="66"/>
        <v>0</v>
      </c>
      <c r="F291" s="38">
        <f t="shared" si="67"/>
        <v>0</v>
      </c>
      <c r="G291" s="38">
        <f t="shared" si="68"/>
        <v>0</v>
      </c>
      <c r="H291" s="38">
        <f t="shared" si="69"/>
        <v>0</v>
      </c>
      <c r="I291" s="38">
        <f t="shared" si="70"/>
        <v>0</v>
      </c>
      <c r="J291" s="38">
        <f t="shared" si="71"/>
        <v>0</v>
      </c>
      <c r="K291" s="38">
        <f t="shared" si="72"/>
        <v>0</v>
      </c>
      <c r="L291" s="38">
        <f t="shared" si="73"/>
        <v>0</v>
      </c>
      <c r="M291" s="38">
        <f t="shared" ca="1" si="74"/>
        <v>0.57416181746105555</v>
      </c>
      <c r="N291" s="38">
        <f t="shared" ca="1" si="75"/>
        <v>0</v>
      </c>
      <c r="O291" s="95">
        <f t="shared" ca="1" si="76"/>
        <v>0</v>
      </c>
      <c r="P291" s="38">
        <f t="shared" ca="1" si="77"/>
        <v>0</v>
      </c>
      <c r="Q291" s="38">
        <f t="shared" ca="1" si="78"/>
        <v>0</v>
      </c>
      <c r="R291" s="28">
        <f t="shared" ca="1" si="79"/>
        <v>-0.57416181746105555</v>
      </c>
    </row>
    <row r="292" spans="1:18">
      <c r="A292" s="89"/>
      <c r="B292" s="89"/>
      <c r="C292" s="89"/>
      <c r="D292" s="90">
        <f t="shared" si="65"/>
        <v>0</v>
      </c>
      <c r="E292" s="90">
        <f t="shared" si="66"/>
        <v>0</v>
      </c>
      <c r="F292" s="38">
        <f t="shared" si="67"/>
        <v>0</v>
      </c>
      <c r="G292" s="38">
        <f t="shared" si="68"/>
        <v>0</v>
      </c>
      <c r="H292" s="38">
        <f t="shared" si="69"/>
        <v>0</v>
      </c>
      <c r="I292" s="38">
        <f t="shared" si="70"/>
        <v>0</v>
      </c>
      <c r="J292" s="38">
        <f t="shared" si="71"/>
        <v>0</v>
      </c>
      <c r="K292" s="38">
        <f t="shared" si="72"/>
        <v>0</v>
      </c>
      <c r="L292" s="38">
        <f t="shared" si="73"/>
        <v>0</v>
      </c>
      <c r="M292" s="38">
        <f t="shared" ca="1" si="74"/>
        <v>0.57416181746105555</v>
      </c>
      <c r="N292" s="38">
        <f t="shared" ca="1" si="75"/>
        <v>0</v>
      </c>
      <c r="O292" s="95">
        <f t="shared" ca="1" si="76"/>
        <v>0</v>
      </c>
      <c r="P292" s="38">
        <f t="shared" ca="1" si="77"/>
        <v>0</v>
      </c>
      <c r="Q292" s="38">
        <f t="shared" ca="1" si="78"/>
        <v>0</v>
      </c>
      <c r="R292" s="28">
        <f t="shared" ca="1" si="79"/>
        <v>-0.57416181746105555</v>
      </c>
    </row>
    <row r="293" spans="1:18">
      <c r="A293" s="89"/>
      <c r="B293" s="89"/>
      <c r="C293" s="89"/>
      <c r="D293" s="90">
        <f t="shared" si="65"/>
        <v>0</v>
      </c>
      <c r="E293" s="90">
        <f t="shared" si="66"/>
        <v>0</v>
      </c>
      <c r="F293" s="38">
        <f t="shared" si="67"/>
        <v>0</v>
      </c>
      <c r="G293" s="38">
        <f t="shared" si="68"/>
        <v>0</v>
      </c>
      <c r="H293" s="38">
        <f t="shared" si="69"/>
        <v>0</v>
      </c>
      <c r="I293" s="38">
        <f t="shared" si="70"/>
        <v>0</v>
      </c>
      <c r="J293" s="38">
        <f t="shared" si="71"/>
        <v>0</v>
      </c>
      <c r="K293" s="38">
        <f t="shared" si="72"/>
        <v>0</v>
      </c>
      <c r="L293" s="38">
        <f t="shared" si="73"/>
        <v>0</v>
      </c>
      <c r="M293" s="38">
        <f t="shared" ca="1" si="74"/>
        <v>0.57416181746105555</v>
      </c>
      <c r="N293" s="38">
        <f t="shared" ca="1" si="75"/>
        <v>0</v>
      </c>
      <c r="O293" s="95">
        <f t="shared" ca="1" si="76"/>
        <v>0</v>
      </c>
      <c r="P293" s="38">
        <f t="shared" ca="1" si="77"/>
        <v>0</v>
      </c>
      <c r="Q293" s="38">
        <f t="shared" ca="1" si="78"/>
        <v>0</v>
      </c>
      <c r="R293" s="28">
        <f t="shared" ca="1" si="79"/>
        <v>-0.57416181746105555</v>
      </c>
    </row>
    <row r="294" spans="1:18">
      <c r="A294" s="89"/>
      <c r="B294" s="89"/>
      <c r="C294" s="89"/>
      <c r="D294" s="90">
        <f t="shared" si="65"/>
        <v>0</v>
      </c>
      <c r="E294" s="90">
        <f t="shared" si="66"/>
        <v>0</v>
      </c>
      <c r="F294" s="38">
        <f t="shared" si="67"/>
        <v>0</v>
      </c>
      <c r="G294" s="38">
        <f t="shared" si="68"/>
        <v>0</v>
      </c>
      <c r="H294" s="38">
        <f t="shared" si="69"/>
        <v>0</v>
      </c>
      <c r="I294" s="38">
        <f t="shared" si="70"/>
        <v>0</v>
      </c>
      <c r="J294" s="38">
        <f t="shared" si="71"/>
        <v>0</v>
      </c>
      <c r="K294" s="38">
        <f t="shared" si="72"/>
        <v>0</v>
      </c>
      <c r="L294" s="38">
        <f t="shared" si="73"/>
        <v>0</v>
      </c>
      <c r="M294" s="38">
        <f t="shared" ca="1" si="74"/>
        <v>0.57416181746105555</v>
      </c>
      <c r="N294" s="38">
        <f t="shared" ca="1" si="75"/>
        <v>0</v>
      </c>
      <c r="O294" s="95">
        <f t="shared" ca="1" si="76"/>
        <v>0</v>
      </c>
      <c r="P294" s="38">
        <f t="shared" ca="1" si="77"/>
        <v>0</v>
      </c>
      <c r="Q294" s="38">
        <f t="shared" ca="1" si="78"/>
        <v>0</v>
      </c>
      <c r="R294" s="28">
        <f t="shared" ca="1" si="79"/>
        <v>-0.57416181746105555</v>
      </c>
    </row>
    <row r="295" spans="1:18">
      <c r="A295" s="89"/>
      <c r="B295" s="89"/>
      <c r="C295" s="89"/>
      <c r="D295" s="90">
        <f t="shared" si="65"/>
        <v>0</v>
      </c>
      <c r="E295" s="90">
        <f t="shared" si="66"/>
        <v>0</v>
      </c>
      <c r="F295" s="38">
        <f t="shared" si="67"/>
        <v>0</v>
      </c>
      <c r="G295" s="38">
        <f t="shared" si="68"/>
        <v>0</v>
      </c>
      <c r="H295" s="38">
        <f t="shared" si="69"/>
        <v>0</v>
      </c>
      <c r="I295" s="38">
        <f t="shared" si="70"/>
        <v>0</v>
      </c>
      <c r="J295" s="38">
        <f t="shared" si="71"/>
        <v>0</v>
      </c>
      <c r="K295" s="38">
        <f t="shared" si="72"/>
        <v>0</v>
      </c>
      <c r="L295" s="38">
        <f t="shared" si="73"/>
        <v>0</v>
      </c>
      <c r="M295" s="38">
        <f t="shared" ca="1" si="74"/>
        <v>0.57416181746105555</v>
      </c>
      <c r="N295" s="38">
        <f t="shared" ca="1" si="75"/>
        <v>0</v>
      </c>
      <c r="O295" s="95">
        <f t="shared" ca="1" si="76"/>
        <v>0</v>
      </c>
      <c r="P295" s="38">
        <f t="shared" ca="1" si="77"/>
        <v>0</v>
      </c>
      <c r="Q295" s="38">
        <f t="shared" ca="1" si="78"/>
        <v>0</v>
      </c>
      <c r="R295" s="28">
        <f t="shared" ca="1" si="79"/>
        <v>-0.57416181746105555</v>
      </c>
    </row>
    <row r="296" spans="1:18">
      <c r="A296" s="89"/>
      <c r="B296" s="89"/>
      <c r="C296" s="89"/>
      <c r="D296" s="90">
        <f t="shared" si="65"/>
        <v>0</v>
      </c>
      <c r="E296" s="90">
        <f t="shared" si="66"/>
        <v>0</v>
      </c>
      <c r="F296" s="38">
        <f t="shared" si="67"/>
        <v>0</v>
      </c>
      <c r="G296" s="38">
        <f t="shared" si="68"/>
        <v>0</v>
      </c>
      <c r="H296" s="38">
        <f t="shared" si="69"/>
        <v>0</v>
      </c>
      <c r="I296" s="38">
        <f t="shared" si="70"/>
        <v>0</v>
      </c>
      <c r="J296" s="38">
        <f t="shared" si="71"/>
        <v>0</v>
      </c>
      <c r="K296" s="38">
        <f t="shared" si="72"/>
        <v>0</v>
      </c>
      <c r="L296" s="38">
        <f t="shared" si="73"/>
        <v>0</v>
      </c>
      <c r="M296" s="38">
        <f t="shared" ca="1" si="74"/>
        <v>0.57416181746105555</v>
      </c>
      <c r="N296" s="38">
        <f t="shared" ca="1" si="75"/>
        <v>0</v>
      </c>
      <c r="O296" s="95">
        <f t="shared" ca="1" si="76"/>
        <v>0</v>
      </c>
      <c r="P296" s="38">
        <f t="shared" ca="1" si="77"/>
        <v>0</v>
      </c>
      <c r="Q296" s="38">
        <f t="shared" ca="1" si="78"/>
        <v>0</v>
      </c>
      <c r="R296" s="28">
        <f t="shared" ca="1" si="79"/>
        <v>-0.57416181746105555</v>
      </c>
    </row>
    <row r="297" spans="1:18">
      <c r="A297" s="89"/>
      <c r="B297" s="89"/>
      <c r="C297" s="89"/>
      <c r="D297" s="90">
        <f t="shared" si="65"/>
        <v>0</v>
      </c>
      <c r="E297" s="90">
        <f t="shared" si="66"/>
        <v>0</v>
      </c>
      <c r="F297" s="38">
        <f t="shared" si="67"/>
        <v>0</v>
      </c>
      <c r="G297" s="38">
        <f t="shared" si="68"/>
        <v>0</v>
      </c>
      <c r="H297" s="38">
        <f t="shared" si="69"/>
        <v>0</v>
      </c>
      <c r="I297" s="38">
        <f t="shared" si="70"/>
        <v>0</v>
      </c>
      <c r="J297" s="38">
        <f t="shared" si="71"/>
        <v>0</v>
      </c>
      <c r="K297" s="38">
        <f t="shared" si="72"/>
        <v>0</v>
      </c>
      <c r="L297" s="38">
        <f t="shared" si="73"/>
        <v>0</v>
      </c>
      <c r="M297" s="38">
        <f t="shared" ca="1" si="74"/>
        <v>0.57416181746105555</v>
      </c>
      <c r="N297" s="38">
        <f t="shared" ca="1" si="75"/>
        <v>0</v>
      </c>
      <c r="O297" s="95">
        <f t="shared" ca="1" si="76"/>
        <v>0</v>
      </c>
      <c r="P297" s="38">
        <f t="shared" ca="1" si="77"/>
        <v>0</v>
      </c>
      <c r="Q297" s="38">
        <f t="shared" ca="1" si="78"/>
        <v>0</v>
      </c>
      <c r="R297" s="28">
        <f t="shared" ca="1" si="79"/>
        <v>-0.57416181746105555</v>
      </c>
    </row>
    <row r="298" spans="1:18">
      <c r="A298" s="89"/>
      <c r="B298" s="89"/>
      <c r="C298" s="89"/>
      <c r="D298" s="90">
        <f t="shared" si="65"/>
        <v>0</v>
      </c>
      <c r="E298" s="90">
        <f t="shared" si="66"/>
        <v>0</v>
      </c>
      <c r="F298" s="38">
        <f t="shared" si="67"/>
        <v>0</v>
      </c>
      <c r="G298" s="38">
        <f t="shared" si="68"/>
        <v>0</v>
      </c>
      <c r="H298" s="38">
        <f t="shared" si="69"/>
        <v>0</v>
      </c>
      <c r="I298" s="38">
        <f t="shared" si="70"/>
        <v>0</v>
      </c>
      <c r="J298" s="38">
        <f t="shared" si="71"/>
        <v>0</v>
      </c>
      <c r="K298" s="38">
        <f t="shared" si="72"/>
        <v>0</v>
      </c>
      <c r="L298" s="38">
        <f t="shared" si="73"/>
        <v>0</v>
      </c>
      <c r="M298" s="38">
        <f t="shared" ca="1" si="74"/>
        <v>0.57416181746105555</v>
      </c>
      <c r="N298" s="38">
        <f t="shared" ca="1" si="75"/>
        <v>0</v>
      </c>
      <c r="O298" s="95">
        <f t="shared" ca="1" si="76"/>
        <v>0</v>
      </c>
      <c r="P298" s="38">
        <f t="shared" ca="1" si="77"/>
        <v>0</v>
      </c>
      <c r="Q298" s="38">
        <f t="shared" ca="1" si="78"/>
        <v>0</v>
      </c>
      <c r="R298" s="28">
        <f t="shared" ca="1" si="79"/>
        <v>-0.57416181746105555</v>
      </c>
    </row>
    <row r="299" spans="1:18">
      <c r="A299" s="89"/>
      <c r="B299" s="89"/>
      <c r="C299" s="89"/>
      <c r="D299" s="90">
        <f t="shared" si="65"/>
        <v>0</v>
      </c>
      <c r="E299" s="90">
        <f t="shared" si="66"/>
        <v>0</v>
      </c>
      <c r="F299" s="38">
        <f t="shared" si="67"/>
        <v>0</v>
      </c>
      <c r="G299" s="38">
        <f t="shared" si="68"/>
        <v>0</v>
      </c>
      <c r="H299" s="38">
        <f t="shared" si="69"/>
        <v>0</v>
      </c>
      <c r="I299" s="38">
        <f t="shared" si="70"/>
        <v>0</v>
      </c>
      <c r="J299" s="38">
        <f t="shared" si="71"/>
        <v>0</v>
      </c>
      <c r="K299" s="38">
        <f t="shared" si="72"/>
        <v>0</v>
      </c>
      <c r="L299" s="38">
        <f t="shared" si="73"/>
        <v>0</v>
      </c>
      <c r="M299" s="38">
        <f t="shared" ca="1" si="74"/>
        <v>0.57416181746105555</v>
      </c>
      <c r="N299" s="38">
        <f t="shared" ca="1" si="75"/>
        <v>0</v>
      </c>
      <c r="O299" s="95">
        <f t="shared" ca="1" si="76"/>
        <v>0</v>
      </c>
      <c r="P299" s="38">
        <f t="shared" ca="1" si="77"/>
        <v>0</v>
      </c>
      <c r="Q299" s="38">
        <f t="shared" ca="1" si="78"/>
        <v>0</v>
      </c>
      <c r="R299" s="28">
        <f t="shared" ca="1" si="79"/>
        <v>-0.57416181746105555</v>
      </c>
    </row>
    <row r="300" spans="1:18">
      <c r="A300" s="89"/>
      <c r="B300" s="89"/>
      <c r="C300" s="89"/>
      <c r="D300" s="90">
        <f t="shared" si="65"/>
        <v>0</v>
      </c>
      <c r="E300" s="90">
        <f t="shared" si="66"/>
        <v>0</v>
      </c>
      <c r="F300" s="38">
        <f t="shared" si="67"/>
        <v>0</v>
      </c>
      <c r="G300" s="38">
        <f t="shared" si="68"/>
        <v>0</v>
      </c>
      <c r="H300" s="38">
        <f t="shared" si="69"/>
        <v>0</v>
      </c>
      <c r="I300" s="38">
        <f t="shared" si="70"/>
        <v>0</v>
      </c>
      <c r="J300" s="38">
        <f t="shared" si="71"/>
        <v>0</v>
      </c>
      <c r="K300" s="38">
        <f t="shared" si="72"/>
        <v>0</v>
      </c>
      <c r="L300" s="38">
        <f t="shared" si="73"/>
        <v>0</v>
      </c>
      <c r="M300" s="38">
        <f t="shared" ca="1" si="74"/>
        <v>0.57416181746105555</v>
      </c>
      <c r="N300" s="38">
        <f t="shared" ca="1" si="75"/>
        <v>0</v>
      </c>
      <c r="O300" s="95">
        <f t="shared" ca="1" si="76"/>
        <v>0</v>
      </c>
      <c r="P300" s="38">
        <f t="shared" ca="1" si="77"/>
        <v>0</v>
      </c>
      <c r="Q300" s="38">
        <f t="shared" ca="1" si="78"/>
        <v>0</v>
      </c>
      <c r="R300" s="28">
        <f t="shared" ca="1" si="79"/>
        <v>-0.57416181746105555</v>
      </c>
    </row>
    <row r="301" spans="1:18">
      <c r="A301" s="89"/>
      <c r="B301" s="89"/>
      <c r="C301" s="89"/>
      <c r="D301" s="90">
        <f t="shared" si="65"/>
        <v>0</v>
      </c>
      <c r="E301" s="90">
        <f t="shared" si="66"/>
        <v>0</v>
      </c>
      <c r="F301" s="38">
        <f t="shared" si="67"/>
        <v>0</v>
      </c>
      <c r="G301" s="38">
        <f t="shared" si="68"/>
        <v>0</v>
      </c>
      <c r="H301" s="38">
        <f t="shared" si="69"/>
        <v>0</v>
      </c>
      <c r="I301" s="38">
        <f t="shared" si="70"/>
        <v>0</v>
      </c>
      <c r="J301" s="38">
        <f t="shared" si="71"/>
        <v>0</v>
      </c>
      <c r="K301" s="38">
        <f t="shared" si="72"/>
        <v>0</v>
      </c>
      <c r="L301" s="38">
        <f t="shared" si="73"/>
        <v>0</v>
      </c>
      <c r="M301" s="38">
        <f t="shared" ca="1" si="74"/>
        <v>0.57416181746105555</v>
      </c>
      <c r="N301" s="38">
        <f t="shared" ca="1" si="75"/>
        <v>0</v>
      </c>
      <c r="O301" s="95">
        <f t="shared" ca="1" si="76"/>
        <v>0</v>
      </c>
      <c r="P301" s="38">
        <f t="shared" ca="1" si="77"/>
        <v>0</v>
      </c>
      <c r="Q301" s="38">
        <f t="shared" ca="1" si="78"/>
        <v>0</v>
      </c>
      <c r="R301" s="28">
        <f t="shared" ca="1" si="79"/>
        <v>-0.57416181746105555</v>
      </c>
    </row>
    <row r="302" spans="1:18">
      <c r="A302" s="89"/>
      <c r="B302" s="89"/>
      <c r="C302" s="89"/>
      <c r="D302" s="90">
        <f t="shared" si="65"/>
        <v>0</v>
      </c>
      <c r="E302" s="90">
        <f t="shared" si="66"/>
        <v>0</v>
      </c>
      <c r="F302" s="38">
        <f t="shared" si="67"/>
        <v>0</v>
      </c>
      <c r="G302" s="38">
        <f t="shared" si="68"/>
        <v>0</v>
      </c>
      <c r="H302" s="38">
        <f t="shared" si="69"/>
        <v>0</v>
      </c>
      <c r="I302" s="38">
        <f t="shared" si="70"/>
        <v>0</v>
      </c>
      <c r="J302" s="38">
        <f t="shared" si="71"/>
        <v>0</v>
      </c>
      <c r="K302" s="38">
        <f t="shared" si="72"/>
        <v>0</v>
      </c>
      <c r="L302" s="38">
        <f t="shared" si="73"/>
        <v>0</v>
      </c>
      <c r="M302" s="38">
        <f t="shared" ca="1" si="74"/>
        <v>0.57416181746105555</v>
      </c>
      <c r="N302" s="38">
        <f t="shared" ca="1" si="75"/>
        <v>0</v>
      </c>
      <c r="O302" s="95">
        <f t="shared" ca="1" si="76"/>
        <v>0</v>
      </c>
      <c r="P302" s="38">
        <f t="shared" ca="1" si="77"/>
        <v>0</v>
      </c>
      <c r="Q302" s="38">
        <f t="shared" ca="1" si="78"/>
        <v>0</v>
      </c>
      <c r="R302" s="28">
        <f t="shared" ca="1" si="79"/>
        <v>-0.57416181746105555</v>
      </c>
    </row>
    <row r="303" spans="1:18">
      <c r="A303" s="89"/>
      <c r="B303" s="89"/>
      <c r="C303" s="89"/>
      <c r="D303" s="90">
        <f t="shared" si="65"/>
        <v>0</v>
      </c>
      <c r="E303" s="90">
        <f t="shared" si="66"/>
        <v>0</v>
      </c>
      <c r="F303" s="38">
        <f t="shared" si="67"/>
        <v>0</v>
      </c>
      <c r="G303" s="38">
        <f t="shared" si="68"/>
        <v>0</v>
      </c>
      <c r="H303" s="38">
        <f t="shared" si="69"/>
        <v>0</v>
      </c>
      <c r="I303" s="38">
        <f t="shared" si="70"/>
        <v>0</v>
      </c>
      <c r="J303" s="38">
        <f t="shared" si="71"/>
        <v>0</v>
      </c>
      <c r="K303" s="38">
        <f t="shared" si="72"/>
        <v>0</v>
      </c>
      <c r="L303" s="38">
        <f t="shared" si="73"/>
        <v>0</v>
      </c>
      <c r="M303" s="38">
        <f t="shared" ca="1" si="74"/>
        <v>0.57416181746105555</v>
      </c>
      <c r="N303" s="38">
        <f t="shared" ca="1" si="75"/>
        <v>0</v>
      </c>
      <c r="O303" s="95">
        <f t="shared" ca="1" si="76"/>
        <v>0</v>
      </c>
      <c r="P303" s="38">
        <f t="shared" ca="1" si="77"/>
        <v>0</v>
      </c>
      <c r="Q303" s="38">
        <f t="shared" ca="1" si="78"/>
        <v>0</v>
      </c>
      <c r="R303" s="28">
        <f t="shared" ca="1" si="79"/>
        <v>-0.57416181746105555</v>
      </c>
    </row>
    <row r="304" spans="1:18">
      <c r="A304" s="89"/>
      <c r="B304" s="89"/>
      <c r="C304" s="89"/>
      <c r="D304" s="90">
        <f t="shared" si="65"/>
        <v>0</v>
      </c>
      <c r="E304" s="90">
        <f t="shared" si="66"/>
        <v>0</v>
      </c>
      <c r="F304" s="38">
        <f t="shared" si="67"/>
        <v>0</v>
      </c>
      <c r="G304" s="38">
        <f t="shared" si="68"/>
        <v>0</v>
      </c>
      <c r="H304" s="38">
        <f t="shared" si="69"/>
        <v>0</v>
      </c>
      <c r="I304" s="38">
        <f t="shared" si="70"/>
        <v>0</v>
      </c>
      <c r="J304" s="38">
        <f t="shared" si="71"/>
        <v>0</v>
      </c>
      <c r="K304" s="38">
        <f t="shared" si="72"/>
        <v>0</v>
      </c>
      <c r="L304" s="38">
        <f t="shared" si="73"/>
        <v>0</v>
      </c>
      <c r="M304" s="38">
        <f t="shared" ca="1" si="74"/>
        <v>0.57416181746105555</v>
      </c>
      <c r="N304" s="38">
        <f t="shared" ca="1" si="75"/>
        <v>0</v>
      </c>
      <c r="O304" s="95">
        <f t="shared" ca="1" si="76"/>
        <v>0</v>
      </c>
      <c r="P304" s="38">
        <f t="shared" ca="1" si="77"/>
        <v>0</v>
      </c>
      <c r="Q304" s="38">
        <f t="shared" ca="1" si="78"/>
        <v>0</v>
      </c>
      <c r="R304" s="28">
        <f t="shared" ca="1" si="79"/>
        <v>-0.57416181746105555</v>
      </c>
    </row>
    <row r="305" spans="1:18">
      <c r="A305" s="89"/>
      <c r="B305" s="89"/>
      <c r="C305" s="89"/>
      <c r="D305" s="90">
        <f t="shared" si="65"/>
        <v>0</v>
      </c>
      <c r="E305" s="90">
        <f t="shared" si="66"/>
        <v>0</v>
      </c>
      <c r="F305" s="38">
        <f t="shared" si="67"/>
        <v>0</v>
      </c>
      <c r="G305" s="38">
        <f t="shared" si="68"/>
        <v>0</v>
      </c>
      <c r="H305" s="38">
        <f t="shared" si="69"/>
        <v>0</v>
      </c>
      <c r="I305" s="38">
        <f t="shared" si="70"/>
        <v>0</v>
      </c>
      <c r="J305" s="38">
        <f t="shared" si="71"/>
        <v>0</v>
      </c>
      <c r="K305" s="38">
        <f t="shared" si="72"/>
        <v>0</v>
      </c>
      <c r="L305" s="38">
        <f t="shared" si="73"/>
        <v>0</v>
      </c>
      <c r="M305" s="38">
        <f t="shared" ca="1" si="74"/>
        <v>0.57416181746105555</v>
      </c>
      <c r="N305" s="38">
        <f t="shared" ca="1" si="75"/>
        <v>0</v>
      </c>
      <c r="O305" s="95">
        <f t="shared" ca="1" si="76"/>
        <v>0</v>
      </c>
      <c r="P305" s="38">
        <f t="shared" ca="1" si="77"/>
        <v>0</v>
      </c>
      <c r="Q305" s="38">
        <f t="shared" ca="1" si="78"/>
        <v>0</v>
      </c>
      <c r="R305" s="28">
        <f t="shared" ca="1" si="79"/>
        <v>-0.57416181746105555</v>
      </c>
    </row>
    <row r="306" spans="1:18">
      <c r="A306" s="89"/>
      <c r="B306" s="89"/>
      <c r="C306" s="89"/>
      <c r="D306" s="90">
        <f t="shared" si="65"/>
        <v>0</v>
      </c>
      <c r="E306" s="90">
        <f t="shared" si="66"/>
        <v>0</v>
      </c>
      <c r="F306" s="38">
        <f t="shared" si="67"/>
        <v>0</v>
      </c>
      <c r="G306" s="38">
        <f t="shared" si="68"/>
        <v>0</v>
      </c>
      <c r="H306" s="38">
        <f t="shared" si="69"/>
        <v>0</v>
      </c>
      <c r="I306" s="38">
        <f t="shared" si="70"/>
        <v>0</v>
      </c>
      <c r="J306" s="38">
        <f t="shared" si="71"/>
        <v>0</v>
      </c>
      <c r="K306" s="38">
        <f t="shared" si="72"/>
        <v>0</v>
      </c>
      <c r="L306" s="38">
        <f t="shared" si="73"/>
        <v>0</v>
      </c>
      <c r="M306" s="38">
        <f t="shared" ca="1" si="74"/>
        <v>0.57416181746105555</v>
      </c>
      <c r="N306" s="38">
        <f t="shared" ca="1" si="75"/>
        <v>0</v>
      </c>
      <c r="O306" s="95">
        <f t="shared" ca="1" si="76"/>
        <v>0</v>
      </c>
      <c r="P306" s="38">
        <f t="shared" ca="1" si="77"/>
        <v>0</v>
      </c>
      <c r="Q306" s="38">
        <f t="shared" ca="1" si="78"/>
        <v>0</v>
      </c>
      <c r="R306" s="28">
        <f t="shared" ca="1" si="79"/>
        <v>-0.57416181746105555</v>
      </c>
    </row>
    <row r="307" spans="1:18">
      <c r="A307" s="89"/>
      <c r="B307" s="89"/>
      <c r="C307" s="89"/>
      <c r="D307" s="90">
        <f t="shared" si="65"/>
        <v>0</v>
      </c>
      <c r="E307" s="90">
        <f t="shared" si="66"/>
        <v>0</v>
      </c>
      <c r="F307" s="38">
        <f t="shared" si="67"/>
        <v>0</v>
      </c>
      <c r="G307" s="38">
        <f t="shared" si="68"/>
        <v>0</v>
      </c>
      <c r="H307" s="38">
        <f t="shared" si="69"/>
        <v>0</v>
      </c>
      <c r="I307" s="38">
        <f t="shared" si="70"/>
        <v>0</v>
      </c>
      <c r="J307" s="38">
        <f t="shared" si="71"/>
        <v>0</v>
      </c>
      <c r="K307" s="38">
        <f t="shared" si="72"/>
        <v>0</v>
      </c>
      <c r="L307" s="38">
        <f t="shared" si="73"/>
        <v>0</v>
      </c>
      <c r="M307" s="38">
        <f t="shared" ca="1" si="74"/>
        <v>0.57416181746105555</v>
      </c>
      <c r="N307" s="38">
        <f t="shared" ca="1" si="75"/>
        <v>0</v>
      </c>
      <c r="O307" s="95">
        <f t="shared" ca="1" si="76"/>
        <v>0</v>
      </c>
      <c r="P307" s="38">
        <f t="shared" ca="1" si="77"/>
        <v>0</v>
      </c>
      <c r="Q307" s="38">
        <f t="shared" ca="1" si="78"/>
        <v>0</v>
      </c>
      <c r="R307" s="28">
        <f t="shared" ca="1" si="79"/>
        <v>-0.57416181746105555</v>
      </c>
    </row>
    <row r="308" spans="1:18">
      <c r="A308" s="89"/>
      <c r="B308" s="89"/>
      <c r="C308" s="89"/>
      <c r="D308" s="90">
        <f t="shared" si="65"/>
        <v>0</v>
      </c>
      <c r="E308" s="90">
        <f t="shared" si="66"/>
        <v>0</v>
      </c>
      <c r="F308" s="38">
        <f t="shared" si="67"/>
        <v>0</v>
      </c>
      <c r="G308" s="38">
        <f t="shared" si="68"/>
        <v>0</v>
      </c>
      <c r="H308" s="38">
        <f t="shared" si="69"/>
        <v>0</v>
      </c>
      <c r="I308" s="38">
        <f t="shared" si="70"/>
        <v>0</v>
      </c>
      <c r="J308" s="38">
        <f t="shared" si="71"/>
        <v>0</v>
      </c>
      <c r="K308" s="38">
        <f t="shared" si="72"/>
        <v>0</v>
      </c>
      <c r="L308" s="38">
        <f t="shared" si="73"/>
        <v>0</v>
      </c>
      <c r="M308" s="38">
        <f t="shared" ca="1" si="74"/>
        <v>0.57416181746105555</v>
      </c>
      <c r="N308" s="38">
        <f t="shared" ca="1" si="75"/>
        <v>0</v>
      </c>
      <c r="O308" s="95">
        <f t="shared" ca="1" si="76"/>
        <v>0</v>
      </c>
      <c r="P308" s="38">
        <f t="shared" ca="1" si="77"/>
        <v>0</v>
      </c>
      <c r="Q308" s="38">
        <f t="shared" ca="1" si="78"/>
        <v>0</v>
      </c>
      <c r="R308" s="28">
        <f t="shared" ca="1" si="79"/>
        <v>-0.57416181746105555</v>
      </c>
    </row>
    <row r="309" spans="1:18">
      <c r="A309" s="89"/>
      <c r="B309" s="89"/>
      <c r="C309" s="89"/>
      <c r="D309" s="90">
        <f t="shared" si="65"/>
        <v>0</v>
      </c>
      <c r="E309" s="90">
        <f t="shared" si="66"/>
        <v>0</v>
      </c>
      <c r="F309" s="38">
        <f t="shared" si="67"/>
        <v>0</v>
      </c>
      <c r="G309" s="38">
        <f t="shared" si="68"/>
        <v>0</v>
      </c>
      <c r="H309" s="38">
        <f t="shared" si="69"/>
        <v>0</v>
      </c>
      <c r="I309" s="38">
        <f t="shared" si="70"/>
        <v>0</v>
      </c>
      <c r="J309" s="38">
        <f t="shared" si="71"/>
        <v>0</v>
      </c>
      <c r="K309" s="38">
        <f t="shared" si="72"/>
        <v>0</v>
      </c>
      <c r="L309" s="38">
        <f t="shared" si="73"/>
        <v>0</v>
      </c>
      <c r="M309" s="38">
        <f t="shared" ca="1" si="74"/>
        <v>0.57416181746105555</v>
      </c>
      <c r="N309" s="38">
        <f t="shared" ca="1" si="75"/>
        <v>0</v>
      </c>
      <c r="O309" s="95">
        <f t="shared" ca="1" si="76"/>
        <v>0</v>
      </c>
      <c r="P309" s="38">
        <f t="shared" ca="1" si="77"/>
        <v>0</v>
      </c>
      <c r="Q309" s="38">
        <f t="shared" ca="1" si="78"/>
        <v>0</v>
      </c>
      <c r="R309" s="28">
        <f t="shared" ca="1" si="79"/>
        <v>-0.57416181746105555</v>
      </c>
    </row>
    <row r="310" spans="1:18">
      <c r="A310" s="89"/>
      <c r="B310" s="89"/>
      <c r="C310" s="89"/>
      <c r="D310" s="90">
        <f t="shared" si="65"/>
        <v>0</v>
      </c>
      <c r="E310" s="90">
        <f t="shared" si="66"/>
        <v>0</v>
      </c>
      <c r="F310" s="38">
        <f t="shared" si="67"/>
        <v>0</v>
      </c>
      <c r="G310" s="38">
        <f t="shared" si="68"/>
        <v>0</v>
      </c>
      <c r="H310" s="38">
        <f t="shared" si="69"/>
        <v>0</v>
      </c>
      <c r="I310" s="38">
        <f t="shared" si="70"/>
        <v>0</v>
      </c>
      <c r="J310" s="38">
        <f t="shared" si="71"/>
        <v>0</v>
      </c>
      <c r="K310" s="38">
        <f t="shared" si="72"/>
        <v>0</v>
      </c>
      <c r="L310" s="38">
        <f t="shared" si="73"/>
        <v>0</v>
      </c>
      <c r="M310" s="38">
        <f t="shared" ca="1" si="74"/>
        <v>0.57416181746105555</v>
      </c>
      <c r="N310" s="38">
        <f t="shared" ca="1" si="75"/>
        <v>0</v>
      </c>
      <c r="O310" s="95">
        <f t="shared" ca="1" si="76"/>
        <v>0</v>
      </c>
      <c r="P310" s="38">
        <f t="shared" ca="1" si="77"/>
        <v>0</v>
      </c>
      <c r="Q310" s="38">
        <f t="shared" ca="1" si="78"/>
        <v>0</v>
      </c>
      <c r="R310" s="28">
        <f t="shared" ca="1" si="79"/>
        <v>-0.57416181746105555</v>
      </c>
    </row>
    <row r="311" spans="1:18">
      <c r="A311" s="89"/>
      <c r="B311" s="89"/>
      <c r="C311" s="89"/>
      <c r="D311" s="90">
        <f t="shared" si="65"/>
        <v>0</v>
      </c>
      <c r="E311" s="90">
        <f t="shared" si="66"/>
        <v>0</v>
      </c>
      <c r="F311" s="38">
        <f t="shared" si="67"/>
        <v>0</v>
      </c>
      <c r="G311" s="38">
        <f t="shared" si="68"/>
        <v>0</v>
      </c>
      <c r="H311" s="38">
        <f t="shared" si="69"/>
        <v>0</v>
      </c>
      <c r="I311" s="38">
        <f t="shared" si="70"/>
        <v>0</v>
      </c>
      <c r="J311" s="38">
        <f t="shared" si="71"/>
        <v>0</v>
      </c>
      <c r="K311" s="38">
        <f t="shared" si="72"/>
        <v>0</v>
      </c>
      <c r="L311" s="38">
        <f t="shared" si="73"/>
        <v>0</v>
      </c>
      <c r="M311" s="38">
        <f t="shared" ca="1" si="74"/>
        <v>0.57416181746105555</v>
      </c>
      <c r="N311" s="38">
        <f t="shared" ca="1" si="75"/>
        <v>0</v>
      </c>
      <c r="O311" s="95">
        <f t="shared" ca="1" si="76"/>
        <v>0</v>
      </c>
      <c r="P311" s="38">
        <f t="shared" ca="1" si="77"/>
        <v>0</v>
      </c>
      <c r="Q311" s="38">
        <f t="shared" ca="1" si="78"/>
        <v>0</v>
      </c>
      <c r="R311" s="28">
        <f t="shared" ca="1" si="79"/>
        <v>-0.57416181746105555</v>
      </c>
    </row>
    <row r="312" spans="1:18">
      <c r="A312" s="89"/>
      <c r="B312" s="89"/>
      <c r="C312" s="89"/>
      <c r="D312" s="90">
        <f t="shared" si="65"/>
        <v>0</v>
      </c>
      <c r="E312" s="90">
        <f t="shared" si="66"/>
        <v>0</v>
      </c>
      <c r="F312" s="38">
        <f t="shared" si="67"/>
        <v>0</v>
      </c>
      <c r="G312" s="38">
        <f t="shared" si="68"/>
        <v>0</v>
      </c>
      <c r="H312" s="38">
        <f t="shared" si="69"/>
        <v>0</v>
      </c>
      <c r="I312" s="38">
        <f t="shared" si="70"/>
        <v>0</v>
      </c>
      <c r="J312" s="38">
        <f t="shared" si="71"/>
        <v>0</v>
      </c>
      <c r="K312" s="38">
        <f t="shared" si="72"/>
        <v>0</v>
      </c>
      <c r="L312" s="38">
        <f t="shared" si="73"/>
        <v>0</v>
      </c>
      <c r="M312" s="38">
        <f t="shared" ca="1" si="74"/>
        <v>0.57416181746105555</v>
      </c>
      <c r="N312" s="38">
        <f t="shared" ca="1" si="75"/>
        <v>0</v>
      </c>
      <c r="O312" s="95">
        <f t="shared" ca="1" si="76"/>
        <v>0</v>
      </c>
      <c r="P312" s="38">
        <f t="shared" ca="1" si="77"/>
        <v>0</v>
      </c>
      <c r="Q312" s="38">
        <f t="shared" ca="1" si="78"/>
        <v>0</v>
      </c>
      <c r="R312" s="28">
        <f t="shared" ca="1" si="79"/>
        <v>-0.57416181746105555</v>
      </c>
    </row>
    <row r="313" spans="1:18">
      <c r="A313" s="89"/>
      <c r="B313" s="89"/>
      <c r="C313" s="89"/>
      <c r="D313" s="90">
        <f t="shared" si="65"/>
        <v>0</v>
      </c>
      <c r="E313" s="90">
        <f t="shared" si="66"/>
        <v>0</v>
      </c>
      <c r="F313" s="38">
        <f t="shared" si="67"/>
        <v>0</v>
      </c>
      <c r="G313" s="38">
        <f t="shared" si="68"/>
        <v>0</v>
      </c>
      <c r="H313" s="38">
        <f t="shared" si="69"/>
        <v>0</v>
      </c>
      <c r="I313" s="38">
        <f t="shared" si="70"/>
        <v>0</v>
      </c>
      <c r="J313" s="38">
        <f t="shared" si="71"/>
        <v>0</v>
      </c>
      <c r="K313" s="38">
        <f t="shared" si="72"/>
        <v>0</v>
      </c>
      <c r="L313" s="38">
        <f t="shared" si="73"/>
        <v>0</v>
      </c>
      <c r="M313" s="38">
        <f t="shared" ca="1" si="74"/>
        <v>0.57416181746105555</v>
      </c>
      <c r="N313" s="38">
        <f t="shared" ca="1" si="75"/>
        <v>0</v>
      </c>
      <c r="O313" s="95">
        <f t="shared" ca="1" si="76"/>
        <v>0</v>
      </c>
      <c r="P313" s="38">
        <f t="shared" ca="1" si="77"/>
        <v>0</v>
      </c>
      <c r="Q313" s="38">
        <f t="shared" ca="1" si="78"/>
        <v>0</v>
      </c>
      <c r="R313" s="28">
        <f t="shared" ca="1" si="79"/>
        <v>-0.57416181746105555</v>
      </c>
    </row>
    <row r="314" spans="1:18">
      <c r="A314" s="89"/>
      <c r="B314" s="89"/>
      <c r="C314" s="89"/>
      <c r="D314" s="90">
        <f t="shared" si="65"/>
        <v>0</v>
      </c>
      <c r="E314" s="90">
        <f t="shared" si="66"/>
        <v>0</v>
      </c>
      <c r="F314" s="38">
        <f t="shared" si="67"/>
        <v>0</v>
      </c>
      <c r="G314" s="38">
        <f t="shared" si="68"/>
        <v>0</v>
      </c>
      <c r="H314" s="38">
        <f t="shared" si="69"/>
        <v>0</v>
      </c>
      <c r="I314" s="38">
        <f t="shared" si="70"/>
        <v>0</v>
      </c>
      <c r="J314" s="38">
        <f t="shared" si="71"/>
        <v>0</v>
      </c>
      <c r="K314" s="38">
        <f t="shared" si="72"/>
        <v>0</v>
      </c>
      <c r="L314" s="38">
        <f t="shared" si="73"/>
        <v>0</v>
      </c>
      <c r="M314" s="38">
        <f t="shared" ca="1" si="74"/>
        <v>0.57416181746105555</v>
      </c>
      <c r="N314" s="38">
        <f t="shared" ca="1" si="75"/>
        <v>0</v>
      </c>
      <c r="O314" s="95">
        <f t="shared" ca="1" si="76"/>
        <v>0</v>
      </c>
      <c r="P314" s="38">
        <f t="shared" ca="1" si="77"/>
        <v>0</v>
      </c>
      <c r="Q314" s="38">
        <f t="shared" ca="1" si="78"/>
        <v>0</v>
      </c>
      <c r="R314" s="28">
        <f t="shared" ca="1" si="79"/>
        <v>-0.57416181746105555</v>
      </c>
    </row>
    <row r="315" spans="1:18">
      <c r="A315" s="89"/>
      <c r="B315" s="89"/>
      <c r="C315" s="89"/>
      <c r="D315" s="90">
        <f t="shared" si="65"/>
        <v>0</v>
      </c>
      <c r="E315" s="90">
        <f t="shared" si="66"/>
        <v>0</v>
      </c>
      <c r="F315" s="38">
        <f t="shared" si="67"/>
        <v>0</v>
      </c>
      <c r="G315" s="38">
        <f t="shared" si="68"/>
        <v>0</v>
      </c>
      <c r="H315" s="38">
        <f t="shared" si="69"/>
        <v>0</v>
      </c>
      <c r="I315" s="38">
        <f t="shared" si="70"/>
        <v>0</v>
      </c>
      <c r="J315" s="38">
        <f t="shared" si="71"/>
        <v>0</v>
      </c>
      <c r="K315" s="38">
        <f t="shared" si="72"/>
        <v>0</v>
      </c>
      <c r="L315" s="38">
        <f t="shared" si="73"/>
        <v>0</v>
      </c>
      <c r="M315" s="38">
        <f t="shared" ca="1" si="74"/>
        <v>0.57416181746105555</v>
      </c>
      <c r="N315" s="38">
        <f t="shared" ca="1" si="75"/>
        <v>0</v>
      </c>
      <c r="O315" s="95">
        <f t="shared" ca="1" si="76"/>
        <v>0</v>
      </c>
      <c r="P315" s="38">
        <f t="shared" ca="1" si="77"/>
        <v>0</v>
      </c>
      <c r="Q315" s="38">
        <f t="shared" ca="1" si="78"/>
        <v>0</v>
      </c>
      <c r="R315" s="28">
        <f t="shared" ca="1" si="79"/>
        <v>-0.57416181746105555</v>
      </c>
    </row>
    <row r="316" spans="1:18">
      <c r="A316" s="89"/>
      <c r="B316" s="89"/>
      <c r="C316" s="89"/>
      <c r="D316" s="90">
        <f t="shared" si="65"/>
        <v>0</v>
      </c>
      <c r="E316" s="90">
        <f t="shared" si="66"/>
        <v>0</v>
      </c>
      <c r="F316" s="38">
        <f t="shared" si="67"/>
        <v>0</v>
      </c>
      <c r="G316" s="38">
        <f t="shared" si="68"/>
        <v>0</v>
      </c>
      <c r="H316" s="38">
        <f t="shared" si="69"/>
        <v>0</v>
      </c>
      <c r="I316" s="38">
        <f t="shared" si="70"/>
        <v>0</v>
      </c>
      <c r="J316" s="38">
        <f t="shared" si="71"/>
        <v>0</v>
      </c>
      <c r="K316" s="38">
        <f t="shared" si="72"/>
        <v>0</v>
      </c>
      <c r="L316" s="38">
        <f t="shared" si="73"/>
        <v>0</v>
      </c>
      <c r="M316" s="38">
        <f t="shared" ca="1" si="74"/>
        <v>0.57416181746105555</v>
      </c>
      <c r="N316" s="38">
        <f t="shared" ca="1" si="75"/>
        <v>0</v>
      </c>
      <c r="O316" s="95">
        <f t="shared" ca="1" si="76"/>
        <v>0</v>
      </c>
      <c r="P316" s="38">
        <f t="shared" ca="1" si="77"/>
        <v>0</v>
      </c>
      <c r="Q316" s="38">
        <f t="shared" ca="1" si="78"/>
        <v>0</v>
      </c>
      <c r="R316" s="28">
        <f t="shared" ca="1" si="79"/>
        <v>-0.57416181746105555</v>
      </c>
    </row>
    <row r="317" spans="1:18">
      <c r="A317" s="89"/>
      <c r="B317" s="89"/>
      <c r="C317" s="89"/>
      <c r="D317" s="90">
        <f t="shared" si="65"/>
        <v>0</v>
      </c>
      <c r="E317" s="90">
        <f t="shared" si="66"/>
        <v>0</v>
      </c>
      <c r="F317" s="38">
        <f t="shared" si="67"/>
        <v>0</v>
      </c>
      <c r="G317" s="38">
        <f t="shared" si="68"/>
        <v>0</v>
      </c>
      <c r="H317" s="38">
        <f t="shared" si="69"/>
        <v>0</v>
      </c>
      <c r="I317" s="38">
        <f t="shared" si="70"/>
        <v>0</v>
      </c>
      <c r="J317" s="38">
        <f t="shared" si="71"/>
        <v>0</v>
      </c>
      <c r="K317" s="38">
        <f t="shared" si="72"/>
        <v>0</v>
      </c>
      <c r="L317" s="38">
        <f t="shared" si="73"/>
        <v>0</v>
      </c>
      <c r="M317" s="38">
        <f t="shared" ca="1" si="74"/>
        <v>0.57416181746105555</v>
      </c>
      <c r="N317" s="38">
        <f t="shared" ca="1" si="75"/>
        <v>0</v>
      </c>
      <c r="O317" s="95">
        <f t="shared" ca="1" si="76"/>
        <v>0</v>
      </c>
      <c r="P317" s="38">
        <f t="shared" ca="1" si="77"/>
        <v>0</v>
      </c>
      <c r="Q317" s="38">
        <f t="shared" ca="1" si="78"/>
        <v>0</v>
      </c>
      <c r="R317" s="28">
        <f t="shared" ca="1" si="79"/>
        <v>-0.57416181746105555</v>
      </c>
    </row>
    <row r="318" spans="1:18">
      <c r="A318" s="89"/>
      <c r="B318" s="89"/>
      <c r="C318" s="89"/>
      <c r="D318" s="90">
        <f t="shared" si="65"/>
        <v>0</v>
      </c>
      <c r="E318" s="90">
        <f t="shared" si="66"/>
        <v>0</v>
      </c>
      <c r="F318" s="38">
        <f t="shared" si="67"/>
        <v>0</v>
      </c>
      <c r="G318" s="38">
        <f t="shared" si="68"/>
        <v>0</v>
      </c>
      <c r="H318" s="38">
        <f t="shared" si="69"/>
        <v>0</v>
      </c>
      <c r="I318" s="38">
        <f t="shared" si="70"/>
        <v>0</v>
      </c>
      <c r="J318" s="38">
        <f t="shared" si="71"/>
        <v>0</v>
      </c>
      <c r="K318" s="38">
        <f t="shared" si="72"/>
        <v>0</v>
      </c>
      <c r="L318" s="38">
        <f t="shared" si="73"/>
        <v>0</v>
      </c>
      <c r="M318" s="38">
        <f t="shared" ca="1" si="74"/>
        <v>0.57416181746105555</v>
      </c>
      <c r="N318" s="38">
        <f t="shared" ca="1" si="75"/>
        <v>0</v>
      </c>
      <c r="O318" s="95">
        <f t="shared" ca="1" si="76"/>
        <v>0</v>
      </c>
      <c r="P318" s="38">
        <f t="shared" ca="1" si="77"/>
        <v>0</v>
      </c>
      <c r="Q318" s="38">
        <f t="shared" ca="1" si="78"/>
        <v>0</v>
      </c>
      <c r="R318" s="28">
        <f t="shared" ca="1" si="79"/>
        <v>-0.57416181746105555</v>
      </c>
    </row>
    <row r="319" spans="1:18">
      <c r="A319" s="89"/>
      <c r="B319" s="89"/>
      <c r="C319" s="89"/>
      <c r="D319" s="90">
        <f t="shared" si="65"/>
        <v>0</v>
      </c>
      <c r="E319" s="90">
        <f t="shared" si="66"/>
        <v>0</v>
      </c>
      <c r="F319" s="38">
        <f t="shared" si="67"/>
        <v>0</v>
      </c>
      <c r="G319" s="38">
        <f t="shared" si="68"/>
        <v>0</v>
      </c>
      <c r="H319" s="38">
        <f t="shared" si="69"/>
        <v>0</v>
      </c>
      <c r="I319" s="38">
        <f t="shared" si="70"/>
        <v>0</v>
      </c>
      <c r="J319" s="38">
        <f t="shared" si="71"/>
        <v>0</v>
      </c>
      <c r="K319" s="38">
        <f t="shared" si="72"/>
        <v>0</v>
      </c>
      <c r="L319" s="38">
        <f t="shared" si="73"/>
        <v>0</v>
      </c>
      <c r="M319" s="38">
        <f t="shared" ca="1" si="74"/>
        <v>0.57416181746105555</v>
      </c>
      <c r="N319" s="38">
        <f t="shared" ca="1" si="75"/>
        <v>0</v>
      </c>
      <c r="O319" s="95">
        <f t="shared" ca="1" si="76"/>
        <v>0</v>
      </c>
      <c r="P319" s="38">
        <f t="shared" ca="1" si="77"/>
        <v>0</v>
      </c>
      <c r="Q319" s="38">
        <f t="shared" ca="1" si="78"/>
        <v>0</v>
      </c>
      <c r="R319" s="28">
        <f t="shared" ca="1" si="79"/>
        <v>-0.57416181746105555</v>
      </c>
    </row>
    <row r="320" spans="1:18">
      <c r="A320" s="89"/>
      <c r="B320" s="89"/>
      <c r="C320" s="89"/>
      <c r="D320" s="90">
        <f t="shared" si="65"/>
        <v>0</v>
      </c>
      <c r="E320" s="90">
        <f t="shared" si="66"/>
        <v>0</v>
      </c>
      <c r="F320" s="38">
        <f t="shared" si="67"/>
        <v>0</v>
      </c>
      <c r="G320" s="38">
        <f t="shared" si="68"/>
        <v>0</v>
      </c>
      <c r="H320" s="38">
        <f t="shared" si="69"/>
        <v>0</v>
      </c>
      <c r="I320" s="38">
        <f t="shared" si="70"/>
        <v>0</v>
      </c>
      <c r="J320" s="38">
        <f t="shared" si="71"/>
        <v>0</v>
      </c>
      <c r="K320" s="38">
        <f t="shared" si="72"/>
        <v>0</v>
      </c>
      <c r="L320" s="38">
        <f t="shared" si="73"/>
        <v>0</v>
      </c>
      <c r="M320" s="38">
        <f t="shared" ca="1" si="74"/>
        <v>0.57416181746105555</v>
      </c>
      <c r="N320" s="38">
        <f t="shared" ca="1" si="75"/>
        <v>0</v>
      </c>
      <c r="O320" s="95">
        <f t="shared" ca="1" si="76"/>
        <v>0</v>
      </c>
      <c r="P320" s="38">
        <f t="shared" ca="1" si="77"/>
        <v>0</v>
      </c>
      <c r="Q320" s="38">
        <f t="shared" ca="1" si="78"/>
        <v>0</v>
      </c>
      <c r="R320" s="28">
        <f t="shared" ca="1" si="79"/>
        <v>-0.57416181746105555</v>
      </c>
    </row>
    <row r="321" spans="1:18">
      <c r="A321" s="89"/>
      <c r="B321" s="89"/>
      <c r="C321" s="89"/>
      <c r="D321" s="90">
        <f t="shared" si="65"/>
        <v>0</v>
      </c>
      <c r="E321" s="90">
        <f t="shared" si="66"/>
        <v>0</v>
      </c>
      <c r="F321" s="38">
        <f t="shared" si="67"/>
        <v>0</v>
      </c>
      <c r="G321" s="38">
        <f t="shared" si="68"/>
        <v>0</v>
      </c>
      <c r="H321" s="38">
        <f t="shared" si="69"/>
        <v>0</v>
      </c>
      <c r="I321" s="38">
        <f t="shared" si="70"/>
        <v>0</v>
      </c>
      <c r="J321" s="38">
        <f t="shared" si="71"/>
        <v>0</v>
      </c>
      <c r="K321" s="38">
        <f t="shared" si="72"/>
        <v>0</v>
      </c>
      <c r="L321" s="38">
        <f t="shared" si="73"/>
        <v>0</v>
      </c>
      <c r="M321" s="38">
        <f t="shared" ca="1" si="74"/>
        <v>0.57416181746105555</v>
      </c>
      <c r="N321" s="38">
        <f t="shared" ca="1" si="75"/>
        <v>0</v>
      </c>
      <c r="O321" s="95">
        <f t="shared" ca="1" si="76"/>
        <v>0</v>
      </c>
      <c r="P321" s="38">
        <f t="shared" ca="1" si="77"/>
        <v>0</v>
      </c>
      <c r="Q321" s="38">
        <f t="shared" ca="1" si="78"/>
        <v>0</v>
      </c>
      <c r="R321" s="28">
        <f t="shared" ca="1" si="79"/>
        <v>-0.57416181746105555</v>
      </c>
    </row>
    <row r="322" spans="1:18">
      <c r="A322" s="89"/>
      <c r="B322" s="89"/>
      <c r="C322" s="89"/>
      <c r="D322" s="90">
        <f t="shared" si="65"/>
        <v>0</v>
      </c>
      <c r="E322" s="90">
        <f t="shared" si="66"/>
        <v>0</v>
      </c>
      <c r="F322" s="38">
        <f t="shared" si="67"/>
        <v>0</v>
      </c>
      <c r="G322" s="38">
        <f t="shared" si="68"/>
        <v>0</v>
      </c>
      <c r="H322" s="38">
        <f t="shared" si="69"/>
        <v>0</v>
      </c>
      <c r="I322" s="38">
        <f t="shared" si="70"/>
        <v>0</v>
      </c>
      <c r="J322" s="38">
        <f t="shared" si="71"/>
        <v>0</v>
      </c>
      <c r="K322" s="38">
        <f t="shared" si="72"/>
        <v>0</v>
      </c>
      <c r="L322" s="38">
        <f t="shared" si="73"/>
        <v>0</v>
      </c>
      <c r="M322" s="38">
        <f t="shared" ca="1" si="74"/>
        <v>0.57416181746105555</v>
      </c>
      <c r="N322" s="38">
        <f t="shared" ca="1" si="75"/>
        <v>0</v>
      </c>
      <c r="O322" s="95">
        <f t="shared" ca="1" si="76"/>
        <v>0</v>
      </c>
      <c r="P322" s="38">
        <f t="shared" ca="1" si="77"/>
        <v>0</v>
      </c>
      <c r="Q322" s="38">
        <f t="shared" ca="1" si="78"/>
        <v>0</v>
      </c>
      <c r="R322" s="28">
        <f t="shared" ca="1" si="79"/>
        <v>-0.57416181746105555</v>
      </c>
    </row>
    <row r="323" spans="1:18">
      <c r="A323" s="89"/>
      <c r="B323" s="89"/>
      <c r="C323" s="89"/>
      <c r="D323" s="90">
        <f t="shared" si="65"/>
        <v>0</v>
      </c>
      <c r="E323" s="90">
        <f t="shared" si="66"/>
        <v>0</v>
      </c>
      <c r="F323" s="38">
        <f t="shared" si="67"/>
        <v>0</v>
      </c>
      <c r="G323" s="38">
        <f t="shared" si="68"/>
        <v>0</v>
      </c>
      <c r="H323" s="38">
        <f t="shared" si="69"/>
        <v>0</v>
      </c>
      <c r="I323" s="38">
        <f t="shared" si="70"/>
        <v>0</v>
      </c>
      <c r="J323" s="38">
        <f t="shared" si="71"/>
        <v>0</v>
      </c>
      <c r="K323" s="38">
        <f t="shared" si="72"/>
        <v>0</v>
      </c>
      <c r="L323" s="38">
        <f t="shared" si="73"/>
        <v>0</v>
      </c>
      <c r="M323" s="38">
        <f t="shared" ca="1" si="74"/>
        <v>0.57416181746105555</v>
      </c>
      <c r="N323" s="38">
        <f t="shared" ca="1" si="75"/>
        <v>0</v>
      </c>
      <c r="O323" s="95">
        <f t="shared" ca="1" si="76"/>
        <v>0</v>
      </c>
      <c r="P323" s="38">
        <f t="shared" ca="1" si="77"/>
        <v>0</v>
      </c>
      <c r="Q323" s="38">
        <f t="shared" ca="1" si="78"/>
        <v>0</v>
      </c>
      <c r="R323" s="28">
        <f t="shared" ca="1" si="79"/>
        <v>-0.57416181746105555</v>
      </c>
    </row>
    <row r="324" spans="1:18">
      <c r="A324" s="89"/>
      <c r="B324" s="89"/>
      <c r="C324" s="89"/>
      <c r="D324" s="90">
        <f t="shared" si="65"/>
        <v>0</v>
      </c>
      <c r="E324" s="90">
        <f t="shared" si="66"/>
        <v>0</v>
      </c>
      <c r="F324" s="38">
        <f t="shared" si="67"/>
        <v>0</v>
      </c>
      <c r="G324" s="38">
        <f t="shared" si="68"/>
        <v>0</v>
      </c>
      <c r="H324" s="38">
        <f t="shared" si="69"/>
        <v>0</v>
      </c>
      <c r="I324" s="38">
        <f t="shared" si="70"/>
        <v>0</v>
      </c>
      <c r="J324" s="38">
        <f t="shared" si="71"/>
        <v>0</v>
      </c>
      <c r="K324" s="38">
        <f t="shared" si="72"/>
        <v>0</v>
      </c>
      <c r="L324" s="38">
        <f t="shared" si="73"/>
        <v>0</v>
      </c>
      <c r="M324" s="38">
        <f t="shared" ca="1" si="74"/>
        <v>0.57416181746105555</v>
      </c>
      <c r="N324" s="38">
        <f t="shared" ca="1" si="75"/>
        <v>0</v>
      </c>
      <c r="O324" s="95">
        <f t="shared" ca="1" si="76"/>
        <v>0</v>
      </c>
      <c r="P324" s="38">
        <f t="shared" ca="1" si="77"/>
        <v>0</v>
      </c>
      <c r="Q324" s="38">
        <f t="shared" ca="1" si="78"/>
        <v>0</v>
      </c>
      <c r="R324" s="28">
        <f t="shared" ca="1" si="79"/>
        <v>-0.57416181746105555</v>
      </c>
    </row>
    <row r="325" spans="1:18">
      <c r="A325" s="89"/>
      <c r="B325" s="89"/>
      <c r="C325" s="89"/>
      <c r="D325" s="90">
        <f t="shared" si="65"/>
        <v>0</v>
      </c>
      <c r="E325" s="90">
        <f t="shared" si="66"/>
        <v>0</v>
      </c>
      <c r="F325" s="38">
        <f t="shared" si="67"/>
        <v>0</v>
      </c>
      <c r="G325" s="38">
        <f t="shared" si="68"/>
        <v>0</v>
      </c>
      <c r="H325" s="38">
        <f t="shared" si="69"/>
        <v>0</v>
      </c>
      <c r="I325" s="38">
        <f t="shared" si="70"/>
        <v>0</v>
      </c>
      <c r="J325" s="38">
        <f t="shared" si="71"/>
        <v>0</v>
      </c>
      <c r="K325" s="38">
        <f t="shared" si="72"/>
        <v>0</v>
      </c>
      <c r="L325" s="38">
        <f t="shared" si="73"/>
        <v>0</v>
      </c>
      <c r="M325" s="38">
        <f t="shared" ca="1" si="74"/>
        <v>0.57416181746105555</v>
      </c>
      <c r="N325" s="38">
        <f t="shared" ca="1" si="75"/>
        <v>0</v>
      </c>
      <c r="O325" s="95">
        <f t="shared" ca="1" si="76"/>
        <v>0</v>
      </c>
      <c r="P325" s="38">
        <f t="shared" ca="1" si="77"/>
        <v>0</v>
      </c>
      <c r="Q325" s="38">
        <f t="shared" ca="1" si="78"/>
        <v>0</v>
      </c>
      <c r="R325" s="28">
        <f t="shared" ca="1" si="79"/>
        <v>-0.57416181746105555</v>
      </c>
    </row>
    <row r="326" spans="1:18">
      <c r="A326" s="89"/>
      <c r="B326" s="89"/>
      <c r="C326" s="89"/>
      <c r="D326" s="90">
        <f t="shared" si="65"/>
        <v>0</v>
      </c>
      <c r="E326" s="90">
        <f t="shared" si="66"/>
        <v>0</v>
      </c>
      <c r="F326" s="38">
        <f t="shared" si="67"/>
        <v>0</v>
      </c>
      <c r="G326" s="38">
        <f t="shared" si="68"/>
        <v>0</v>
      </c>
      <c r="H326" s="38">
        <f t="shared" si="69"/>
        <v>0</v>
      </c>
      <c r="I326" s="38">
        <f t="shared" si="70"/>
        <v>0</v>
      </c>
      <c r="J326" s="38">
        <f t="shared" si="71"/>
        <v>0</v>
      </c>
      <c r="K326" s="38">
        <f t="shared" si="72"/>
        <v>0</v>
      </c>
      <c r="L326" s="38">
        <f t="shared" si="73"/>
        <v>0</v>
      </c>
      <c r="M326" s="38">
        <f t="shared" ca="1" si="74"/>
        <v>0.57416181746105555</v>
      </c>
      <c r="N326" s="38">
        <f t="shared" ca="1" si="75"/>
        <v>0</v>
      </c>
      <c r="O326" s="95">
        <f t="shared" ca="1" si="76"/>
        <v>0</v>
      </c>
      <c r="P326" s="38">
        <f t="shared" ca="1" si="77"/>
        <v>0</v>
      </c>
      <c r="Q326" s="38">
        <f t="shared" ca="1" si="78"/>
        <v>0</v>
      </c>
      <c r="R326" s="28">
        <f t="shared" ca="1" si="79"/>
        <v>-0.57416181746105555</v>
      </c>
    </row>
    <row r="327" spans="1:18">
      <c r="A327" s="89"/>
      <c r="B327" s="89"/>
      <c r="C327" s="89"/>
      <c r="D327" s="90">
        <f t="shared" si="65"/>
        <v>0</v>
      </c>
      <c r="E327" s="90">
        <f t="shared" si="66"/>
        <v>0</v>
      </c>
      <c r="F327" s="38">
        <f t="shared" si="67"/>
        <v>0</v>
      </c>
      <c r="G327" s="38">
        <f t="shared" si="68"/>
        <v>0</v>
      </c>
      <c r="H327" s="38">
        <f t="shared" si="69"/>
        <v>0</v>
      </c>
      <c r="I327" s="38">
        <f t="shared" si="70"/>
        <v>0</v>
      </c>
      <c r="J327" s="38">
        <f t="shared" si="71"/>
        <v>0</v>
      </c>
      <c r="K327" s="38">
        <f t="shared" si="72"/>
        <v>0</v>
      </c>
      <c r="L327" s="38">
        <f t="shared" si="73"/>
        <v>0</v>
      </c>
      <c r="M327" s="38">
        <f t="shared" ca="1" si="74"/>
        <v>0.57416181746105555</v>
      </c>
      <c r="N327" s="38">
        <f t="shared" ca="1" si="75"/>
        <v>0</v>
      </c>
      <c r="O327" s="95">
        <f t="shared" ca="1" si="76"/>
        <v>0</v>
      </c>
      <c r="P327" s="38">
        <f t="shared" ca="1" si="77"/>
        <v>0</v>
      </c>
      <c r="Q327" s="38">
        <f t="shared" ca="1" si="78"/>
        <v>0</v>
      </c>
      <c r="R327" s="28">
        <f t="shared" ca="1" si="79"/>
        <v>-0.57416181746105555</v>
      </c>
    </row>
    <row r="328" spans="1:18">
      <c r="A328" s="89"/>
      <c r="B328" s="89"/>
      <c r="C328" s="89"/>
      <c r="D328" s="90">
        <f t="shared" si="65"/>
        <v>0</v>
      </c>
      <c r="E328" s="90">
        <f t="shared" si="66"/>
        <v>0</v>
      </c>
      <c r="F328" s="38">
        <f t="shared" si="67"/>
        <v>0</v>
      </c>
      <c r="G328" s="38">
        <f t="shared" si="68"/>
        <v>0</v>
      </c>
      <c r="H328" s="38">
        <f t="shared" si="69"/>
        <v>0</v>
      </c>
      <c r="I328" s="38">
        <f t="shared" si="70"/>
        <v>0</v>
      </c>
      <c r="J328" s="38">
        <f t="shared" si="71"/>
        <v>0</v>
      </c>
      <c r="K328" s="38">
        <f t="shared" si="72"/>
        <v>0</v>
      </c>
      <c r="L328" s="38">
        <f t="shared" si="73"/>
        <v>0</v>
      </c>
      <c r="M328" s="38">
        <f t="shared" ca="1" si="74"/>
        <v>0.57416181746105555</v>
      </c>
      <c r="N328" s="38">
        <f t="shared" ca="1" si="75"/>
        <v>0</v>
      </c>
      <c r="O328" s="95">
        <f t="shared" ca="1" si="76"/>
        <v>0</v>
      </c>
      <c r="P328" s="38">
        <f t="shared" ca="1" si="77"/>
        <v>0</v>
      </c>
      <c r="Q328" s="38">
        <f t="shared" ca="1" si="78"/>
        <v>0</v>
      </c>
      <c r="R328" s="28">
        <f t="shared" ca="1" si="79"/>
        <v>-0.57416181746105555</v>
      </c>
    </row>
    <row r="329" spans="1:18">
      <c r="A329" s="89"/>
      <c r="B329" s="89"/>
      <c r="C329" s="89"/>
      <c r="D329" s="90">
        <f t="shared" si="65"/>
        <v>0</v>
      </c>
      <c r="E329" s="90">
        <f t="shared" si="66"/>
        <v>0</v>
      </c>
      <c r="F329" s="38">
        <f t="shared" si="67"/>
        <v>0</v>
      </c>
      <c r="G329" s="38">
        <f t="shared" si="68"/>
        <v>0</v>
      </c>
      <c r="H329" s="38">
        <f t="shared" si="69"/>
        <v>0</v>
      </c>
      <c r="I329" s="38">
        <f t="shared" si="70"/>
        <v>0</v>
      </c>
      <c r="J329" s="38">
        <f t="shared" si="71"/>
        <v>0</v>
      </c>
      <c r="K329" s="38">
        <f t="shared" si="72"/>
        <v>0</v>
      </c>
      <c r="L329" s="38">
        <f t="shared" si="73"/>
        <v>0</v>
      </c>
      <c r="M329" s="38">
        <f t="shared" ca="1" si="74"/>
        <v>0.57416181746105555</v>
      </c>
      <c r="N329" s="38">
        <f t="shared" ca="1" si="75"/>
        <v>0</v>
      </c>
      <c r="O329" s="95">
        <f t="shared" ca="1" si="76"/>
        <v>0</v>
      </c>
      <c r="P329" s="38">
        <f t="shared" ca="1" si="77"/>
        <v>0</v>
      </c>
      <c r="Q329" s="38">
        <f t="shared" ca="1" si="78"/>
        <v>0</v>
      </c>
      <c r="R329" s="28">
        <f t="shared" ca="1" si="79"/>
        <v>-0.57416181746105555</v>
      </c>
    </row>
    <row r="330" spans="1:18">
      <c r="A330" s="89"/>
      <c r="B330" s="89"/>
      <c r="C330" s="89"/>
      <c r="D330" s="90">
        <f t="shared" si="65"/>
        <v>0</v>
      </c>
      <c r="E330" s="90">
        <f t="shared" si="66"/>
        <v>0</v>
      </c>
      <c r="F330" s="38">
        <f t="shared" si="67"/>
        <v>0</v>
      </c>
      <c r="G330" s="38">
        <f t="shared" si="68"/>
        <v>0</v>
      </c>
      <c r="H330" s="38">
        <f t="shared" si="69"/>
        <v>0</v>
      </c>
      <c r="I330" s="38">
        <f t="shared" si="70"/>
        <v>0</v>
      </c>
      <c r="J330" s="38">
        <f t="shared" si="71"/>
        <v>0</v>
      </c>
      <c r="K330" s="38">
        <f t="shared" si="72"/>
        <v>0</v>
      </c>
      <c r="L330" s="38">
        <f t="shared" si="73"/>
        <v>0</v>
      </c>
      <c r="M330" s="38">
        <f t="shared" ca="1" si="74"/>
        <v>0.57416181746105555</v>
      </c>
      <c r="N330" s="38">
        <f t="shared" ca="1" si="75"/>
        <v>0</v>
      </c>
      <c r="O330" s="95">
        <f t="shared" ca="1" si="76"/>
        <v>0</v>
      </c>
      <c r="P330" s="38">
        <f t="shared" ca="1" si="77"/>
        <v>0</v>
      </c>
      <c r="Q330" s="38">
        <f t="shared" ca="1" si="78"/>
        <v>0</v>
      </c>
      <c r="R330" s="28">
        <f t="shared" ca="1" si="79"/>
        <v>-0.57416181746105555</v>
      </c>
    </row>
    <row r="331" spans="1:18">
      <c r="A331" s="89"/>
      <c r="B331" s="89"/>
      <c r="C331" s="89"/>
      <c r="D331" s="90">
        <f t="shared" si="65"/>
        <v>0</v>
      </c>
      <c r="E331" s="90">
        <f t="shared" si="66"/>
        <v>0</v>
      </c>
      <c r="F331" s="38">
        <f t="shared" si="67"/>
        <v>0</v>
      </c>
      <c r="G331" s="38">
        <f t="shared" si="68"/>
        <v>0</v>
      </c>
      <c r="H331" s="38">
        <f t="shared" si="69"/>
        <v>0</v>
      </c>
      <c r="I331" s="38">
        <f t="shared" si="70"/>
        <v>0</v>
      </c>
      <c r="J331" s="38">
        <f t="shared" si="71"/>
        <v>0</v>
      </c>
      <c r="K331" s="38">
        <f t="shared" si="72"/>
        <v>0</v>
      </c>
      <c r="L331" s="38">
        <f t="shared" si="73"/>
        <v>0</v>
      </c>
      <c r="M331" s="38">
        <f t="shared" ca="1" si="74"/>
        <v>0.57416181746105555</v>
      </c>
      <c r="N331" s="38">
        <f t="shared" ca="1" si="75"/>
        <v>0</v>
      </c>
      <c r="O331" s="95">
        <f t="shared" ca="1" si="76"/>
        <v>0</v>
      </c>
      <c r="P331" s="38">
        <f t="shared" ca="1" si="77"/>
        <v>0</v>
      </c>
      <c r="Q331" s="38">
        <f t="shared" ca="1" si="78"/>
        <v>0</v>
      </c>
      <c r="R331" s="28">
        <f t="shared" ca="1" si="79"/>
        <v>-0.57416181746105555</v>
      </c>
    </row>
    <row r="332" spans="1:18">
      <c r="A332" s="89"/>
      <c r="B332" s="89"/>
      <c r="C332" s="89"/>
      <c r="D332" s="90">
        <f t="shared" si="65"/>
        <v>0</v>
      </c>
      <c r="E332" s="90">
        <f t="shared" si="66"/>
        <v>0</v>
      </c>
      <c r="F332" s="38">
        <f t="shared" si="67"/>
        <v>0</v>
      </c>
      <c r="G332" s="38">
        <f t="shared" si="68"/>
        <v>0</v>
      </c>
      <c r="H332" s="38">
        <f t="shared" si="69"/>
        <v>0</v>
      </c>
      <c r="I332" s="38">
        <f t="shared" si="70"/>
        <v>0</v>
      </c>
      <c r="J332" s="38">
        <f t="shared" si="71"/>
        <v>0</v>
      </c>
      <c r="K332" s="38">
        <f t="shared" si="72"/>
        <v>0</v>
      </c>
      <c r="L332" s="38">
        <f t="shared" si="73"/>
        <v>0</v>
      </c>
      <c r="M332" s="38">
        <f t="shared" ca="1" si="74"/>
        <v>0.57416181746105555</v>
      </c>
      <c r="N332" s="38">
        <f t="shared" ca="1" si="75"/>
        <v>0</v>
      </c>
      <c r="O332" s="95">
        <f t="shared" ca="1" si="76"/>
        <v>0</v>
      </c>
      <c r="P332" s="38">
        <f t="shared" ca="1" si="77"/>
        <v>0</v>
      </c>
      <c r="Q332" s="38">
        <f t="shared" ca="1" si="78"/>
        <v>0</v>
      </c>
      <c r="R332" s="28">
        <f t="shared" ca="1" si="79"/>
        <v>-0.57416181746105555</v>
      </c>
    </row>
    <row r="333" spans="1:18">
      <c r="A333" s="89"/>
      <c r="B333" s="89"/>
      <c r="C333" s="89"/>
      <c r="D333" s="90">
        <f t="shared" si="65"/>
        <v>0</v>
      </c>
      <c r="E333" s="90">
        <f t="shared" si="66"/>
        <v>0</v>
      </c>
      <c r="F333" s="38">
        <f t="shared" si="67"/>
        <v>0</v>
      </c>
      <c r="G333" s="38">
        <f t="shared" si="68"/>
        <v>0</v>
      </c>
      <c r="H333" s="38">
        <f t="shared" si="69"/>
        <v>0</v>
      </c>
      <c r="I333" s="38">
        <f t="shared" si="70"/>
        <v>0</v>
      </c>
      <c r="J333" s="38">
        <f t="shared" si="71"/>
        <v>0</v>
      </c>
      <c r="K333" s="38">
        <f t="shared" si="72"/>
        <v>0</v>
      </c>
      <c r="L333" s="38">
        <f t="shared" si="73"/>
        <v>0</v>
      </c>
      <c r="M333" s="38">
        <f t="shared" ca="1" si="74"/>
        <v>0.57416181746105555</v>
      </c>
      <c r="N333" s="38">
        <f t="shared" ca="1" si="75"/>
        <v>0</v>
      </c>
      <c r="O333" s="95">
        <f t="shared" ca="1" si="76"/>
        <v>0</v>
      </c>
      <c r="P333" s="38">
        <f t="shared" ca="1" si="77"/>
        <v>0</v>
      </c>
      <c r="Q333" s="38">
        <f t="shared" ca="1" si="78"/>
        <v>0</v>
      </c>
      <c r="R333" s="28">
        <f t="shared" ca="1" si="79"/>
        <v>-0.57416181746105555</v>
      </c>
    </row>
    <row r="334" spans="1:18">
      <c r="A334" s="89"/>
      <c r="B334" s="89"/>
      <c r="C334" s="89"/>
      <c r="D334" s="90">
        <f t="shared" si="65"/>
        <v>0</v>
      </c>
      <c r="E334" s="90">
        <f t="shared" si="66"/>
        <v>0</v>
      </c>
      <c r="F334" s="38">
        <f t="shared" si="67"/>
        <v>0</v>
      </c>
      <c r="G334" s="38">
        <f t="shared" si="68"/>
        <v>0</v>
      </c>
      <c r="H334" s="38">
        <f t="shared" si="69"/>
        <v>0</v>
      </c>
      <c r="I334" s="38">
        <f t="shared" si="70"/>
        <v>0</v>
      </c>
      <c r="J334" s="38">
        <f t="shared" si="71"/>
        <v>0</v>
      </c>
      <c r="K334" s="38">
        <f t="shared" si="72"/>
        <v>0</v>
      </c>
      <c r="L334" s="38">
        <f t="shared" si="73"/>
        <v>0</v>
      </c>
      <c r="M334" s="38">
        <f t="shared" ca="1" si="74"/>
        <v>0.57416181746105555</v>
      </c>
      <c r="N334" s="38">
        <f t="shared" ca="1" si="75"/>
        <v>0</v>
      </c>
      <c r="O334" s="95">
        <f t="shared" ca="1" si="76"/>
        <v>0</v>
      </c>
      <c r="P334" s="38">
        <f t="shared" ca="1" si="77"/>
        <v>0</v>
      </c>
      <c r="Q334" s="38">
        <f t="shared" ca="1" si="78"/>
        <v>0</v>
      </c>
      <c r="R334" s="28">
        <f t="shared" ca="1" si="79"/>
        <v>-0.57416181746105555</v>
      </c>
    </row>
    <row r="335" spans="1:18">
      <c r="A335" s="89"/>
      <c r="B335" s="89"/>
      <c r="C335" s="89"/>
      <c r="D335" s="90">
        <f t="shared" si="65"/>
        <v>0</v>
      </c>
      <c r="E335" s="90">
        <f t="shared" si="66"/>
        <v>0</v>
      </c>
      <c r="F335" s="38">
        <f t="shared" si="67"/>
        <v>0</v>
      </c>
      <c r="G335" s="38">
        <f t="shared" si="68"/>
        <v>0</v>
      </c>
      <c r="H335" s="38">
        <f t="shared" si="69"/>
        <v>0</v>
      </c>
      <c r="I335" s="38">
        <f t="shared" si="70"/>
        <v>0</v>
      </c>
      <c r="J335" s="38">
        <f t="shared" si="71"/>
        <v>0</v>
      </c>
      <c r="K335" s="38">
        <f t="shared" si="72"/>
        <v>0</v>
      </c>
      <c r="L335" s="38">
        <f t="shared" si="73"/>
        <v>0</v>
      </c>
      <c r="M335" s="38">
        <f t="shared" ca="1" si="74"/>
        <v>0.57416181746105555</v>
      </c>
      <c r="N335" s="38">
        <f t="shared" ca="1" si="75"/>
        <v>0</v>
      </c>
      <c r="O335" s="95">
        <f t="shared" ca="1" si="76"/>
        <v>0</v>
      </c>
      <c r="P335" s="38">
        <f t="shared" ca="1" si="77"/>
        <v>0</v>
      </c>
      <c r="Q335" s="38">
        <f t="shared" ca="1" si="78"/>
        <v>0</v>
      </c>
      <c r="R335" s="28">
        <f t="shared" ca="1" si="79"/>
        <v>-0.57416181746105555</v>
      </c>
    </row>
    <row r="336" spans="1:18">
      <c r="A336" s="89"/>
      <c r="B336" s="89"/>
      <c r="C336" s="89"/>
      <c r="D336" s="90">
        <f t="shared" si="65"/>
        <v>0</v>
      </c>
      <c r="E336" s="90">
        <f t="shared" si="66"/>
        <v>0</v>
      </c>
      <c r="F336" s="38">
        <f t="shared" si="67"/>
        <v>0</v>
      </c>
      <c r="G336" s="38">
        <f t="shared" si="68"/>
        <v>0</v>
      </c>
      <c r="H336" s="38">
        <f t="shared" si="69"/>
        <v>0</v>
      </c>
      <c r="I336" s="38">
        <f t="shared" si="70"/>
        <v>0</v>
      </c>
      <c r="J336" s="38">
        <f t="shared" si="71"/>
        <v>0</v>
      </c>
      <c r="K336" s="38">
        <f t="shared" si="72"/>
        <v>0</v>
      </c>
      <c r="L336" s="38">
        <f t="shared" si="73"/>
        <v>0</v>
      </c>
      <c r="M336" s="38">
        <f t="shared" ca="1" si="74"/>
        <v>0.57416181746105555</v>
      </c>
      <c r="N336" s="38">
        <f t="shared" ca="1" si="75"/>
        <v>0</v>
      </c>
      <c r="O336" s="95">
        <f t="shared" ca="1" si="76"/>
        <v>0</v>
      </c>
      <c r="P336" s="38">
        <f t="shared" ca="1" si="77"/>
        <v>0</v>
      </c>
      <c r="Q336" s="38">
        <f t="shared" ca="1" si="78"/>
        <v>0</v>
      </c>
      <c r="R336" s="28">
        <f t="shared" ca="1" si="79"/>
        <v>-0.57416181746105555</v>
      </c>
    </row>
    <row r="337" spans="1:18">
      <c r="A337" s="89"/>
      <c r="B337" s="89"/>
      <c r="C337" s="89"/>
      <c r="D337" s="90">
        <f t="shared" si="65"/>
        <v>0</v>
      </c>
      <c r="E337" s="90">
        <f t="shared" si="66"/>
        <v>0</v>
      </c>
      <c r="F337" s="38">
        <f t="shared" si="67"/>
        <v>0</v>
      </c>
      <c r="G337" s="38">
        <f t="shared" si="68"/>
        <v>0</v>
      </c>
      <c r="H337" s="38">
        <f t="shared" si="69"/>
        <v>0</v>
      </c>
      <c r="I337" s="38">
        <f t="shared" si="70"/>
        <v>0</v>
      </c>
      <c r="J337" s="38">
        <f t="shared" si="71"/>
        <v>0</v>
      </c>
      <c r="K337" s="38">
        <f t="shared" si="72"/>
        <v>0</v>
      </c>
      <c r="L337" s="38">
        <f t="shared" si="73"/>
        <v>0</v>
      </c>
      <c r="M337" s="38">
        <f t="shared" ca="1" si="74"/>
        <v>0.57416181746105555</v>
      </c>
      <c r="N337" s="38">
        <f t="shared" ca="1" si="75"/>
        <v>0</v>
      </c>
      <c r="O337" s="95">
        <f t="shared" ca="1" si="76"/>
        <v>0</v>
      </c>
      <c r="P337" s="38">
        <f t="shared" ca="1" si="77"/>
        <v>0</v>
      </c>
      <c r="Q337" s="38">
        <f t="shared" ca="1" si="78"/>
        <v>0</v>
      </c>
      <c r="R337" s="28">
        <f t="shared" ca="1" si="79"/>
        <v>-0.57416181746105555</v>
      </c>
    </row>
    <row r="338" spans="1:18">
      <c r="A338" s="89"/>
      <c r="B338" s="89"/>
      <c r="C338" s="89"/>
      <c r="D338" s="90">
        <f t="shared" si="65"/>
        <v>0</v>
      </c>
      <c r="E338" s="90">
        <f t="shared" si="66"/>
        <v>0</v>
      </c>
      <c r="F338" s="38">
        <f t="shared" si="67"/>
        <v>0</v>
      </c>
      <c r="G338" s="38">
        <f t="shared" si="68"/>
        <v>0</v>
      </c>
      <c r="H338" s="38">
        <f t="shared" si="69"/>
        <v>0</v>
      </c>
      <c r="I338" s="38">
        <f t="shared" si="70"/>
        <v>0</v>
      </c>
      <c r="J338" s="38">
        <f t="shared" si="71"/>
        <v>0</v>
      </c>
      <c r="K338" s="38">
        <f t="shared" si="72"/>
        <v>0</v>
      </c>
      <c r="L338" s="38">
        <f t="shared" si="73"/>
        <v>0</v>
      </c>
      <c r="M338" s="38">
        <f t="shared" ca="1" si="74"/>
        <v>0.57416181746105555</v>
      </c>
      <c r="N338" s="38">
        <f t="shared" ca="1" si="75"/>
        <v>0</v>
      </c>
      <c r="O338" s="95">
        <f t="shared" ca="1" si="76"/>
        <v>0</v>
      </c>
      <c r="P338" s="38">
        <f t="shared" ca="1" si="77"/>
        <v>0</v>
      </c>
      <c r="Q338" s="38">
        <f t="shared" ca="1" si="78"/>
        <v>0</v>
      </c>
      <c r="R338" s="28">
        <f t="shared" ca="1" si="79"/>
        <v>-0.57416181746105555</v>
      </c>
    </row>
    <row r="339" spans="1:18">
      <c r="A339" s="89"/>
      <c r="B339" s="89"/>
      <c r="C339" s="89"/>
      <c r="D339" s="90">
        <f t="shared" si="65"/>
        <v>0</v>
      </c>
      <c r="E339" s="90">
        <f t="shared" si="66"/>
        <v>0</v>
      </c>
      <c r="F339" s="38">
        <f t="shared" si="67"/>
        <v>0</v>
      </c>
      <c r="G339" s="38">
        <f t="shared" si="68"/>
        <v>0</v>
      </c>
      <c r="H339" s="38">
        <f t="shared" si="69"/>
        <v>0</v>
      </c>
      <c r="I339" s="38">
        <f t="shared" si="70"/>
        <v>0</v>
      </c>
      <c r="J339" s="38">
        <f t="shared" si="71"/>
        <v>0</v>
      </c>
      <c r="K339" s="38">
        <f t="shared" si="72"/>
        <v>0</v>
      </c>
      <c r="L339" s="38">
        <f t="shared" si="73"/>
        <v>0</v>
      </c>
      <c r="M339" s="38">
        <f t="shared" ca="1" si="74"/>
        <v>0.57416181746105555</v>
      </c>
      <c r="N339" s="38">
        <f t="shared" ca="1" si="75"/>
        <v>0</v>
      </c>
      <c r="O339" s="95">
        <f t="shared" ca="1" si="76"/>
        <v>0</v>
      </c>
      <c r="P339" s="38">
        <f t="shared" ca="1" si="77"/>
        <v>0</v>
      </c>
      <c r="Q339" s="38">
        <f t="shared" ca="1" si="78"/>
        <v>0</v>
      </c>
      <c r="R339" s="28">
        <f t="shared" ca="1" si="79"/>
        <v>-0.57416181746105555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Z511"/>
  <sheetViews>
    <sheetView workbookViewId="0"/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7109375" customWidth="1"/>
    <col min="6" max="6" width="16.140625" customWidth="1"/>
    <col min="7" max="7" width="11.28515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6" ht="21" thickBot="1">
      <c r="A1" s="1" t="s">
        <v>44</v>
      </c>
      <c r="Y1" s="3" t="s">
        <v>9</v>
      </c>
      <c r="Z1" s="5" t="s">
        <v>20</v>
      </c>
    </row>
    <row r="2" spans="1:26">
      <c r="A2" s="26" t="s">
        <v>22</v>
      </c>
      <c r="B2" s="7" t="s">
        <v>39</v>
      </c>
      <c r="Y2">
        <v>-40000</v>
      </c>
      <c r="Z2">
        <f t="shared" ref="Z2:Z15" si="0">+D$11+D$12*Y2+D$13*Y2^2</f>
        <v>0.2090590545941734</v>
      </c>
    </row>
    <row r="3" spans="1:26" ht="13.5" thickBot="1">
      <c r="A3" s="107" t="s">
        <v>161</v>
      </c>
      <c r="Y3">
        <v>-38000</v>
      </c>
      <c r="Z3">
        <f t="shared" si="0"/>
        <v>0.12604701953309749</v>
      </c>
    </row>
    <row r="4" spans="1:26" ht="13.5" thickBot="1">
      <c r="A4" s="4" t="s">
        <v>0</v>
      </c>
      <c r="C4" s="24">
        <v>27216.41</v>
      </c>
      <c r="D4" s="25">
        <v>0.56119200000000002</v>
      </c>
      <c r="F4" s="39" t="str">
        <f>"F"&amp;E5</f>
        <v>F78</v>
      </c>
      <c r="G4" s="40" t="str">
        <f>"G"&amp;E5</f>
        <v>G78</v>
      </c>
      <c r="Y4">
        <v>-36000</v>
      </c>
      <c r="Z4">
        <f t="shared" si="0"/>
        <v>4.7628235805189045E-2</v>
      </c>
    </row>
    <row r="5" spans="1:26">
      <c r="A5" s="27" t="s">
        <v>46</v>
      </c>
      <c r="B5" s="28"/>
      <c r="C5" s="29">
        <v>8</v>
      </c>
      <c r="D5" s="28" t="s">
        <v>47</v>
      </c>
      <c r="E5" s="41">
        <v>78</v>
      </c>
      <c r="Y5">
        <v>-34000</v>
      </c>
      <c r="Z5">
        <f t="shared" si="0"/>
        <v>-2.6197296589551611E-2</v>
      </c>
    </row>
    <row r="6" spans="1:26">
      <c r="A6" s="4" t="s">
        <v>1</v>
      </c>
      <c r="Y6">
        <v>-32000</v>
      </c>
      <c r="Z6">
        <f t="shared" si="0"/>
        <v>-9.5429577651124586E-2</v>
      </c>
    </row>
    <row r="7" spans="1:26">
      <c r="A7" t="s">
        <v>2</v>
      </c>
      <c r="C7">
        <v>49810.592400000001</v>
      </c>
      <c r="Y7">
        <v>-30000</v>
      </c>
      <c r="Z7">
        <f t="shared" si="0"/>
        <v>-0.16006860737952999</v>
      </c>
    </row>
    <row r="8" spans="1:26">
      <c r="A8" t="s">
        <v>3</v>
      </c>
      <c r="C8">
        <v>0.57902551999999996</v>
      </c>
      <c r="Y8">
        <v>-28000</v>
      </c>
      <c r="Z8">
        <f t="shared" si="0"/>
        <v>-0.22011438577476755</v>
      </c>
    </row>
    <row r="9" spans="1:26">
      <c r="A9" s="97" t="s">
        <v>152</v>
      </c>
      <c r="B9" s="99">
        <v>63</v>
      </c>
      <c r="C9" s="97" t="str">
        <f>"F"&amp;B9</f>
        <v>F63</v>
      </c>
      <c r="D9" s="97" t="str">
        <f>"G"&amp;B9</f>
        <v>G63</v>
      </c>
      <c r="E9" s="28"/>
      <c r="Y9">
        <v>-26000</v>
      </c>
      <c r="Z9">
        <f t="shared" si="0"/>
        <v>-0.27556691283683765</v>
      </c>
    </row>
    <row r="10" spans="1:26" ht="13.5" thickBot="1">
      <c r="A10" s="28"/>
      <c r="B10" s="28"/>
      <c r="C10" s="3" t="s">
        <v>18</v>
      </c>
      <c r="D10" s="3" t="s">
        <v>19</v>
      </c>
      <c r="E10" s="28"/>
      <c r="Y10">
        <v>-24000</v>
      </c>
      <c r="Z10">
        <f t="shared" si="0"/>
        <v>-0.32642618856573996</v>
      </c>
    </row>
    <row r="11" spans="1:26">
      <c r="A11" s="28" t="s">
        <v>14</v>
      </c>
      <c r="B11" s="28"/>
      <c r="C11" s="98">
        <f ca="1">INTERCEPT(INDIRECT(D9):G935,INDIRECT(C9):$F935)</f>
        <v>-0.58069327522231695</v>
      </c>
      <c r="D11" s="30">
        <f>+E11*F11</f>
        <v>-0.57846389332548998</v>
      </c>
      <c r="E11" s="48">
        <v>-0.57846389332548998</v>
      </c>
      <c r="F11">
        <v>1</v>
      </c>
      <c r="Y11">
        <v>-22000</v>
      </c>
      <c r="Z11">
        <f t="shared" si="0"/>
        <v>-0.37269221296147459</v>
      </c>
    </row>
    <row r="12" spans="1:26">
      <c r="A12" s="28" t="s">
        <v>15</v>
      </c>
      <c r="B12" s="28"/>
      <c r="C12" s="98">
        <f ca="1">SLOPE(INDIRECT(D9):G935,INDIRECT(C9):$F935)</f>
        <v>1.7910400278787532E-5</v>
      </c>
      <c r="D12" s="30">
        <f>+E12*F12</f>
        <v>3.2781829678467462E-6</v>
      </c>
      <c r="E12" s="49">
        <v>3.2781829678467465</v>
      </c>
      <c r="F12">
        <v>9.9999999999999995E-7</v>
      </c>
      <c r="Y12">
        <v>-20000</v>
      </c>
      <c r="Z12">
        <f t="shared" si="0"/>
        <v>-0.41436498602404154</v>
      </c>
    </row>
    <row r="13" spans="1:26" ht="13.5" thickBot="1">
      <c r="A13" s="28" t="s">
        <v>17</v>
      </c>
      <c r="B13" s="28"/>
      <c r="C13" s="30" t="s">
        <v>26</v>
      </c>
      <c r="D13" s="30">
        <f>+E13*F13</f>
        <v>5.7415641664595827E-10</v>
      </c>
      <c r="E13" s="50">
        <v>5.7415641664595825</v>
      </c>
      <c r="F13" s="47">
        <v>1E-10</v>
      </c>
      <c r="Y13">
        <v>-18000</v>
      </c>
      <c r="Z13">
        <f t="shared" si="0"/>
        <v>-0.45144450775344092</v>
      </c>
    </row>
    <row r="14" spans="1:26">
      <c r="A14" s="28"/>
      <c r="B14" s="28"/>
      <c r="C14" s="28"/>
      <c r="D14" s="28"/>
      <c r="E14" s="28">
        <f>SUM(T21:T927)</f>
        <v>3.936163264402273E-3</v>
      </c>
      <c r="F14" s="33"/>
      <c r="G14" s="29"/>
      <c r="Y14">
        <v>-16000</v>
      </c>
      <c r="Z14">
        <f t="shared" si="0"/>
        <v>-0.48393077814967256</v>
      </c>
    </row>
    <row r="15" spans="1:26">
      <c r="A15" s="31" t="s">
        <v>16</v>
      </c>
      <c r="B15" s="28"/>
      <c r="C15" s="32">
        <f ca="1">(C7+C11)+(C8+C12)*INT(MAX(F21:F3462))</f>
        <v>49888.182569828816</v>
      </c>
      <c r="D15" s="40">
        <f>+C7+INT(MAX(F21:F1518))*C8+D11+D12*INT(MAX(F21:F3953))+D13*INT(MAX(F21:F3980)^2)</f>
        <v>49888.182834402884</v>
      </c>
      <c r="E15" s="33" t="s">
        <v>55</v>
      </c>
      <c r="F15" s="29">
        <v>1</v>
      </c>
      <c r="G15" s="34"/>
      <c r="Y15">
        <v>-14000</v>
      </c>
      <c r="Z15">
        <f t="shared" si="0"/>
        <v>-0.51182379721273663</v>
      </c>
    </row>
    <row r="16" spans="1:26">
      <c r="A16" s="35" t="s">
        <v>4</v>
      </c>
      <c r="B16" s="28"/>
      <c r="C16" s="36">
        <f ca="1">+C8+C12</f>
        <v>0.57904343040027872</v>
      </c>
      <c r="D16" s="53">
        <f>+C8+D12+2*D13*MAX(F21:F43)</f>
        <v>0.57901507756707926</v>
      </c>
      <c r="E16" s="33" t="s">
        <v>48</v>
      </c>
      <c r="F16" s="34">
        <f ca="1">NOW()+15018.5+$C$5/24</f>
        <v>59958.570719560186</v>
      </c>
      <c r="G16" s="34"/>
      <c r="Y16">
        <v>-12000</v>
      </c>
      <c r="Z16">
        <f t="shared" ref="Z16:Z22" si="1">+D$11+D$12*Y16+D$13*Y16^2</f>
        <v>-0.53512356494263291</v>
      </c>
    </row>
    <row r="17" spans="1:26" ht="13.5" thickBot="1">
      <c r="A17" s="33" t="s">
        <v>42</v>
      </c>
      <c r="B17" s="28"/>
      <c r="C17" s="28">
        <f>COUNT(C21:C2120)</f>
        <v>46</v>
      </c>
      <c r="D17" s="33"/>
      <c r="E17" s="33" t="s">
        <v>56</v>
      </c>
      <c r="F17" s="34">
        <f ca="1">ROUND(2*(F16-$C$7)/$C$8,0)/2+F15</f>
        <v>17527</v>
      </c>
      <c r="G17" s="40"/>
      <c r="Y17">
        <v>-10000</v>
      </c>
      <c r="Z17">
        <f t="shared" si="1"/>
        <v>-0.55383008133936162</v>
      </c>
    </row>
    <row r="18" spans="1:26" ht="14.25" thickTop="1" thickBot="1">
      <c r="A18" s="35" t="s">
        <v>58</v>
      </c>
      <c r="B18" s="28"/>
      <c r="C18" s="100">
        <f ca="1">+C15</f>
        <v>49888.182569828816</v>
      </c>
      <c r="D18" s="101">
        <f ca="1">+C16</f>
        <v>0.57904343040027872</v>
      </c>
      <c r="E18" s="33" t="s">
        <v>49</v>
      </c>
      <c r="F18" s="40">
        <f ca="1">ROUND(2*(F16-$C$15)/$C$16,0)/2+F15</f>
        <v>17392.5</v>
      </c>
      <c r="G18" s="37"/>
      <c r="Y18">
        <v>-8000</v>
      </c>
      <c r="Z18">
        <f t="shared" si="1"/>
        <v>-0.56794334640292266</v>
      </c>
    </row>
    <row r="19" spans="1:26" ht="14.25" thickTop="1" thickBot="1">
      <c r="A19" s="35" t="s">
        <v>59</v>
      </c>
      <c r="C19" s="54">
        <f>+D15</f>
        <v>49888.182834402884</v>
      </c>
      <c r="D19" s="55">
        <f>+D16</f>
        <v>0.57901507756707926</v>
      </c>
      <c r="E19" s="33" t="s">
        <v>50</v>
      </c>
      <c r="F19" s="37">
        <f ca="1">+$C$15+$C$16*F18-15018.5-$C$5/24</f>
        <v>44940.362099732323</v>
      </c>
      <c r="Y19">
        <v>-6000</v>
      </c>
      <c r="Z19">
        <f t="shared" si="1"/>
        <v>-0.57746336013331601</v>
      </c>
    </row>
    <row r="20" spans="1:26" ht="15" thickBot="1">
      <c r="A20" s="3" t="s">
        <v>5</v>
      </c>
      <c r="B20" s="3" t="s">
        <v>6</v>
      </c>
      <c r="C20" s="3" t="s">
        <v>7</v>
      </c>
      <c r="D20" s="3" t="s">
        <v>12</v>
      </c>
      <c r="E20" s="3" t="s">
        <v>8</v>
      </c>
      <c r="F20" s="3" t="s">
        <v>9</v>
      </c>
      <c r="G20" s="3" t="s">
        <v>10</v>
      </c>
      <c r="H20" s="6" t="s">
        <v>11</v>
      </c>
      <c r="I20" s="6" t="s">
        <v>29</v>
      </c>
      <c r="J20" s="6" t="s">
        <v>31</v>
      </c>
      <c r="K20" s="6" t="s">
        <v>40</v>
      </c>
      <c r="L20" s="6" t="s">
        <v>23</v>
      </c>
      <c r="M20" s="6" t="s">
        <v>24</v>
      </c>
      <c r="N20" s="6" t="s">
        <v>27</v>
      </c>
      <c r="O20" s="6" t="s">
        <v>21</v>
      </c>
      <c r="P20" s="5" t="s">
        <v>20</v>
      </c>
      <c r="Q20" s="3" t="s">
        <v>13</v>
      </c>
      <c r="R20" s="52" t="s">
        <v>57</v>
      </c>
      <c r="S20" s="52" t="s">
        <v>60</v>
      </c>
      <c r="T20" s="52" t="s">
        <v>133</v>
      </c>
      <c r="Y20">
        <v>-4000</v>
      </c>
      <c r="Z20">
        <f t="shared" si="1"/>
        <v>-0.58239012253054157</v>
      </c>
    </row>
    <row r="21" spans="1:26" s="104" customFormat="1">
      <c r="A21" s="104" t="s">
        <v>155</v>
      </c>
      <c r="B21" s="105" t="str">
        <f>IF(H21=0,"I","II")</f>
        <v>I</v>
      </c>
      <c r="C21" s="106">
        <v>27216.560000000001</v>
      </c>
      <c r="D21" s="106" t="s">
        <v>29</v>
      </c>
      <c r="E21">
        <f>+(C21-C$7)/C$8</f>
        <v>-39020.788582859008</v>
      </c>
      <c r="F21">
        <f t="shared" ref="F21:F26" si="2">ROUND(2*E21,0)/2</f>
        <v>-39021</v>
      </c>
      <c r="G21">
        <f>+C21-(C$7+F21*C$8)</f>
        <v>0.12241591999918455</v>
      </c>
      <c r="H21"/>
      <c r="I21">
        <f>G21</f>
        <v>0.12241591999918455</v>
      </c>
      <c r="J21"/>
      <c r="L21"/>
      <c r="M21"/>
      <c r="N21">
        <f t="shared" ref="N21:N59" si="3">+G21</f>
        <v>0.12241591999918455</v>
      </c>
      <c r="O21">
        <f t="shared" ref="O21:O66" ca="1" si="4">+C$11+C$12*$F21</f>
        <v>-1.2795750045008853</v>
      </c>
      <c r="P21">
        <f t="shared" ref="P21:P66" si="5">+D$11+D$12*F21+D$13*F21^2</f>
        <v>0.16785076021811052</v>
      </c>
      <c r="Q21" s="2">
        <f t="shared" ref="Q21:Q66" si="6">+C21-15018.5</f>
        <v>12198.060000000001</v>
      </c>
      <c r="R21" s="119">
        <f>+(P21-G21)^2</f>
        <v>2.0643247057193326E-3</v>
      </c>
      <c r="S21" s="119">
        <v>0.1</v>
      </c>
      <c r="T21" s="119">
        <f>+R21*S21</f>
        <v>2.0643247057193327E-4</v>
      </c>
      <c r="U21" s="104">
        <f>VLOOKUP(C21,Active!C$21:E$104,3,FALSE)</f>
        <v>0.25905527721756533</v>
      </c>
      <c r="V21" s="104">
        <v>1</v>
      </c>
      <c r="W21" s="106" t="s">
        <v>155</v>
      </c>
      <c r="Y21">
        <v>-2000</v>
      </c>
      <c r="Z21">
        <f t="shared" si="1"/>
        <v>-0.58272363359459967</v>
      </c>
    </row>
    <row r="22" spans="1:26" s="104" customFormat="1">
      <c r="A22" s="104" t="s">
        <v>155</v>
      </c>
      <c r="B22" s="105" t="str">
        <f t="shared" ref="B22:B66" si="7">IF(H22=0,"I","II")</f>
        <v>I</v>
      </c>
      <c r="C22" s="106">
        <v>28245.796999999999</v>
      </c>
      <c r="D22" s="106" t="s">
        <v>29</v>
      </c>
      <c r="E22">
        <f t="shared" ref="E22:E66" si="8">+(C22-C$7)/C$8</f>
        <v>-37243.255530429822</v>
      </c>
      <c r="F22">
        <f t="shared" si="2"/>
        <v>-37243.5</v>
      </c>
      <c r="G22">
        <f t="shared" ref="G22:G66" si="9">+C22-(C$7+F22*C$8)</f>
        <v>0.14155411999672651</v>
      </c>
      <c r="H22"/>
      <c r="I22">
        <f t="shared" ref="I22:I59" si="10">G22</f>
        <v>0.14155411999672651</v>
      </c>
      <c r="J22"/>
      <c r="L22"/>
      <c r="M22"/>
      <c r="N22">
        <f t="shared" si="3"/>
        <v>0.14155411999672651</v>
      </c>
      <c r="O22">
        <f t="shared" ca="1" si="4"/>
        <v>-1.2477392680053403</v>
      </c>
      <c r="P22">
        <f t="shared" si="5"/>
        <v>9.5845001197164992E-2</v>
      </c>
      <c r="Q22" s="2">
        <f t="shared" si="6"/>
        <v>13227.296999999999</v>
      </c>
      <c r="R22" s="119">
        <f t="shared" ref="R22:R66" si="11">+(P22-G22)^2</f>
        <v>2.0893235414324285E-3</v>
      </c>
      <c r="S22" s="119">
        <v>0.1</v>
      </c>
      <c r="T22" s="119">
        <f t="shared" ref="T22:T66" si="12">+R22*S22</f>
        <v>2.0893235414324286E-4</v>
      </c>
      <c r="U22" s="104">
        <f>VLOOKUP(C22,Active!C$21:E$104,3,FALSE)</f>
        <v>1777.7875643104705</v>
      </c>
      <c r="V22" s="104">
        <v>2</v>
      </c>
      <c r="W22" s="106" t="s">
        <v>156</v>
      </c>
      <c r="Y22">
        <v>0</v>
      </c>
      <c r="Z22">
        <f t="shared" si="1"/>
        <v>-0.57846389332548998</v>
      </c>
    </row>
    <row r="23" spans="1:26" s="104" customFormat="1">
      <c r="A23" s="104" t="s">
        <v>155</v>
      </c>
      <c r="B23" s="105" t="str">
        <f t="shared" si="7"/>
        <v>I</v>
      </c>
      <c r="C23" s="106">
        <v>28656.558000000001</v>
      </c>
      <c r="D23" s="106" t="s">
        <v>29</v>
      </c>
      <c r="E23">
        <f t="shared" si="8"/>
        <v>-36533.855019032671</v>
      </c>
      <c r="F23">
        <f t="shared" si="2"/>
        <v>-36534</v>
      </c>
      <c r="G23">
        <f t="shared" si="9"/>
        <v>8.3947679999255342E-2</v>
      </c>
      <c r="H23"/>
      <c r="I23">
        <f t="shared" si="10"/>
        <v>8.3947679999255342E-2</v>
      </c>
      <c r="J23"/>
      <c r="L23"/>
      <c r="M23"/>
      <c r="N23">
        <f t="shared" si="3"/>
        <v>8.3947679999255342E-2</v>
      </c>
      <c r="O23">
        <f t="shared" ca="1" si="4"/>
        <v>-1.2350318390075405</v>
      </c>
      <c r="P23">
        <f t="shared" si="5"/>
        <v>6.8116576154707786E-2</v>
      </c>
      <c r="Q23" s="2">
        <f t="shared" si="6"/>
        <v>13638.058000000001</v>
      </c>
      <c r="R23" s="119">
        <f t="shared" si="11"/>
        <v>2.5062384893684839E-4</v>
      </c>
      <c r="S23" s="119">
        <v>0.1</v>
      </c>
      <c r="T23" s="119">
        <f t="shared" si="12"/>
        <v>2.5062384893684841E-5</v>
      </c>
      <c r="U23" s="104">
        <f>VLOOKUP(C23,Active!C$21:E$104,3,FALSE)</f>
        <v>2487.1862624713549</v>
      </c>
      <c r="V23" s="104">
        <v>3</v>
      </c>
      <c r="W23" s="106" t="s">
        <v>160</v>
      </c>
      <c r="Y23"/>
    </row>
    <row r="24" spans="1:26" s="104" customFormat="1">
      <c r="A24" s="104" t="s">
        <v>156</v>
      </c>
      <c r="B24" s="105" t="str">
        <f t="shared" si="7"/>
        <v>I</v>
      </c>
      <c r="C24" s="106">
        <v>30195.200000000001</v>
      </c>
      <c r="D24" s="106" t="s">
        <v>29</v>
      </c>
      <c r="E24">
        <f t="shared" si="8"/>
        <v>-33876.559361321415</v>
      </c>
      <c r="F24">
        <f t="shared" si="2"/>
        <v>-33876.5</v>
      </c>
      <c r="G24">
        <f t="shared" si="9"/>
        <v>-3.4371720001217909E-2</v>
      </c>
      <c r="H24"/>
      <c r="I24">
        <f t="shared" si="10"/>
        <v>-3.4371720001217909E-2</v>
      </c>
      <c r="J24"/>
      <c r="L24"/>
      <c r="M24"/>
      <c r="N24">
        <f t="shared" si="3"/>
        <v>-3.4371720001217909E-2</v>
      </c>
      <c r="O24">
        <f t="shared" ca="1" si="4"/>
        <v>-1.1874349502666628</v>
      </c>
      <c r="P24">
        <f t="shared" si="5"/>
        <v>-3.0605449402809515E-2</v>
      </c>
      <c r="Q24" s="2">
        <f t="shared" si="6"/>
        <v>15176.7</v>
      </c>
      <c r="R24" s="119">
        <f t="shared" si="11"/>
        <v>1.4184794220435526E-5</v>
      </c>
      <c r="S24" s="119">
        <v>0.1</v>
      </c>
      <c r="T24" s="119">
        <f t="shared" si="12"/>
        <v>1.4184794220435527E-6</v>
      </c>
      <c r="U24" s="104">
        <f>VLOOKUP(C24,Active!C$21:E$104,3,FALSE)</f>
        <v>5144.4751281028366</v>
      </c>
      <c r="V24" s="104">
        <v>4</v>
      </c>
      <c r="W24" s="106" t="s">
        <v>157</v>
      </c>
    </row>
    <row r="25" spans="1:26">
      <c r="A25" s="104" t="s">
        <v>156</v>
      </c>
      <c r="B25" s="105" t="str">
        <f t="shared" si="7"/>
        <v>I</v>
      </c>
      <c r="C25" s="106">
        <v>30842.253000000001</v>
      </c>
      <c r="D25" s="106" t="s">
        <v>29</v>
      </c>
      <c r="E25">
        <f t="shared" si="8"/>
        <v>-32759.073209761122</v>
      </c>
      <c r="F25">
        <f t="shared" si="2"/>
        <v>-32759</v>
      </c>
      <c r="G25">
        <f t="shared" si="9"/>
        <v>-4.2390320002596127E-2</v>
      </c>
      <c r="I25">
        <f t="shared" si="10"/>
        <v>-4.2390320002596127E-2</v>
      </c>
      <c r="N25">
        <f t="shared" si="3"/>
        <v>-4.2390320002596127E-2</v>
      </c>
      <c r="O25">
        <f t="shared" ca="1" si="4"/>
        <v>-1.1674200779551178</v>
      </c>
      <c r="P25">
        <f t="shared" si="5"/>
        <v>-6.969673582606839E-2</v>
      </c>
      <c r="Q25" s="2">
        <f t="shared" si="6"/>
        <v>15823.753000000001</v>
      </c>
      <c r="R25" s="119">
        <f t="shared" si="11"/>
        <v>7.4564034512437645E-4</v>
      </c>
      <c r="S25" s="119">
        <v>0.1</v>
      </c>
      <c r="T25" s="119">
        <f t="shared" si="12"/>
        <v>7.4564034512437653E-5</v>
      </c>
      <c r="U25" s="104">
        <f>VLOOKUP(C25,Active!C$21:E$104,3,FALSE)</f>
        <v>6261.958423355044</v>
      </c>
      <c r="V25">
        <v>5</v>
      </c>
      <c r="W25" s="23" t="s">
        <v>158</v>
      </c>
    </row>
    <row r="26" spans="1:26">
      <c r="A26" s="104" t="s">
        <v>156</v>
      </c>
      <c r="B26" s="105" t="str">
        <f t="shared" si="7"/>
        <v>I</v>
      </c>
      <c r="C26" s="106">
        <v>30871.203000000001</v>
      </c>
      <c r="D26" s="106" t="s">
        <v>29</v>
      </c>
      <c r="E26">
        <f t="shared" si="8"/>
        <v>-32709.075413463645</v>
      </c>
      <c r="F26">
        <f t="shared" si="2"/>
        <v>-32709</v>
      </c>
      <c r="G26">
        <f t="shared" si="9"/>
        <v>-4.3666320001648273E-2</v>
      </c>
      <c r="I26">
        <f t="shared" si="10"/>
        <v>-4.3666320001648273E-2</v>
      </c>
      <c r="N26">
        <f t="shared" si="3"/>
        <v>-4.3666320001648273E-2</v>
      </c>
      <c r="O26">
        <f t="shared" ca="1" si="4"/>
        <v>-1.1665245579411785</v>
      </c>
      <c r="P26">
        <f t="shared" si="5"/>
        <v>-7.1412270291924873E-2</v>
      </c>
      <c r="Q26" s="2">
        <f t="shared" si="6"/>
        <v>15852.703000000001</v>
      </c>
      <c r="R26" s="119">
        <f t="shared" si="11"/>
        <v>7.6983775751050018E-4</v>
      </c>
      <c r="S26" s="119">
        <v>0.1</v>
      </c>
      <c r="T26" s="119">
        <f t="shared" si="12"/>
        <v>7.6983775751050018E-5</v>
      </c>
      <c r="U26" s="104">
        <f>VLOOKUP(C26,Active!C$21:E$104,3,FALSE)</f>
        <v>6311.9560918575498</v>
      </c>
    </row>
    <row r="27" spans="1:26">
      <c r="A27" s="104" t="s">
        <v>156</v>
      </c>
      <c r="B27" s="105" t="str">
        <f t="shared" si="7"/>
        <v>I</v>
      </c>
      <c r="C27" s="106">
        <v>33114.444000000003</v>
      </c>
      <c r="D27" s="106" t="s">
        <v>29</v>
      </c>
      <c r="E27">
        <f t="shared" si="8"/>
        <v>-28834.909383614042</v>
      </c>
      <c r="F27" s="121">
        <f>ROUND(2*E27,0)/2+0.5</f>
        <v>-28834.5</v>
      </c>
      <c r="G27">
        <f t="shared" si="9"/>
        <v>-0.23704356000234839</v>
      </c>
      <c r="I27">
        <f t="shared" si="10"/>
        <v>-0.23704356000234839</v>
      </c>
      <c r="N27">
        <f t="shared" si="3"/>
        <v>-0.23704356000234839</v>
      </c>
      <c r="O27">
        <f t="shared" ca="1" si="4"/>
        <v>-1.0971307120610161</v>
      </c>
      <c r="P27">
        <f t="shared" si="5"/>
        <v>-0.19561871486820959</v>
      </c>
      <c r="Q27" s="2">
        <f t="shared" si="6"/>
        <v>18095.944000000003</v>
      </c>
      <c r="R27" s="119">
        <f t="shared" si="11"/>
        <v>1.7160177943873829E-3</v>
      </c>
      <c r="S27" s="119">
        <v>0.1</v>
      </c>
      <c r="T27" s="119">
        <f t="shared" si="12"/>
        <v>1.7160177943873831E-4</v>
      </c>
      <c r="U27" s="104">
        <f>VLOOKUP(C27,Active!C$21:E$104,3,FALSE)</f>
        <v>10186.112219292025</v>
      </c>
    </row>
    <row r="28" spans="1:26">
      <c r="A28" s="104" t="s">
        <v>156</v>
      </c>
      <c r="B28" s="105" t="str">
        <f t="shared" si="7"/>
        <v>I</v>
      </c>
      <c r="C28" s="106">
        <v>33179.286</v>
      </c>
      <c r="D28" s="106" t="s">
        <v>29</v>
      </c>
      <c r="E28">
        <f t="shared" si="8"/>
        <v>-28722.924682145276</v>
      </c>
      <c r="F28" s="121">
        <f t="shared" ref="F28:F41" si="13">ROUND(2*E28,0)/2+0.5</f>
        <v>-28722.5</v>
      </c>
      <c r="G28">
        <f t="shared" si="9"/>
        <v>-0.24590180000086548</v>
      </c>
      <c r="I28">
        <f t="shared" si="10"/>
        <v>-0.24590180000086548</v>
      </c>
      <c r="N28">
        <f t="shared" si="3"/>
        <v>-0.24590180000086548</v>
      </c>
      <c r="O28">
        <f t="shared" ca="1" si="4"/>
        <v>-1.0951247472297918</v>
      </c>
      <c r="P28">
        <f t="shared" si="5"/>
        <v>-0.19895279111357461</v>
      </c>
      <c r="Q28" s="2">
        <f t="shared" si="6"/>
        <v>18160.786</v>
      </c>
      <c r="R28" s="119">
        <f t="shared" si="11"/>
        <v>2.2042094354989168E-3</v>
      </c>
      <c r="S28" s="119">
        <v>0.1</v>
      </c>
      <c r="T28" s="119">
        <f t="shared" si="12"/>
        <v>2.2042094354989168E-4</v>
      </c>
      <c r="U28" s="104">
        <f>VLOOKUP(C28,Active!C$21:E$104,3,FALSE)</f>
        <v>10298.096634526542</v>
      </c>
    </row>
    <row r="29" spans="1:26">
      <c r="A29" s="104" t="s">
        <v>156</v>
      </c>
      <c r="B29" s="105" t="str">
        <f t="shared" si="7"/>
        <v>I</v>
      </c>
      <c r="C29" s="106">
        <v>33858.212</v>
      </c>
      <c r="D29" s="106" t="s">
        <v>29</v>
      </c>
      <c r="E29">
        <f t="shared" si="8"/>
        <v>-27550.392597549075</v>
      </c>
      <c r="F29" s="121">
        <f t="shared" si="13"/>
        <v>-27550</v>
      </c>
      <c r="G29">
        <f t="shared" si="9"/>
        <v>-0.22732400000677444</v>
      </c>
      <c r="I29">
        <f t="shared" si="10"/>
        <v>-0.22732400000677444</v>
      </c>
      <c r="N29">
        <f t="shared" si="3"/>
        <v>-0.22732400000677444</v>
      </c>
      <c r="O29">
        <f t="shared" ca="1" si="4"/>
        <v>-1.0741248029029133</v>
      </c>
      <c r="P29">
        <f t="shared" si="5"/>
        <v>-0.23299167846434388</v>
      </c>
      <c r="Q29" s="2">
        <f t="shared" si="6"/>
        <v>18839.712</v>
      </c>
      <c r="R29" s="119">
        <f t="shared" si="11"/>
        <v>3.2122579098396665E-5</v>
      </c>
      <c r="S29" s="119">
        <v>0.1</v>
      </c>
      <c r="T29" s="119">
        <f t="shared" si="12"/>
        <v>3.2122579098396665E-6</v>
      </c>
      <c r="U29" s="104">
        <f>VLOOKUP(C29,Active!C$21:E$104,3,FALSE)</f>
        <v>11470.625722116585</v>
      </c>
    </row>
    <row r="30" spans="1:26">
      <c r="A30" s="104" t="s">
        <v>156</v>
      </c>
      <c r="B30" s="105" t="str">
        <f t="shared" si="7"/>
        <v>I</v>
      </c>
      <c r="C30" s="106">
        <v>35654.26</v>
      </c>
      <c r="D30" s="106" t="s">
        <v>29</v>
      </c>
      <c r="E30">
        <f t="shared" si="8"/>
        <v>-24448.546585649627</v>
      </c>
      <c r="F30" s="121">
        <f t="shared" si="13"/>
        <v>-24448</v>
      </c>
      <c r="G30">
        <f t="shared" si="9"/>
        <v>-0.31648703999962891</v>
      </c>
      <c r="I30">
        <f t="shared" si="10"/>
        <v>-0.31648703999962891</v>
      </c>
      <c r="N30">
        <f t="shared" si="3"/>
        <v>-0.31648703999962891</v>
      </c>
      <c r="O30">
        <f t="shared" ca="1" si="4"/>
        <v>-1.0185667412381145</v>
      </c>
      <c r="P30">
        <f t="shared" si="5"/>
        <v>-0.31543291946233404</v>
      </c>
      <c r="Q30" s="2">
        <f t="shared" si="6"/>
        <v>20635.760000000002</v>
      </c>
      <c r="R30" s="119">
        <f t="shared" si="11"/>
        <v>1.1111701071468191E-6</v>
      </c>
      <c r="S30" s="119">
        <v>0.1</v>
      </c>
      <c r="T30" s="119">
        <f t="shared" si="12"/>
        <v>1.1111701071468192E-7</v>
      </c>
      <c r="U30" s="104">
        <f>VLOOKUP(C30,Active!C$21:E$104,3,FALSE)</f>
        <v>14572.463805660191</v>
      </c>
    </row>
    <row r="31" spans="1:26">
      <c r="A31" s="104" t="s">
        <v>156</v>
      </c>
      <c r="B31" s="105" t="str">
        <f t="shared" si="7"/>
        <v>I</v>
      </c>
      <c r="C31" s="106">
        <v>36394.228999999999</v>
      </c>
      <c r="D31" s="106" t="s">
        <v>29</v>
      </c>
      <c r="E31">
        <f t="shared" si="8"/>
        <v>-23170.590823008981</v>
      </c>
      <c r="F31" s="121">
        <f t="shared" si="13"/>
        <v>-23170</v>
      </c>
      <c r="G31">
        <f t="shared" si="9"/>
        <v>-0.34210159999929601</v>
      </c>
      <c r="I31">
        <f t="shared" si="10"/>
        <v>-0.34210159999929601</v>
      </c>
      <c r="N31">
        <f t="shared" si="3"/>
        <v>-0.34210159999929601</v>
      </c>
      <c r="O31">
        <f t="shared" ca="1" si="4"/>
        <v>-0.99567724968182403</v>
      </c>
      <c r="P31">
        <f t="shared" si="5"/>
        <v>-0.34618415198617469</v>
      </c>
      <c r="Q31" s="2">
        <f t="shared" si="6"/>
        <v>21375.728999999999</v>
      </c>
      <c r="R31" s="119">
        <f t="shared" si="11"/>
        <v>1.6667230725567054E-5</v>
      </c>
      <c r="S31" s="119">
        <v>0.1</v>
      </c>
      <c r="T31" s="119">
        <f t="shared" si="12"/>
        <v>1.6667230725567055E-6</v>
      </c>
      <c r="U31" s="104">
        <f>VLOOKUP(C31,Active!C$21:E$104,3,FALSE)</f>
        <v>15850.416301830484</v>
      </c>
    </row>
    <row r="32" spans="1:26">
      <c r="A32" s="104" t="s">
        <v>156</v>
      </c>
      <c r="B32" s="105" t="str">
        <f t="shared" si="7"/>
        <v>I</v>
      </c>
      <c r="C32" s="106">
        <v>36485.103000000003</v>
      </c>
      <c r="D32" s="106" t="s">
        <v>29</v>
      </c>
      <c r="E32">
        <f t="shared" si="8"/>
        <v>-23013.647826783177</v>
      </c>
      <c r="F32" s="121">
        <f t="shared" si="13"/>
        <v>-23013</v>
      </c>
      <c r="G32">
        <f t="shared" si="9"/>
        <v>-0.37510823999764398</v>
      </c>
      <c r="I32">
        <f t="shared" si="10"/>
        <v>-0.37510823999764398</v>
      </c>
      <c r="N32">
        <f t="shared" si="3"/>
        <v>-0.37510823999764398</v>
      </c>
      <c r="O32">
        <f t="shared" ca="1" si="4"/>
        <v>-0.99286531683805446</v>
      </c>
      <c r="P32">
        <f t="shared" si="5"/>
        <v>-0.34983253098924655</v>
      </c>
      <c r="Q32" s="2">
        <f t="shared" si="6"/>
        <v>21466.603000000003</v>
      </c>
      <c r="R32" s="119">
        <f t="shared" si="11"/>
        <v>6.3886146587718298E-4</v>
      </c>
      <c r="S32" s="119">
        <v>0.1</v>
      </c>
      <c r="T32" s="119">
        <f t="shared" si="12"/>
        <v>6.38861465877183E-5</v>
      </c>
      <c r="U32" s="104">
        <f>VLOOKUP(C32,Active!C$21:E$104,3,FALSE)</f>
        <v>16007.358896908096</v>
      </c>
    </row>
    <row r="33" spans="1:21">
      <c r="A33" s="104" t="s">
        <v>156</v>
      </c>
      <c r="B33" s="105" t="str">
        <f t="shared" si="7"/>
        <v>I</v>
      </c>
      <c r="C33" s="106">
        <v>36763.326000000001</v>
      </c>
      <c r="D33" s="106" t="s">
        <v>29</v>
      </c>
      <c r="E33">
        <f t="shared" si="8"/>
        <v>-22533.145689329896</v>
      </c>
      <c r="F33" s="121">
        <f t="shared" si="13"/>
        <v>-22532.5</v>
      </c>
      <c r="G33">
        <f t="shared" si="9"/>
        <v>-0.37387060000037309</v>
      </c>
      <c r="I33">
        <f t="shared" si="10"/>
        <v>-0.37387060000037309</v>
      </c>
      <c r="N33">
        <f t="shared" si="3"/>
        <v>-0.37387060000037309</v>
      </c>
      <c r="O33">
        <f t="shared" ca="1" si="4"/>
        <v>-0.98425936950409709</v>
      </c>
      <c r="P33">
        <f t="shared" si="5"/>
        <v>-0.36082255490942061</v>
      </c>
      <c r="Q33" s="2">
        <f t="shared" si="6"/>
        <v>21744.826000000001</v>
      </c>
      <c r="R33" s="119">
        <f t="shared" si="11"/>
        <v>1.7025148069552902E-4</v>
      </c>
      <c r="S33" s="119">
        <v>0.1</v>
      </c>
      <c r="T33" s="119">
        <f t="shared" si="12"/>
        <v>1.7025148069552903E-5</v>
      </c>
      <c r="U33" s="104">
        <f>VLOOKUP(C33,Active!C$21:E$104,3,FALSE)</f>
        <v>16487.859806192115</v>
      </c>
    </row>
    <row r="34" spans="1:21">
      <c r="A34" s="104" t="s">
        <v>156</v>
      </c>
      <c r="B34" s="105" t="str">
        <f t="shared" si="7"/>
        <v>I</v>
      </c>
      <c r="C34" s="106">
        <v>36773.224000000002</v>
      </c>
      <c r="D34" s="106" t="s">
        <v>29</v>
      </c>
      <c r="E34">
        <f t="shared" si="8"/>
        <v>-22516.051451410985</v>
      </c>
      <c r="F34" s="121">
        <f>ROUND(2*E34,0)/2+0.5</f>
        <v>-22515.5</v>
      </c>
      <c r="G34">
        <f t="shared" si="9"/>
        <v>-0.31930443999590352</v>
      </c>
      <c r="I34">
        <f t="shared" si="10"/>
        <v>-0.31930443999590352</v>
      </c>
      <c r="N34">
        <f t="shared" si="3"/>
        <v>-0.31930443999590352</v>
      </c>
      <c r="O34">
        <f t="shared" ca="1" si="4"/>
        <v>-0.98395489269935765</v>
      </c>
      <c r="P34">
        <f t="shared" si="5"/>
        <v>-0.36120652396933739</v>
      </c>
      <c r="Q34" s="2">
        <f t="shared" si="6"/>
        <v>21754.724000000002</v>
      </c>
      <c r="R34" s="119">
        <f t="shared" si="11"/>
        <v>1.7557846413167033E-3</v>
      </c>
      <c r="S34" s="119">
        <v>0.1</v>
      </c>
      <c r="T34" s="119">
        <f t="shared" si="12"/>
        <v>1.7557846413167034E-4</v>
      </c>
      <c r="U34" s="104">
        <f>VLOOKUP(C34,Active!C$21:E$104,3,FALSE)</f>
        <v>16504.954000417947</v>
      </c>
    </row>
    <row r="35" spans="1:21">
      <c r="A35" s="104" t="s">
        <v>156</v>
      </c>
      <c r="B35" s="105" t="str">
        <f t="shared" si="7"/>
        <v>I</v>
      </c>
      <c r="C35" s="106">
        <v>36815.165999999997</v>
      </c>
      <c r="D35" s="106" t="s">
        <v>29</v>
      </c>
      <c r="E35">
        <f t="shared" si="8"/>
        <v>-22443.615956685302</v>
      </c>
      <c r="F35" s="121">
        <f t="shared" si="13"/>
        <v>-22443</v>
      </c>
      <c r="G35">
        <f t="shared" si="9"/>
        <v>-0.35665464000339853</v>
      </c>
      <c r="I35">
        <f t="shared" si="10"/>
        <v>-0.35665464000339853</v>
      </c>
      <c r="N35">
        <f t="shared" si="3"/>
        <v>-0.35665464000339853</v>
      </c>
      <c r="O35">
        <f t="shared" ca="1" si="4"/>
        <v>-0.98265638867914551</v>
      </c>
      <c r="P35">
        <f t="shared" si="5"/>
        <v>-0.36284031352035728</v>
      </c>
      <c r="Q35" s="2">
        <f t="shared" si="6"/>
        <v>21796.665999999997</v>
      </c>
      <c r="R35" s="119">
        <f t="shared" si="11"/>
        <v>3.8262556858404908E-5</v>
      </c>
      <c r="S35" s="119">
        <v>0.1</v>
      </c>
      <c r="T35" s="119">
        <f t="shared" si="12"/>
        <v>3.8262556858404907E-6</v>
      </c>
      <c r="U35" s="104">
        <f>VLOOKUP(C35,Active!C$21:E$104,3,FALSE)</f>
        <v>16577.38930999763</v>
      </c>
    </row>
    <row r="36" spans="1:21">
      <c r="A36" s="104" t="s">
        <v>156</v>
      </c>
      <c r="B36" s="105" t="str">
        <f t="shared" si="7"/>
        <v>I</v>
      </c>
      <c r="C36" s="106">
        <v>36821.26</v>
      </c>
      <c r="D36" s="106" t="s">
        <v>29</v>
      </c>
      <c r="E36">
        <f t="shared" si="8"/>
        <v>-22433.091377388686</v>
      </c>
      <c r="F36" s="121">
        <f t="shared" si="13"/>
        <v>-22432.5</v>
      </c>
      <c r="G36">
        <f t="shared" si="9"/>
        <v>-0.34242259999882663</v>
      </c>
      <c r="I36">
        <f t="shared" si="10"/>
        <v>-0.34242259999882663</v>
      </c>
      <c r="N36">
        <f t="shared" si="3"/>
        <v>-0.34242259999882663</v>
      </c>
      <c r="O36">
        <f t="shared" ca="1" si="4"/>
        <v>-0.98246832947621821</v>
      </c>
      <c r="P36">
        <f t="shared" si="5"/>
        <v>-0.36307643094008452</v>
      </c>
      <c r="Q36" s="2">
        <f t="shared" si="6"/>
        <v>21802.760000000002</v>
      </c>
      <c r="R36" s="119">
        <f t="shared" si="11"/>
        <v>4.2658073255006176E-4</v>
      </c>
      <c r="S36" s="119">
        <v>0.1</v>
      </c>
      <c r="T36" s="119">
        <f t="shared" si="12"/>
        <v>4.2658073255006177E-5</v>
      </c>
      <c r="U36" s="104">
        <f>VLOOKUP(C36,Active!C$21:E$104,3,FALSE)</f>
        <v>16587.913862393296</v>
      </c>
    </row>
    <row r="37" spans="1:21">
      <c r="A37" s="104" t="s">
        <v>156</v>
      </c>
      <c r="B37" s="105" t="str">
        <f t="shared" si="7"/>
        <v>I</v>
      </c>
      <c r="C37" s="106">
        <v>36837.186999999998</v>
      </c>
      <c r="D37" s="106" t="s">
        <v>29</v>
      </c>
      <c r="E37">
        <f t="shared" si="8"/>
        <v>-22405.584817746902</v>
      </c>
      <c r="F37" s="121">
        <f t="shared" si="13"/>
        <v>-22405</v>
      </c>
      <c r="G37">
        <f t="shared" si="9"/>
        <v>-0.33862440000666538</v>
      </c>
      <c r="I37">
        <f t="shared" si="10"/>
        <v>-0.33862440000666538</v>
      </c>
      <c r="N37">
        <f t="shared" si="3"/>
        <v>-0.33862440000666538</v>
      </c>
      <c r="O37">
        <f t="shared" ca="1" si="4"/>
        <v>-0.98197579346855157</v>
      </c>
      <c r="P37">
        <f t="shared" si="5"/>
        <v>-0.36369423371258119</v>
      </c>
      <c r="Q37" s="2">
        <f t="shared" si="6"/>
        <v>21818.686999999998</v>
      </c>
      <c r="R37" s="119">
        <f t="shared" si="11"/>
        <v>6.2849656204227251E-4</v>
      </c>
      <c r="S37" s="119">
        <v>0.1</v>
      </c>
      <c r="T37" s="119">
        <f t="shared" si="12"/>
        <v>6.2849656204227249E-5</v>
      </c>
      <c r="U37" s="104">
        <f>VLOOKUP(C37,Active!C$21:E$104,3,FALSE)</f>
        <v>16615.420351727982</v>
      </c>
    </row>
    <row r="38" spans="1:21">
      <c r="A38" s="104" t="s">
        <v>155</v>
      </c>
      <c r="B38" s="105" t="str">
        <f t="shared" si="7"/>
        <v>I</v>
      </c>
      <c r="C38" s="106">
        <v>37017.775000000001</v>
      </c>
      <c r="D38" s="106" t="s">
        <v>29</v>
      </c>
      <c r="E38">
        <f t="shared" si="8"/>
        <v>-22093.702191226392</v>
      </c>
      <c r="F38" s="121">
        <f t="shared" si="13"/>
        <v>-22093</v>
      </c>
      <c r="G38">
        <f t="shared" si="9"/>
        <v>-0.40658663999784039</v>
      </c>
      <c r="I38">
        <f t="shared" si="10"/>
        <v>-0.40658663999784039</v>
      </c>
      <c r="N38">
        <f t="shared" si="3"/>
        <v>-0.40658663999784039</v>
      </c>
      <c r="O38">
        <f t="shared" ca="1" si="4"/>
        <v>-0.97638774858156996</v>
      </c>
      <c r="P38">
        <f t="shared" si="5"/>
        <v>-0.37064267004172147</v>
      </c>
      <c r="Q38" s="2">
        <f t="shared" si="6"/>
        <v>21999.275000000001</v>
      </c>
      <c r="R38" s="119">
        <f t="shared" si="11"/>
        <v>1.2919689762063799E-3</v>
      </c>
      <c r="S38" s="119">
        <v>0.1</v>
      </c>
      <c r="T38" s="119">
        <f t="shared" si="12"/>
        <v>1.2919689762063799E-4</v>
      </c>
      <c r="U38" s="104">
        <f>VLOOKUP(C38,Active!C$21:E$104,3,FALSE)</f>
        <v>16927.302181072733</v>
      </c>
    </row>
    <row r="39" spans="1:21">
      <c r="A39" s="104" t="s">
        <v>155</v>
      </c>
      <c r="B39" s="105" t="str">
        <f t="shared" si="7"/>
        <v>I</v>
      </c>
      <c r="C39" s="106">
        <v>37026.737999999998</v>
      </c>
      <c r="D39" s="106" t="s">
        <v>29</v>
      </c>
      <c r="E39">
        <f t="shared" si="8"/>
        <v>-22078.222735329531</v>
      </c>
      <c r="F39" s="121">
        <f>ROUND(2*E39,0)/2+0.5</f>
        <v>-22077.5</v>
      </c>
      <c r="G39">
        <f t="shared" si="9"/>
        <v>-0.41848220000247238</v>
      </c>
      <c r="I39">
        <f t="shared" si="10"/>
        <v>-0.41848220000247238</v>
      </c>
      <c r="N39">
        <f t="shared" si="3"/>
        <v>-0.41848220000247238</v>
      </c>
      <c r="O39">
        <f t="shared" ca="1" si="4"/>
        <v>-0.97611013737724872</v>
      </c>
      <c r="P39">
        <f t="shared" si="5"/>
        <v>-0.37098495023374245</v>
      </c>
      <c r="Q39" s="2">
        <f t="shared" si="6"/>
        <v>22008.237999999998</v>
      </c>
      <c r="R39" s="119">
        <f t="shared" si="11"/>
        <v>2.2559887355931155E-3</v>
      </c>
      <c r="S39" s="119">
        <v>0.1</v>
      </c>
      <c r="T39" s="119">
        <f t="shared" si="12"/>
        <v>2.2559887355931156E-4</v>
      </c>
      <c r="U39" s="104">
        <f>VLOOKUP(C39,Active!C$21:E$104,3,FALSE)</f>
        <v>16942.781597403919</v>
      </c>
    </row>
    <row r="40" spans="1:21">
      <c r="A40" s="104" t="s">
        <v>155</v>
      </c>
      <c r="B40" s="105" t="str">
        <f t="shared" si="7"/>
        <v>I</v>
      </c>
      <c r="C40" s="106">
        <v>37080.639000000003</v>
      </c>
      <c r="D40" s="106" t="s">
        <v>29</v>
      </c>
      <c r="E40">
        <f t="shared" si="8"/>
        <v>-21985.133574078045</v>
      </c>
      <c r="F40" s="121">
        <f t="shared" si="13"/>
        <v>-21984.5</v>
      </c>
      <c r="G40">
        <f t="shared" si="9"/>
        <v>-0.36685556000156794</v>
      </c>
      <c r="I40">
        <f t="shared" si="10"/>
        <v>-0.36685556000156794</v>
      </c>
      <c r="N40">
        <f t="shared" si="3"/>
        <v>-0.36685556000156794</v>
      </c>
      <c r="O40">
        <f t="shared" ca="1" si="4"/>
        <v>-0.97444447015132152</v>
      </c>
      <c r="P40">
        <f t="shared" si="5"/>
        <v>-0.37303283786054636</v>
      </c>
      <c r="Q40" s="2">
        <f t="shared" si="6"/>
        <v>22062.139000000003</v>
      </c>
      <c r="R40" s="119">
        <f t="shared" si="11"/>
        <v>3.8158761747025073E-5</v>
      </c>
      <c r="S40" s="119">
        <v>0.1</v>
      </c>
      <c r="T40" s="119">
        <f t="shared" si="12"/>
        <v>3.8158761747025075E-6</v>
      </c>
      <c r="U40" s="104">
        <f>VLOOKUP(C40,Active!C$21:E$104,3,FALSE)</f>
        <v>17035.870520718385</v>
      </c>
    </row>
    <row r="41" spans="1:21">
      <c r="A41" s="104" t="s">
        <v>155</v>
      </c>
      <c r="B41" s="105" t="str">
        <f t="shared" si="7"/>
        <v>I</v>
      </c>
      <c r="C41" s="106">
        <v>37107.572999999997</v>
      </c>
      <c r="D41" s="106" t="s">
        <v>29</v>
      </c>
      <c r="E41">
        <f t="shared" si="8"/>
        <v>-21938.617489605647</v>
      </c>
      <c r="F41" s="121">
        <f t="shared" si="13"/>
        <v>-21938</v>
      </c>
      <c r="G41">
        <f t="shared" si="9"/>
        <v>-0.35754224000993418</v>
      </c>
      <c r="I41">
        <f t="shared" si="10"/>
        <v>-0.35754224000993418</v>
      </c>
      <c r="N41">
        <f t="shared" si="3"/>
        <v>-0.35754224000993418</v>
      </c>
      <c r="O41">
        <f t="shared" ca="1" si="4"/>
        <v>-0.97361163653835781</v>
      </c>
      <c r="P41">
        <f t="shared" si="5"/>
        <v>-0.37405305726481269</v>
      </c>
      <c r="Q41" s="2">
        <f t="shared" si="6"/>
        <v>22089.072999999997</v>
      </c>
      <c r="R41" s="119">
        <f t="shared" si="11"/>
        <v>2.7260708642399422E-4</v>
      </c>
      <c r="S41" s="119">
        <v>0.1</v>
      </c>
      <c r="T41" s="119">
        <f t="shared" si="12"/>
        <v>2.7260708642399423E-5</v>
      </c>
      <c r="U41" s="104">
        <f>VLOOKUP(C41,Active!C$21:E$104,3,FALSE)</f>
        <v>17082.386486295109</v>
      </c>
    </row>
    <row r="42" spans="1:21">
      <c r="A42" s="104" t="s">
        <v>160</v>
      </c>
      <c r="B42" s="105" t="str">
        <f t="shared" si="7"/>
        <v>I</v>
      </c>
      <c r="C42" s="106">
        <v>42152.49</v>
      </c>
      <c r="D42" s="106" t="s">
        <v>29</v>
      </c>
      <c r="E42">
        <f t="shared" si="8"/>
        <v>-13225.846073243894</v>
      </c>
      <c r="F42" s="122">
        <f>ROUND(2*E42,0)/2+1</f>
        <v>-13225</v>
      </c>
      <c r="G42">
        <f t="shared" si="9"/>
        <v>-0.48989800000708783</v>
      </c>
      <c r="I42">
        <f t="shared" si="10"/>
        <v>-0.48989800000708783</v>
      </c>
      <c r="N42">
        <f t="shared" si="3"/>
        <v>-0.48989800000708783</v>
      </c>
      <c r="O42">
        <f t="shared" ca="1" si="4"/>
        <v>-0.8175583189092821</v>
      </c>
      <c r="P42">
        <f t="shared" si="5"/>
        <v>-0.52139754695612472</v>
      </c>
      <c r="Q42" s="2">
        <f t="shared" si="6"/>
        <v>27133.989999999998</v>
      </c>
      <c r="R42" s="119">
        <f t="shared" si="11"/>
        <v>9.9222145799457949E-4</v>
      </c>
      <c r="S42" s="119">
        <v>0.1</v>
      </c>
      <c r="T42" s="119">
        <f t="shared" si="12"/>
        <v>9.9222145799457949E-5</v>
      </c>
      <c r="U42" s="104">
        <f>VLOOKUP(C42,Active!C$21:E$104,3,FALSE)</f>
        <v>25795.135632707974</v>
      </c>
    </row>
    <row r="43" spans="1:21">
      <c r="A43" s="104" t="s">
        <v>160</v>
      </c>
      <c r="B43" s="105" t="str">
        <f t="shared" si="7"/>
        <v>I</v>
      </c>
      <c r="C43" s="106">
        <v>42891.49</v>
      </c>
      <c r="D43" s="106" t="s">
        <v>29</v>
      </c>
      <c r="E43">
        <f t="shared" si="8"/>
        <v>-11949.56381197154</v>
      </c>
      <c r="F43" s="122">
        <f t="shared" ref="F43:F66" si="14">ROUND(2*E43,0)/2+1</f>
        <v>-11948.5</v>
      </c>
      <c r="G43">
        <f t="shared" si="9"/>
        <v>-0.61597428000095533</v>
      </c>
      <c r="I43">
        <f t="shared" si="10"/>
        <v>-0.61597428000095533</v>
      </c>
      <c r="N43">
        <f t="shared" si="3"/>
        <v>-0.61597428000095533</v>
      </c>
      <c r="O43">
        <f t="shared" ca="1" si="4"/>
        <v>-0.7946956929534098</v>
      </c>
      <c r="P43">
        <f t="shared" si="5"/>
        <v>-0.53566287304440718</v>
      </c>
      <c r="Q43" s="2">
        <f t="shared" si="6"/>
        <v>27872.989999999998</v>
      </c>
      <c r="R43" s="119">
        <f t="shared" si="11"/>
        <v>6.4499220873402907E-3</v>
      </c>
      <c r="S43" s="119">
        <v>0.1</v>
      </c>
      <c r="T43" s="119">
        <f t="shared" si="12"/>
        <v>6.4499220873402913E-4</v>
      </c>
      <c r="U43" s="104">
        <f>VLOOKUP(C43,Active!C$21:E$104,3,FALSE)</f>
        <v>27071.414631787462</v>
      </c>
    </row>
    <row r="44" spans="1:21">
      <c r="A44" s="104" t="s">
        <v>160</v>
      </c>
      <c r="B44" s="105" t="str">
        <f t="shared" si="7"/>
        <v>I</v>
      </c>
      <c r="C44" s="106">
        <v>43250.557999999997</v>
      </c>
      <c r="D44" s="106" t="s">
        <v>29</v>
      </c>
      <c r="E44">
        <f t="shared" si="8"/>
        <v>-11329.439158398414</v>
      </c>
      <c r="F44" s="122">
        <f t="shared" si="14"/>
        <v>-11328.5</v>
      </c>
      <c r="G44">
        <f t="shared" si="9"/>
        <v>-0.54379668000183301</v>
      </c>
      <c r="I44">
        <f t="shared" si="10"/>
        <v>-0.54379668000183301</v>
      </c>
      <c r="N44">
        <f t="shared" si="3"/>
        <v>-0.54379668000183301</v>
      </c>
      <c r="O44">
        <f t="shared" ca="1" si="4"/>
        <v>-0.78359124478056152</v>
      </c>
      <c r="P44">
        <f t="shared" si="5"/>
        <v>-0.54191647572870838</v>
      </c>
      <c r="Q44" s="2">
        <f t="shared" si="6"/>
        <v>28232.057999999997</v>
      </c>
      <c r="R44" s="119">
        <f t="shared" si="11"/>
        <v>3.5351681086761199E-6</v>
      </c>
      <c r="S44" s="119">
        <v>0.1</v>
      </c>
      <c r="T44" s="119">
        <f t="shared" si="12"/>
        <v>3.5351681086761201E-7</v>
      </c>
      <c r="U44" s="104">
        <f>VLOOKUP(C44,Active!C$21:E$104,3,FALSE)</f>
        <v>27691.537700314489</v>
      </c>
    </row>
    <row r="45" spans="1:21">
      <c r="A45" s="104" t="s">
        <v>160</v>
      </c>
      <c r="B45" s="105" t="str">
        <f t="shared" si="7"/>
        <v>I</v>
      </c>
      <c r="C45" s="106">
        <v>43776.317999999999</v>
      </c>
      <c r="D45" s="106" t="s">
        <v>29</v>
      </c>
      <c r="E45">
        <f t="shared" si="8"/>
        <v>-10421.43082052757</v>
      </c>
      <c r="F45" s="122">
        <f t="shared" si="14"/>
        <v>-10420.5</v>
      </c>
      <c r="G45">
        <f t="shared" si="9"/>
        <v>-0.53896884000278078</v>
      </c>
      <c r="I45">
        <f t="shared" si="10"/>
        <v>-0.53896884000278078</v>
      </c>
      <c r="N45">
        <f t="shared" si="3"/>
        <v>-0.53896884000278078</v>
      </c>
      <c r="O45">
        <f t="shared" ca="1" si="4"/>
        <v>-0.76732860132742242</v>
      </c>
      <c r="P45">
        <f t="shared" si="5"/>
        <v>-0.55027837933221824</v>
      </c>
      <c r="Q45" s="2">
        <f t="shared" si="6"/>
        <v>28757.817999999999</v>
      </c>
      <c r="R45" s="119">
        <f t="shared" si="11"/>
        <v>1.2790567984409263E-4</v>
      </c>
      <c r="S45" s="119">
        <v>0.1</v>
      </c>
      <c r="T45" s="119">
        <f t="shared" si="12"/>
        <v>1.2790567984409264E-5</v>
      </c>
      <c r="U45" s="104">
        <f>VLOOKUP(C45,Active!C$21:E$104,3,FALSE)</f>
        <v>28599.543717305067</v>
      </c>
    </row>
    <row r="46" spans="1:21">
      <c r="A46" s="104" t="s">
        <v>160</v>
      </c>
      <c r="B46" s="105" t="str">
        <f t="shared" si="7"/>
        <v>I</v>
      </c>
      <c r="C46" s="106">
        <v>43789.330999999998</v>
      </c>
      <c r="D46" s="106" t="s">
        <v>29</v>
      </c>
      <c r="E46">
        <f t="shared" si="8"/>
        <v>-10398.956854267846</v>
      </c>
      <c r="F46" s="122">
        <f t="shared" si="14"/>
        <v>-10398</v>
      </c>
      <c r="G46">
        <f t="shared" si="9"/>
        <v>-0.55404304000694538</v>
      </c>
      <c r="I46">
        <f t="shared" si="10"/>
        <v>-0.55404304000694538</v>
      </c>
      <c r="N46">
        <f t="shared" si="3"/>
        <v>-0.55404304000694538</v>
      </c>
      <c r="O46">
        <f t="shared" ca="1" si="4"/>
        <v>-0.76692561732114972</v>
      </c>
      <c r="P46">
        <f t="shared" si="5"/>
        <v>-0.55047356441104045</v>
      </c>
      <c r="Q46" s="2">
        <f t="shared" si="6"/>
        <v>28770.830999999998</v>
      </c>
      <c r="R46" s="119">
        <f t="shared" si="11"/>
        <v>1.274115602976082E-5</v>
      </c>
      <c r="S46" s="119">
        <v>0.1</v>
      </c>
      <c r="T46" s="119">
        <f t="shared" si="12"/>
        <v>1.2741156029760821E-6</v>
      </c>
      <c r="U46" s="104">
        <f>VLOOKUP(C46,Active!C$21:E$104,3,FALSE)</f>
        <v>28622.017626121062</v>
      </c>
    </row>
    <row r="47" spans="1:21">
      <c r="A47" s="104" t="s">
        <v>160</v>
      </c>
      <c r="B47" s="105" t="str">
        <f t="shared" si="7"/>
        <v>I</v>
      </c>
      <c r="C47" s="106">
        <v>43926.584999999999</v>
      </c>
      <c r="D47" s="106" t="s">
        <v>29</v>
      </c>
      <c r="E47">
        <f t="shared" si="8"/>
        <v>-10161.91376159034</v>
      </c>
      <c r="F47" s="122">
        <f t="shared" si="14"/>
        <v>-10161</v>
      </c>
      <c r="G47">
        <f t="shared" si="9"/>
        <v>-0.52909128000464989</v>
      </c>
      <c r="I47">
        <f t="shared" si="10"/>
        <v>-0.52909128000464989</v>
      </c>
      <c r="N47">
        <f t="shared" si="3"/>
        <v>-0.52909128000464989</v>
      </c>
      <c r="O47">
        <f t="shared" ca="1" si="4"/>
        <v>-0.76268085245507711</v>
      </c>
      <c r="P47">
        <f t="shared" si="5"/>
        <v>-0.552494202427109</v>
      </c>
      <c r="Q47" s="2">
        <f t="shared" si="6"/>
        <v>28908.084999999999</v>
      </c>
      <c r="R47" s="119">
        <f t="shared" si="11"/>
        <v>5.476967779116397E-4</v>
      </c>
      <c r="S47" s="119">
        <v>0.1</v>
      </c>
      <c r="T47" s="119">
        <f t="shared" si="12"/>
        <v>5.4769677791163971E-5</v>
      </c>
      <c r="U47" s="104">
        <f>VLOOKUP(C47,Active!C$21:E$104,3,FALSE)</f>
        <v>28859.060112913561</v>
      </c>
    </row>
    <row r="48" spans="1:21">
      <c r="A48" s="104" t="s">
        <v>160</v>
      </c>
      <c r="B48" s="105" t="str">
        <f t="shared" si="7"/>
        <v>I</v>
      </c>
      <c r="C48" s="106">
        <v>44289.589</v>
      </c>
      <c r="D48" s="106" t="s">
        <v>29</v>
      </c>
      <c r="E48">
        <f t="shared" si="8"/>
        <v>-9534.9914801682698</v>
      </c>
      <c r="F48" s="122">
        <f t="shared" si="14"/>
        <v>-9534</v>
      </c>
      <c r="G48">
        <f t="shared" si="9"/>
        <v>-0.5740923199991812</v>
      </c>
      <c r="I48">
        <f t="shared" si="10"/>
        <v>-0.5740923199991812</v>
      </c>
      <c r="N48">
        <f t="shared" si="3"/>
        <v>-0.5740923199991812</v>
      </c>
      <c r="O48">
        <f t="shared" ca="1" si="4"/>
        <v>-0.75145103148027725</v>
      </c>
      <c r="P48">
        <f t="shared" si="5"/>
        <v>-0.5575289043686722</v>
      </c>
      <c r="Q48" s="2">
        <f t="shared" si="6"/>
        <v>29271.089</v>
      </c>
      <c r="R48" s="119">
        <f t="shared" si="11"/>
        <v>2.7434673734898999E-4</v>
      </c>
      <c r="S48" s="119">
        <v>0.1</v>
      </c>
      <c r="T48" s="119">
        <f t="shared" si="12"/>
        <v>2.7434673734899002E-5</v>
      </c>
      <c r="U48" s="104">
        <f>VLOOKUP(C48,Active!C$21:E$104,3,FALSE)</f>
        <v>29485.980791914713</v>
      </c>
    </row>
    <row r="49" spans="1:21">
      <c r="A49" s="104" t="s">
        <v>160</v>
      </c>
      <c r="B49" s="105" t="str">
        <f t="shared" si="7"/>
        <v>I</v>
      </c>
      <c r="C49" s="106">
        <v>44371.491000000002</v>
      </c>
      <c r="D49" s="106" t="s">
        <v>29</v>
      </c>
      <c r="E49">
        <f t="shared" si="8"/>
        <v>-9393.5434831956973</v>
      </c>
      <c r="F49" s="122">
        <f t="shared" si="14"/>
        <v>-9392.5</v>
      </c>
      <c r="G49">
        <f t="shared" si="9"/>
        <v>-0.6042033999983687</v>
      </c>
      <c r="I49">
        <f t="shared" si="10"/>
        <v>-0.6042033999983687</v>
      </c>
      <c r="N49">
        <f t="shared" si="3"/>
        <v>-0.6042033999983687</v>
      </c>
      <c r="O49">
        <f t="shared" ca="1" si="4"/>
        <v>-0.74891670984082881</v>
      </c>
      <c r="P49">
        <f t="shared" si="5"/>
        <v>-0.55860268963460225</v>
      </c>
      <c r="Q49" s="2">
        <f t="shared" si="6"/>
        <v>29352.991000000002</v>
      </c>
      <c r="R49" s="119">
        <f t="shared" si="11"/>
        <v>2.0794247856801167E-3</v>
      </c>
      <c r="S49" s="119">
        <v>0.1</v>
      </c>
      <c r="T49" s="119">
        <f t="shared" si="12"/>
        <v>2.0794247856801169E-4</v>
      </c>
      <c r="U49" s="104">
        <f>VLOOKUP(C49,Active!C$21:E$104,3,FALSE)</f>
        <v>29627.428427344497</v>
      </c>
    </row>
    <row r="50" spans="1:21">
      <c r="A50" s="104" t="s">
        <v>160</v>
      </c>
      <c r="B50" s="105" t="str">
        <f t="shared" si="7"/>
        <v>I</v>
      </c>
      <c r="C50" s="106">
        <v>44693.474000000002</v>
      </c>
      <c r="D50" s="106" t="s">
        <v>29</v>
      </c>
      <c r="E50">
        <f t="shared" si="8"/>
        <v>-8837.4660930316149</v>
      </c>
      <c r="F50" s="122">
        <f t="shared" si="14"/>
        <v>-8836.5</v>
      </c>
      <c r="G50">
        <f t="shared" si="9"/>
        <v>-0.5593925200009835</v>
      </c>
      <c r="I50">
        <f t="shared" si="10"/>
        <v>-0.5593925200009835</v>
      </c>
      <c r="N50">
        <f t="shared" si="3"/>
        <v>-0.5593925200009835</v>
      </c>
      <c r="O50">
        <f t="shared" ca="1" si="4"/>
        <v>-0.73895852728582301</v>
      </c>
      <c r="P50">
        <f t="shared" si="5"/>
        <v>-0.56259928121386527</v>
      </c>
      <c r="Q50" s="2">
        <f t="shared" si="6"/>
        <v>29674.974000000002</v>
      </c>
      <c r="R50" s="119">
        <f t="shared" si="11"/>
        <v>1.0283317476442962E-5</v>
      </c>
      <c r="S50" s="119">
        <v>0.1</v>
      </c>
      <c r="T50" s="119">
        <f t="shared" si="12"/>
        <v>1.0283317476442963E-6</v>
      </c>
      <c r="U50" s="104">
        <f>VLOOKUP(C50,Active!C$21:E$104,3,FALSE)</f>
        <v>30183.50439616806</v>
      </c>
    </row>
    <row r="51" spans="1:21">
      <c r="A51" s="104" t="s">
        <v>160</v>
      </c>
      <c r="B51" s="105" t="str">
        <f t="shared" si="7"/>
        <v>I</v>
      </c>
      <c r="C51" s="106">
        <v>44702.516000000003</v>
      </c>
      <c r="D51" s="106" t="s">
        <v>29</v>
      </c>
      <c r="E51">
        <f t="shared" si="8"/>
        <v>-8821.8502010066823</v>
      </c>
      <c r="F51" s="122">
        <f t="shared" si="14"/>
        <v>-8821</v>
      </c>
      <c r="G51">
        <f t="shared" si="9"/>
        <v>-0.492288080000435</v>
      </c>
      <c r="I51">
        <f t="shared" si="10"/>
        <v>-0.492288080000435</v>
      </c>
      <c r="N51">
        <f t="shared" si="3"/>
        <v>-0.492288080000435</v>
      </c>
      <c r="O51">
        <f t="shared" ca="1" si="4"/>
        <v>-0.73868091608150177</v>
      </c>
      <c r="P51">
        <f t="shared" si="5"/>
        <v>-0.56270561096523097</v>
      </c>
      <c r="Q51" s="2">
        <f t="shared" si="6"/>
        <v>29684.016000000003</v>
      </c>
      <c r="R51" s="119">
        <f t="shared" si="11"/>
        <v>4.9586286671779991E-3</v>
      </c>
      <c r="S51" s="119">
        <v>0.1</v>
      </c>
      <c r="T51" s="119">
        <f t="shared" si="12"/>
        <v>4.9586286671779998E-4</v>
      </c>
      <c r="U51" s="104">
        <f>VLOOKUP(C51,Active!C$21:E$104,3,FALSE)</f>
        <v>30199.120248278585</v>
      </c>
    </row>
    <row r="52" spans="1:21">
      <c r="A52" s="104" t="s">
        <v>160</v>
      </c>
      <c r="B52" s="105" t="str">
        <f t="shared" si="7"/>
        <v>I</v>
      </c>
      <c r="C52" s="106">
        <v>45488.453999999998</v>
      </c>
      <c r="D52" s="106" t="s">
        <v>29</v>
      </c>
      <c r="E52">
        <f t="shared" si="8"/>
        <v>-7464.5041551881923</v>
      </c>
      <c r="F52" s="122">
        <f t="shared" si="14"/>
        <v>-7463.5</v>
      </c>
      <c r="G52">
        <f t="shared" si="9"/>
        <v>-0.5814314800009015</v>
      </c>
      <c r="I52">
        <f t="shared" si="10"/>
        <v>-0.5814314800009015</v>
      </c>
      <c r="N52">
        <f t="shared" si="3"/>
        <v>-0.5814314800009015</v>
      </c>
      <c r="O52">
        <f t="shared" ca="1" si="4"/>
        <v>-0.71436754770304767</v>
      </c>
      <c r="P52">
        <f t="shared" si="5"/>
        <v>-0.57094789918790656</v>
      </c>
      <c r="Q52" s="2">
        <f t="shared" si="6"/>
        <v>30469.953999999998</v>
      </c>
      <c r="R52" s="119">
        <f t="shared" si="11"/>
        <v>1.0990546666259568E-4</v>
      </c>
      <c r="S52" s="119">
        <v>0.1</v>
      </c>
      <c r="T52" s="119">
        <f t="shared" si="12"/>
        <v>1.0990546666259569E-5</v>
      </c>
      <c r="U52" s="104">
        <f>VLOOKUP(C52,Active!C$21:E$104,3,FALSE)</f>
        <v>31556.462824704202</v>
      </c>
    </row>
    <row r="53" spans="1:21">
      <c r="A53" s="104" t="s">
        <v>160</v>
      </c>
      <c r="B53" s="105" t="str">
        <f t="shared" si="7"/>
        <v>I</v>
      </c>
      <c r="C53" s="106">
        <v>45816.497000000003</v>
      </c>
      <c r="D53" s="106" t="s">
        <v>29</v>
      </c>
      <c r="E53">
        <f t="shared" si="8"/>
        <v>-6897.9609050737499</v>
      </c>
      <c r="F53" s="122">
        <f t="shared" si="14"/>
        <v>-6897</v>
      </c>
      <c r="G53">
        <f t="shared" si="9"/>
        <v>-0.55638855999859516</v>
      </c>
      <c r="I53">
        <f t="shared" si="10"/>
        <v>-0.55638855999859516</v>
      </c>
      <c r="N53">
        <f t="shared" si="3"/>
        <v>-0.55638855999859516</v>
      </c>
      <c r="O53">
        <f t="shared" ca="1" si="4"/>
        <v>-0.70422130594511456</v>
      </c>
      <c r="P53">
        <f t="shared" si="5"/>
        <v>-0.57376169916645636</v>
      </c>
      <c r="Q53" s="2">
        <f t="shared" si="6"/>
        <v>30797.997000000003</v>
      </c>
      <c r="R53" s="119">
        <f t="shared" si="11"/>
        <v>3.0182596454587316E-4</v>
      </c>
      <c r="S53" s="119">
        <v>0.1</v>
      </c>
      <c r="T53" s="119">
        <f t="shared" si="12"/>
        <v>3.0182596454587316E-5</v>
      </c>
      <c r="U53" s="104">
        <f>VLOOKUP(C53,Active!C$21:E$104,3,FALSE)</f>
        <v>32123.004626727259</v>
      </c>
    </row>
    <row r="54" spans="1:21">
      <c r="A54" s="104" t="s">
        <v>160</v>
      </c>
      <c r="B54" s="105" t="str">
        <f t="shared" si="7"/>
        <v>I</v>
      </c>
      <c r="C54" s="106">
        <v>46113.584000000003</v>
      </c>
      <c r="D54" s="106" t="s">
        <v>29</v>
      </c>
      <c r="E54">
        <f t="shared" si="8"/>
        <v>-6384.8798926859026</v>
      </c>
      <c r="F54" s="122">
        <f t="shared" si="14"/>
        <v>-6384</v>
      </c>
      <c r="G54">
        <f t="shared" si="9"/>
        <v>-0.50948031999723753</v>
      </c>
      <c r="I54">
        <f t="shared" si="10"/>
        <v>-0.50948031999723753</v>
      </c>
      <c r="N54">
        <f t="shared" si="3"/>
        <v>-0.50948031999723753</v>
      </c>
      <c r="O54">
        <f t="shared" ca="1" si="4"/>
        <v>-0.69503327060209652</v>
      </c>
      <c r="P54">
        <f t="shared" si="5"/>
        <v>-0.57599180681649154</v>
      </c>
      <c r="Q54" s="2">
        <f t="shared" si="6"/>
        <v>31095.084000000003</v>
      </c>
      <c r="R54" s="119">
        <f t="shared" si="11"/>
        <v>4.4237778789077992E-3</v>
      </c>
      <c r="S54" s="119">
        <v>0.1</v>
      </c>
      <c r="T54" s="119">
        <f t="shared" si="12"/>
        <v>4.4237778789077995E-4</v>
      </c>
      <c r="U54" s="104">
        <f>VLOOKUP(C54,Active!C$21:E$104,3,FALSE)</f>
        <v>32636.084327673845</v>
      </c>
    </row>
    <row r="55" spans="1:21">
      <c r="A55" s="104" t="s">
        <v>160</v>
      </c>
      <c r="B55" s="105" t="str">
        <f t="shared" si="7"/>
        <v>I</v>
      </c>
      <c r="C55" s="106">
        <v>46121.597000000002</v>
      </c>
      <c r="D55" s="106" t="s">
        <v>29</v>
      </c>
      <c r="E55">
        <f t="shared" si="8"/>
        <v>-6371.0411244050174</v>
      </c>
      <c r="F55" s="122">
        <f t="shared" si="14"/>
        <v>-6370</v>
      </c>
      <c r="G55">
        <f t="shared" si="9"/>
        <v>-0.60283760000311304</v>
      </c>
      <c r="I55">
        <f t="shared" si="10"/>
        <v>-0.60283760000311304</v>
      </c>
      <c r="N55">
        <f t="shared" si="3"/>
        <v>-0.60283760000311304</v>
      </c>
      <c r="O55">
        <f t="shared" ca="1" si="4"/>
        <v>-0.69478252499819348</v>
      </c>
      <c r="P55">
        <f t="shared" si="5"/>
        <v>-0.57604843132807237</v>
      </c>
      <c r="Q55" s="2">
        <f t="shared" si="6"/>
        <v>31103.097000000002</v>
      </c>
      <c r="R55" s="119">
        <f t="shared" si="11"/>
        <v>7.1765955829977994E-4</v>
      </c>
      <c r="S55" s="119">
        <v>0.1</v>
      </c>
      <c r="T55" s="119">
        <f t="shared" si="12"/>
        <v>7.1765955829977994E-5</v>
      </c>
      <c r="U55" s="104">
        <f>VLOOKUP(C55,Active!C$21:E$104,3,FALSE)</f>
        <v>32649.923060582674</v>
      </c>
    </row>
    <row r="56" spans="1:21">
      <c r="A56" s="104" t="s">
        <v>160</v>
      </c>
      <c r="B56" s="105" t="str">
        <f t="shared" si="7"/>
        <v>I</v>
      </c>
      <c r="C56" s="106">
        <v>46850.627999999997</v>
      </c>
      <c r="D56" s="106" t="s">
        <v>29</v>
      </c>
      <c r="E56">
        <f t="shared" si="8"/>
        <v>-5111.9757208628807</v>
      </c>
      <c r="F56" s="122">
        <f t="shared" si="14"/>
        <v>-5111</v>
      </c>
      <c r="G56">
        <f t="shared" si="9"/>
        <v>-0.56496728000638541</v>
      </c>
      <c r="I56">
        <f t="shared" si="10"/>
        <v>-0.56496728000638541</v>
      </c>
      <c r="N56">
        <f t="shared" si="3"/>
        <v>-0.56496728000638541</v>
      </c>
      <c r="O56">
        <f t="shared" ca="1" si="4"/>
        <v>-0.67223333104720007</v>
      </c>
      <c r="P56">
        <f t="shared" si="5"/>
        <v>-0.58022038825431921</v>
      </c>
      <c r="Q56" s="2">
        <f t="shared" si="6"/>
        <v>31832.127999999997</v>
      </c>
      <c r="R56" s="119">
        <f t="shared" si="11"/>
        <v>2.326573112231861E-4</v>
      </c>
      <c r="S56" s="119">
        <v>0.1</v>
      </c>
      <c r="T56" s="119">
        <f t="shared" si="12"/>
        <v>2.3265731122318613E-5</v>
      </c>
      <c r="U56" s="104">
        <f>VLOOKUP(C56,Active!C$21:E$104,3,FALSE)</f>
        <v>33908.985245938442</v>
      </c>
    </row>
    <row r="57" spans="1:21">
      <c r="A57" s="104" t="s">
        <v>160</v>
      </c>
      <c r="B57" s="105" t="str">
        <f t="shared" si="7"/>
        <v>I</v>
      </c>
      <c r="C57" s="106">
        <v>47717.428</v>
      </c>
      <c r="D57" s="106" t="s">
        <v>29</v>
      </c>
      <c r="E57">
        <f t="shared" si="8"/>
        <v>-3614.9777992514073</v>
      </c>
      <c r="F57" s="122">
        <f t="shared" si="14"/>
        <v>-3614</v>
      </c>
      <c r="G57">
        <f t="shared" si="9"/>
        <v>-0.5661707200051751</v>
      </c>
      <c r="I57">
        <f t="shared" si="10"/>
        <v>-0.5661707200051751</v>
      </c>
      <c r="N57">
        <f t="shared" si="3"/>
        <v>-0.5661707200051751</v>
      </c>
      <c r="O57">
        <f t="shared" ca="1" si="4"/>
        <v>-0.64542146182985505</v>
      </c>
      <c r="P57">
        <f t="shared" si="5"/>
        <v>-0.58281219191010092</v>
      </c>
      <c r="Q57" s="2">
        <f t="shared" si="6"/>
        <v>32698.928</v>
      </c>
      <c r="R57" s="119">
        <f t="shared" si="11"/>
        <v>2.7693858716243538E-4</v>
      </c>
      <c r="S57" s="119">
        <v>0.1</v>
      </c>
      <c r="T57" s="119">
        <f t="shared" si="12"/>
        <v>2.769385871624354E-5</v>
      </c>
      <c r="U57" s="104">
        <f>VLOOKUP(C57,Active!C$21:E$104,3,FALSE)</f>
        <v>35405.979341205166</v>
      </c>
    </row>
    <row r="58" spans="1:21">
      <c r="A58" s="104" t="s">
        <v>160</v>
      </c>
      <c r="B58" s="105" t="str">
        <f t="shared" si="7"/>
        <v>I</v>
      </c>
      <c r="C58" s="106">
        <v>47945.557000000001</v>
      </c>
      <c r="D58" s="106" t="s">
        <v>29</v>
      </c>
      <c r="E58">
        <f t="shared" si="8"/>
        <v>-3220.9899833085092</v>
      </c>
      <c r="F58" s="122">
        <f t="shared" si="14"/>
        <v>-3220</v>
      </c>
      <c r="G58">
        <f t="shared" si="9"/>
        <v>-0.57322559999738587</v>
      </c>
      <c r="I58">
        <f t="shared" si="10"/>
        <v>-0.57322559999738587</v>
      </c>
      <c r="N58">
        <f t="shared" si="3"/>
        <v>-0.57322559999738587</v>
      </c>
      <c r="O58">
        <f t="shared" ca="1" si="4"/>
        <v>-0.63836476412001275</v>
      </c>
      <c r="P58">
        <f t="shared" si="5"/>
        <v>-0.58306655909160454</v>
      </c>
      <c r="Q58" s="2">
        <f t="shared" si="6"/>
        <v>32927.057000000001</v>
      </c>
      <c r="R58" s="119">
        <f t="shared" si="11"/>
        <v>9.6844475894085162E-5</v>
      </c>
      <c r="S58" s="119">
        <v>0.1</v>
      </c>
      <c r="T58" s="119">
        <f t="shared" si="12"/>
        <v>9.6844475894085169E-6</v>
      </c>
      <c r="U58" s="104">
        <f>VLOOKUP(C58,Active!C$21:E$104,3,FALSE)</f>
        <v>35799.966150110449</v>
      </c>
    </row>
    <row r="59" spans="1:21">
      <c r="A59" s="104" t="s">
        <v>160</v>
      </c>
      <c r="B59" s="105" t="str">
        <f t="shared" si="7"/>
        <v>I</v>
      </c>
      <c r="C59" s="106">
        <v>48067.417000000001</v>
      </c>
      <c r="D59" s="106" t="s">
        <v>29</v>
      </c>
      <c r="E59">
        <f t="shared" si="8"/>
        <v>-3010.5329381682523</v>
      </c>
      <c r="F59" s="122">
        <f t="shared" si="14"/>
        <v>-3009.5</v>
      </c>
      <c r="G59">
        <f t="shared" si="9"/>
        <v>-0.59809756000322523</v>
      </c>
      <c r="I59">
        <f t="shared" si="10"/>
        <v>-0.59809756000322523</v>
      </c>
      <c r="N59">
        <f t="shared" si="3"/>
        <v>-0.59809756000322523</v>
      </c>
      <c r="O59">
        <f t="shared" ca="1" si="4"/>
        <v>-0.634594624861328</v>
      </c>
      <c r="P59">
        <f t="shared" si="5"/>
        <v>-0.58312939848404577</v>
      </c>
      <c r="Q59" s="2">
        <f t="shared" si="6"/>
        <v>33048.917000000001</v>
      </c>
      <c r="R59" s="119">
        <f t="shared" si="11"/>
        <v>2.2404585926424466E-4</v>
      </c>
      <c r="S59" s="119">
        <v>0.1</v>
      </c>
      <c r="T59" s="119">
        <f t="shared" si="12"/>
        <v>2.2404585926424469E-5</v>
      </c>
      <c r="U59" s="104">
        <f>VLOOKUP(C59,Active!C$21:E$104,3,FALSE)</f>
        <v>36010.422657319956</v>
      </c>
    </row>
    <row r="60" spans="1:21">
      <c r="A60" s="104" t="s">
        <v>157</v>
      </c>
      <c r="B60" s="105" t="str">
        <f t="shared" si="7"/>
        <v>I</v>
      </c>
      <c r="C60" s="106">
        <v>48528.63</v>
      </c>
      <c r="D60" s="106" t="s">
        <v>159</v>
      </c>
      <c r="E60">
        <f t="shared" si="8"/>
        <v>-2213.9998250854369</v>
      </c>
      <c r="F60" s="122">
        <f t="shared" si="14"/>
        <v>-2213</v>
      </c>
      <c r="G60">
        <f t="shared" si="9"/>
        <v>-0.5789242400060175</v>
      </c>
      <c r="J60">
        <f>G60</f>
        <v>-0.5789242400060175</v>
      </c>
      <c r="N60">
        <f t="shared" ref="N60:N66" si="15">+G60</f>
        <v>-0.5789242400060175</v>
      </c>
      <c r="O60">
        <f t="shared" ca="1" si="4"/>
        <v>-0.62032899103927375</v>
      </c>
      <c r="P60">
        <f t="shared" si="5"/>
        <v>-0.58290665639730177</v>
      </c>
      <c r="Q60" s="2">
        <f t="shared" si="6"/>
        <v>33510.129999999997</v>
      </c>
      <c r="R60" s="119">
        <f t="shared" si="11"/>
        <v>1.5859640313569638E-5</v>
      </c>
      <c r="S60" s="119">
        <v>0.1</v>
      </c>
      <c r="T60" s="119">
        <f t="shared" si="12"/>
        <v>1.5859640313569638E-6</v>
      </c>
      <c r="U60" s="104">
        <f>VLOOKUP(C60,Active!C$21:E$104,3,FALSE)</f>
        <v>36806.953734454524</v>
      </c>
    </row>
    <row r="61" spans="1:21">
      <c r="A61" s="104" t="s">
        <v>158</v>
      </c>
      <c r="B61" s="105" t="str">
        <f t="shared" si="7"/>
        <v>I</v>
      </c>
      <c r="C61" s="106">
        <v>49810.592600000004</v>
      </c>
      <c r="D61" s="106" t="s">
        <v>31</v>
      </c>
      <c r="E61">
        <f t="shared" si="8"/>
        <v>3.4540792299367508E-4</v>
      </c>
      <c r="F61" s="122">
        <f t="shared" si="14"/>
        <v>1</v>
      </c>
      <c r="G61">
        <f t="shared" si="9"/>
        <v>-0.5788255199950072</v>
      </c>
      <c r="J61">
        <f t="shared" ref="J61:J66" si="16">G61</f>
        <v>-0.5788255199950072</v>
      </c>
      <c r="N61">
        <f t="shared" si="15"/>
        <v>-0.5788255199950072</v>
      </c>
      <c r="O61">
        <f t="shared" ca="1" si="4"/>
        <v>-0.58067536482203819</v>
      </c>
      <c r="P61">
        <f t="shared" si="5"/>
        <v>-0.57846061456836573</v>
      </c>
      <c r="Q61" s="2">
        <f t="shared" si="6"/>
        <v>34792.092600000004</v>
      </c>
      <c r="R61" s="119">
        <f t="shared" si="11"/>
        <v>1.3315597039239386E-7</v>
      </c>
      <c r="S61" s="119">
        <v>1</v>
      </c>
      <c r="T61" s="119">
        <f t="shared" si="12"/>
        <v>1.3315597039239386E-7</v>
      </c>
      <c r="U61" s="104">
        <f>VLOOKUP(C61,Active!C$21:E$104,3,FALSE)</f>
        <v>39020.948245936728</v>
      </c>
    </row>
    <row r="62" spans="1:21">
      <c r="A62" s="104" t="s">
        <v>158</v>
      </c>
      <c r="B62" s="105" t="str">
        <f t="shared" si="7"/>
        <v>I</v>
      </c>
      <c r="C62" s="106">
        <v>49811.4614</v>
      </c>
      <c r="D62" s="106" t="s">
        <v>31</v>
      </c>
      <c r="E62">
        <f t="shared" si="8"/>
        <v>1.5007974087200469</v>
      </c>
      <c r="F62" s="122">
        <f t="shared" si="14"/>
        <v>2.5</v>
      </c>
      <c r="G62">
        <f t="shared" si="9"/>
        <v>-0.57856380000157515</v>
      </c>
      <c r="J62">
        <f t="shared" si="16"/>
        <v>-0.57856380000157515</v>
      </c>
      <c r="N62">
        <f t="shared" si="15"/>
        <v>-0.57856380000157515</v>
      </c>
      <c r="O62">
        <f t="shared" ca="1" si="4"/>
        <v>-0.58064849922161998</v>
      </c>
      <c r="P62">
        <f t="shared" si="5"/>
        <v>-0.57845569427959276</v>
      </c>
      <c r="Q62" s="2">
        <f t="shared" si="6"/>
        <v>34792.9614</v>
      </c>
      <c r="R62" s="119">
        <f t="shared" si="11"/>
        <v>1.1686847125333318E-8</v>
      </c>
      <c r="S62" s="119">
        <v>1</v>
      </c>
      <c r="T62" s="119">
        <f t="shared" si="12"/>
        <v>1.1686847125333318E-8</v>
      </c>
      <c r="U62" s="104">
        <f>VLOOKUP(C62,Active!C$21:E$104,3,FALSE)</f>
        <v>39022.44869410235</v>
      </c>
    </row>
    <row r="63" spans="1:21">
      <c r="A63" s="104" t="s">
        <v>158</v>
      </c>
      <c r="B63" s="105" t="str">
        <f t="shared" si="7"/>
        <v>I</v>
      </c>
      <c r="C63" s="106">
        <v>49812.327499999999</v>
      </c>
      <c r="D63" s="106" t="s">
        <v>159</v>
      </c>
      <c r="E63">
        <f t="shared" si="8"/>
        <v>2.9965864026132318</v>
      </c>
      <c r="F63" s="122">
        <f t="shared" si="14"/>
        <v>4</v>
      </c>
      <c r="G63">
        <f t="shared" si="9"/>
        <v>-0.58100208000541897</v>
      </c>
      <c r="J63">
        <f t="shared" si="16"/>
        <v>-0.58100208000541897</v>
      </c>
      <c r="N63">
        <f t="shared" si="15"/>
        <v>-0.58100208000541897</v>
      </c>
      <c r="O63">
        <f t="shared" ca="1" si="4"/>
        <v>-0.58062163362120178</v>
      </c>
      <c r="P63">
        <f t="shared" si="5"/>
        <v>-0.57845077140711587</v>
      </c>
      <c r="Q63" s="2">
        <f t="shared" si="6"/>
        <v>34793.827499999999</v>
      </c>
      <c r="R63" s="119">
        <f t="shared" si="11"/>
        <v>6.5091755637753475E-6</v>
      </c>
      <c r="S63" s="119">
        <v>1</v>
      </c>
      <c r="T63" s="119">
        <f t="shared" si="12"/>
        <v>6.5091755637753475E-6</v>
      </c>
      <c r="U63" s="104">
        <f>VLOOKUP(C63,Active!C$21:E$104,3,FALSE)</f>
        <v>39023.944479272992</v>
      </c>
    </row>
    <row r="64" spans="1:21">
      <c r="A64" s="104" t="s">
        <v>158</v>
      </c>
      <c r="B64" s="105" t="str">
        <f t="shared" si="7"/>
        <v>I</v>
      </c>
      <c r="C64" s="106">
        <v>49840.412199999999</v>
      </c>
      <c r="D64" s="106" t="s">
        <v>31</v>
      </c>
      <c r="E64">
        <f t="shared" si="8"/>
        <v>51.499975337870232</v>
      </c>
      <c r="F64" s="122">
        <f t="shared" si="14"/>
        <v>52.5</v>
      </c>
      <c r="G64">
        <f t="shared" si="9"/>
        <v>-0.5790398000026471</v>
      </c>
      <c r="J64">
        <f t="shared" si="16"/>
        <v>-0.5790398000026471</v>
      </c>
      <c r="N64">
        <f t="shared" si="15"/>
        <v>-0.5790398000026471</v>
      </c>
      <c r="O64">
        <f t="shared" ca="1" si="4"/>
        <v>-0.57975297920768065</v>
      </c>
      <c r="P64">
        <f t="shared" si="5"/>
        <v>-0.57829020620105465</v>
      </c>
      <c r="Q64" s="2">
        <f t="shared" si="6"/>
        <v>34821.912199999999</v>
      </c>
      <c r="R64" s="119">
        <f t="shared" si="11"/>
        <v>5.6189086738582423E-7</v>
      </c>
      <c r="S64" s="119">
        <v>1</v>
      </c>
      <c r="T64" s="119">
        <f t="shared" si="12"/>
        <v>5.6189086738582423E-7</v>
      </c>
      <c r="U64" s="104">
        <f>VLOOKUP(C64,Active!C$21:E$104,3,FALSE)</f>
        <v>39072.447744232995</v>
      </c>
    </row>
    <row r="65" spans="1:21">
      <c r="A65" s="104" t="s">
        <v>158</v>
      </c>
      <c r="B65" s="105" t="str">
        <f t="shared" si="7"/>
        <v>I</v>
      </c>
      <c r="C65" s="106">
        <v>49866.468200000003</v>
      </c>
      <c r="D65" s="106" t="s">
        <v>31</v>
      </c>
      <c r="E65">
        <f t="shared" si="8"/>
        <v>96.49971904520136</v>
      </c>
      <c r="F65" s="122">
        <f t="shared" si="14"/>
        <v>97.5</v>
      </c>
      <c r="G65">
        <f t="shared" si="9"/>
        <v>-0.57918819999758853</v>
      </c>
      <c r="J65">
        <f t="shared" si="16"/>
        <v>-0.57918819999758853</v>
      </c>
      <c r="N65">
        <f t="shared" si="15"/>
        <v>-0.57918819999758853</v>
      </c>
      <c r="O65">
        <f t="shared" ca="1" si="4"/>
        <v>-0.57894701119513514</v>
      </c>
      <c r="P65">
        <f t="shared" si="5"/>
        <v>-0.57813881241168918</v>
      </c>
      <c r="Q65" s="2">
        <f t="shared" si="6"/>
        <v>34847.968200000003</v>
      </c>
      <c r="R65" s="119">
        <f t="shared" si="11"/>
        <v>1.1012143054396485E-6</v>
      </c>
      <c r="S65" s="119">
        <v>1</v>
      </c>
      <c r="T65" s="119">
        <f t="shared" si="12"/>
        <v>1.1012143054396485E-6</v>
      </c>
      <c r="U65" s="104">
        <f>VLOOKUP(C65,Active!C$21:E$104,3,FALSE)</f>
        <v>39117.44737292044</v>
      </c>
    </row>
    <row r="66" spans="1:21">
      <c r="A66" s="104" t="s">
        <v>158</v>
      </c>
      <c r="B66" s="105" t="str">
        <f t="shared" si="7"/>
        <v>I</v>
      </c>
      <c r="C66" s="106">
        <v>49888.472000000002</v>
      </c>
      <c r="D66" s="106" t="s">
        <v>31</v>
      </c>
      <c r="E66">
        <f t="shared" si="8"/>
        <v>134.50115290255292</v>
      </c>
      <c r="F66" s="122">
        <f t="shared" si="14"/>
        <v>135.5</v>
      </c>
      <c r="G66">
        <f t="shared" si="9"/>
        <v>-0.57835796000290429</v>
      </c>
      <c r="J66">
        <f t="shared" si="16"/>
        <v>-0.57835796000290429</v>
      </c>
      <c r="N66">
        <f t="shared" si="15"/>
        <v>-0.57835796000290429</v>
      </c>
      <c r="O66">
        <f t="shared" ca="1" si="4"/>
        <v>-0.5782664159845412</v>
      </c>
      <c r="P66">
        <f t="shared" si="5"/>
        <v>-0.578009157877998</v>
      </c>
      <c r="Q66" s="2">
        <f t="shared" si="6"/>
        <v>34869.972000000002</v>
      </c>
      <c r="R66" s="119">
        <f t="shared" si="11"/>
        <v>1.2166292233914239E-7</v>
      </c>
      <c r="S66" s="119">
        <v>1</v>
      </c>
      <c r="T66" s="119">
        <f t="shared" si="12"/>
        <v>1.2166292233914239E-7</v>
      </c>
      <c r="U66" s="104">
        <f>VLOOKUP(C66,Active!C$21:E$104,3,FALSE)</f>
        <v>39155.448709645672</v>
      </c>
    </row>
    <row r="67" spans="1:21">
      <c r="A67" s="104"/>
      <c r="B67" s="104"/>
      <c r="C67" s="106"/>
      <c r="D67" s="106"/>
      <c r="E67" s="104"/>
      <c r="F67" s="104"/>
    </row>
    <row r="68" spans="1:21">
      <c r="A68" s="104"/>
      <c r="B68" s="104"/>
      <c r="C68" s="106"/>
      <c r="D68" s="106"/>
      <c r="E68" s="104"/>
      <c r="F68" s="104"/>
    </row>
    <row r="69" spans="1:21">
      <c r="A69" s="104"/>
      <c r="B69" s="104"/>
      <c r="C69" s="104"/>
      <c r="D69" s="104"/>
      <c r="E69" s="104"/>
      <c r="F69" s="104"/>
    </row>
    <row r="70" spans="1:21">
      <c r="A70" s="104"/>
      <c r="B70" s="104"/>
      <c r="C70" s="104"/>
      <c r="D70" s="104"/>
      <c r="E70" s="104"/>
      <c r="F70" s="104"/>
    </row>
    <row r="71" spans="1:21">
      <c r="A71" s="104"/>
      <c r="B71" s="104"/>
      <c r="C71" s="104"/>
      <c r="D71" s="104"/>
      <c r="E71" s="104"/>
      <c r="F71" s="104"/>
    </row>
    <row r="72" spans="1:21">
      <c r="A72" s="104"/>
      <c r="B72" s="104"/>
      <c r="C72" s="104"/>
      <c r="D72" s="104"/>
      <c r="E72" s="104"/>
      <c r="F72" s="104"/>
    </row>
    <row r="73" spans="1:21">
      <c r="A73" s="104"/>
      <c r="B73" s="104"/>
      <c r="C73" s="104"/>
      <c r="D73" s="104"/>
      <c r="E73" s="104"/>
      <c r="F73" s="104"/>
    </row>
    <row r="74" spans="1:21">
      <c r="A74" s="104"/>
      <c r="B74" s="104"/>
      <c r="C74" s="104"/>
      <c r="D74" s="106"/>
      <c r="E74" s="104"/>
      <c r="F74" s="104"/>
    </row>
    <row r="75" spans="1:21">
      <c r="A75" s="104"/>
      <c r="B75" s="104"/>
      <c r="C75" s="104"/>
      <c r="D75" s="106"/>
      <c r="E75" s="104"/>
      <c r="F75" s="104"/>
    </row>
    <row r="76" spans="1:21">
      <c r="A76" s="104"/>
      <c r="B76" s="104"/>
      <c r="C76" s="106"/>
      <c r="D76" s="106"/>
      <c r="E76" s="104"/>
      <c r="F76" s="104"/>
    </row>
    <row r="77" spans="1:21">
      <c r="A77" s="104"/>
      <c r="B77" s="104"/>
      <c r="C77" s="106"/>
      <c r="D77" s="106"/>
      <c r="E77" s="104"/>
      <c r="F77" s="104"/>
    </row>
    <row r="78" spans="1:21">
      <c r="A78" s="104"/>
      <c r="B78" s="104"/>
      <c r="C78" s="106"/>
      <c r="D78" s="106"/>
      <c r="E78" s="104"/>
      <c r="F78" s="104"/>
    </row>
    <row r="79" spans="1:21">
      <c r="A79" s="104"/>
      <c r="B79" s="104"/>
      <c r="C79" s="106"/>
      <c r="D79" s="106"/>
      <c r="E79" s="104"/>
      <c r="F79" s="104"/>
    </row>
    <row r="80" spans="1:21">
      <c r="A80" s="104"/>
      <c r="B80" s="104"/>
      <c r="C80" s="106"/>
      <c r="D80" s="106"/>
      <c r="E80" s="104"/>
      <c r="F80" s="104"/>
    </row>
    <row r="81" spans="1:6">
      <c r="A81" s="104"/>
      <c r="B81" s="104"/>
      <c r="C81" s="106"/>
      <c r="D81" s="106"/>
      <c r="E81" s="104"/>
      <c r="F81" s="104"/>
    </row>
    <row r="82" spans="1:6">
      <c r="A82" s="104"/>
      <c r="B82" s="104"/>
      <c r="C82" s="106"/>
      <c r="D82" s="106"/>
      <c r="E82" s="104"/>
      <c r="F82" s="104"/>
    </row>
    <row r="83" spans="1:6">
      <c r="A83" s="104"/>
      <c r="B83" s="104"/>
      <c r="C83" s="106"/>
      <c r="D83" s="106"/>
      <c r="E83" s="104"/>
      <c r="F83" s="104"/>
    </row>
    <row r="84" spans="1:6">
      <c r="A84" s="104"/>
      <c r="B84" s="104"/>
      <c r="C84" s="106"/>
      <c r="D84" s="106"/>
      <c r="E84" s="104"/>
      <c r="F84" s="104"/>
    </row>
    <row r="85" spans="1:6">
      <c r="A85" s="104"/>
      <c r="B85" s="104"/>
      <c r="C85" s="106"/>
      <c r="D85" s="106"/>
      <c r="E85" s="104"/>
      <c r="F85" s="104"/>
    </row>
    <row r="86" spans="1:6">
      <c r="A86" s="104"/>
      <c r="B86" s="104"/>
      <c r="C86" s="106"/>
      <c r="D86" s="106"/>
      <c r="E86" s="104"/>
      <c r="F86" s="104"/>
    </row>
    <row r="87" spans="1:6">
      <c r="A87" s="104"/>
      <c r="B87" s="104"/>
      <c r="C87" s="106"/>
      <c r="D87" s="106"/>
      <c r="E87" s="104"/>
      <c r="F87" s="104"/>
    </row>
    <row r="88" spans="1:6">
      <c r="A88" s="104"/>
      <c r="B88" s="104"/>
      <c r="C88" s="106"/>
      <c r="D88" s="106"/>
      <c r="E88" s="104"/>
      <c r="F88" s="104"/>
    </row>
    <row r="89" spans="1:6">
      <c r="A89" s="104"/>
      <c r="B89" s="104"/>
      <c r="C89" s="106"/>
      <c r="D89" s="106"/>
      <c r="E89" s="104"/>
      <c r="F89" s="104"/>
    </row>
    <row r="90" spans="1:6">
      <c r="A90" s="104"/>
      <c r="B90" s="104"/>
      <c r="C90" s="106"/>
      <c r="D90" s="106"/>
      <c r="E90" s="104"/>
      <c r="F90" s="104"/>
    </row>
    <row r="91" spans="1:6">
      <c r="A91" s="104"/>
      <c r="B91" s="104"/>
      <c r="C91" s="106"/>
      <c r="D91" s="106"/>
      <c r="E91" s="104"/>
      <c r="F91" s="104"/>
    </row>
    <row r="92" spans="1:6">
      <c r="A92" s="104"/>
      <c r="B92" s="104"/>
      <c r="C92" s="106"/>
      <c r="D92" s="106"/>
      <c r="E92" s="104"/>
      <c r="F92" s="104"/>
    </row>
    <row r="93" spans="1:6">
      <c r="A93" s="104"/>
      <c r="B93" s="104"/>
      <c r="C93" s="106"/>
      <c r="D93" s="106"/>
      <c r="E93" s="104"/>
      <c r="F93" s="104"/>
    </row>
    <row r="94" spans="1:6">
      <c r="A94" s="104"/>
      <c r="B94" s="104"/>
      <c r="C94" s="106"/>
      <c r="D94" s="106"/>
      <c r="E94" s="104"/>
      <c r="F94" s="104"/>
    </row>
    <row r="95" spans="1:6">
      <c r="A95" s="104"/>
      <c r="B95" s="104"/>
      <c r="C95" s="106"/>
      <c r="D95" s="106"/>
      <c r="E95" s="104"/>
      <c r="F95" s="104"/>
    </row>
    <row r="96" spans="1:6">
      <c r="A96" s="104"/>
      <c r="B96" s="104"/>
      <c r="C96" s="106"/>
      <c r="D96" s="106"/>
      <c r="E96" s="104"/>
      <c r="F96" s="104"/>
    </row>
    <row r="97" spans="1:6">
      <c r="A97" s="104"/>
      <c r="B97" s="104"/>
      <c r="C97" s="106"/>
      <c r="D97" s="106"/>
      <c r="E97" s="104"/>
      <c r="F97" s="104"/>
    </row>
    <row r="98" spans="1:6">
      <c r="A98" s="104"/>
      <c r="B98" s="104"/>
      <c r="C98" s="106"/>
      <c r="D98" s="106"/>
      <c r="E98" s="104"/>
      <c r="F98" s="104"/>
    </row>
    <row r="99" spans="1:6">
      <c r="A99" s="104"/>
      <c r="B99" s="104"/>
      <c r="C99" s="106"/>
      <c r="D99" s="106"/>
      <c r="E99" s="104"/>
      <c r="F99" s="104"/>
    </row>
    <row r="100" spans="1:6">
      <c r="A100" s="104"/>
      <c r="B100" s="104"/>
      <c r="C100" s="106"/>
      <c r="D100" s="106"/>
      <c r="E100" s="104"/>
      <c r="F100" s="104"/>
    </row>
    <row r="101" spans="1:6">
      <c r="A101" s="104"/>
      <c r="B101" s="104"/>
      <c r="C101" s="106"/>
      <c r="D101" s="106"/>
      <c r="E101" s="104"/>
      <c r="F101" s="104"/>
    </row>
    <row r="102" spans="1:6">
      <c r="A102" s="104"/>
      <c r="B102" s="104"/>
      <c r="C102" s="106"/>
      <c r="D102" s="106"/>
      <c r="E102" s="104"/>
      <c r="F102" s="104"/>
    </row>
    <row r="103" spans="1:6">
      <c r="A103" s="104"/>
      <c r="B103" s="104"/>
      <c r="C103" s="106"/>
      <c r="D103" s="106"/>
      <c r="E103" s="104"/>
      <c r="F103" s="104"/>
    </row>
    <row r="104" spans="1:6">
      <c r="A104" s="104"/>
      <c r="B104" s="104"/>
      <c r="C104" s="106"/>
      <c r="D104" s="106"/>
      <c r="E104" s="104"/>
      <c r="F104" s="104"/>
    </row>
    <row r="105" spans="1:6">
      <c r="A105" s="104"/>
      <c r="B105" s="104"/>
      <c r="C105" s="106"/>
      <c r="D105" s="106"/>
      <c r="E105" s="104"/>
      <c r="F105" s="104"/>
    </row>
    <row r="106" spans="1:6">
      <c r="A106" s="104"/>
      <c r="B106" s="104"/>
      <c r="C106" s="106"/>
      <c r="D106" s="106"/>
      <c r="E106" s="104"/>
      <c r="F106" s="104"/>
    </row>
    <row r="107" spans="1:6">
      <c r="A107" s="104"/>
      <c r="B107" s="104"/>
      <c r="C107" s="106"/>
      <c r="D107" s="106"/>
      <c r="E107" s="104"/>
      <c r="F107" s="104"/>
    </row>
    <row r="108" spans="1:6">
      <c r="A108" s="104"/>
      <c r="B108" s="104"/>
      <c r="C108" s="106"/>
      <c r="D108" s="106"/>
      <c r="E108" s="104"/>
      <c r="F108" s="104"/>
    </row>
    <row r="109" spans="1:6">
      <c r="A109" s="104"/>
      <c r="B109" s="104"/>
      <c r="C109" s="106"/>
      <c r="D109" s="106"/>
      <c r="E109" s="104"/>
      <c r="F109" s="104"/>
    </row>
    <row r="110" spans="1:6">
      <c r="A110" s="104"/>
      <c r="B110" s="104"/>
      <c r="C110" s="106"/>
      <c r="D110" s="106"/>
      <c r="E110" s="104"/>
      <c r="F110" s="104"/>
    </row>
    <row r="111" spans="1:6">
      <c r="A111" s="104"/>
      <c r="B111" s="104"/>
      <c r="C111" s="106"/>
      <c r="D111" s="106"/>
      <c r="E111" s="104"/>
      <c r="F111" s="104"/>
    </row>
    <row r="112" spans="1:6">
      <c r="A112" s="104"/>
      <c r="B112" s="104"/>
      <c r="C112" s="106"/>
      <c r="D112" s="106"/>
      <c r="E112" s="104"/>
      <c r="F112" s="104"/>
    </row>
    <row r="113" spans="1:6">
      <c r="A113" s="104"/>
      <c r="B113" s="104"/>
      <c r="C113" s="106"/>
      <c r="D113" s="106"/>
      <c r="E113" s="104"/>
      <c r="F113" s="104"/>
    </row>
    <row r="114" spans="1:6">
      <c r="A114" s="104"/>
      <c r="B114" s="104"/>
      <c r="C114" s="106"/>
      <c r="D114" s="106"/>
      <c r="E114" s="104"/>
      <c r="F114" s="104"/>
    </row>
    <row r="115" spans="1:6">
      <c r="A115" s="104"/>
      <c r="B115" s="104"/>
      <c r="C115" s="106"/>
      <c r="D115" s="106"/>
      <c r="E115" s="104"/>
      <c r="F115" s="104"/>
    </row>
    <row r="116" spans="1:6">
      <c r="A116" s="104"/>
      <c r="B116" s="104"/>
      <c r="C116" s="106"/>
      <c r="D116" s="106"/>
      <c r="E116" s="104"/>
      <c r="F116" s="104"/>
    </row>
    <row r="117" spans="1:6">
      <c r="A117" s="104"/>
      <c r="B117" s="104"/>
      <c r="C117" s="106"/>
      <c r="D117" s="106"/>
      <c r="E117" s="104"/>
      <c r="F117" s="104"/>
    </row>
    <row r="118" spans="1:6">
      <c r="A118" s="104"/>
      <c r="B118" s="104"/>
      <c r="C118" s="106"/>
      <c r="D118" s="106"/>
      <c r="E118" s="104"/>
      <c r="F118" s="104"/>
    </row>
    <row r="119" spans="1:6">
      <c r="A119" s="104"/>
      <c r="B119" s="104"/>
      <c r="C119" s="106"/>
      <c r="D119" s="106"/>
      <c r="E119" s="104"/>
      <c r="F119" s="104"/>
    </row>
    <row r="120" spans="1:6">
      <c r="A120" s="104"/>
      <c r="B120" s="104"/>
      <c r="C120" s="106"/>
      <c r="D120" s="106"/>
      <c r="E120" s="104"/>
      <c r="F120" s="104"/>
    </row>
    <row r="121" spans="1:6">
      <c r="A121" s="104"/>
      <c r="B121" s="104"/>
      <c r="C121" s="106"/>
      <c r="D121" s="106"/>
      <c r="E121" s="104"/>
      <c r="F121" s="104"/>
    </row>
    <row r="122" spans="1:6">
      <c r="A122" s="104"/>
      <c r="B122" s="104"/>
      <c r="C122" s="106"/>
      <c r="D122" s="106"/>
      <c r="E122" s="104"/>
      <c r="F122" s="104"/>
    </row>
    <row r="123" spans="1:6">
      <c r="A123" s="104"/>
      <c r="B123" s="104"/>
      <c r="C123" s="106"/>
      <c r="D123" s="106"/>
      <c r="E123" s="104"/>
      <c r="F123" s="104"/>
    </row>
    <row r="124" spans="1:6">
      <c r="A124" s="104"/>
      <c r="B124" s="104"/>
      <c r="C124" s="106"/>
      <c r="D124" s="106"/>
      <c r="E124" s="104"/>
      <c r="F124" s="104"/>
    </row>
    <row r="125" spans="1:6">
      <c r="A125" s="104"/>
      <c r="B125" s="104"/>
      <c r="C125" s="106"/>
      <c r="D125" s="106"/>
      <c r="E125" s="104"/>
      <c r="F125" s="104"/>
    </row>
    <row r="126" spans="1:6">
      <c r="A126" s="104"/>
      <c r="B126" s="104"/>
      <c r="C126" s="106"/>
      <c r="D126" s="106"/>
      <c r="E126" s="104"/>
      <c r="F126" s="104"/>
    </row>
    <row r="127" spans="1:6">
      <c r="A127" s="104"/>
      <c r="B127" s="104"/>
      <c r="C127" s="106"/>
      <c r="D127" s="106"/>
      <c r="E127" s="104"/>
      <c r="F127" s="104"/>
    </row>
    <row r="128" spans="1:6">
      <c r="A128" s="104"/>
      <c r="B128" s="104"/>
      <c r="C128" s="106"/>
      <c r="D128" s="106"/>
      <c r="E128" s="104"/>
      <c r="F128" s="104"/>
    </row>
    <row r="129" spans="1:6">
      <c r="A129" s="104"/>
      <c r="B129" s="104"/>
      <c r="C129" s="106"/>
      <c r="D129" s="106"/>
      <c r="E129" s="104"/>
      <c r="F129" s="104"/>
    </row>
    <row r="130" spans="1:6">
      <c r="A130" s="104"/>
      <c r="B130" s="104"/>
      <c r="C130" s="106"/>
      <c r="D130" s="106"/>
      <c r="E130" s="104"/>
      <c r="F130" s="104"/>
    </row>
    <row r="131" spans="1:6">
      <c r="A131" s="104"/>
      <c r="B131" s="104"/>
      <c r="C131" s="106"/>
      <c r="D131" s="106"/>
      <c r="E131" s="104"/>
      <c r="F131" s="104"/>
    </row>
    <row r="132" spans="1:6">
      <c r="A132" s="104"/>
      <c r="B132" s="104"/>
      <c r="C132" s="106"/>
      <c r="D132" s="106"/>
      <c r="E132" s="104"/>
      <c r="F132" s="104"/>
    </row>
    <row r="133" spans="1:6">
      <c r="A133" s="104"/>
      <c r="B133" s="104"/>
      <c r="C133" s="106"/>
      <c r="D133" s="106"/>
      <c r="E133" s="104"/>
      <c r="F133" s="104"/>
    </row>
    <row r="134" spans="1:6">
      <c r="A134" s="104"/>
      <c r="B134" s="104"/>
      <c r="C134" s="106"/>
      <c r="D134" s="106"/>
      <c r="E134" s="104"/>
      <c r="F134" s="104"/>
    </row>
    <row r="135" spans="1:6">
      <c r="A135" s="104"/>
      <c r="B135" s="104"/>
      <c r="C135" s="106"/>
      <c r="D135" s="106"/>
      <c r="E135" s="104"/>
      <c r="F135" s="104"/>
    </row>
    <row r="136" spans="1:6">
      <c r="A136" s="104"/>
      <c r="B136" s="104"/>
      <c r="C136" s="106"/>
      <c r="D136" s="106"/>
      <c r="E136" s="104"/>
      <c r="F136" s="104"/>
    </row>
    <row r="137" spans="1:6">
      <c r="A137" s="104"/>
      <c r="B137" s="104"/>
      <c r="C137" s="106"/>
      <c r="D137" s="106"/>
      <c r="E137" s="104"/>
      <c r="F137" s="104"/>
    </row>
    <row r="138" spans="1:6">
      <c r="A138" s="104"/>
      <c r="B138" s="104"/>
      <c r="C138" s="106"/>
      <c r="D138" s="106"/>
      <c r="E138" s="104"/>
      <c r="F138" s="104"/>
    </row>
    <row r="139" spans="1:6">
      <c r="A139" s="104"/>
      <c r="B139" s="104"/>
      <c r="C139" s="106"/>
      <c r="D139" s="106"/>
      <c r="E139" s="104"/>
      <c r="F139" s="104"/>
    </row>
    <row r="140" spans="1:6">
      <c r="A140" s="104"/>
      <c r="B140" s="104"/>
      <c r="C140" s="106"/>
      <c r="D140" s="106"/>
      <c r="E140" s="104"/>
      <c r="F140" s="104"/>
    </row>
    <row r="141" spans="1:6">
      <c r="A141" s="104"/>
      <c r="B141" s="104"/>
      <c r="C141" s="106"/>
      <c r="D141" s="106"/>
      <c r="E141" s="104"/>
      <c r="F141" s="104"/>
    </row>
    <row r="142" spans="1:6">
      <c r="A142" s="104"/>
      <c r="B142" s="104"/>
      <c r="C142" s="106"/>
      <c r="D142" s="106"/>
      <c r="E142" s="104"/>
      <c r="F142" s="104"/>
    </row>
    <row r="143" spans="1:6">
      <c r="A143" s="104"/>
      <c r="B143" s="104"/>
      <c r="C143" s="106"/>
      <c r="D143" s="106"/>
      <c r="E143" s="104"/>
      <c r="F143" s="104"/>
    </row>
    <row r="144" spans="1:6">
      <c r="A144" s="104"/>
      <c r="B144" s="104"/>
      <c r="C144" s="106"/>
      <c r="D144" s="106"/>
      <c r="E144" s="104"/>
      <c r="F144" s="104"/>
    </row>
    <row r="145" spans="1:6">
      <c r="A145" s="104"/>
      <c r="B145" s="104"/>
      <c r="C145" s="106"/>
      <c r="D145" s="106"/>
      <c r="E145" s="104"/>
      <c r="F145" s="104"/>
    </row>
    <row r="146" spans="1:6">
      <c r="A146" s="104"/>
      <c r="B146" s="104"/>
      <c r="C146" s="106"/>
      <c r="D146" s="106"/>
      <c r="E146" s="104"/>
      <c r="F146" s="104"/>
    </row>
    <row r="147" spans="1:6">
      <c r="A147" s="104"/>
      <c r="B147" s="104"/>
      <c r="C147" s="106"/>
      <c r="D147" s="106"/>
      <c r="E147" s="104"/>
      <c r="F147" s="104"/>
    </row>
    <row r="148" spans="1:6">
      <c r="A148" s="104"/>
      <c r="B148" s="104"/>
      <c r="C148" s="106"/>
      <c r="D148" s="106"/>
      <c r="E148" s="104"/>
      <c r="F148" s="104"/>
    </row>
    <row r="149" spans="1:6">
      <c r="A149" s="104"/>
      <c r="B149" s="104"/>
      <c r="C149" s="106"/>
      <c r="D149" s="106"/>
      <c r="E149" s="104"/>
      <c r="F149" s="104"/>
    </row>
    <row r="150" spans="1:6">
      <c r="A150" s="104"/>
      <c r="B150" s="104"/>
      <c r="C150" s="106"/>
      <c r="D150" s="106"/>
      <c r="E150" s="104"/>
      <c r="F150" s="104"/>
    </row>
    <row r="151" spans="1:6">
      <c r="C151" s="23"/>
      <c r="D151" s="23"/>
    </row>
    <row r="152" spans="1:6">
      <c r="C152" s="23"/>
      <c r="D152" s="23"/>
    </row>
    <row r="153" spans="1:6">
      <c r="C153" s="23"/>
      <c r="D153" s="23"/>
    </row>
    <row r="154" spans="1:6">
      <c r="C154" s="23"/>
      <c r="D154" s="23"/>
    </row>
    <row r="155" spans="1:6">
      <c r="C155" s="23"/>
      <c r="D155" s="23"/>
    </row>
    <row r="156" spans="1:6">
      <c r="C156" s="23"/>
      <c r="D156" s="23"/>
    </row>
    <row r="157" spans="1:6">
      <c r="C157" s="23"/>
      <c r="D157" s="23"/>
    </row>
    <row r="158" spans="1:6">
      <c r="C158" s="23"/>
      <c r="D158" s="23"/>
    </row>
    <row r="159" spans="1:6">
      <c r="C159" s="23"/>
      <c r="D159" s="23"/>
    </row>
    <row r="160" spans="1:6">
      <c r="C160" s="23"/>
      <c r="D160" s="23"/>
    </row>
    <row r="161" spans="3:4">
      <c r="C161" s="23"/>
      <c r="D161" s="23"/>
    </row>
    <row r="162" spans="3:4">
      <c r="C162" s="23"/>
      <c r="D162" s="23"/>
    </row>
    <row r="163" spans="3:4">
      <c r="C163" s="23"/>
      <c r="D163" s="23"/>
    </row>
    <row r="164" spans="3:4">
      <c r="C164" s="23"/>
      <c r="D164" s="23"/>
    </row>
    <row r="165" spans="3:4">
      <c r="C165" s="23"/>
      <c r="D165" s="23"/>
    </row>
    <row r="166" spans="3:4">
      <c r="C166" s="23"/>
      <c r="D166" s="23"/>
    </row>
    <row r="167" spans="3:4">
      <c r="C167" s="23"/>
      <c r="D167" s="23"/>
    </row>
    <row r="168" spans="3:4">
      <c r="C168" s="23"/>
      <c r="D168" s="23"/>
    </row>
    <row r="169" spans="3:4">
      <c r="C169" s="23"/>
      <c r="D169" s="23"/>
    </row>
    <row r="170" spans="3:4">
      <c r="C170" s="23"/>
      <c r="D170" s="23"/>
    </row>
    <row r="171" spans="3:4">
      <c r="C171" s="23"/>
      <c r="D171" s="23"/>
    </row>
    <row r="172" spans="3:4">
      <c r="C172" s="23"/>
      <c r="D172" s="23"/>
    </row>
    <row r="173" spans="3:4">
      <c r="C173" s="23"/>
      <c r="D173" s="23"/>
    </row>
    <row r="174" spans="3:4">
      <c r="C174" s="23"/>
      <c r="D174" s="23"/>
    </row>
    <row r="175" spans="3:4">
      <c r="C175" s="23"/>
      <c r="D175" s="23"/>
    </row>
    <row r="176" spans="3:4">
      <c r="C176" s="23"/>
      <c r="D176" s="23"/>
    </row>
    <row r="177" spans="3:4">
      <c r="C177" s="23"/>
      <c r="D177" s="23"/>
    </row>
    <row r="178" spans="3:4">
      <c r="C178" s="23"/>
      <c r="D178" s="23"/>
    </row>
    <row r="179" spans="3:4">
      <c r="C179" s="23"/>
      <c r="D179" s="23"/>
    </row>
    <row r="180" spans="3:4">
      <c r="C180" s="23"/>
      <c r="D180" s="23"/>
    </row>
    <row r="181" spans="3:4">
      <c r="C181" s="23"/>
      <c r="D181" s="23"/>
    </row>
    <row r="182" spans="3:4">
      <c r="C182" s="23"/>
      <c r="D182" s="23"/>
    </row>
    <row r="183" spans="3:4">
      <c r="C183" s="23"/>
      <c r="D183" s="23"/>
    </row>
    <row r="184" spans="3:4">
      <c r="C184" s="23"/>
      <c r="D184" s="23"/>
    </row>
    <row r="185" spans="3:4">
      <c r="C185" s="23"/>
      <c r="D185" s="23"/>
    </row>
    <row r="186" spans="3:4">
      <c r="C186" s="23"/>
      <c r="D186" s="23"/>
    </row>
    <row r="187" spans="3:4">
      <c r="C187" s="23"/>
      <c r="D187" s="23"/>
    </row>
    <row r="188" spans="3:4">
      <c r="C188" s="23"/>
      <c r="D188" s="23"/>
    </row>
    <row r="189" spans="3:4">
      <c r="C189" s="23"/>
      <c r="D189" s="23"/>
    </row>
    <row r="190" spans="3:4">
      <c r="C190" s="23"/>
      <c r="D190" s="23"/>
    </row>
    <row r="191" spans="3:4">
      <c r="C191" s="23"/>
      <c r="D191" s="23"/>
    </row>
    <row r="192" spans="3:4">
      <c r="C192" s="23"/>
      <c r="D192" s="23"/>
    </row>
    <row r="193" spans="3:4">
      <c r="C193" s="23"/>
      <c r="D193" s="23"/>
    </row>
    <row r="194" spans="3:4">
      <c r="C194" s="23"/>
      <c r="D194" s="23"/>
    </row>
    <row r="195" spans="3:4">
      <c r="C195" s="23"/>
      <c r="D195" s="23"/>
    </row>
    <row r="196" spans="3:4">
      <c r="C196" s="23"/>
      <c r="D196" s="23"/>
    </row>
    <row r="197" spans="3:4">
      <c r="C197" s="23"/>
      <c r="D197" s="23"/>
    </row>
    <row r="198" spans="3:4">
      <c r="C198" s="23"/>
      <c r="D198" s="23"/>
    </row>
    <row r="199" spans="3:4">
      <c r="C199" s="23"/>
      <c r="D199" s="23"/>
    </row>
    <row r="200" spans="3:4">
      <c r="C200" s="23"/>
      <c r="D200" s="23"/>
    </row>
    <row r="201" spans="3:4">
      <c r="C201" s="23"/>
      <c r="D201" s="23"/>
    </row>
    <row r="202" spans="3:4">
      <c r="C202" s="23"/>
      <c r="D202" s="23"/>
    </row>
    <row r="203" spans="3:4">
      <c r="C203" s="23"/>
      <c r="D203" s="23"/>
    </row>
    <row r="204" spans="3:4">
      <c r="C204" s="23"/>
      <c r="D204" s="23"/>
    </row>
    <row r="205" spans="3:4">
      <c r="C205" s="23"/>
      <c r="D205" s="23"/>
    </row>
    <row r="206" spans="3:4">
      <c r="C206" s="23"/>
      <c r="D206" s="23"/>
    </row>
    <row r="207" spans="3:4">
      <c r="C207" s="23"/>
      <c r="D207" s="23"/>
    </row>
    <row r="208" spans="3:4">
      <c r="C208" s="23"/>
      <c r="D208" s="23"/>
    </row>
    <row r="209" spans="3:4">
      <c r="C209" s="23"/>
      <c r="D209" s="23"/>
    </row>
    <row r="210" spans="3:4">
      <c r="C210" s="23"/>
      <c r="D210" s="23"/>
    </row>
    <row r="211" spans="3:4">
      <c r="C211" s="23"/>
      <c r="D211" s="23"/>
    </row>
    <row r="212" spans="3:4">
      <c r="C212" s="23"/>
      <c r="D212" s="23"/>
    </row>
    <row r="213" spans="3:4">
      <c r="C213" s="23"/>
      <c r="D213" s="23"/>
    </row>
    <row r="214" spans="3:4">
      <c r="C214" s="23"/>
      <c r="D214" s="23"/>
    </row>
    <row r="215" spans="3:4">
      <c r="C215" s="23"/>
      <c r="D215" s="23"/>
    </row>
    <row r="216" spans="3:4">
      <c r="C216" s="23"/>
      <c r="D216" s="23"/>
    </row>
    <row r="217" spans="3:4">
      <c r="C217" s="23"/>
      <c r="D217" s="23"/>
    </row>
    <row r="218" spans="3:4">
      <c r="C218" s="23"/>
      <c r="D218" s="23"/>
    </row>
    <row r="219" spans="3:4">
      <c r="C219" s="23"/>
      <c r="D219" s="23"/>
    </row>
    <row r="220" spans="3:4">
      <c r="C220" s="23"/>
      <c r="D220" s="23"/>
    </row>
    <row r="221" spans="3:4">
      <c r="C221" s="23"/>
      <c r="D221" s="23"/>
    </row>
    <row r="222" spans="3:4">
      <c r="C222" s="23"/>
      <c r="D222" s="23"/>
    </row>
    <row r="223" spans="3:4">
      <c r="C223" s="23"/>
      <c r="D223" s="23"/>
    </row>
    <row r="224" spans="3:4">
      <c r="C224" s="23"/>
      <c r="D224" s="23"/>
    </row>
    <row r="225" spans="3:4">
      <c r="C225" s="23"/>
      <c r="D225" s="23"/>
    </row>
    <row r="226" spans="3:4">
      <c r="C226" s="23"/>
      <c r="D226" s="23"/>
    </row>
    <row r="227" spans="3:4">
      <c r="C227" s="23"/>
      <c r="D227" s="23"/>
    </row>
    <row r="228" spans="3:4">
      <c r="C228" s="23"/>
      <c r="D228" s="23"/>
    </row>
    <row r="229" spans="3:4">
      <c r="C229" s="23"/>
      <c r="D229" s="23"/>
    </row>
    <row r="230" spans="3:4">
      <c r="C230" s="23"/>
      <c r="D230" s="23"/>
    </row>
    <row r="231" spans="3:4">
      <c r="C231" s="23"/>
      <c r="D231" s="23"/>
    </row>
    <row r="232" spans="3:4">
      <c r="C232" s="23"/>
      <c r="D232" s="23"/>
    </row>
    <row r="233" spans="3:4">
      <c r="C233" s="23"/>
      <c r="D233" s="23"/>
    </row>
    <row r="234" spans="3:4">
      <c r="C234" s="23"/>
      <c r="D234" s="23"/>
    </row>
    <row r="235" spans="3:4">
      <c r="C235" s="23"/>
      <c r="D235" s="23"/>
    </row>
    <row r="236" spans="3:4">
      <c r="C236" s="23"/>
      <c r="D236" s="23"/>
    </row>
    <row r="237" spans="3:4">
      <c r="C237" s="23"/>
      <c r="D237" s="23"/>
    </row>
    <row r="238" spans="3:4">
      <c r="C238" s="23"/>
      <c r="D238" s="23"/>
    </row>
    <row r="239" spans="3:4">
      <c r="C239" s="23"/>
      <c r="D239" s="23"/>
    </row>
    <row r="240" spans="3:4">
      <c r="C240" s="23"/>
      <c r="D240" s="23"/>
    </row>
    <row r="241" spans="3:4">
      <c r="C241" s="23"/>
      <c r="D241" s="23"/>
    </row>
    <row r="242" spans="3:4">
      <c r="C242" s="23"/>
      <c r="D242" s="23"/>
    </row>
    <row r="243" spans="3:4">
      <c r="C243" s="23"/>
      <c r="D243" s="23"/>
    </row>
    <row r="244" spans="3:4">
      <c r="C244" s="23"/>
      <c r="D244" s="23"/>
    </row>
    <row r="245" spans="3:4">
      <c r="C245" s="23"/>
      <c r="D245" s="23"/>
    </row>
    <row r="246" spans="3:4">
      <c r="C246" s="23"/>
      <c r="D246" s="23"/>
    </row>
    <row r="247" spans="3:4">
      <c r="C247" s="23"/>
      <c r="D247" s="23"/>
    </row>
    <row r="248" spans="3:4">
      <c r="C248" s="23"/>
      <c r="D248" s="23"/>
    </row>
    <row r="249" spans="3:4">
      <c r="C249" s="23"/>
      <c r="D249" s="23"/>
    </row>
    <row r="250" spans="3:4">
      <c r="C250" s="23"/>
      <c r="D250" s="23"/>
    </row>
    <row r="251" spans="3:4">
      <c r="C251" s="23"/>
      <c r="D251" s="23"/>
    </row>
    <row r="252" spans="3:4">
      <c r="C252" s="23"/>
      <c r="D252" s="23"/>
    </row>
    <row r="253" spans="3:4">
      <c r="C253" s="23"/>
      <c r="D253" s="23"/>
    </row>
    <row r="254" spans="3:4">
      <c r="C254" s="23"/>
      <c r="D254" s="23"/>
    </row>
    <row r="255" spans="3:4">
      <c r="C255" s="23"/>
      <c r="D255" s="23"/>
    </row>
    <row r="256" spans="3:4">
      <c r="C256" s="23"/>
      <c r="D256" s="23"/>
    </row>
    <row r="257" spans="3:4">
      <c r="C257" s="23"/>
      <c r="D257" s="23"/>
    </row>
    <row r="258" spans="3:4">
      <c r="C258" s="23"/>
      <c r="D258" s="23"/>
    </row>
    <row r="259" spans="3:4">
      <c r="C259" s="23"/>
      <c r="D259" s="23"/>
    </row>
    <row r="260" spans="3:4">
      <c r="C260" s="23"/>
      <c r="D260" s="23"/>
    </row>
    <row r="261" spans="3:4">
      <c r="C261" s="23"/>
      <c r="D261" s="23"/>
    </row>
    <row r="262" spans="3:4">
      <c r="C262" s="23"/>
      <c r="D262" s="23"/>
    </row>
    <row r="263" spans="3:4">
      <c r="C263" s="23"/>
      <c r="D263" s="23"/>
    </row>
    <row r="264" spans="3:4">
      <c r="C264" s="23"/>
      <c r="D264" s="23"/>
    </row>
    <row r="265" spans="3:4">
      <c r="C265" s="23"/>
      <c r="D265" s="23"/>
    </row>
    <row r="266" spans="3:4">
      <c r="C266" s="23"/>
      <c r="D266" s="23"/>
    </row>
    <row r="267" spans="3:4">
      <c r="C267" s="23"/>
      <c r="D267" s="23"/>
    </row>
    <row r="268" spans="3:4">
      <c r="C268" s="23"/>
      <c r="D268" s="23"/>
    </row>
    <row r="269" spans="3:4">
      <c r="C269" s="23"/>
      <c r="D269" s="23"/>
    </row>
    <row r="270" spans="3:4">
      <c r="C270" s="23"/>
      <c r="D270" s="23"/>
    </row>
    <row r="271" spans="3:4">
      <c r="C271" s="23"/>
      <c r="D271" s="23"/>
    </row>
    <row r="272" spans="3:4">
      <c r="C272" s="23"/>
      <c r="D272" s="23"/>
    </row>
    <row r="273" spans="3:4">
      <c r="C273" s="23"/>
      <c r="D273" s="23"/>
    </row>
    <row r="274" spans="3:4">
      <c r="C274" s="23"/>
      <c r="D274" s="23"/>
    </row>
    <row r="275" spans="3:4">
      <c r="C275" s="23"/>
      <c r="D275" s="23"/>
    </row>
    <row r="276" spans="3:4">
      <c r="C276" s="23"/>
      <c r="D276" s="23"/>
    </row>
    <row r="277" spans="3:4">
      <c r="C277" s="23"/>
      <c r="D277" s="23"/>
    </row>
    <row r="278" spans="3:4">
      <c r="C278" s="23"/>
      <c r="D278" s="23"/>
    </row>
    <row r="279" spans="3:4">
      <c r="C279" s="23"/>
      <c r="D279" s="23"/>
    </row>
    <row r="280" spans="3:4">
      <c r="C280" s="23"/>
      <c r="D280" s="23"/>
    </row>
    <row r="281" spans="3:4">
      <c r="C281" s="23"/>
      <c r="D281" s="23"/>
    </row>
    <row r="282" spans="3:4">
      <c r="C282" s="23"/>
      <c r="D282" s="23"/>
    </row>
    <row r="283" spans="3:4">
      <c r="C283" s="23"/>
      <c r="D283" s="23"/>
    </row>
    <row r="284" spans="3:4">
      <c r="C284" s="23"/>
      <c r="D284" s="23"/>
    </row>
    <row r="285" spans="3:4">
      <c r="C285" s="23"/>
      <c r="D285" s="23"/>
    </row>
    <row r="286" spans="3:4">
      <c r="C286" s="23"/>
      <c r="D286" s="23"/>
    </row>
    <row r="287" spans="3:4">
      <c r="C287" s="23"/>
      <c r="D287" s="23"/>
    </row>
    <row r="288" spans="3:4">
      <c r="C288" s="23"/>
      <c r="D288" s="23"/>
    </row>
    <row r="289" spans="3:4">
      <c r="C289" s="23"/>
      <c r="D289" s="23"/>
    </row>
    <row r="290" spans="3:4">
      <c r="C290" s="23"/>
      <c r="D290" s="23"/>
    </row>
    <row r="291" spans="3:4">
      <c r="C291" s="23"/>
      <c r="D291" s="23"/>
    </row>
    <row r="292" spans="3:4">
      <c r="C292" s="23"/>
      <c r="D292" s="23"/>
    </row>
    <row r="293" spans="3:4">
      <c r="C293" s="23"/>
      <c r="D293" s="23"/>
    </row>
    <row r="294" spans="3:4">
      <c r="C294" s="23"/>
      <c r="D294" s="23"/>
    </row>
    <row r="295" spans="3:4">
      <c r="C295" s="23"/>
      <c r="D295" s="23"/>
    </row>
    <row r="296" spans="3:4">
      <c r="C296" s="23"/>
      <c r="D296" s="23"/>
    </row>
    <row r="297" spans="3:4">
      <c r="C297" s="23"/>
      <c r="D297" s="23"/>
    </row>
    <row r="298" spans="3:4">
      <c r="C298" s="23"/>
      <c r="D298" s="23"/>
    </row>
    <row r="299" spans="3:4">
      <c r="C299" s="23"/>
      <c r="D299" s="23"/>
    </row>
    <row r="300" spans="3:4">
      <c r="C300" s="23"/>
      <c r="D300" s="23"/>
    </row>
    <row r="301" spans="3:4">
      <c r="C301" s="23"/>
      <c r="D301" s="23"/>
    </row>
    <row r="302" spans="3:4">
      <c r="C302" s="23"/>
      <c r="D302" s="23"/>
    </row>
    <row r="303" spans="3:4">
      <c r="C303" s="23"/>
      <c r="D303" s="23"/>
    </row>
    <row r="304" spans="3:4">
      <c r="C304" s="23"/>
      <c r="D304" s="23"/>
    </row>
    <row r="305" spans="3:4">
      <c r="C305" s="23"/>
      <c r="D305" s="23"/>
    </row>
    <row r="306" spans="3:4">
      <c r="C306" s="23"/>
      <c r="D306" s="23"/>
    </row>
    <row r="307" spans="3:4">
      <c r="C307" s="23"/>
      <c r="D307" s="23"/>
    </row>
    <row r="308" spans="3:4">
      <c r="C308" s="23"/>
      <c r="D308" s="23"/>
    </row>
    <row r="309" spans="3:4">
      <c r="C309" s="23"/>
      <c r="D309" s="23"/>
    </row>
    <row r="310" spans="3:4">
      <c r="C310" s="23"/>
      <c r="D310" s="23"/>
    </row>
    <row r="311" spans="3:4">
      <c r="C311" s="23"/>
      <c r="D311" s="23"/>
    </row>
    <row r="312" spans="3:4">
      <c r="C312" s="23"/>
      <c r="D312" s="23"/>
    </row>
    <row r="313" spans="3:4">
      <c r="C313" s="23"/>
      <c r="D313" s="23"/>
    </row>
    <row r="314" spans="3:4">
      <c r="C314" s="23"/>
      <c r="D314" s="23"/>
    </row>
    <row r="315" spans="3:4">
      <c r="C315" s="23"/>
      <c r="D315" s="23"/>
    </row>
    <row r="316" spans="3:4">
      <c r="C316" s="23"/>
      <c r="D316" s="23"/>
    </row>
    <row r="317" spans="3:4">
      <c r="C317" s="23"/>
      <c r="D317" s="23"/>
    </row>
    <row r="318" spans="3:4">
      <c r="C318" s="23"/>
      <c r="D318" s="23"/>
    </row>
    <row r="319" spans="3:4">
      <c r="C319" s="23"/>
      <c r="D319" s="23"/>
    </row>
    <row r="320" spans="3:4">
      <c r="C320" s="23"/>
      <c r="D320" s="23"/>
    </row>
    <row r="321" spans="3:4">
      <c r="C321" s="23"/>
      <c r="D321" s="23"/>
    </row>
    <row r="322" spans="3:4">
      <c r="C322" s="23"/>
      <c r="D322" s="23"/>
    </row>
    <row r="323" spans="3:4">
      <c r="C323" s="23"/>
      <c r="D323" s="23"/>
    </row>
    <row r="324" spans="3:4">
      <c r="C324" s="23"/>
      <c r="D324" s="23"/>
    </row>
    <row r="325" spans="3:4">
      <c r="C325" s="23"/>
      <c r="D325" s="23"/>
    </row>
    <row r="326" spans="3:4">
      <c r="C326" s="23"/>
      <c r="D326" s="23"/>
    </row>
    <row r="327" spans="3:4">
      <c r="C327" s="23"/>
      <c r="D327" s="23"/>
    </row>
    <row r="328" spans="3:4">
      <c r="C328" s="23"/>
      <c r="D328" s="23"/>
    </row>
    <row r="329" spans="3:4">
      <c r="C329" s="23"/>
      <c r="D329" s="23"/>
    </row>
    <row r="330" spans="3:4">
      <c r="C330" s="23"/>
      <c r="D330" s="23"/>
    </row>
    <row r="331" spans="3:4">
      <c r="C331" s="23"/>
      <c r="D331" s="23"/>
    </row>
    <row r="332" spans="3:4">
      <c r="C332" s="23"/>
      <c r="D332" s="23"/>
    </row>
    <row r="333" spans="3:4">
      <c r="C333" s="23"/>
      <c r="D333" s="23"/>
    </row>
    <row r="334" spans="3:4">
      <c r="C334" s="23"/>
      <c r="D334" s="23"/>
    </row>
    <row r="335" spans="3:4">
      <c r="C335" s="23"/>
      <c r="D335" s="23"/>
    </row>
    <row r="336" spans="3:4">
      <c r="C336" s="23"/>
      <c r="D336" s="23"/>
    </row>
    <row r="337" spans="3:4">
      <c r="C337" s="23"/>
      <c r="D337" s="23"/>
    </row>
    <row r="338" spans="3:4">
      <c r="C338" s="23"/>
      <c r="D338" s="23"/>
    </row>
    <row r="339" spans="3:4">
      <c r="C339" s="23"/>
      <c r="D339" s="23"/>
    </row>
    <row r="340" spans="3:4">
      <c r="C340" s="23"/>
      <c r="D340" s="23"/>
    </row>
    <row r="341" spans="3:4">
      <c r="C341" s="23"/>
      <c r="D341" s="23"/>
    </row>
    <row r="342" spans="3:4">
      <c r="C342" s="23"/>
      <c r="D342" s="23"/>
    </row>
    <row r="343" spans="3:4">
      <c r="C343" s="23"/>
      <c r="D343" s="23"/>
    </row>
    <row r="344" spans="3:4">
      <c r="C344" s="23"/>
      <c r="D344" s="23"/>
    </row>
    <row r="345" spans="3:4">
      <c r="C345" s="23"/>
      <c r="D345" s="23"/>
    </row>
    <row r="346" spans="3:4">
      <c r="C346" s="23"/>
      <c r="D346" s="23"/>
    </row>
    <row r="347" spans="3:4">
      <c r="C347" s="23"/>
      <c r="D347" s="23"/>
    </row>
    <row r="348" spans="3:4">
      <c r="C348" s="23"/>
      <c r="D348" s="23"/>
    </row>
    <row r="349" spans="3:4">
      <c r="C349" s="23"/>
      <c r="D349" s="23"/>
    </row>
    <row r="350" spans="3:4">
      <c r="C350" s="23"/>
      <c r="D350" s="23"/>
    </row>
    <row r="351" spans="3:4">
      <c r="C351" s="23"/>
      <c r="D351" s="23"/>
    </row>
    <row r="352" spans="3:4">
      <c r="C352" s="23"/>
      <c r="D352" s="23"/>
    </row>
    <row r="353" spans="3:4">
      <c r="C353" s="23"/>
      <c r="D353" s="23"/>
    </row>
    <row r="354" spans="3:4">
      <c r="C354" s="23"/>
      <c r="D354" s="23"/>
    </row>
    <row r="355" spans="3:4">
      <c r="C355" s="23"/>
      <c r="D355" s="23"/>
    </row>
    <row r="356" spans="3:4">
      <c r="C356" s="23"/>
      <c r="D356" s="23"/>
    </row>
    <row r="357" spans="3:4">
      <c r="C357" s="23"/>
      <c r="D357" s="23"/>
    </row>
    <row r="358" spans="3:4">
      <c r="C358" s="23"/>
      <c r="D358" s="23"/>
    </row>
    <row r="359" spans="3:4">
      <c r="C359" s="23"/>
      <c r="D359" s="23"/>
    </row>
    <row r="360" spans="3:4">
      <c r="C360" s="23"/>
      <c r="D360" s="23"/>
    </row>
    <row r="361" spans="3:4">
      <c r="C361" s="23"/>
      <c r="D361" s="23"/>
    </row>
    <row r="362" spans="3:4">
      <c r="C362" s="23"/>
      <c r="D362" s="23"/>
    </row>
    <row r="363" spans="3:4">
      <c r="C363" s="23"/>
      <c r="D363" s="23"/>
    </row>
    <row r="364" spans="3:4">
      <c r="C364" s="23"/>
      <c r="D364" s="23"/>
    </row>
    <row r="365" spans="3:4">
      <c r="C365" s="23"/>
      <c r="D365" s="23"/>
    </row>
    <row r="366" spans="3:4">
      <c r="C366" s="23"/>
      <c r="D366" s="23"/>
    </row>
    <row r="367" spans="3:4">
      <c r="C367" s="23"/>
      <c r="D367" s="23"/>
    </row>
    <row r="368" spans="3:4">
      <c r="C368" s="23"/>
      <c r="D368" s="23"/>
    </row>
    <row r="369" spans="3:4">
      <c r="C369" s="23"/>
      <c r="D369" s="23"/>
    </row>
    <row r="370" spans="3:4">
      <c r="C370" s="23"/>
      <c r="D370" s="23"/>
    </row>
    <row r="371" spans="3:4">
      <c r="C371" s="23"/>
      <c r="D371" s="23"/>
    </row>
    <row r="372" spans="3:4">
      <c r="C372" s="23"/>
      <c r="D372" s="23"/>
    </row>
    <row r="373" spans="3:4">
      <c r="C373" s="23"/>
      <c r="D373" s="23"/>
    </row>
    <row r="374" spans="3:4">
      <c r="C374" s="23"/>
      <c r="D374" s="23"/>
    </row>
    <row r="375" spans="3:4">
      <c r="C375" s="23"/>
      <c r="D375" s="23"/>
    </row>
    <row r="376" spans="3:4">
      <c r="C376" s="23"/>
      <c r="D376" s="23"/>
    </row>
    <row r="377" spans="3:4">
      <c r="C377" s="23"/>
      <c r="D377" s="23"/>
    </row>
    <row r="378" spans="3:4">
      <c r="C378" s="23"/>
      <c r="D378" s="23"/>
    </row>
    <row r="379" spans="3:4">
      <c r="C379" s="23"/>
      <c r="D379" s="23"/>
    </row>
    <row r="380" spans="3:4">
      <c r="C380" s="23"/>
      <c r="D380" s="23"/>
    </row>
    <row r="381" spans="3:4">
      <c r="C381" s="23"/>
      <c r="D381" s="23"/>
    </row>
    <row r="382" spans="3:4">
      <c r="C382" s="23"/>
      <c r="D382" s="23"/>
    </row>
    <row r="383" spans="3:4">
      <c r="C383" s="23"/>
      <c r="D383" s="23"/>
    </row>
    <row r="384" spans="3:4">
      <c r="C384" s="23"/>
      <c r="D384" s="23"/>
    </row>
    <row r="385" spans="3:4">
      <c r="C385" s="23"/>
      <c r="D385" s="23"/>
    </row>
    <row r="386" spans="3:4">
      <c r="C386" s="23"/>
      <c r="D386" s="23"/>
    </row>
    <row r="387" spans="3:4">
      <c r="C387" s="23"/>
      <c r="D387" s="23"/>
    </row>
    <row r="388" spans="3:4">
      <c r="C388" s="23"/>
      <c r="D388" s="23"/>
    </row>
    <row r="389" spans="3:4">
      <c r="C389" s="23"/>
      <c r="D389" s="23"/>
    </row>
    <row r="390" spans="3:4">
      <c r="C390" s="23"/>
      <c r="D390" s="23"/>
    </row>
    <row r="391" spans="3:4">
      <c r="C391" s="23"/>
      <c r="D391" s="23"/>
    </row>
    <row r="392" spans="3:4">
      <c r="C392" s="23"/>
      <c r="D392" s="23"/>
    </row>
    <row r="393" spans="3:4">
      <c r="C393" s="23"/>
      <c r="D393" s="23"/>
    </row>
    <row r="394" spans="3:4">
      <c r="C394" s="23"/>
      <c r="D394" s="23"/>
    </row>
    <row r="395" spans="3:4">
      <c r="C395" s="23"/>
      <c r="D395" s="23"/>
    </row>
    <row r="396" spans="3:4">
      <c r="C396" s="23"/>
      <c r="D396" s="23"/>
    </row>
    <row r="397" spans="3:4">
      <c r="C397" s="23"/>
      <c r="D397" s="23"/>
    </row>
    <row r="398" spans="3:4">
      <c r="C398" s="23"/>
      <c r="D398" s="23"/>
    </row>
    <row r="399" spans="3:4">
      <c r="C399" s="23"/>
      <c r="D399" s="23"/>
    </row>
    <row r="400" spans="3:4">
      <c r="C400" s="23"/>
      <c r="D400" s="23"/>
    </row>
    <row r="401" spans="3:4">
      <c r="C401" s="23"/>
      <c r="D401" s="23"/>
    </row>
    <row r="402" spans="3:4">
      <c r="C402" s="23"/>
      <c r="D402" s="23"/>
    </row>
    <row r="403" spans="3:4">
      <c r="C403" s="23"/>
      <c r="D403" s="23"/>
    </row>
    <row r="404" spans="3:4">
      <c r="C404" s="23"/>
      <c r="D404" s="23"/>
    </row>
    <row r="405" spans="3:4">
      <c r="C405" s="23"/>
      <c r="D405" s="23"/>
    </row>
    <row r="406" spans="3:4">
      <c r="C406" s="23"/>
      <c r="D406" s="23"/>
    </row>
    <row r="407" spans="3:4">
      <c r="C407" s="23"/>
      <c r="D407" s="23"/>
    </row>
    <row r="408" spans="3:4">
      <c r="C408" s="23"/>
      <c r="D408" s="23"/>
    </row>
    <row r="409" spans="3:4">
      <c r="C409" s="23"/>
      <c r="D409" s="23"/>
    </row>
    <row r="410" spans="3:4">
      <c r="C410" s="23"/>
      <c r="D410" s="23"/>
    </row>
    <row r="411" spans="3:4">
      <c r="C411" s="23"/>
      <c r="D411" s="23"/>
    </row>
    <row r="412" spans="3:4">
      <c r="C412" s="23"/>
      <c r="D412" s="23"/>
    </row>
    <row r="413" spans="3:4">
      <c r="C413" s="23"/>
      <c r="D413" s="23"/>
    </row>
    <row r="414" spans="3:4">
      <c r="C414" s="23"/>
      <c r="D414" s="23"/>
    </row>
    <row r="415" spans="3:4">
      <c r="C415" s="23"/>
      <c r="D415" s="23"/>
    </row>
    <row r="416" spans="3:4">
      <c r="C416" s="23"/>
      <c r="D416" s="23"/>
    </row>
    <row r="417" spans="3:4">
      <c r="C417" s="23"/>
      <c r="D417" s="23"/>
    </row>
    <row r="418" spans="3:4">
      <c r="C418" s="23"/>
      <c r="D418" s="23"/>
    </row>
    <row r="419" spans="3:4">
      <c r="C419" s="23"/>
      <c r="D419" s="23"/>
    </row>
    <row r="420" spans="3:4">
      <c r="C420" s="23"/>
      <c r="D420" s="23"/>
    </row>
    <row r="421" spans="3:4">
      <c r="C421" s="23"/>
      <c r="D421" s="23"/>
    </row>
    <row r="422" spans="3:4">
      <c r="C422" s="23"/>
      <c r="D422" s="23"/>
    </row>
    <row r="423" spans="3:4">
      <c r="C423" s="23"/>
      <c r="D423" s="23"/>
    </row>
    <row r="424" spans="3:4">
      <c r="C424" s="23"/>
      <c r="D424" s="23"/>
    </row>
    <row r="425" spans="3:4">
      <c r="C425" s="23"/>
      <c r="D425" s="23"/>
    </row>
    <row r="426" spans="3:4">
      <c r="C426" s="23"/>
      <c r="D426" s="23"/>
    </row>
    <row r="427" spans="3:4">
      <c r="C427" s="23"/>
      <c r="D427" s="23"/>
    </row>
    <row r="428" spans="3:4">
      <c r="C428" s="23"/>
      <c r="D428" s="23"/>
    </row>
    <row r="429" spans="3:4">
      <c r="C429" s="23"/>
      <c r="D429" s="23"/>
    </row>
    <row r="430" spans="3:4">
      <c r="C430" s="23"/>
      <c r="D430" s="23"/>
    </row>
    <row r="431" spans="3:4">
      <c r="C431" s="23"/>
      <c r="D431" s="23"/>
    </row>
    <row r="432" spans="3:4">
      <c r="C432" s="23"/>
      <c r="D432" s="23"/>
    </row>
    <row r="433" spans="3:4">
      <c r="C433" s="23"/>
      <c r="D433" s="23"/>
    </row>
    <row r="434" spans="3:4">
      <c r="C434" s="23"/>
      <c r="D434" s="23"/>
    </row>
    <row r="435" spans="3:4">
      <c r="C435" s="23"/>
      <c r="D435" s="23"/>
    </row>
    <row r="436" spans="3:4">
      <c r="C436" s="23"/>
      <c r="D436" s="23"/>
    </row>
    <row r="437" spans="3:4">
      <c r="C437" s="23"/>
      <c r="D437" s="23"/>
    </row>
    <row r="438" spans="3:4">
      <c r="C438" s="23"/>
      <c r="D438" s="23"/>
    </row>
    <row r="439" spans="3:4">
      <c r="C439" s="23"/>
      <c r="D439" s="23"/>
    </row>
    <row r="440" spans="3:4">
      <c r="C440" s="23"/>
      <c r="D440" s="23"/>
    </row>
    <row r="441" spans="3:4">
      <c r="C441" s="23"/>
      <c r="D441" s="23"/>
    </row>
    <row r="442" spans="3:4">
      <c r="C442" s="23"/>
      <c r="D442" s="23"/>
    </row>
    <row r="443" spans="3:4">
      <c r="C443" s="23"/>
      <c r="D443" s="23"/>
    </row>
    <row r="444" spans="3:4">
      <c r="C444" s="23"/>
      <c r="D444" s="23"/>
    </row>
    <row r="445" spans="3:4">
      <c r="C445" s="23"/>
      <c r="D445" s="23"/>
    </row>
    <row r="446" spans="3:4">
      <c r="C446" s="23"/>
      <c r="D446" s="23"/>
    </row>
    <row r="447" spans="3:4">
      <c r="C447" s="23"/>
      <c r="D447" s="23"/>
    </row>
    <row r="448" spans="3:4">
      <c r="C448" s="23"/>
      <c r="D448" s="23"/>
    </row>
    <row r="449" spans="3:4">
      <c r="C449" s="23"/>
      <c r="D449" s="23"/>
    </row>
    <row r="450" spans="3:4">
      <c r="C450" s="23"/>
      <c r="D450" s="23"/>
    </row>
    <row r="451" spans="3:4">
      <c r="C451" s="23"/>
      <c r="D451" s="23"/>
    </row>
    <row r="452" spans="3:4">
      <c r="C452" s="23"/>
      <c r="D452" s="23"/>
    </row>
    <row r="453" spans="3:4">
      <c r="C453" s="23"/>
      <c r="D453" s="23"/>
    </row>
    <row r="454" spans="3:4">
      <c r="C454" s="23"/>
      <c r="D454" s="23"/>
    </row>
    <row r="455" spans="3:4">
      <c r="C455" s="23"/>
      <c r="D455" s="23"/>
    </row>
    <row r="456" spans="3:4">
      <c r="C456" s="23"/>
      <c r="D456" s="23"/>
    </row>
    <row r="457" spans="3:4">
      <c r="C457" s="23"/>
      <c r="D457" s="23"/>
    </row>
    <row r="458" spans="3:4">
      <c r="C458" s="23"/>
      <c r="D458" s="23"/>
    </row>
    <row r="459" spans="3:4">
      <c r="C459" s="23"/>
      <c r="D459" s="23"/>
    </row>
    <row r="460" spans="3:4">
      <c r="C460" s="23"/>
      <c r="D460" s="23"/>
    </row>
    <row r="461" spans="3:4">
      <c r="C461" s="23"/>
      <c r="D461" s="23"/>
    </row>
    <row r="462" spans="3:4">
      <c r="C462" s="23"/>
      <c r="D462" s="23"/>
    </row>
    <row r="463" spans="3:4">
      <c r="C463" s="23"/>
      <c r="D463" s="23"/>
    </row>
    <row r="464" spans="3:4">
      <c r="C464" s="23"/>
      <c r="D464" s="23"/>
    </row>
    <row r="465" spans="3:4">
      <c r="C465" s="23"/>
      <c r="D465" s="23"/>
    </row>
    <row r="466" spans="3:4">
      <c r="C466" s="23"/>
      <c r="D466" s="23"/>
    </row>
    <row r="467" spans="3:4">
      <c r="C467" s="23"/>
      <c r="D467" s="23"/>
    </row>
    <row r="468" spans="3:4">
      <c r="C468" s="23"/>
      <c r="D468" s="23"/>
    </row>
    <row r="469" spans="3:4">
      <c r="C469" s="23"/>
      <c r="D469" s="23"/>
    </row>
    <row r="470" spans="3:4">
      <c r="C470" s="23"/>
      <c r="D470" s="23"/>
    </row>
    <row r="471" spans="3:4">
      <c r="C471" s="23"/>
      <c r="D471" s="23"/>
    </row>
    <row r="472" spans="3:4">
      <c r="C472" s="23"/>
      <c r="D472" s="23"/>
    </row>
    <row r="473" spans="3:4">
      <c r="C473" s="23"/>
      <c r="D473" s="23"/>
    </row>
    <row r="474" spans="3:4">
      <c r="C474" s="23"/>
      <c r="D474" s="23"/>
    </row>
    <row r="475" spans="3:4">
      <c r="C475" s="23"/>
      <c r="D475" s="23"/>
    </row>
    <row r="476" spans="3:4">
      <c r="C476" s="23"/>
      <c r="D476" s="23"/>
    </row>
    <row r="477" spans="3:4">
      <c r="C477" s="23"/>
      <c r="D477" s="23"/>
    </row>
    <row r="478" spans="3:4">
      <c r="C478" s="23"/>
      <c r="D478" s="23"/>
    </row>
    <row r="479" spans="3:4">
      <c r="C479" s="23"/>
      <c r="D479" s="23"/>
    </row>
    <row r="480" spans="3:4">
      <c r="C480" s="23"/>
      <c r="D480" s="23"/>
    </row>
    <row r="481" spans="3:4">
      <c r="C481" s="23"/>
      <c r="D481" s="23"/>
    </row>
    <row r="482" spans="3:4">
      <c r="C482" s="23"/>
      <c r="D482" s="23"/>
    </row>
    <row r="483" spans="3:4">
      <c r="C483" s="23"/>
      <c r="D483" s="23"/>
    </row>
    <row r="484" spans="3:4">
      <c r="C484" s="23"/>
      <c r="D484" s="23"/>
    </row>
    <row r="485" spans="3:4">
      <c r="C485" s="23"/>
      <c r="D485" s="23"/>
    </row>
    <row r="486" spans="3:4">
      <c r="C486" s="23"/>
      <c r="D486" s="23"/>
    </row>
    <row r="487" spans="3:4">
      <c r="C487" s="23"/>
      <c r="D487" s="23"/>
    </row>
    <row r="488" spans="3:4">
      <c r="C488" s="23"/>
      <c r="D488" s="23"/>
    </row>
    <row r="489" spans="3:4">
      <c r="C489" s="23"/>
      <c r="D489" s="23"/>
    </row>
    <row r="490" spans="3:4">
      <c r="C490" s="23"/>
      <c r="D490" s="23"/>
    </row>
    <row r="491" spans="3:4">
      <c r="C491" s="23"/>
      <c r="D491" s="23"/>
    </row>
    <row r="492" spans="3:4">
      <c r="C492" s="23"/>
      <c r="D492" s="23"/>
    </row>
    <row r="493" spans="3:4">
      <c r="C493" s="23"/>
      <c r="D493" s="23"/>
    </row>
    <row r="494" spans="3:4">
      <c r="C494" s="23"/>
      <c r="D494" s="23"/>
    </row>
    <row r="495" spans="3:4">
      <c r="C495" s="23"/>
      <c r="D495" s="23"/>
    </row>
    <row r="496" spans="3:4">
      <c r="C496" s="23"/>
      <c r="D496" s="23"/>
    </row>
    <row r="497" spans="3:4">
      <c r="C497" s="23"/>
      <c r="D497" s="23"/>
    </row>
    <row r="498" spans="3:4">
      <c r="C498" s="23"/>
      <c r="D498" s="23"/>
    </row>
    <row r="499" spans="3:4">
      <c r="C499" s="23"/>
      <c r="D499" s="23"/>
    </row>
    <row r="500" spans="3:4">
      <c r="C500" s="23"/>
      <c r="D500" s="23"/>
    </row>
    <row r="501" spans="3:4">
      <c r="C501" s="23"/>
      <c r="D501" s="23"/>
    </row>
    <row r="502" spans="3:4">
      <c r="C502" s="23"/>
      <c r="D502" s="23"/>
    </row>
    <row r="503" spans="3:4">
      <c r="C503" s="23"/>
      <c r="D503" s="23"/>
    </row>
    <row r="504" spans="3:4">
      <c r="C504" s="23"/>
      <c r="D504" s="23"/>
    </row>
    <row r="505" spans="3:4">
      <c r="C505" s="23"/>
      <c r="D505" s="23"/>
    </row>
    <row r="506" spans="3:4">
      <c r="C506" s="23"/>
      <c r="D506" s="23"/>
    </row>
    <row r="507" spans="3:4">
      <c r="C507" s="23"/>
      <c r="D507" s="23"/>
    </row>
    <row r="508" spans="3:4">
      <c r="C508" s="23"/>
      <c r="D508" s="23"/>
    </row>
    <row r="509" spans="3:4">
      <c r="C509" s="23"/>
      <c r="D509" s="23"/>
    </row>
    <row r="510" spans="3:4">
      <c r="C510" s="23"/>
      <c r="D510" s="23"/>
    </row>
    <row r="511" spans="3:4">
      <c r="C511" s="23"/>
      <c r="D511" s="23"/>
    </row>
  </sheetData>
  <sheetProtection sheet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B342"/>
  <sheetViews>
    <sheetView workbookViewId="0">
      <selection activeCell="E9" sqref="E9"/>
    </sheetView>
  </sheetViews>
  <sheetFormatPr defaultRowHeight="12.75"/>
  <cols>
    <col min="1" max="1" width="9.140625" style="28"/>
    <col min="2" max="2" width="10.7109375" style="28" customWidth="1"/>
    <col min="3" max="6" width="9.140625" style="28"/>
    <col min="7" max="7" width="10.7109375" style="28" customWidth="1"/>
    <col min="8" max="13" width="9.140625" style="28"/>
    <col min="14" max="14" width="12.140625" style="28" customWidth="1"/>
    <col min="15" max="15" width="11" style="28" customWidth="1"/>
    <col min="16" max="16384" width="9.140625" style="28"/>
  </cols>
  <sheetData>
    <row r="1" spans="1:28" ht="18.75" thickBot="1">
      <c r="A1" s="56" t="s">
        <v>61</v>
      </c>
      <c r="D1" s="35" t="s">
        <v>131</v>
      </c>
      <c r="M1" s="57" t="s">
        <v>62</v>
      </c>
      <c r="N1" s="28" t="s">
        <v>63</v>
      </c>
      <c r="O1" s="28">
        <f ca="1">H18*J18-I18*I18</f>
        <v>194.88617270495524</v>
      </c>
      <c r="P1" s="28" t="s">
        <v>141</v>
      </c>
      <c r="U1" s="5" t="s">
        <v>119</v>
      </c>
      <c r="V1" s="88" t="s">
        <v>121</v>
      </c>
      <c r="AA1" s="28">
        <v>1</v>
      </c>
      <c r="AB1" s="28" t="s">
        <v>64</v>
      </c>
    </row>
    <row r="2" spans="1:28">
      <c r="A2" s="107" t="s">
        <v>161</v>
      </c>
      <c r="M2" s="57" t="s">
        <v>65</v>
      </c>
      <c r="N2" s="28" t="s">
        <v>66</v>
      </c>
      <c r="O2" s="28">
        <f ca="1">+F18*J18-H18*I18</f>
        <v>-207.9380231849309</v>
      </c>
      <c r="P2" s="28" t="s">
        <v>142</v>
      </c>
      <c r="U2" s="28">
        <v>-4</v>
      </c>
      <c r="V2" s="28">
        <f t="shared" ref="V2:V23" ca="1" si="0">+E$4+E$5*U2+E$6*U2^2</f>
        <v>0.2090608071852379</v>
      </c>
      <c r="AA2" s="28">
        <v>2</v>
      </c>
      <c r="AB2" s="28" t="s">
        <v>67</v>
      </c>
    </row>
    <row r="3" spans="1:28" ht="13.5" thickBot="1">
      <c r="A3" s="28" t="s">
        <v>68</v>
      </c>
      <c r="B3" s="2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M3" s="57" t="s">
        <v>74</v>
      </c>
      <c r="N3" s="28" t="s">
        <v>75</v>
      </c>
      <c r="O3" s="28">
        <f ca="1">+F18*I18-H18*H18</f>
        <v>45.619573786758963</v>
      </c>
      <c r="P3" s="28" t="s">
        <v>143</v>
      </c>
      <c r="U3" s="28">
        <v>-3.8</v>
      </c>
      <c r="V3" s="28">
        <f t="shared" ca="1" si="0"/>
        <v>0.1260483118405713</v>
      </c>
      <c r="AA3" s="28">
        <v>3</v>
      </c>
      <c r="AB3" s="28" t="s">
        <v>76</v>
      </c>
    </row>
    <row r="4" spans="1:28">
      <c r="A4" s="28" t="s">
        <v>77</v>
      </c>
      <c r="B4" s="28" t="s">
        <v>78</v>
      </c>
      <c r="D4" s="59" t="s">
        <v>79</v>
      </c>
      <c r="E4" s="60">
        <f ca="1">(G18*O1-K18*O2+L18*O3)/O7</f>
        <v>-0.57846358249915408</v>
      </c>
      <c r="F4" s="61">
        <f ca="1">+E7/O7*O18</f>
        <v>3.6564112653229503E-3</v>
      </c>
      <c r="G4" s="62">
        <f>+B18</f>
        <v>1</v>
      </c>
      <c r="H4" s="63">
        <f ca="1">ABS(F4/E4)</f>
        <v>6.3209013945632391E-3</v>
      </c>
      <c r="M4" s="57" t="s">
        <v>80</v>
      </c>
      <c r="N4" s="28" t="s">
        <v>81</v>
      </c>
      <c r="O4" s="28">
        <f ca="1">+C18*J18-H18*H18</f>
        <v>1182.8128678280302</v>
      </c>
      <c r="P4" s="28" t="s">
        <v>144</v>
      </c>
      <c r="U4" s="28">
        <v>-3.6</v>
      </c>
      <c r="V4" s="28">
        <f t="shared" ca="1" si="0"/>
        <v>4.7629108691741306E-2</v>
      </c>
      <c r="AA4" s="28">
        <v>4</v>
      </c>
      <c r="AB4" s="28" t="s">
        <v>82</v>
      </c>
    </row>
    <row r="5" spans="1:28">
      <c r="A5" s="28" t="s">
        <v>83</v>
      </c>
      <c r="B5" s="64">
        <v>40323</v>
      </c>
      <c r="D5" s="65" t="s">
        <v>84</v>
      </c>
      <c r="E5" s="66">
        <f ca="1">+(-G18*O2+K18*O4-L18*O5)/O7</f>
        <v>3.2783512370728268E-2</v>
      </c>
      <c r="F5" s="67">
        <f ca="1">P18*E7/O7</f>
        <v>4.7784821086712262E-3</v>
      </c>
      <c r="G5" s="68">
        <f>+B18/A18</f>
        <v>1E-4</v>
      </c>
      <c r="H5" s="63">
        <f ca="1">ABS(F5/E5)</f>
        <v>0.14575869890432594</v>
      </c>
      <c r="M5" s="57" t="s">
        <v>85</v>
      </c>
      <c r="N5" s="28" t="s">
        <v>86</v>
      </c>
      <c r="O5" s="28">
        <f ca="1">+C18*I18-F18*H18</f>
        <v>-365.08489674882446</v>
      </c>
      <c r="P5" s="28" t="s">
        <v>145</v>
      </c>
      <c r="U5" s="28">
        <v>-3.4</v>
      </c>
      <c r="V5" s="28">
        <f t="shared" ca="1" si="0"/>
        <v>-2.6196802261252317E-2</v>
      </c>
      <c r="AA5" s="28">
        <v>5</v>
      </c>
      <c r="AB5" s="28" t="s">
        <v>87</v>
      </c>
    </row>
    <row r="6" spans="1:28" ht="13.5" thickBot="1">
      <c r="D6" s="69" t="s">
        <v>88</v>
      </c>
      <c r="E6" s="70">
        <f ca="1">+(G18*O3-K18*O5+L18*O6)/O7</f>
        <v>5.7416152447956566E-2</v>
      </c>
      <c r="F6" s="71">
        <f ca="1">Q18*E7/O7</f>
        <v>1.2638540718914154E-3</v>
      </c>
      <c r="G6" s="72">
        <f>+B18/A18^2</f>
        <v>1E-8</v>
      </c>
      <c r="H6" s="63">
        <f ca="1">ABS(F6/E6)</f>
        <v>2.2012169363612517E-2</v>
      </c>
      <c r="M6" s="73" t="s">
        <v>89</v>
      </c>
      <c r="N6" s="74" t="s">
        <v>90</v>
      </c>
      <c r="O6" s="74">
        <f ca="1">+C18*H18-F18*F18</f>
        <v>123.33742309000002</v>
      </c>
      <c r="P6" s="28" t="s">
        <v>146</v>
      </c>
      <c r="U6" s="28">
        <v>-3.2</v>
      </c>
      <c r="V6" s="28">
        <f t="shared" ca="1" si="0"/>
        <v>-9.5429421018409233E-2</v>
      </c>
      <c r="AA6" s="28">
        <v>6</v>
      </c>
      <c r="AB6" s="28" t="s">
        <v>91</v>
      </c>
    </row>
    <row r="7" spans="1:28">
      <c r="D7" s="76" t="s">
        <v>92</v>
      </c>
      <c r="E7" s="77">
        <f ca="1">SQRT(N18/(B15-3))</f>
        <v>9.5675848831958243E-3</v>
      </c>
      <c r="G7" s="78">
        <f>+B22</f>
        <v>0.14155411999672651</v>
      </c>
      <c r="M7" s="57" t="s">
        <v>93</v>
      </c>
      <c r="N7" s="79" t="s">
        <v>94</v>
      </c>
      <c r="O7" s="28">
        <f ca="1">+C18*O1-F18*O2+H18*O3</f>
        <v>1259.8109281502232</v>
      </c>
      <c r="U7" s="28">
        <v>-3</v>
      </c>
      <c r="V7" s="28">
        <f t="shared" ca="1" si="0"/>
        <v>-0.16006874757972978</v>
      </c>
      <c r="AA7" s="28">
        <v>7</v>
      </c>
      <c r="AB7" s="28" t="s">
        <v>95</v>
      </c>
    </row>
    <row r="8" spans="1:28">
      <c r="A8" s="75">
        <v>21</v>
      </c>
      <c r="B8" s="28" t="s">
        <v>99</v>
      </c>
      <c r="C8" s="91">
        <v>21</v>
      </c>
      <c r="D8" s="76" t="s">
        <v>134</v>
      </c>
      <c r="F8" s="92">
        <f ca="1">CORREL(INDIRECT(E12):INDIRECT(E13),INDIRECT(M12):INDIRECT(M13))</f>
        <v>0.99012038991458162</v>
      </c>
      <c r="G8" s="77"/>
      <c r="K8" s="78"/>
      <c r="N8" s="79"/>
      <c r="U8" s="28">
        <v>-2.8</v>
      </c>
      <c r="V8" s="28">
        <f t="shared" ca="1" si="0"/>
        <v>-0.22011478194521383</v>
      </c>
      <c r="AA8" s="28">
        <v>8</v>
      </c>
      <c r="AB8" s="28" t="s">
        <v>96</v>
      </c>
    </row>
    <row r="9" spans="1:28">
      <c r="A9" s="75">
        <f>20+COUNT(A21:A1449)</f>
        <v>66</v>
      </c>
      <c r="B9" s="28" t="s">
        <v>101</v>
      </c>
      <c r="C9" s="91">
        <f>A9</f>
        <v>66</v>
      </c>
      <c r="E9" s="80">
        <f ca="1">E6*G6</f>
        <v>5.7416152447956565E-10</v>
      </c>
      <c r="F9" s="81">
        <f ca="1">H6</f>
        <v>2.2012169363612517E-2</v>
      </c>
      <c r="G9" s="82">
        <f ca="1">F8</f>
        <v>0.99012038991458162</v>
      </c>
      <c r="K9" s="78"/>
      <c r="N9" s="79"/>
      <c r="U9" s="28">
        <v>-2.6</v>
      </c>
      <c r="V9" s="28">
        <f t="shared" ca="1" si="0"/>
        <v>-0.27556752411486118</v>
      </c>
      <c r="AA9" s="28">
        <v>9</v>
      </c>
      <c r="AB9" s="28" t="s">
        <v>25</v>
      </c>
    </row>
    <row r="10" spans="1:28">
      <c r="A10" s="43" t="s">
        <v>3</v>
      </c>
      <c r="B10" s="42">
        <f>Active!C8</f>
        <v>0.57902699999999996</v>
      </c>
      <c r="C10" s="85" t="s">
        <v>151</v>
      </c>
      <c r="D10" s="28" t="s">
        <v>135</v>
      </c>
      <c r="E10" s="28">
        <f ca="1">2*E9*365.2422/B10</f>
        <v>7.2434625106003839E-7</v>
      </c>
      <c r="F10" s="28">
        <f ca="1">E10*F9</f>
        <v>1.5944432356231358E-8</v>
      </c>
      <c r="G10" s="28" t="s">
        <v>136</v>
      </c>
      <c r="U10" s="28">
        <v>-2.4</v>
      </c>
      <c r="V10" s="28">
        <f t="shared" ca="1" si="0"/>
        <v>-0.32642697408867216</v>
      </c>
      <c r="AA10" s="28">
        <v>10</v>
      </c>
      <c r="AB10" s="28" t="s">
        <v>97</v>
      </c>
    </row>
    <row r="11" spans="1:28">
      <c r="A11" s="83"/>
      <c r="B11" s="83"/>
      <c r="U11" s="28">
        <v>-2.2000000000000002</v>
      </c>
      <c r="V11" s="28">
        <f t="shared" ca="1" si="0"/>
        <v>-0.37269313186664649</v>
      </c>
      <c r="AA11" s="28">
        <v>11</v>
      </c>
      <c r="AB11" s="28" t="s">
        <v>98</v>
      </c>
    </row>
    <row r="12" spans="1:28">
      <c r="C12" s="30" t="str">
        <f t="shared" ref="C12:F13" si="1">C$15&amp;$C8</f>
        <v>C21</v>
      </c>
      <c r="D12" s="30" t="str">
        <f t="shared" si="1"/>
        <v>D21</v>
      </c>
      <c r="E12" s="30" t="str">
        <f t="shared" si="1"/>
        <v>E21</v>
      </c>
      <c r="F12" s="30" t="str">
        <f t="shared" si="1"/>
        <v>F21</v>
      </c>
      <c r="G12" s="30" t="str">
        <f t="shared" ref="G12:Q12" si="2">G15&amp;$C8</f>
        <v>G21</v>
      </c>
      <c r="H12" s="30" t="str">
        <f t="shared" si="2"/>
        <v>H21</v>
      </c>
      <c r="I12" s="30" t="str">
        <f t="shared" si="2"/>
        <v>I21</v>
      </c>
      <c r="J12" s="30" t="str">
        <f t="shared" si="2"/>
        <v>J21</v>
      </c>
      <c r="K12" s="30" t="str">
        <f t="shared" si="2"/>
        <v>K21</v>
      </c>
      <c r="L12" s="30" t="str">
        <f t="shared" si="2"/>
        <v>L21</v>
      </c>
      <c r="M12" s="30" t="str">
        <f t="shared" si="2"/>
        <v>M21</v>
      </c>
      <c r="N12" s="30" t="str">
        <f t="shared" si="2"/>
        <v>N21</v>
      </c>
      <c r="O12" s="30" t="str">
        <f t="shared" si="2"/>
        <v>O21</v>
      </c>
      <c r="P12" s="30" t="str">
        <f t="shared" si="2"/>
        <v>P21</v>
      </c>
      <c r="Q12" s="30" t="str">
        <f t="shared" si="2"/>
        <v>Q21</v>
      </c>
      <c r="U12" s="28">
        <v>-2</v>
      </c>
      <c r="V12" s="28">
        <f t="shared" ca="1" si="0"/>
        <v>-0.41436599744878433</v>
      </c>
      <c r="AA12" s="28">
        <v>12</v>
      </c>
      <c r="AB12" s="28" t="s">
        <v>100</v>
      </c>
    </row>
    <row r="13" spans="1:28">
      <c r="C13" s="30" t="str">
        <f t="shared" si="1"/>
        <v>C66</v>
      </c>
      <c r="D13" s="30" t="str">
        <f t="shared" si="1"/>
        <v>D66</v>
      </c>
      <c r="E13" s="30" t="str">
        <f t="shared" si="1"/>
        <v>E66</v>
      </c>
      <c r="F13" s="30" t="str">
        <f t="shared" si="1"/>
        <v>F66</v>
      </c>
      <c r="G13" s="30" t="str">
        <f t="shared" ref="G13:Q13" si="3">G$15&amp;$C9</f>
        <v>G66</v>
      </c>
      <c r="H13" s="30" t="str">
        <f t="shared" si="3"/>
        <v>H66</v>
      </c>
      <c r="I13" s="30" t="str">
        <f t="shared" si="3"/>
        <v>I66</v>
      </c>
      <c r="J13" s="30" t="str">
        <f t="shared" si="3"/>
        <v>J66</v>
      </c>
      <c r="K13" s="30" t="str">
        <f t="shared" si="3"/>
        <v>K66</v>
      </c>
      <c r="L13" s="30" t="str">
        <f t="shared" si="3"/>
        <v>L66</v>
      </c>
      <c r="M13" s="30" t="str">
        <f t="shared" si="3"/>
        <v>M66</v>
      </c>
      <c r="N13" s="30" t="str">
        <f t="shared" si="3"/>
        <v>N66</v>
      </c>
      <c r="O13" s="30" t="str">
        <f t="shared" si="3"/>
        <v>O66</v>
      </c>
      <c r="P13" s="30" t="str">
        <f t="shared" si="3"/>
        <v>P66</v>
      </c>
      <c r="Q13" s="30" t="str">
        <f t="shared" si="3"/>
        <v>Q66</v>
      </c>
      <c r="U13" s="28">
        <v>-1.8</v>
      </c>
      <c r="V13" s="28">
        <f t="shared" ca="1" si="0"/>
        <v>-0.45144557083508563</v>
      </c>
      <c r="AA13" s="28">
        <v>13</v>
      </c>
      <c r="AB13" s="28" t="s">
        <v>102</v>
      </c>
    </row>
    <row r="14" spans="1:28">
      <c r="O14" s="79"/>
      <c r="U14" s="28">
        <v>-1.6</v>
      </c>
      <c r="V14" s="28">
        <f t="shared" ca="1" si="0"/>
        <v>-0.48393185202555045</v>
      </c>
      <c r="AA14" s="28">
        <v>14</v>
      </c>
      <c r="AB14" s="28" t="s">
        <v>103</v>
      </c>
    </row>
    <row r="15" spans="1:28">
      <c r="A15" s="35" t="s">
        <v>107</v>
      </c>
      <c r="B15" s="35">
        <f>C9-C8+1</f>
        <v>46</v>
      </c>
      <c r="C15" s="30" t="str">
        <f t="shared" ref="C15:Q15" si="4">VLOOKUP(C16,$AA1:$AB26,2,FALSE)</f>
        <v>C</v>
      </c>
      <c r="D15" s="30" t="str">
        <f t="shared" si="4"/>
        <v>D</v>
      </c>
      <c r="E15" s="30" t="str">
        <f t="shared" si="4"/>
        <v>E</v>
      </c>
      <c r="F15" s="30" t="str">
        <f t="shared" si="4"/>
        <v>F</v>
      </c>
      <c r="G15" s="30" t="str">
        <f t="shared" si="4"/>
        <v>G</v>
      </c>
      <c r="H15" s="30" t="str">
        <f t="shared" si="4"/>
        <v>H</v>
      </c>
      <c r="I15" s="30" t="str">
        <f t="shared" si="4"/>
        <v>I</v>
      </c>
      <c r="J15" s="30" t="str">
        <f t="shared" si="4"/>
        <v>J</v>
      </c>
      <c r="K15" s="30" t="str">
        <f t="shared" si="4"/>
        <v>K</v>
      </c>
      <c r="L15" s="30" t="str">
        <f t="shared" si="4"/>
        <v>L</v>
      </c>
      <c r="M15" s="30" t="str">
        <f t="shared" si="4"/>
        <v>M</v>
      </c>
      <c r="N15" s="30" t="str">
        <f t="shared" si="4"/>
        <v>N</v>
      </c>
      <c r="O15" s="30" t="str">
        <f t="shared" si="4"/>
        <v>O</v>
      </c>
      <c r="P15" s="30" t="str">
        <f t="shared" si="4"/>
        <v>P</v>
      </c>
      <c r="Q15" s="30" t="str">
        <f t="shared" si="4"/>
        <v>Q</v>
      </c>
      <c r="U15" s="28">
        <v>-1.4</v>
      </c>
      <c r="V15" s="28">
        <f t="shared" ca="1" si="0"/>
        <v>-0.51182484102017878</v>
      </c>
      <c r="AA15" s="28">
        <v>15</v>
      </c>
      <c r="AB15" s="28" t="s">
        <v>104</v>
      </c>
    </row>
    <row r="16" spans="1:28">
      <c r="A16" s="30"/>
      <c r="B16" s="83"/>
      <c r="C16" s="30">
        <f>COLUMN()</f>
        <v>3</v>
      </c>
      <c r="D16" s="30">
        <f>COLUMN()</f>
        <v>4</v>
      </c>
      <c r="E16" s="30">
        <f>COLUMN()</f>
        <v>5</v>
      </c>
      <c r="F16" s="30">
        <f>COLUMN()</f>
        <v>6</v>
      </c>
      <c r="G16" s="30">
        <f>COLUMN()</f>
        <v>7</v>
      </c>
      <c r="H16" s="30">
        <f>COLUMN()</f>
        <v>8</v>
      </c>
      <c r="I16" s="30">
        <f>COLUMN()</f>
        <v>9</v>
      </c>
      <c r="J16" s="30">
        <f>COLUMN()</f>
        <v>10</v>
      </c>
      <c r="K16" s="30">
        <f>COLUMN()</f>
        <v>11</v>
      </c>
      <c r="L16" s="30">
        <f>COLUMN()</f>
        <v>12</v>
      </c>
      <c r="M16" s="30">
        <f>COLUMN()</f>
        <v>13</v>
      </c>
      <c r="N16" s="30">
        <f>COLUMN()</f>
        <v>14</v>
      </c>
      <c r="O16" s="30">
        <f>COLUMN()</f>
        <v>15</v>
      </c>
      <c r="P16" s="30">
        <f>COLUMN()</f>
        <v>16</v>
      </c>
      <c r="Q16" s="30">
        <f>COLUMN()</f>
        <v>17</v>
      </c>
      <c r="U16" s="28">
        <v>-1.2</v>
      </c>
      <c r="V16" s="28">
        <f t="shared" ca="1" si="0"/>
        <v>-0.53512453781897062</v>
      </c>
      <c r="AA16" s="28">
        <v>16</v>
      </c>
      <c r="AB16" s="28" t="s">
        <v>105</v>
      </c>
    </row>
    <row r="17" spans="1:28">
      <c r="A17" s="35" t="s">
        <v>106</v>
      </c>
      <c r="U17" s="28">
        <v>-1</v>
      </c>
      <c r="V17" s="28">
        <f t="shared" ca="1" si="0"/>
        <v>-0.55383094242192576</v>
      </c>
      <c r="AA17" s="28">
        <v>17</v>
      </c>
      <c r="AB17" s="28" t="s">
        <v>108</v>
      </c>
    </row>
    <row r="18" spans="1:28">
      <c r="A18" s="84">
        <v>10000</v>
      </c>
      <c r="B18" s="84">
        <v>1</v>
      </c>
      <c r="C18" s="28">
        <f ca="1">SUM(INDIRECT(C12):INDIRECT(C13))</f>
        <v>10.000000000000002</v>
      </c>
      <c r="D18" s="93">
        <f ca="1">SUM(INDIRECT(D12):INDIRECT(D13))</f>
        <v>-71.635700000000028</v>
      </c>
      <c r="E18" s="93">
        <f ca="1">SUM(INDIRECT(E12):INDIRECT(E13))</f>
        <v>-18.905069360080233</v>
      </c>
      <c r="F18" s="35">
        <f ca="1">SUM(INDIRECT(F12):INDIRECT(F13))</f>
        <v>-7.1371999999999991</v>
      </c>
      <c r="G18" s="35">
        <f ca="1">SUM(INDIRECT(G12):INDIRECT(G13))</f>
        <v>-5.0179865600126501</v>
      </c>
      <c r="H18" s="35">
        <f ca="1">SUM(INDIRECT(H12):INDIRECT(H13))</f>
        <v>17.427704692999999</v>
      </c>
      <c r="I18" s="35">
        <f ca="1">SUM(INDIRECT(I12):INDIRECT(I13))</f>
        <v>-48.946991068370394</v>
      </c>
      <c r="J18" s="35">
        <f ca="1">SUM(INDIRECT(J12):INDIRECT(J13))</f>
        <v>148.65377586944442</v>
      </c>
      <c r="K18" s="35">
        <f ca="1">SUM(INDIRECT(K12):INDIRECT(K13))</f>
        <v>1.8896037523590123</v>
      </c>
      <c r="L18" s="35">
        <f ca="1">SUM(INDIRECT(L12):INDIRECT(L13))</f>
        <v>-3.1508189213655844</v>
      </c>
      <c r="N18" s="28">
        <f ca="1">SUM(INDIRECT(N12):INDIRECT(N13))</f>
        <v>3.9361632613777627E-3</v>
      </c>
      <c r="O18" s="28">
        <f ca="1">SQRT(SUM(INDIRECT(O12):INDIRECT(O13)))</f>
        <v>481.45764329260737</v>
      </c>
      <c r="P18" s="28">
        <f ca="1">SQRT(SUM(INDIRECT(P12):INDIRECT(P13)))</f>
        <v>629.20622643731383</v>
      </c>
      <c r="Q18" s="28">
        <f ca="1">SQRT(SUM(INDIRECT(Q12):INDIRECT(Q13)))</f>
        <v>166.41787773970816</v>
      </c>
      <c r="U18" s="28">
        <v>-0.8</v>
      </c>
      <c r="V18" s="28">
        <f t="shared" ca="1" si="0"/>
        <v>-0.56794405482904453</v>
      </c>
      <c r="AA18" s="28">
        <v>18</v>
      </c>
      <c r="AB18" s="28" t="s">
        <v>109</v>
      </c>
    </row>
    <row r="19" spans="1:28">
      <c r="A19" s="85" t="s">
        <v>110</v>
      </c>
      <c r="F19" s="86" t="s">
        <v>111</v>
      </c>
      <c r="G19" s="86" t="s">
        <v>112</v>
      </c>
      <c r="H19" s="86" t="s">
        <v>113</v>
      </c>
      <c r="I19" s="86" t="s">
        <v>114</v>
      </c>
      <c r="J19" s="86" t="s">
        <v>115</v>
      </c>
      <c r="K19" s="86" t="s">
        <v>116</v>
      </c>
      <c r="L19" s="86" t="s">
        <v>117</v>
      </c>
      <c r="M19" s="87"/>
      <c r="N19" s="87"/>
      <c r="O19" s="87"/>
      <c r="P19" s="87"/>
      <c r="Q19" s="87"/>
      <c r="U19" s="28">
        <v>-0.6</v>
      </c>
      <c r="V19" s="28">
        <f t="shared" ca="1" si="0"/>
        <v>-0.57746387504032659</v>
      </c>
      <c r="AA19" s="28">
        <v>19</v>
      </c>
      <c r="AB19" s="28" t="s">
        <v>118</v>
      </c>
    </row>
    <row r="20" spans="1:28" ht="15" thickBot="1">
      <c r="A20" s="5" t="s">
        <v>119</v>
      </c>
      <c r="B20" s="5" t="s">
        <v>120</v>
      </c>
      <c r="C20" s="5" t="s">
        <v>137</v>
      </c>
      <c r="D20" s="5" t="s">
        <v>119</v>
      </c>
      <c r="E20" s="5" t="s">
        <v>120</v>
      </c>
      <c r="F20" s="5" t="s">
        <v>138</v>
      </c>
      <c r="G20" s="5" t="s">
        <v>139</v>
      </c>
      <c r="H20" s="5" t="s">
        <v>147</v>
      </c>
      <c r="I20" s="5" t="s">
        <v>148</v>
      </c>
      <c r="J20" s="5" t="s">
        <v>149</v>
      </c>
      <c r="K20" s="52" t="s">
        <v>140</v>
      </c>
      <c r="L20" s="5" t="s">
        <v>150</v>
      </c>
      <c r="M20" s="88" t="s">
        <v>121</v>
      </c>
      <c r="N20" s="52" t="s">
        <v>132</v>
      </c>
      <c r="O20" s="52" t="s">
        <v>122</v>
      </c>
      <c r="P20" s="52" t="s">
        <v>123</v>
      </c>
      <c r="Q20" s="52" t="s">
        <v>124</v>
      </c>
      <c r="R20" s="51" t="s">
        <v>125</v>
      </c>
      <c r="U20" s="28">
        <v>-0.4</v>
      </c>
      <c r="V20" s="28">
        <f t="shared" ca="1" si="0"/>
        <v>-0.58239040305577228</v>
      </c>
      <c r="AA20" s="28">
        <v>20</v>
      </c>
      <c r="AB20" s="28" t="s">
        <v>126</v>
      </c>
    </row>
    <row r="21" spans="1:28">
      <c r="A21" s="89">
        <v>-39021</v>
      </c>
      <c r="B21" s="89">
        <v>0.12241591999918455</v>
      </c>
      <c r="C21" s="94">
        <v>0.1</v>
      </c>
      <c r="D21" s="90">
        <f t="shared" ref="D21:D84" si="5">A21/A$18</f>
        <v>-3.9020999999999999</v>
      </c>
      <c r="E21" s="90">
        <f t="shared" ref="E21:E84" si="6">B21/B$18</f>
        <v>0.12241591999918455</v>
      </c>
      <c r="F21" s="38">
        <f t="shared" ref="F21:F84" si="7">$C21*D21</f>
        <v>-0.39021</v>
      </c>
      <c r="G21" s="38">
        <f t="shared" ref="G21:G84" si="8">$C21*E21</f>
        <v>1.2241591999918457E-2</v>
      </c>
      <c r="H21" s="38">
        <f t="shared" ref="H21:H84" si="9">C21*D21*D21</f>
        <v>1.522638441</v>
      </c>
      <c r="I21" s="38">
        <f t="shared" ref="I21:I84" si="10">C21*D21*D21*D21</f>
        <v>-5.9414874606260994</v>
      </c>
      <c r="J21" s="38">
        <f t="shared" ref="J21:J84" si="11">C21*D21*D21*D21*D21</f>
        <v>23.184278220109103</v>
      </c>
      <c r="K21" s="38">
        <f t="shared" ref="K21:K84" si="12">C21*E21*D21</f>
        <v>-4.7767916142881811E-2</v>
      </c>
      <c r="L21" s="38">
        <f t="shared" ref="L21:L84" si="13">C21*E21*D21*D21</f>
        <v>0.1863951855811391</v>
      </c>
      <c r="M21" s="38">
        <f t="shared" ref="M21:M84" ca="1" si="14">+E$4+E$5*D21+E$6*D21^2</f>
        <v>0.16785228239477634</v>
      </c>
      <c r="N21" s="38">
        <f t="shared" ref="N21:N84" ca="1" si="15">C21*(M21-E21)^2</f>
        <v>2.0644630277435479E-4</v>
      </c>
      <c r="O21" s="95">
        <f t="shared" ref="O21:O84" ca="1" si="16">(C21*O$1-O$2*F21+O$3*H21)^2</f>
        <v>61.015438362430231</v>
      </c>
      <c r="P21" s="38">
        <f t="shared" ref="P21:P84" ca="1" si="17">(-C21*O$2+O$4*F21-O$5*H21)^2</f>
        <v>13257.378765775076</v>
      </c>
      <c r="Q21" s="38">
        <f t="shared" ref="Q21:Q84" ca="1" si="18">+(C21*O$3-F21*O$5+H21*O$6)^2</f>
        <v>2490.0580468491785</v>
      </c>
      <c r="R21" s="28">
        <f t="shared" ref="R21:R84" ca="1" si="19">+E21-M21</f>
        <v>-4.5436362395591789E-2</v>
      </c>
      <c r="U21" s="28">
        <v>-0.2</v>
      </c>
      <c r="V21" s="28">
        <f t="shared" ca="1" si="0"/>
        <v>-0.58272363887538148</v>
      </c>
      <c r="AA21" s="28">
        <v>21</v>
      </c>
      <c r="AB21" s="28" t="s">
        <v>127</v>
      </c>
    </row>
    <row r="22" spans="1:28">
      <c r="A22" s="89">
        <v>-37243.5</v>
      </c>
      <c r="B22" s="89">
        <v>0.14155411999672651</v>
      </c>
      <c r="C22" s="89">
        <v>0.1</v>
      </c>
      <c r="D22" s="90">
        <f t="shared" si="5"/>
        <v>-3.7243499999999998</v>
      </c>
      <c r="E22" s="90">
        <f t="shared" si="6"/>
        <v>0.14155411999672651</v>
      </c>
      <c r="F22" s="38">
        <f t="shared" si="7"/>
        <v>-0.37243500000000002</v>
      </c>
      <c r="G22" s="38">
        <f t="shared" si="8"/>
        <v>1.4155411999672652E-2</v>
      </c>
      <c r="H22" s="38">
        <f t="shared" si="9"/>
        <v>1.38707829225</v>
      </c>
      <c r="I22" s="38">
        <f t="shared" si="10"/>
        <v>-5.1659650377412873</v>
      </c>
      <c r="J22" s="38">
        <f t="shared" si="11"/>
        <v>19.239861888311761</v>
      </c>
      <c r="K22" s="38">
        <f t="shared" si="12"/>
        <v>-5.2719708680980838E-2</v>
      </c>
      <c r="L22" s="38">
        <f t="shared" si="13"/>
        <v>0.19634664702601098</v>
      </c>
      <c r="M22" s="38">
        <f t="shared" ca="1" si="14"/>
        <v>9.5846130053696466E-2</v>
      </c>
      <c r="N22" s="38">
        <f t="shared" ca="1" si="15"/>
        <v>2.0892203446321359E-4</v>
      </c>
      <c r="O22" s="95">
        <f t="shared" ca="1" si="16"/>
        <v>28.335820597967068</v>
      </c>
      <c r="P22" s="38">
        <f t="shared" ca="1" si="17"/>
        <v>7512.4216256293421</v>
      </c>
      <c r="Q22" s="38">
        <f t="shared" ca="1" si="18"/>
        <v>1573.726834716902</v>
      </c>
      <c r="R22" s="28">
        <f t="shared" ca="1" si="19"/>
        <v>4.5707989943030047E-2</v>
      </c>
      <c r="U22" s="28">
        <v>0</v>
      </c>
      <c r="V22" s="28">
        <f t="shared" ca="1" si="0"/>
        <v>-0.57846358249915408</v>
      </c>
      <c r="AA22" s="28">
        <v>22</v>
      </c>
      <c r="AB22" s="28" t="s">
        <v>128</v>
      </c>
    </row>
    <row r="23" spans="1:28">
      <c r="A23" s="89">
        <v>-36534</v>
      </c>
      <c r="B23" s="89">
        <v>8.3947679999255342E-2</v>
      </c>
      <c r="C23" s="89">
        <v>0.1</v>
      </c>
      <c r="D23" s="90">
        <f t="shared" si="5"/>
        <v>-3.6534</v>
      </c>
      <c r="E23" s="90">
        <f t="shared" si="6"/>
        <v>8.3947679999255342E-2</v>
      </c>
      <c r="F23" s="38">
        <f t="shared" si="7"/>
        <v>-0.36534</v>
      </c>
      <c r="G23" s="38">
        <f t="shared" si="8"/>
        <v>8.3947679999255339E-3</v>
      </c>
      <c r="H23" s="38">
        <f t="shared" si="9"/>
        <v>1.334733156</v>
      </c>
      <c r="I23" s="38">
        <f t="shared" si="10"/>
        <v>-4.8763141121303999</v>
      </c>
      <c r="J23" s="38">
        <f t="shared" si="11"/>
        <v>17.815125977257203</v>
      </c>
      <c r="K23" s="38">
        <f t="shared" si="12"/>
        <v>-3.0669445410927944E-2</v>
      </c>
      <c r="L23" s="38">
        <f t="shared" si="13"/>
        <v>0.11204775186428415</v>
      </c>
      <c r="M23" s="38">
        <f t="shared" ca="1" si="14"/>
        <v>6.8117557028009257E-2</v>
      </c>
      <c r="N23" s="38">
        <f t="shared" ca="1" si="15"/>
        <v>2.5059279328477302E-5</v>
      </c>
      <c r="O23" s="95">
        <f t="shared" ca="1" si="16"/>
        <v>19.452488866918578</v>
      </c>
      <c r="P23" s="38">
        <f t="shared" ca="1" si="17"/>
        <v>5769.2935238598238</v>
      </c>
      <c r="Q23" s="38">
        <f t="shared" ca="1" si="18"/>
        <v>1281.9542841435393</v>
      </c>
      <c r="R23" s="28">
        <f t="shared" ca="1" si="19"/>
        <v>1.5830122971246086E-2</v>
      </c>
      <c r="U23" s="28">
        <v>0.2</v>
      </c>
      <c r="V23" s="28">
        <f t="shared" ca="1" si="0"/>
        <v>-0.5696102339270902</v>
      </c>
      <c r="AA23" s="28">
        <v>23</v>
      </c>
      <c r="AB23" s="28" t="s">
        <v>129</v>
      </c>
    </row>
    <row r="24" spans="1:28">
      <c r="A24" s="89">
        <v>-33876.5</v>
      </c>
      <c r="B24" s="89">
        <v>-3.4371720001217909E-2</v>
      </c>
      <c r="C24" s="89">
        <v>0.1</v>
      </c>
      <c r="D24" s="90">
        <f t="shared" si="5"/>
        <v>-3.3876499999999998</v>
      </c>
      <c r="E24" s="90">
        <f t="shared" si="6"/>
        <v>-3.4371720001217909E-2</v>
      </c>
      <c r="F24" s="38">
        <f t="shared" si="7"/>
        <v>-0.33876499999999998</v>
      </c>
      <c r="G24" s="38">
        <f t="shared" si="8"/>
        <v>-3.4371720001217911E-3</v>
      </c>
      <c r="H24" s="38">
        <f t="shared" si="9"/>
        <v>1.1476172522499999</v>
      </c>
      <c r="I24" s="38">
        <f t="shared" si="10"/>
        <v>-3.8877255845847118</v>
      </c>
      <c r="J24" s="38">
        <f t="shared" si="11"/>
        <v>13.170253576618398</v>
      </c>
      <c r="K24" s="38">
        <f t="shared" si="12"/>
        <v>1.1643935726212584E-2</v>
      </c>
      <c r="L24" s="38">
        <f t="shared" si="13"/>
        <v>-3.9445578862904056E-2</v>
      </c>
      <c r="M24" s="38">
        <f t="shared" ca="1" si="14"/>
        <v>-3.0604977110941567E-2</v>
      </c>
      <c r="N24" s="38">
        <f t="shared" ca="1" si="15"/>
        <v>1.4188352001447373E-6</v>
      </c>
      <c r="O24" s="95">
        <f t="shared" ca="1" si="16"/>
        <v>1.9608478315069506</v>
      </c>
      <c r="P24" s="38">
        <f t="shared" ca="1" si="17"/>
        <v>1526.9280860388455</v>
      </c>
      <c r="Q24" s="38">
        <f t="shared" ca="1" si="18"/>
        <v>503.02087703654399</v>
      </c>
      <c r="R24" s="28">
        <f t="shared" ca="1" si="19"/>
        <v>-3.7667428902763422E-3</v>
      </c>
      <c r="AA24" s="28">
        <v>24</v>
      </c>
      <c r="AB24" s="28" t="s">
        <v>119</v>
      </c>
    </row>
    <row r="25" spans="1:28">
      <c r="A25" s="89">
        <v>-32759</v>
      </c>
      <c r="B25" s="89">
        <v>-4.2390320002596127E-2</v>
      </c>
      <c r="C25" s="89">
        <v>0.1</v>
      </c>
      <c r="D25" s="90">
        <f t="shared" si="5"/>
        <v>-3.2759</v>
      </c>
      <c r="E25" s="90">
        <f t="shared" si="6"/>
        <v>-4.2390320002596127E-2</v>
      </c>
      <c r="F25" s="38">
        <f t="shared" si="7"/>
        <v>-0.32759000000000005</v>
      </c>
      <c r="G25" s="38">
        <f t="shared" si="8"/>
        <v>-4.2390320002596129E-3</v>
      </c>
      <c r="H25" s="38">
        <f t="shared" si="9"/>
        <v>1.0731520810000001</v>
      </c>
      <c r="I25" s="38">
        <f t="shared" si="10"/>
        <v>-3.5155389021479007</v>
      </c>
      <c r="J25" s="38">
        <f t="shared" si="11"/>
        <v>11.516553889546309</v>
      </c>
      <c r="K25" s="38">
        <f t="shared" si="12"/>
        <v>1.3886644929650466E-2</v>
      </c>
      <c r="L25" s="38">
        <f t="shared" si="13"/>
        <v>-4.5491260125041962E-2</v>
      </c>
      <c r="M25" s="38">
        <f t="shared" ca="1" si="14"/>
        <v>-6.9696455849044492E-2</v>
      </c>
      <c r="N25" s="38">
        <f t="shared" ca="1" si="15"/>
        <v>7.4562505486469246E-5</v>
      </c>
      <c r="O25" s="95">
        <f t="shared" ca="1" si="16"/>
        <v>0.10689028600985345</v>
      </c>
      <c r="P25" s="38">
        <f t="shared" ca="1" si="17"/>
        <v>630.39919213369774</v>
      </c>
      <c r="Q25" s="38">
        <f t="shared" ca="1" si="18"/>
        <v>300.10740477226193</v>
      </c>
      <c r="R25" s="28">
        <f t="shared" ca="1" si="19"/>
        <v>2.7306135846448365E-2</v>
      </c>
      <c r="AA25" s="28">
        <v>25</v>
      </c>
      <c r="AB25" s="28" t="s">
        <v>120</v>
      </c>
    </row>
    <row r="26" spans="1:28">
      <c r="A26" s="89">
        <v>-32709</v>
      </c>
      <c r="B26" s="89">
        <v>-4.3666320001648273E-2</v>
      </c>
      <c r="C26" s="89">
        <v>0.1</v>
      </c>
      <c r="D26" s="90">
        <f t="shared" si="5"/>
        <v>-3.2709000000000001</v>
      </c>
      <c r="E26" s="90">
        <f t="shared" si="6"/>
        <v>-4.3666320001648273E-2</v>
      </c>
      <c r="F26" s="38">
        <f t="shared" si="7"/>
        <v>-0.32709000000000005</v>
      </c>
      <c r="G26" s="38">
        <f t="shared" si="8"/>
        <v>-4.3666320001648279E-3</v>
      </c>
      <c r="H26" s="38">
        <f t="shared" si="9"/>
        <v>1.0698786810000003</v>
      </c>
      <c r="I26" s="38">
        <f t="shared" si="10"/>
        <v>-3.4994661776829012</v>
      </c>
      <c r="J26" s="38">
        <f t="shared" si="11"/>
        <v>11.446403920583002</v>
      </c>
      <c r="K26" s="38">
        <f t="shared" si="12"/>
        <v>1.4282816609339137E-2</v>
      </c>
      <c r="L26" s="38">
        <f t="shared" si="13"/>
        <v>-4.6717664847487385E-2</v>
      </c>
      <c r="M26" s="38">
        <f t="shared" ca="1" si="14"/>
        <v>-7.1411998621422224E-2</v>
      </c>
      <c r="N26" s="38">
        <f t="shared" ca="1" si="15"/>
        <v>7.6982268207178136E-5</v>
      </c>
      <c r="O26" s="95">
        <f t="shared" ca="1" si="16"/>
        <v>7.9286562996366536E-2</v>
      </c>
      <c r="P26" s="38">
        <f t="shared" ca="1" si="17"/>
        <v>600.45038591782384</v>
      </c>
      <c r="Q26" s="38">
        <f t="shared" ca="1" si="18"/>
        <v>292.49270262922238</v>
      </c>
      <c r="R26" s="28">
        <f t="shared" ca="1" si="19"/>
        <v>2.774567861977395E-2</v>
      </c>
      <c r="AA26" s="28">
        <v>26</v>
      </c>
      <c r="AB26" s="28" t="s">
        <v>130</v>
      </c>
    </row>
    <row r="27" spans="1:28">
      <c r="A27" s="89">
        <v>-28834.5</v>
      </c>
      <c r="B27" s="89">
        <v>-0.23704356000234839</v>
      </c>
      <c r="C27" s="89">
        <v>0.1</v>
      </c>
      <c r="D27" s="90">
        <f t="shared" si="5"/>
        <v>-2.8834499999999998</v>
      </c>
      <c r="E27" s="90">
        <f t="shared" si="6"/>
        <v>-0.23704356000234839</v>
      </c>
      <c r="F27" s="38">
        <f t="shared" si="7"/>
        <v>-0.28834500000000002</v>
      </c>
      <c r="G27" s="38">
        <f t="shared" si="8"/>
        <v>-2.3704356000234839E-2</v>
      </c>
      <c r="H27" s="38">
        <f t="shared" si="9"/>
        <v>0.83142839025000004</v>
      </c>
      <c r="I27" s="38">
        <f t="shared" si="10"/>
        <v>-2.3973821918663627</v>
      </c>
      <c r="J27" s="38">
        <f t="shared" si="11"/>
        <v>6.9127316811370632</v>
      </c>
      <c r="K27" s="38">
        <f t="shared" si="12"/>
        <v>6.835032530887715E-2</v>
      </c>
      <c r="L27" s="38">
        <f t="shared" si="13"/>
        <v>-0.19708474551188179</v>
      </c>
      <c r="M27" s="38">
        <f t="shared" ca="1" si="14"/>
        <v>-0.19561900920299929</v>
      </c>
      <c r="N27" s="38">
        <f t="shared" ca="1" si="15"/>
        <v>1.7159934089278536E-4</v>
      </c>
      <c r="O27" s="95">
        <f t="shared" ca="1" si="16"/>
        <v>6.4509052136309188</v>
      </c>
      <c r="P27" s="38">
        <f t="shared" ca="1" si="17"/>
        <v>279.6395328946312</v>
      </c>
      <c r="Q27" s="38">
        <f t="shared" ca="1" si="18"/>
        <v>3.3774645967197845</v>
      </c>
      <c r="R27" s="28">
        <f t="shared" ca="1" si="19"/>
        <v>-4.1424550799349091E-2</v>
      </c>
    </row>
    <row r="28" spans="1:28">
      <c r="A28" s="89">
        <v>-28722.5</v>
      </c>
      <c r="B28" s="89">
        <v>-0.24590180000086548</v>
      </c>
      <c r="C28" s="89">
        <v>0.1</v>
      </c>
      <c r="D28" s="90">
        <f t="shared" si="5"/>
        <v>-2.8722500000000002</v>
      </c>
      <c r="E28" s="90">
        <f t="shared" si="6"/>
        <v>-0.24590180000086548</v>
      </c>
      <c r="F28" s="38">
        <f t="shared" si="7"/>
        <v>-0.28722500000000001</v>
      </c>
      <c r="G28" s="38">
        <f t="shared" si="8"/>
        <v>-2.4590180000086549E-2</v>
      </c>
      <c r="H28" s="38">
        <f t="shared" si="9"/>
        <v>0.82498200625000007</v>
      </c>
      <c r="I28" s="38">
        <f t="shared" si="10"/>
        <v>-2.369554567451563</v>
      </c>
      <c r="J28" s="38">
        <f t="shared" si="11"/>
        <v>6.8059531063627521</v>
      </c>
      <c r="K28" s="38">
        <f t="shared" si="12"/>
        <v>7.0629144505248598E-2</v>
      </c>
      <c r="L28" s="38">
        <f t="shared" si="13"/>
        <v>-0.20286456030520031</v>
      </c>
      <c r="M28" s="38">
        <f t="shared" ca="1" si="14"/>
        <v>-0.19895309952926776</v>
      </c>
      <c r="N28" s="38">
        <f t="shared" ca="1" si="15"/>
        <v>2.2041804759717994E-4</v>
      </c>
      <c r="O28" s="95">
        <f t="shared" ca="1" si="16"/>
        <v>6.7654815567873889</v>
      </c>
      <c r="P28" s="38">
        <f t="shared" ca="1" si="17"/>
        <v>315.10343538534778</v>
      </c>
      <c r="Q28" s="38">
        <f t="shared" ca="1" si="18"/>
        <v>2.1071502723232847</v>
      </c>
      <c r="R28" s="28">
        <f t="shared" ca="1" si="19"/>
        <v>-4.6948700471597715E-2</v>
      </c>
    </row>
    <row r="29" spans="1:28">
      <c r="A29" s="89">
        <v>-27550</v>
      </c>
      <c r="B29" s="89">
        <v>-0.22732400000677444</v>
      </c>
      <c r="C29" s="89">
        <v>0.1</v>
      </c>
      <c r="D29" s="90">
        <f t="shared" si="5"/>
        <v>-2.7549999999999999</v>
      </c>
      <c r="E29" s="90">
        <f t="shared" si="6"/>
        <v>-0.22732400000677444</v>
      </c>
      <c r="F29" s="38">
        <f t="shared" si="7"/>
        <v>-0.27550000000000002</v>
      </c>
      <c r="G29" s="38">
        <f t="shared" si="8"/>
        <v>-2.2732400000677444E-2</v>
      </c>
      <c r="H29" s="38">
        <f t="shared" si="9"/>
        <v>0.75900250000000002</v>
      </c>
      <c r="I29" s="38">
        <f t="shared" si="10"/>
        <v>-2.0910518874999999</v>
      </c>
      <c r="J29" s="38">
        <f t="shared" si="11"/>
        <v>5.7608479500624998</v>
      </c>
      <c r="K29" s="38">
        <f t="shared" si="12"/>
        <v>6.2627762001866358E-2</v>
      </c>
      <c r="L29" s="38">
        <f t="shared" si="13"/>
        <v>-0.17253948431514182</v>
      </c>
      <c r="M29" s="38">
        <f t="shared" ca="1" si="14"/>
        <v>-0.23299212659670887</v>
      </c>
      <c r="N29" s="38">
        <f t="shared" ca="1" si="15"/>
        <v>3.2127659039521714E-6</v>
      </c>
      <c r="O29" s="95">
        <f t="shared" ca="1" si="16"/>
        <v>10.067532784207284</v>
      </c>
      <c r="P29" s="38">
        <f t="shared" ca="1" si="17"/>
        <v>782.36528474176907</v>
      </c>
      <c r="Q29" s="38">
        <f t="shared" ca="1" si="18"/>
        <v>5.7865226540793175</v>
      </c>
      <c r="R29" s="28">
        <f t="shared" ca="1" si="19"/>
        <v>5.6681265899344302E-3</v>
      </c>
    </row>
    <row r="30" spans="1:28">
      <c r="A30" s="89">
        <v>-24448</v>
      </c>
      <c r="B30" s="89">
        <v>-0.31648703999962891</v>
      </c>
      <c r="C30" s="89">
        <v>0.1</v>
      </c>
      <c r="D30" s="90">
        <f t="shared" si="5"/>
        <v>-2.4447999999999999</v>
      </c>
      <c r="E30" s="90">
        <f t="shared" si="6"/>
        <v>-0.31648703999962891</v>
      </c>
      <c r="F30" s="38">
        <f t="shared" si="7"/>
        <v>-0.24448</v>
      </c>
      <c r="G30" s="38">
        <f t="shared" si="8"/>
        <v>-3.1648703999962891E-2</v>
      </c>
      <c r="H30" s="38">
        <f t="shared" si="9"/>
        <v>0.59770470399999998</v>
      </c>
      <c r="I30" s="38">
        <f t="shared" si="10"/>
        <v>-1.4612684603391999</v>
      </c>
      <c r="J30" s="38">
        <f t="shared" si="11"/>
        <v>3.5725091318372755</v>
      </c>
      <c r="K30" s="38">
        <f t="shared" si="12"/>
        <v>7.7374751539109277E-2</v>
      </c>
      <c r="L30" s="38">
        <f t="shared" si="13"/>
        <v>-0.18916579256281435</v>
      </c>
      <c r="M30" s="38">
        <f t="shared" ca="1" si="14"/>
        <v>-0.31543366950586305</v>
      </c>
      <c r="N30" s="38">
        <f t="shared" ca="1" si="15"/>
        <v>1.1095893971365306E-7</v>
      </c>
      <c r="O30" s="95">
        <f t="shared" ca="1" si="16"/>
        <v>16.654861288968771</v>
      </c>
      <c r="P30" s="38">
        <f t="shared" ca="1" si="17"/>
        <v>2516.7607446772386</v>
      </c>
      <c r="Q30" s="38">
        <f t="shared" ca="1" si="18"/>
        <v>120.44272792212622</v>
      </c>
      <c r="R30" s="28">
        <f t="shared" ca="1" si="19"/>
        <v>-1.0533704937658595E-3</v>
      </c>
    </row>
    <row r="31" spans="1:28">
      <c r="A31" s="89">
        <v>-23170</v>
      </c>
      <c r="B31" s="89">
        <v>-0.34210159999929601</v>
      </c>
      <c r="C31" s="89">
        <v>0.1</v>
      </c>
      <c r="D31" s="90">
        <f t="shared" si="5"/>
        <v>-2.3170000000000002</v>
      </c>
      <c r="E31" s="90">
        <f t="shared" si="6"/>
        <v>-0.34210159999929601</v>
      </c>
      <c r="F31" s="38">
        <f t="shared" si="7"/>
        <v>-0.23170000000000002</v>
      </c>
      <c r="G31" s="38">
        <f t="shared" si="8"/>
        <v>-3.4210159999929601E-2</v>
      </c>
      <c r="H31" s="38">
        <f t="shared" si="9"/>
        <v>0.53684890000000007</v>
      </c>
      <c r="I31" s="38">
        <f t="shared" si="10"/>
        <v>-1.2438789013000002</v>
      </c>
      <c r="J31" s="38">
        <f t="shared" si="11"/>
        <v>2.8820674143121008</v>
      </c>
      <c r="K31" s="38">
        <f t="shared" si="12"/>
        <v>7.926494071983689E-2</v>
      </c>
      <c r="L31" s="38">
        <f t="shared" si="13"/>
        <v>-0.1836568676478621</v>
      </c>
      <c r="M31" s="38">
        <f t="shared" ca="1" si="14"/>
        <v>-0.34618499782295348</v>
      </c>
      <c r="N31" s="38">
        <f t="shared" ca="1" si="15"/>
        <v>1.6674137786250516E-6</v>
      </c>
      <c r="O31" s="95">
        <f t="shared" ca="1" si="16"/>
        <v>17.638359480869497</v>
      </c>
      <c r="P31" s="38">
        <f t="shared" ca="1" si="17"/>
        <v>3279.6826878698939</v>
      </c>
      <c r="Q31" s="38">
        <f t="shared" ca="1" si="18"/>
        <v>190.84464533849911</v>
      </c>
      <c r="R31" s="28">
        <f t="shared" ca="1" si="19"/>
        <v>4.0833978236574642E-3</v>
      </c>
    </row>
    <row r="32" spans="1:28">
      <c r="A32" s="89">
        <v>-23013</v>
      </c>
      <c r="B32" s="89">
        <v>-0.37510823999764398</v>
      </c>
      <c r="C32" s="89">
        <v>0.1</v>
      </c>
      <c r="D32" s="90">
        <f t="shared" si="5"/>
        <v>-2.3012999999999999</v>
      </c>
      <c r="E32" s="90">
        <f t="shared" si="6"/>
        <v>-0.37510823999764398</v>
      </c>
      <c r="F32" s="38">
        <f t="shared" si="7"/>
        <v>-0.23013</v>
      </c>
      <c r="G32" s="38">
        <f t="shared" si="8"/>
        <v>-3.7510823999764402E-2</v>
      </c>
      <c r="H32" s="38">
        <f t="shared" si="9"/>
        <v>0.52959816900000001</v>
      </c>
      <c r="I32" s="38">
        <f t="shared" si="10"/>
        <v>-1.2187642663197</v>
      </c>
      <c r="J32" s="38">
        <f t="shared" si="11"/>
        <v>2.8047422060815257</v>
      </c>
      <c r="K32" s="38">
        <f t="shared" si="12"/>
        <v>8.6323659270657813E-2</v>
      </c>
      <c r="L32" s="38">
        <f t="shared" si="13"/>
        <v>-0.19865663707956482</v>
      </c>
      <c r="M32" s="38">
        <f t="shared" ca="1" si="14"/>
        <v>-0.34983338744328446</v>
      </c>
      <c r="N32" s="38">
        <f t="shared" ca="1" si="15"/>
        <v>6.3881817164461376E-5</v>
      </c>
      <c r="O32" s="95">
        <f t="shared" ca="1" si="16"/>
        <v>17.674601910812726</v>
      </c>
      <c r="P32" s="38">
        <f t="shared" ca="1" si="17"/>
        <v>3370.8045299060936</v>
      </c>
      <c r="Q32" s="38">
        <f t="shared" ca="1" si="18"/>
        <v>199.81961104950722</v>
      </c>
      <c r="R32" s="28">
        <f t="shared" ca="1" si="19"/>
        <v>-2.5274852554359517E-2</v>
      </c>
    </row>
    <row r="33" spans="1:18">
      <c r="A33" s="89">
        <v>-22532.5</v>
      </c>
      <c r="B33" s="89">
        <v>-0.37387060000037309</v>
      </c>
      <c r="C33" s="89">
        <v>0.1</v>
      </c>
      <c r="D33" s="90">
        <f t="shared" si="5"/>
        <v>-2.25325</v>
      </c>
      <c r="E33" s="90">
        <f t="shared" si="6"/>
        <v>-0.37387060000037309</v>
      </c>
      <c r="F33" s="38">
        <f t="shared" si="7"/>
        <v>-0.225325</v>
      </c>
      <c r="G33" s="38">
        <f t="shared" si="8"/>
        <v>-3.738706000003731E-2</v>
      </c>
      <c r="H33" s="38">
        <f t="shared" si="9"/>
        <v>0.50771355625000003</v>
      </c>
      <c r="I33" s="38">
        <f t="shared" si="10"/>
        <v>-1.1440055706203125</v>
      </c>
      <c r="J33" s="38">
        <f t="shared" si="11"/>
        <v>2.5777305520002192</v>
      </c>
      <c r="K33" s="38">
        <f t="shared" si="12"/>
        <v>8.4242392945084066E-2</v>
      </c>
      <c r="L33" s="38">
        <f t="shared" si="13"/>
        <v>-0.18981917190351066</v>
      </c>
      <c r="M33" s="38">
        <f t="shared" ca="1" si="14"/>
        <v>-0.36082344229305585</v>
      </c>
      <c r="N33" s="38">
        <f t="shared" ca="1" si="15"/>
        <v>1.7022832423960759E-5</v>
      </c>
      <c r="O33" s="95">
        <f t="shared" ca="1" si="16"/>
        <v>17.668081966192283</v>
      </c>
      <c r="P33" s="38">
        <f t="shared" ca="1" si="17"/>
        <v>3643.9278963839593</v>
      </c>
      <c r="Q33" s="38">
        <f t="shared" ca="1" si="18"/>
        <v>227.42797352286237</v>
      </c>
      <c r="R33" s="28">
        <f t="shared" ca="1" si="19"/>
        <v>-1.3047157707317236E-2</v>
      </c>
    </row>
    <row r="34" spans="1:18">
      <c r="A34" s="89">
        <v>-22515.5</v>
      </c>
      <c r="B34" s="89">
        <v>-0.31930443999590352</v>
      </c>
      <c r="C34" s="89">
        <v>0.1</v>
      </c>
      <c r="D34" s="90">
        <f t="shared" si="5"/>
        <v>-2.2515499999999999</v>
      </c>
      <c r="E34" s="90">
        <f t="shared" si="6"/>
        <v>-0.31930443999590352</v>
      </c>
      <c r="F34" s="38">
        <f t="shared" si="7"/>
        <v>-0.22515499999999999</v>
      </c>
      <c r="G34" s="38">
        <f t="shared" si="8"/>
        <v>-3.1930443999590351E-2</v>
      </c>
      <c r="H34" s="38">
        <f t="shared" si="9"/>
        <v>0.50694774025</v>
      </c>
      <c r="I34" s="38">
        <f t="shared" si="10"/>
        <v>-1.1414181845598874</v>
      </c>
      <c r="J34" s="38">
        <f t="shared" si="11"/>
        <v>2.5699601134458145</v>
      </c>
      <c r="K34" s="38">
        <f t="shared" si="12"/>
        <v>7.1892991187277655E-2</v>
      </c>
      <c r="L34" s="38">
        <f t="shared" si="13"/>
        <v>-0.16187066430771499</v>
      </c>
      <c r="M34" s="38">
        <f t="shared" ca="1" si="14"/>
        <v>-0.36120741240405646</v>
      </c>
      <c r="N34" s="38">
        <f t="shared" ca="1" si="15"/>
        <v>1.7558590966384264E-4</v>
      </c>
      <c r="O34" s="95">
        <f t="shared" ca="1" si="16"/>
        <v>17.664607953769455</v>
      </c>
      <c r="P34" s="38">
        <f t="shared" ca="1" si="17"/>
        <v>3653.4125254099886</v>
      </c>
      <c r="Q34" s="38">
        <f t="shared" ca="1" si="18"/>
        <v>228.4059314083726</v>
      </c>
      <c r="R34" s="28">
        <f t="shared" ca="1" si="19"/>
        <v>4.1902972408152939E-2</v>
      </c>
    </row>
    <row r="35" spans="1:18">
      <c r="A35" s="89">
        <v>-22443</v>
      </c>
      <c r="B35" s="89">
        <v>-0.35665464000339853</v>
      </c>
      <c r="C35" s="89">
        <v>0.1</v>
      </c>
      <c r="D35" s="90">
        <f t="shared" si="5"/>
        <v>-2.2443</v>
      </c>
      <c r="E35" s="90">
        <f t="shared" si="6"/>
        <v>-0.35665464000339853</v>
      </c>
      <c r="F35" s="38">
        <f t="shared" si="7"/>
        <v>-0.22443000000000002</v>
      </c>
      <c r="G35" s="38">
        <f t="shared" si="8"/>
        <v>-3.5665464000339854E-2</v>
      </c>
      <c r="H35" s="38">
        <f t="shared" si="9"/>
        <v>0.50368824900000009</v>
      </c>
      <c r="I35" s="38">
        <f t="shared" si="10"/>
        <v>-1.1304275372307002</v>
      </c>
      <c r="J35" s="38">
        <f t="shared" si="11"/>
        <v>2.5370185218068606</v>
      </c>
      <c r="K35" s="38">
        <f t="shared" si="12"/>
        <v>8.0044000855962735E-2</v>
      </c>
      <c r="L35" s="38">
        <f t="shared" si="13"/>
        <v>-0.17964275112103717</v>
      </c>
      <c r="M35" s="38">
        <f t="shared" ca="1" si="14"/>
        <v>-0.36284120640449646</v>
      </c>
      <c r="N35" s="38">
        <f t="shared" ca="1" si="15"/>
        <v>3.8273603835193878E-6</v>
      </c>
      <c r="O35" s="95">
        <f t="shared" ca="1" si="16"/>
        <v>17.647309026760464</v>
      </c>
      <c r="P35" s="38">
        <f t="shared" ca="1" si="17"/>
        <v>3693.7121149521813</v>
      </c>
      <c r="Q35" s="38">
        <f t="shared" ca="1" si="18"/>
        <v>232.57577764130789</v>
      </c>
      <c r="R35" s="28">
        <f t="shared" ca="1" si="19"/>
        <v>6.1865664010979371E-3</v>
      </c>
    </row>
    <row r="36" spans="1:18">
      <c r="A36" s="89">
        <v>-22432.5</v>
      </c>
      <c r="B36" s="89">
        <v>-0.34242259999882663</v>
      </c>
      <c r="C36" s="89">
        <v>0.1</v>
      </c>
      <c r="D36" s="90">
        <f t="shared" si="5"/>
        <v>-2.2432500000000002</v>
      </c>
      <c r="E36" s="90">
        <f t="shared" si="6"/>
        <v>-0.34242259999882663</v>
      </c>
      <c r="F36" s="38">
        <f t="shared" si="7"/>
        <v>-0.22432500000000002</v>
      </c>
      <c r="G36" s="38">
        <f t="shared" si="8"/>
        <v>-3.4242259999882667E-2</v>
      </c>
      <c r="H36" s="38">
        <f t="shared" si="9"/>
        <v>0.50321705625000013</v>
      </c>
      <c r="I36" s="38">
        <f t="shared" si="10"/>
        <v>-1.1288416614328129</v>
      </c>
      <c r="J36" s="38">
        <f t="shared" si="11"/>
        <v>2.532274057009158</v>
      </c>
      <c r="K36" s="38">
        <f t="shared" si="12"/>
        <v>7.6813949744736792E-2</v>
      </c>
      <c r="L36" s="38">
        <f t="shared" si="13"/>
        <v>-0.17231289276488082</v>
      </c>
      <c r="M36" s="38">
        <f t="shared" ca="1" si="14"/>
        <v>-0.3630773244641709</v>
      </c>
      <c r="N36" s="38">
        <f t="shared" ca="1" si="15"/>
        <v>4.2661764273929141E-5</v>
      </c>
      <c r="O36" s="95">
        <f t="shared" ca="1" si="16"/>
        <v>17.644470360923179</v>
      </c>
      <c r="P36" s="38">
        <f t="shared" ca="1" si="17"/>
        <v>3699.528227555249</v>
      </c>
      <c r="Q36" s="38">
        <f t="shared" ca="1" si="18"/>
        <v>233.17953063825843</v>
      </c>
      <c r="R36" s="28">
        <f t="shared" ca="1" si="19"/>
        <v>2.0654724465344276E-2</v>
      </c>
    </row>
    <row r="37" spans="1:18">
      <c r="A37" s="89">
        <v>-22405</v>
      </c>
      <c r="B37" s="89">
        <v>-0.33862440000666538</v>
      </c>
      <c r="C37" s="89">
        <v>0.1</v>
      </c>
      <c r="D37" s="90">
        <f t="shared" si="5"/>
        <v>-2.2404999999999999</v>
      </c>
      <c r="E37" s="90">
        <f t="shared" si="6"/>
        <v>-0.33862440000666538</v>
      </c>
      <c r="F37" s="38">
        <f t="shared" si="7"/>
        <v>-0.22405</v>
      </c>
      <c r="G37" s="38">
        <f t="shared" si="8"/>
        <v>-3.3862440000666537E-2</v>
      </c>
      <c r="H37" s="38">
        <f t="shared" si="9"/>
        <v>0.50198402499999994</v>
      </c>
      <c r="I37" s="38">
        <f t="shared" si="10"/>
        <v>-1.1246952080124999</v>
      </c>
      <c r="J37" s="38">
        <f t="shared" si="11"/>
        <v>2.5198796135520061</v>
      </c>
      <c r="K37" s="38">
        <f t="shared" si="12"/>
        <v>7.5868796821493376E-2</v>
      </c>
      <c r="L37" s="38">
        <f t="shared" si="13"/>
        <v>-0.1699840392785559</v>
      </c>
      <c r="M37" s="38">
        <f t="shared" ca="1" si="14"/>
        <v>-0.36369512890738237</v>
      </c>
      <c r="N37" s="38">
        <f t="shared" ca="1" si="15"/>
        <v>6.2854144761324596E-5</v>
      </c>
      <c r="O37" s="95">
        <f t="shared" ca="1" si="16"/>
        <v>17.636636429298036</v>
      </c>
      <c r="P37" s="38">
        <f t="shared" ca="1" si="17"/>
        <v>3714.7360817521753</v>
      </c>
      <c r="Q37" s="38">
        <f t="shared" ca="1" si="18"/>
        <v>234.76054796639724</v>
      </c>
      <c r="R37" s="28">
        <f t="shared" ca="1" si="19"/>
        <v>2.5070728900716988E-2</v>
      </c>
    </row>
    <row r="38" spans="1:18">
      <c r="A38" s="89">
        <v>-22093</v>
      </c>
      <c r="B38" s="89">
        <v>-0.40658663999784039</v>
      </c>
      <c r="C38" s="89">
        <v>0.1</v>
      </c>
      <c r="D38" s="90">
        <f t="shared" si="5"/>
        <v>-2.2092999999999998</v>
      </c>
      <c r="E38" s="90">
        <f t="shared" si="6"/>
        <v>-0.40658663999784039</v>
      </c>
      <c r="F38" s="38">
        <f t="shared" si="7"/>
        <v>-0.22092999999999999</v>
      </c>
      <c r="G38" s="38">
        <f t="shared" si="8"/>
        <v>-4.0658663999784045E-2</v>
      </c>
      <c r="H38" s="38">
        <f t="shared" si="9"/>
        <v>0.48810064899999994</v>
      </c>
      <c r="I38" s="38">
        <f t="shared" si="10"/>
        <v>-1.0783607638356998</v>
      </c>
      <c r="J38" s="38">
        <f t="shared" si="11"/>
        <v>2.3824224355422112</v>
      </c>
      <c r="K38" s="38">
        <f t="shared" si="12"/>
        <v>8.9827186374722881E-2</v>
      </c>
      <c r="L38" s="38">
        <f t="shared" si="13"/>
        <v>-0.19845520285767523</v>
      </c>
      <c r="M38" s="38">
        <f t="shared" ca="1" si="14"/>
        <v>-0.37064358365049865</v>
      </c>
      <c r="N38" s="38">
        <f t="shared" ca="1" si="15"/>
        <v>1.2919032995881833E-4</v>
      </c>
      <c r="O38" s="95">
        <f t="shared" ca="1" si="16"/>
        <v>17.507417665387077</v>
      </c>
      <c r="P38" s="38">
        <f t="shared" ca="1" si="17"/>
        <v>3884.6386651047901</v>
      </c>
      <c r="Q38" s="38">
        <f t="shared" ca="1" si="18"/>
        <v>252.65651210539818</v>
      </c>
      <c r="R38" s="28">
        <f t="shared" ca="1" si="19"/>
        <v>-3.594305634734174E-2</v>
      </c>
    </row>
    <row r="39" spans="1:18">
      <c r="A39" s="89">
        <v>-22077.5</v>
      </c>
      <c r="B39" s="89">
        <v>-0.41848220000247238</v>
      </c>
      <c r="C39" s="89">
        <v>0.1</v>
      </c>
      <c r="D39" s="90">
        <f t="shared" si="5"/>
        <v>-2.2077499999999999</v>
      </c>
      <c r="E39" s="90">
        <f t="shared" si="6"/>
        <v>-0.41848220000247238</v>
      </c>
      <c r="F39" s="38">
        <f t="shared" si="7"/>
        <v>-0.220775</v>
      </c>
      <c r="G39" s="38">
        <f t="shared" si="8"/>
        <v>-4.1848220000247238E-2</v>
      </c>
      <c r="H39" s="38">
        <f t="shared" si="9"/>
        <v>0.48741600624999998</v>
      </c>
      <c r="I39" s="38">
        <f t="shared" si="10"/>
        <v>-1.0760926877984374</v>
      </c>
      <c r="J39" s="38">
        <f t="shared" si="11"/>
        <v>2.375743631487</v>
      </c>
      <c r="K39" s="38">
        <f t="shared" si="12"/>
        <v>9.2390407705545838E-2</v>
      </c>
      <c r="L39" s="38">
        <f t="shared" si="13"/>
        <v>-0.20397492261191882</v>
      </c>
      <c r="M39" s="38">
        <f t="shared" ca="1" si="14"/>
        <v>-0.37098586473138795</v>
      </c>
      <c r="N39" s="38">
        <f t="shared" ca="1" si="15"/>
        <v>2.2559018641832591E-4</v>
      </c>
      <c r="O39" s="95">
        <f t="shared" ca="1" si="16"/>
        <v>17.499073022399976</v>
      </c>
      <c r="P39" s="38">
        <f t="shared" ca="1" si="17"/>
        <v>3892.9471277684866</v>
      </c>
      <c r="Q39" s="38">
        <f t="shared" ca="1" si="18"/>
        <v>253.54277347227844</v>
      </c>
      <c r="R39" s="28">
        <f t="shared" ca="1" si="19"/>
        <v>-4.7496335271084433E-2</v>
      </c>
    </row>
    <row r="40" spans="1:18">
      <c r="A40" s="89">
        <v>-21984.5</v>
      </c>
      <c r="B40" s="89">
        <v>-0.36685556000156794</v>
      </c>
      <c r="C40" s="89">
        <v>0.1</v>
      </c>
      <c r="D40" s="90">
        <f t="shared" si="5"/>
        <v>-2.1984499999999998</v>
      </c>
      <c r="E40" s="90">
        <f t="shared" si="6"/>
        <v>-0.36685556000156794</v>
      </c>
      <c r="F40" s="38">
        <f t="shared" si="7"/>
        <v>-0.21984499999999998</v>
      </c>
      <c r="G40" s="38">
        <f t="shared" si="8"/>
        <v>-3.6685556000156792E-2</v>
      </c>
      <c r="H40" s="38">
        <f t="shared" si="9"/>
        <v>0.48331824024999992</v>
      </c>
      <c r="I40" s="38">
        <f t="shared" si="10"/>
        <v>-1.0625509852776123</v>
      </c>
      <c r="J40" s="38">
        <f t="shared" si="11"/>
        <v>2.3359652135835667</v>
      </c>
      <c r="K40" s="38">
        <f t="shared" si="12"/>
        <v>8.065136058854469E-2</v>
      </c>
      <c r="L40" s="38">
        <f t="shared" si="13"/>
        <v>-0.17730798368588604</v>
      </c>
      <c r="M40" s="38">
        <f t="shared" ca="1" si="14"/>
        <v>-0.37303375763986074</v>
      </c>
      <c r="N40" s="38">
        <f t="shared" ca="1" si="15"/>
        <v>3.817012605780678E-6</v>
      </c>
      <c r="O40" s="95">
        <f t="shared" ca="1" si="16"/>
        <v>17.44520140986997</v>
      </c>
      <c r="P40" s="38">
        <f t="shared" ca="1" si="17"/>
        <v>3942.5216581874079</v>
      </c>
      <c r="Q40" s="38">
        <f t="shared" ca="1" si="18"/>
        <v>258.85287897292466</v>
      </c>
      <c r="R40" s="28">
        <f t="shared" ca="1" si="19"/>
        <v>6.1781976382928039E-3</v>
      </c>
    </row>
    <row r="41" spans="1:18">
      <c r="A41" s="89">
        <v>-21938</v>
      </c>
      <c r="B41" s="89">
        <v>-0.35754224000993418</v>
      </c>
      <c r="C41" s="89">
        <v>0.1</v>
      </c>
      <c r="D41" s="90">
        <f t="shared" si="5"/>
        <v>-2.1938</v>
      </c>
      <c r="E41" s="90">
        <f t="shared" si="6"/>
        <v>-0.35754224000993418</v>
      </c>
      <c r="F41" s="38">
        <f t="shared" si="7"/>
        <v>-0.21938000000000002</v>
      </c>
      <c r="G41" s="38">
        <f t="shared" si="8"/>
        <v>-3.5754224000993422E-2</v>
      </c>
      <c r="H41" s="38">
        <f t="shared" si="9"/>
        <v>0.48127584400000006</v>
      </c>
      <c r="I41" s="38">
        <f t="shared" si="10"/>
        <v>-1.0558229465672002</v>
      </c>
      <c r="J41" s="38">
        <f t="shared" si="11"/>
        <v>2.3162643801791236</v>
      </c>
      <c r="K41" s="38">
        <f t="shared" si="12"/>
        <v>7.8437616613379363E-2</v>
      </c>
      <c r="L41" s="38">
        <f t="shared" si="13"/>
        <v>-0.17207644332643166</v>
      </c>
      <c r="M41" s="38">
        <f t="shared" ca="1" si="14"/>
        <v>-0.37405397965182813</v>
      </c>
      <c r="N41" s="38">
        <f t="shared" ca="1" si="15"/>
        <v>2.7263754600169222E-5</v>
      </c>
      <c r="O41" s="95">
        <f t="shared" ca="1" si="16"/>
        <v>17.415826754096944</v>
      </c>
      <c r="P41" s="38">
        <f t="shared" ca="1" si="17"/>
        <v>3967.1282149443418</v>
      </c>
      <c r="Q41" s="38">
        <f t="shared" ca="1" si="18"/>
        <v>261.50269237049196</v>
      </c>
      <c r="R41" s="28">
        <f t="shared" ca="1" si="19"/>
        <v>1.6511739641893952E-2</v>
      </c>
    </row>
    <row r="42" spans="1:18">
      <c r="A42" s="89">
        <v>-13225</v>
      </c>
      <c r="B42" s="89">
        <v>-0.48989800000708783</v>
      </c>
      <c r="C42" s="89">
        <v>0.1</v>
      </c>
      <c r="D42" s="90">
        <f t="shared" si="5"/>
        <v>-1.3225</v>
      </c>
      <c r="E42" s="90">
        <f t="shared" si="6"/>
        <v>-0.48989800000708783</v>
      </c>
      <c r="F42" s="38">
        <f t="shared" si="7"/>
        <v>-0.13225000000000001</v>
      </c>
      <c r="G42" s="38">
        <f t="shared" si="8"/>
        <v>-4.8989800000708787E-2</v>
      </c>
      <c r="H42" s="38">
        <f t="shared" si="9"/>
        <v>0.174900625</v>
      </c>
      <c r="I42" s="38">
        <f t="shared" si="10"/>
        <v>-0.23130607656250002</v>
      </c>
      <c r="J42" s="38">
        <f t="shared" si="11"/>
        <v>0.30590228625390625</v>
      </c>
      <c r="K42" s="38">
        <f t="shared" si="12"/>
        <v>6.4789010500937369E-2</v>
      </c>
      <c r="L42" s="38">
        <f t="shared" si="13"/>
        <v>-8.5683466387489665E-2</v>
      </c>
      <c r="M42" s="38">
        <f t="shared" ca="1" si="14"/>
        <v>-0.52139856812701335</v>
      </c>
      <c r="N42" s="38">
        <f t="shared" ca="1" si="15"/>
        <v>9.9228579187806798E-5</v>
      </c>
      <c r="O42" s="95">
        <f t="shared" ca="1" si="16"/>
        <v>1.0429236321990115E-3</v>
      </c>
      <c r="P42" s="38">
        <f t="shared" ca="1" si="17"/>
        <v>5152.3142539521305</v>
      </c>
      <c r="Q42" s="38">
        <f t="shared" ca="1" si="18"/>
        <v>490.56614457714983</v>
      </c>
      <c r="R42" s="28">
        <f t="shared" ca="1" si="19"/>
        <v>3.1500568119925521E-2</v>
      </c>
    </row>
    <row r="43" spans="1:18">
      <c r="A43" s="89">
        <v>-11948.5</v>
      </c>
      <c r="B43" s="89">
        <v>-0.61597428000095533</v>
      </c>
      <c r="C43" s="89">
        <v>0.1</v>
      </c>
      <c r="D43" s="90">
        <f t="shared" si="5"/>
        <v>-1.19485</v>
      </c>
      <c r="E43" s="90">
        <f t="shared" si="6"/>
        <v>-0.61597428000095533</v>
      </c>
      <c r="F43" s="38">
        <f t="shared" si="7"/>
        <v>-0.11948500000000001</v>
      </c>
      <c r="G43" s="38">
        <f t="shared" si="8"/>
        <v>-6.1597428000095537E-2</v>
      </c>
      <c r="H43" s="38">
        <f t="shared" si="9"/>
        <v>0.14276665225000001</v>
      </c>
      <c r="I43" s="38">
        <f t="shared" si="10"/>
        <v>-0.17058473444091252</v>
      </c>
      <c r="J43" s="38">
        <f t="shared" si="11"/>
        <v>0.20382316994672431</v>
      </c>
      <c r="K43" s="38">
        <f t="shared" si="12"/>
        <v>7.3599686845914156E-2</v>
      </c>
      <c r="L43" s="38">
        <f t="shared" si="13"/>
        <v>-8.794058582784052E-2</v>
      </c>
      <c r="M43" s="38">
        <f t="shared" ca="1" si="14"/>
        <v>-0.53566384355461483</v>
      </c>
      <c r="N43" s="38">
        <f t="shared" ca="1" si="15"/>
        <v>6.4497662022016972E-4</v>
      </c>
      <c r="O43" s="95">
        <f t="shared" ca="1" si="16"/>
        <v>1.3365588788129961</v>
      </c>
      <c r="P43" s="38">
        <f t="shared" ca="1" si="17"/>
        <v>4680.2899545847085</v>
      </c>
      <c r="Q43" s="38">
        <f t="shared" ca="1" si="18"/>
        <v>460.17717123685441</v>
      </c>
      <c r="R43" s="28">
        <f t="shared" ca="1" si="19"/>
        <v>-8.0310436446340505E-2</v>
      </c>
    </row>
    <row r="44" spans="1:18">
      <c r="A44" s="89">
        <v>-11328.5</v>
      </c>
      <c r="B44" s="89">
        <v>-0.54379668000183301</v>
      </c>
      <c r="C44" s="89">
        <v>0.1</v>
      </c>
      <c r="D44" s="90">
        <f t="shared" si="5"/>
        <v>-1.1328499999999999</v>
      </c>
      <c r="E44" s="90">
        <f t="shared" si="6"/>
        <v>-0.54379668000183301</v>
      </c>
      <c r="F44" s="38">
        <f t="shared" si="7"/>
        <v>-0.113285</v>
      </c>
      <c r="G44" s="38">
        <f t="shared" si="8"/>
        <v>-5.4379668000183304E-2</v>
      </c>
      <c r="H44" s="38">
        <f t="shared" si="9"/>
        <v>0.12833491224999999</v>
      </c>
      <c r="I44" s="38">
        <f t="shared" si="10"/>
        <v>-0.14538420534241248</v>
      </c>
      <c r="J44" s="38">
        <f t="shared" si="11"/>
        <v>0.16469849702215197</v>
      </c>
      <c r="K44" s="38">
        <f t="shared" si="12"/>
        <v>6.1604006894007649E-2</v>
      </c>
      <c r="L44" s="38">
        <f t="shared" si="13"/>
        <v>-6.9788099209876553E-2</v>
      </c>
      <c r="M44" s="38">
        <f t="shared" ca="1" si="14"/>
        <v>-0.54191741562692231</v>
      </c>
      <c r="N44" s="38">
        <f t="shared" ca="1" si="15"/>
        <v>3.5316345908085239E-7</v>
      </c>
      <c r="O44" s="95">
        <f t="shared" ca="1" si="16"/>
        <v>3.1931628292633665</v>
      </c>
      <c r="P44" s="38">
        <f t="shared" ca="1" si="17"/>
        <v>4402.0591243425588</v>
      </c>
      <c r="Q44" s="38">
        <f t="shared" ca="1" si="18"/>
        <v>439.66489878230686</v>
      </c>
      <c r="R44" s="28">
        <f t="shared" ca="1" si="19"/>
        <v>-1.8792643749107052E-3</v>
      </c>
    </row>
    <row r="45" spans="1:18">
      <c r="A45" s="89">
        <v>-10420.5</v>
      </c>
      <c r="B45" s="89">
        <v>-0.53896884000278078</v>
      </c>
      <c r="C45" s="89">
        <v>0.1</v>
      </c>
      <c r="D45" s="90">
        <f t="shared" si="5"/>
        <v>-1.0420499999999999</v>
      </c>
      <c r="E45" s="90">
        <f t="shared" si="6"/>
        <v>-0.53896884000278078</v>
      </c>
      <c r="F45" s="38">
        <f t="shared" si="7"/>
        <v>-0.10420499999999999</v>
      </c>
      <c r="G45" s="38">
        <f t="shared" si="8"/>
        <v>-5.3896884000278082E-2</v>
      </c>
      <c r="H45" s="38">
        <f t="shared" si="9"/>
        <v>0.10858682024999998</v>
      </c>
      <c r="I45" s="38">
        <f t="shared" si="10"/>
        <v>-0.11315289604151248</v>
      </c>
      <c r="J45" s="38">
        <f t="shared" si="11"/>
        <v>0.11791097532005806</v>
      </c>
      <c r="K45" s="38">
        <f t="shared" si="12"/>
        <v>5.6163247972489769E-2</v>
      </c>
      <c r="L45" s="38">
        <f t="shared" si="13"/>
        <v>-5.8524912549732959E-2</v>
      </c>
      <c r="M45" s="38">
        <f t="shared" ca="1" si="14"/>
        <v>-0.55027926731194288</v>
      </c>
      <c r="N45" s="38">
        <f t="shared" ca="1" si="15"/>
        <v>1.2792576591583975E-5</v>
      </c>
      <c r="O45" s="95">
        <f t="shared" ca="1" si="16"/>
        <v>7.6957419029760601</v>
      </c>
      <c r="P45" s="38">
        <f t="shared" ca="1" si="17"/>
        <v>3946.0765639933406</v>
      </c>
      <c r="Q45" s="38">
        <f t="shared" ca="1" si="18"/>
        <v>403.56373027927589</v>
      </c>
      <c r="R45" s="28">
        <f t="shared" ca="1" si="19"/>
        <v>1.1310427309162097E-2</v>
      </c>
    </row>
    <row r="46" spans="1:18">
      <c r="A46" s="89">
        <v>-10398</v>
      </c>
      <c r="B46" s="89">
        <v>-0.55404304000694538</v>
      </c>
      <c r="C46" s="89">
        <v>0.1</v>
      </c>
      <c r="D46" s="90">
        <f t="shared" si="5"/>
        <v>-1.0398000000000001</v>
      </c>
      <c r="E46" s="90">
        <f t="shared" si="6"/>
        <v>-0.55404304000694538</v>
      </c>
      <c r="F46" s="38">
        <f t="shared" si="7"/>
        <v>-0.10398000000000002</v>
      </c>
      <c r="G46" s="38">
        <f t="shared" si="8"/>
        <v>-5.5404304000694543E-2</v>
      </c>
      <c r="H46" s="38">
        <f t="shared" si="9"/>
        <v>0.10811840400000003</v>
      </c>
      <c r="I46" s="38">
        <f t="shared" si="10"/>
        <v>-0.11242151647920004</v>
      </c>
      <c r="J46" s="38">
        <f t="shared" si="11"/>
        <v>0.11689589283507221</v>
      </c>
      <c r="K46" s="38">
        <f t="shared" si="12"/>
        <v>5.7609395299922192E-2</v>
      </c>
      <c r="L46" s="38">
        <f t="shared" si="13"/>
        <v>-5.9902249232859098E-2</v>
      </c>
      <c r="M46" s="38">
        <f t="shared" ca="1" si="14"/>
        <v>-0.55047445099729975</v>
      </c>
      <c r="N46" s="38">
        <f t="shared" ca="1" si="15"/>
        <v>1.2734827519763568E-6</v>
      </c>
      <c r="O46" s="95">
        <f t="shared" ca="1" si="16"/>
        <v>7.8374081350315494</v>
      </c>
      <c r="P46" s="38">
        <f t="shared" ca="1" si="17"/>
        <v>3934.1350025195206</v>
      </c>
      <c r="Q46" s="38">
        <f t="shared" ca="1" si="18"/>
        <v>402.58515734805235</v>
      </c>
      <c r="R46" s="28">
        <f t="shared" ca="1" si="19"/>
        <v>-3.5685890096456285E-3</v>
      </c>
    </row>
    <row r="47" spans="1:18">
      <c r="A47" s="89">
        <v>-10161</v>
      </c>
      <c r="B47" s="89">
        <v>-0.52909128000464989</v>
      </c>
      <c r="C47" s="89">
        <v>0.1</v>
      </c>
      <c r="D47" s="90">
        <f t="shared" si="5"/>
        <v>-1.0161</v>
      </c>
      <c r="E47" s="90">
        <f t="shared" si="6"/>
        <v>-0.52909128000464989</v>
      </c>
      <c r="F47" s="38">
        <f t="shared" si="7"/>
        <v>-0.10161000000000001</v>
      </c>
      <c r="G47" s="38">
        <f t="shared" si="8"/>
        <v>-5.2909128000464989E-2</v>
      </c>
      <c r="H47" s="38">
        <f t="shared" si="9"/>
        <v>0.103245921</v>
      </c>
      <c r="I47" s="38">
        <f t="shared" si="10"/>
        <v>-0.10490818032810001</v>
      </c>
      <c r="J47" s="38">
        <f t="shared" si="11"/>
        <v>0.10659720203138243</v>
      </c>
      <c r="K47" s="38">
        <f t="shared" si="12"/>
        <v>5.3760964961272473E-2</v>
      </c>
      <c r="L47" s="38">
        <f t="shared" si="13"/>
        <v>-5.4626516497148961E-2</v>
      </c>
      <c r="M47" s="38">
        <f t="shared" ca="1" si="14"/>
        <v>-0.55249507402139431</v>
      </c>
      <c r="N47" s="38">
        <f t="shared" ca="1" si="15"/>
        <v>5.477375743782018E-5</v>
      </c>
      <c r="O47" s="95">
        <f t="shared" ca="1" si="16"/>
        <v>9.4253276307752945</v>
      </c>
      <c r="P47" s="38">
        <f t="shared" ca="1" si="17"/>
        <v>3806.678590783908</v>
      </c>
      <c r="Q47" s="38">
        <f t="shared" ca="1" si="18"/>
        <v>392.04923236978016</v>
      </c>
      <c r="R47" s="28">
        <f t="shared" ca="1" si="19"/>
        <v>2.3403794016744417E-2</v>
      </c>
    </row>
    <row r="48" spans="1:18">
      <c r="A48" s="89">
        <v>-9534</v>
      </c>
      <c r="B48" s="89">
        <v>-0.5740923199991812</v>
      </c>
      <c r="C48" s="89">
        <v>0.1</v>
      </c>
      <c r="D48" s="90">
        <f t="shared" si="5"/>
        <v>-0.95340000000000003</v>
      </c>
      <c r="E48" s="90">
        <f t="shared" si="6"/>
        <v>-0.5740923199991812</v>
      </c>
      <c r="F48" s="38">
        <f t="shared" si="7"/>
        <v>-9.5340000000000008E-2</v>
      </c>
      <c r="G48" s="38">
        <f t="shared" si="8"/>
        <v>-5.7409231999918126E-2</v>
      </c>
      <c r="H48" s="38">
        <f t="shared" si="9"/>
        <v>9.0897156000000007E-2</v>
      </c>
      <c r="I48" s="38">
        <f t="shared" si="10"/>
        <v>-8.6661348530400015E-2</v>
      </c>
      <c r="J48" s="38">
        <f t="shared" si="11"/>
        <v>8.2622929688883379E-2</v>
      </c>
      <c r="K48" s="38">
        <f t="shared" si="12"/>
        <v>5.473396178872194E-2</v>
      </c>
      <c r="L48" s="38">
        <f t="shared" si="13"/>
        <v>-5.2183359169367498E-2</v>
      </c>
      <c r="M48" s="38">
        <f t="shared" ca="1" si="14"/>
        <v>-0.55752973353358959</v>
      </c>
      <c r="N48" s="38">
        <f t="shared" ca="1" si="15"/>
        <v>2.7431927043019839E-5</v>
      </c>
      <c r="O48" s="95">
        <f t="shared" ca="1" si="16"/>
        <v>14.51987713824284</v>
      </c>
      <c r="P48" s="38">
        <f t="shared" ca="1" si="17"/>
        <v>3456.3108602202506</v>
      </c>
      <c r="Q48" s="38">
        <f t="shared" ca="1" si="18"/>
        <v>362.30136693752672</v>
      </c>
      <c r="R48" s="28">
        <f t="shared" ca="1" si="19"/>
        <v>-1.6562586465591611E-2</v>
      </c>
    </row>
    <row r="49" spans="1:18">
      <c r="A49" s="89">
        <v>-9392.5</v>
      </c>
      <c r="B49" s="89">
        <v>-0.6042033999983687</v>
      </c>
      <c r="C49" s="89">
        <v>0.1</v>
      </c>
      <c r="D49" s="90">
        <f t="shared" si="5"/>
        <v>-0.93925000000000003</v>
      </c>
      <c r="E49" s="90">
        <f t="shared" si="6"/>
        <v>-0.6042033999983687</v>
      </c>
      <c r="F49" s="38">
        <f t="shared" si="7"/>
        <v>-9.3925000000000008E-2</v>
      </c>
      <c r="G49" s="38">
        <f t="shared" si="8"/>
        <v>-6.042033999983687E-2</v>
      </c>
      <c r="H49" s="38">
        <f t="shared" si="9"/>
        <v>8.8219056250000011E-2</v>
      </c>
      <c r="I49" s="38">
        <f t="shared" si="10"/>
        <v>-8.2859748582812517E-2</v>
      </c>
      <c r="J49" s="38">
        <f t="shared" si="11"/>
        <v>7.7826018856406665E-2</v>
      </c>
      <c r="K49" s="38">
        <f t="shared" si="12"/>
        <v>5.6749804344846784E-2</v>
      </c>
      <c r="L49" s="38">
        <f t="shared" si="13"/>
        <v>-5.3302253730897343E-2</v>
      </c>
      <c r="M49" s="38">
        <f t="shared" ca="1" si="14"/>
        <v>-0.55860350866871211</v>
      </c>
      <c r="N49" s="38">
        <f t="shared" ca="1" si="15"/>
        <v>2.0793500892764898E-4</v>
      </c>
      <c r="O49" s="95">
        <f t="shared" ca="1" si="16"/>
        <v>15.860737867094846</v>
      </c>
      <c r="P49" s="38">
        <f t="shared" ca="1" si="17"/>
        <v>3374.9652660321967</v>
      </c>
      <c r="Q49" s="38">
        <f t="shared" ca="1" si="18"/>
        <v>355.24448349768079</v>
      </c>
      <c r="R49" s="28">
        <f t="shared" ca="1" si="19"/>
        <v>-4.5599891329656583E-2</v>
      </c>
    </row>
    <row r="50" spans="1:18">
      <c r="A50" s="89">
        <v>-8836.5</v>
      </c>
      <c r="B50" s="89">
        <v>-0.5593925200009835</v>
      </c>
      <c r="C50" s="89">
        <v>0.1</v>
      </c>
      <c r="D50" s="90">
        <f t="shared" si="5"/>
        <v>-0.88365000000000005</v>
      </c>
      <c r="E50" s="90">
        <f t="shared" si="6"/>
        <v>-0.5593925200009835</v>
      </c>
      <c r="F50" s="38">
        <f t="shared" si="7"/>
        <v>-8.8365000000000013E-2</v>
      </c>
      <c r="G50" s="38">
        <f t="shared" si="8"/>
        <v>-5.5939252000098354E-2</v>
      </c>
      <c r="H50" s="38">
        <f t="shared" si="9"/>
        <v>7.808373225000001E-2</v>
      </c>
      <c r="I50" s="38">
        <f t="shared" si="10"/>
        <v>-6.8998690002712512E-2</v>
      </c>
      <c r="J50" s="38">
        <f t="shared" si="11"/>
        <v>6.0970692420896914E-2</v>
      </c>
      <c r="K50" s="38">
        <f t="shared" si="12"/>
        <v>4.943072002988691E-2</v>
      </c>
      <c r="L50" s="38">
        <f t="shared" si="13"/>
        <v>-4.3679455754409569E-2</v>
      </c>
      <c r="M50" s="38">
        <f t="shared" ca="1" si="14"/>
        <v>-0.56260005845983385</v>
      </c>
      <c r="N50" s="38">
        <f t="shared" ca="1" si="15"/>
        <v>1.028830296500412E-6</v>
      </c>
      <c r="O50" s="95">
        <f t="shared" ca="1" si="16"/>
        <v>21.867972826543831</v>
      </c>
      <c r="P50" s="38">
        <f t="shared" ca="1" si="17"/>
        <v>3049.0568360903872</v>
      </c>
      <c r="Q50" s="38">
        <f t="shared" ca="1" si="18"/>
        <v>326.45707602709234</v>
      </c>
      <c r="R50" s="28">
        <f t="shared" ca="1" si="19"/>
        <v>3.2075384588503564E-3</v>
      </c>
    </row>
    <row r="51" spans="1:18">
      <c r="A51" s="89">
        <v>-8821</v>
      </c>
      <c r="B51" s="89">
        <v>-0.492288080000435</v>
      </c>
      <c r="C51" s="89">
        <v>0.1</v>
      </c>
      <c r="D51" s="90">
        <f t="shared" si="5"/>
        <v>-0.8821</v>
      </c>
      <c r="E51" s="90">
        <f t="shared" si="6"/>
        <v>-0.492288080000435</v>
      </c>
      <c r="F51" s="38">
        <f t="shared" si="7"/>
        <v>-8.8210000000000011E-2</v>
      </c>
      <c r="G51" s="38">
        <f t="shared" si="8"/>
        <v>-4.9228808000043506E-2</v>
      </c>
      <c r="H51" s="38">
        <f t="shared" si="9"/>
        <v>7.781004100000001E-2</v>
      </c>
      <c r="I51" s="38">
        <f t="shared" si="10"/>
        <v>-6.8636237166100011E-2</v>
      </c>
      <c r="J51" s="38">
        <f t="shared" si="11"/>
        <v>6.054402480421682E-2</v>
      </c>
      <c r="K51" s="38">
        <f t="shared" si="12"/>
        <v>4.3424731536838374E-2</v>
      </c>
      <c r="L51" s="38">
        <f t="shared" si="13"/>
        <v>-3.8304955688645129E-2</v>
      </c>
      <c r="M51" s="38">
        <f t="shared" ca="1" si="14"/>
        <v>-0.56270638700099596</v>
      </c>
      <c r="N51" s="38">
        <f t="shared" ca="1" si="15"/>
        <v>4.9587379608252529E-4</v>
      </c>
      <c r="O51" s="95">
        <f t="shared" ca="1" si="16"/>
        <v>22.053027912796235</v>
      </c>
      <c r="P51" s="38">
        <f t="shared" ca="1" si="17"/>
        <v>3039.8516810060719</v>
      </c>
      <c r="Q51" s="38">
        <f t="shared" ca="1" si="18"/>
        <v>325.63254229091348</v>
      </c>
      <c r="R51" s="28">
        <f t="shared" ca="1" si="19"/>
        <v>7.0418307000560953E-2</v>
      </c>
    </row>
    <row r="52" spans="1:18">
      <c r="A52" s="89">
        <v>-7463.5</v>
      </c>
      <c r="B52" s="89">
        <v>-0.5814314800009015</v>
      </c>
      <c r="C52" s="89">
        <v>0.1</v>
      </c>
      <c r="D52" s="90">
        <f t="shared" si="5"/>
        <v>-0.74634999999999996</v>
      </c>
      <c r="E52" s="90">
        <f t="shared" si="6"/>
        <v>-0.5814314800009015</v>
      </c>
      <c r="F52" s="38">
        <f t="shared" si="7"/>
        <v>-7.4634999999999993E-2</v>
      </c>
      <c r="G52" s="38">
        <f t="shared" si="8"/>
        <v>-5.8143148000090156E-2</v>
      </c>
      <c r="H52" s="38">
        <f t="shared" si="9"/>
        <v>5.5703832249999995E-2</v>
      </c>
      <c r="I52" s="38">
        <f t="shared" si="10"/>
        <v>-4.1574555199787491E-2</v>
      </c>
      <c r="J52" s="38">
        <f t="shared" si="11"/>
        <v>3.1029169273361391E-2</v>
      </c>
      <c r="K52" s="38">
        <f t="shared" si="12"/>
        <v>4.3395138509867287E-2</v>
      </c>
      <c r="L52" s="38">
        <f t="shared" si="13"/>
        <v>-3.2387961626839448E-2</v>
      </c>
      <c r="M52" s="38">
        <f t="shared" ca="1" si="14"/>
        <v>-0.57094855971303315</v>
      </c>
      <c r="N52" s="38">
        <f t="shared" ca="1" si="15"/>
        <v>1.0989161776180179E-5</v>
      </c>
      <c r="O52" s="95">
        <f t="shared" ca="1" si="16"/>
        <v>42.384631024103655</v>
      </c>
      <c r="P52" s="38">
        <f t="shared" ca="1" si="17"/>
        <v>2223.0101171648325</v>
      </c>
      <c r="Q52" s="38">
        <f t="shared" ca="1" si="18"/>
        <v>250.13911097127587</v>
      </c>
      <c r="R52" s="28">
        <f t="shared" ca="1" si="19"/>
        <v>-1.0482920287868347E-2</v>
      </c>
    </row>
    <row r="53" spans="1:18">
      <c r="A53" s="89">
        <v>-6897</v>
      </c>
      <c r="B53" s="89">
        <v>-0.55638855999859516</v>
      </c>
      <c r="C53" s="89">
        <v>0.1</v>
      </c>
      <c r="D53" s="90">
        <f t="shared" si="5"/>
        <v>-0.68969999999999998</v>
      </c>
      <c r="E53" s="90">
        <f t="shared" si="6"/>
        <v>-0.55638855999859516</v>
      </c>
      <c r="F53" s="38">
        <f t="shared" si="7"/>
        <v>-6.8970000000000004E-2</v>
      </c>
      <c r="G53" s="38">
        <f t="shared" si="8"/>
        <v>-5.5638855999859516E-2</v>
      </c>
      <c r="H53" s="38">
        <f t="shared" si="9"/>
        <v>4.7568608999999998E-2</v>
      </c>
      <c r="I53" s="38">
        <f t="shared" si="10"/>
        <v>-3.2808069627299999E-2</v>
      </c>
      <c r="J53" s="38">
        <f t="shared" si="11"/>
        <v>2.262772562194881E-2</v>
      </c>
      <c r="K53" s="38">
        <f t="shared" si="12"/>
        <v>3.8374118983103105E-2</v>
      </c>
      <c r="L53" s="38">
        <f t="shared" si="13"/>
        <v>-2.646662986264621E-2</v>
      </c>
      <c r="M53" s="38">
        <f t="shared" ca="1" si="14"/>
        <v>-0.57376230592043298</v>
      </c>
      <c r="N53" s="38">
        <f t="shared" ca="1" si="15"/>
        <v>3.0184704735657646E-5</v>
      </c>
      <c r="O53" s="95">
        <f t="shared" ca="1" si="16"/>
        <v>53.541291149713665</v>
      </c>
      <c r="P53" s="38">
        <f t="shared" ca="1" si="17"/>
        <v>1885.1418688124375</v>
      </c>
      <c r="Q53" s="38">
        <f t="shared" ca="1" si="18"/>
        <v>217.59077065194634</v>
      </c>
      <c r="R53" s="28">
        <f t="shared" ca="1" si="19"/>
        <v>1.7373745921837824E-2</v>
      </c>
    </row>
    <row r="54" spans="1:18">
      <c r="A54" s="89">
        <v>-6384</v>
      </c>
      <c r="B54" s="89">
        <v>-0.50948031999723753</v>
      </c>
      <c r="C54" s="89">
        <v>0.1</v>
      </c>
      <c r="D54" s="90">
        <f t="shared" si="5"/>
        <v>-0.63839999999999997</v>
      </c>
      <c r="E54" s="90">
        <f t="shared" si="6"/>
        <v>-0.50948031999723753</v>
      </c>
      <c r="F54" s="38">
        <f t="shared" si="7"/>
        <v>-6.3839999999999994E-2</v>
      </c>
      <c r="G54" s="38">
        <f t="shared" si="8"/>
        <v>-5.0948031999723753E-2</v>
      </c>
      <c r="H54" s="38">
        <f t="shared" si="9"/>
        <v>4.0755455999999995E-2</v>
      </c>
      <c r="I54" s="38">
        <f t="shared" si="10"/>
        <v>-2.6018283110399994E-2</v>
      </c>
      <c r="J54" s="38">
        <f t="shared" si="11"/>
        <v>1.6610071937679355E-2</v>
      </c>
      <c r="K54" s="38">
        <f t="shared" si="12"/>
        <v>3.2525223628623645E-2</v>
      </c>
      <c r="L54" s="38">
        <f t="shared" si="13"/>
        <v>-2.0764102764513334E-2</v>
      </c>
      <c r="M54" s="38">
        <f t="shared" ca="1" si="14"/>
        <v>-0.57599236204880722</v>
      </c>
      <c r="N54" s="38">
        <f t="shared" ca="1" si="15"/>
        <v>4.4238517378697743E-4</v>
      </c>
      <c r="O54" s="95">
        <f t="shared" ca="1" si="16"/>
        <v>65.174950110049267</v>
      </c>
      <c r="P54" s="38">
        <f t="shared" ca="1" si="17"/>
        <v>1587.0478960993855</v>
      </c>
      <c r="Q54" s="38">
        <f t="shared" ca="1" si="18"/>
        <v>188.19421074454354</v>
      </c>
      <c r="R54" s="28">
        <f t="shared" ca="1" si="19"/>
        <v>6.6512042051569686E-2</v>
      </c>
    </row>
    <row r="55" spans="1:18">
      <c r="A55" s="89">
        <v>-6370</v>
      </c>
      <c r="B55" s="89">
        <v>-0.60283760000311304</v>
      </c>
      <c r="C55" s="89">
        <v>0.1</v>
      </c>
      <c r="D55" s="90">
        <f t="shared" si="5"/>
        <v>-0.63700000000000001</v>
      </c>
      <c r="E55" s="90">
        <f t="shared" si="6"/>
        <v>-0.60283760000311304</v>
      </c>
      <c r="F55" s="38">
        <f t="shared" si="7"/>
        <v>-6.3700000000000007E-2</v>
      </c>
      <c r="G55" s="38">
        <f t="shared" si="8"/>
        <v>-6.0283760000311305E-2</v>
      </c>
      <c r="H55" s="38">
        <f t="shared" si="9"/>
        <v>4.0576900000000006E-2</v>
      </c>
      <c r="I55" s="38">
        <f t="shared" si="10"/>
        <v>-2.5847485300000004E-2</v>
      </c>
      <c r="J55" s="38">
        <f t="shared" si="11"/>
        <v>1.6464848136100003E-2</v>
      </c>
      <c r="K55" s="38">
        <f t="shared" si="12"/>
        <v>3.8400755120198304E-2</v>
      </c>
      <c r="L55" s="38">
        <f t="shared" si="13"/>
        <v>-2.4461281011566319E-2</v>
      </c>
      <c r="M55" s="38">
        <f t="shared" ca="1" si="14"/>
        <v>-0.57604898511665314</v>
      </c>
      <c r="N55" s="38">
        <f t="shared" ca="1" si="15"/>
        <v>7.1762988753506067E-5</v>
      </c>
      <c r="O55" s="95">
        <f t="shared" ca="1" si="16"/>
        <v>65.513905662134249</v>
      </c>
      <c r="P55" s="38">
        <f t="shared" ca="1" si="17"/>
        <v>1579.0580988816823</v>
      </c>
      <c r="Q55" s="38">
        <f t="shared" ca="1" si="18"/>
        <v>187.39694164248417</v>
      </c>
      <c r="R55" s="28">
        <f t="shared" ca="1" si="19"/>
        <v>-2.6788614886459894E-2</v>
      </c>
    </row>
    <row r="56" spans="1:18">
      <c r="A56" s="89">
        <v>-5111</v>
      </c>
      <c r="B56" s="89">
        <v>-0.56496728000638541</v>
      </c>
      <c r="C56" s="89">
        <v>0.1</v>
      </c>
      <c r="D56" s="90">
        <f t="shared" si="5"/>
        <v>-0.5111</v>
      </c>
      <c r="E56" s="90">
        <f t="shared" si="6"/>
        <v>-0.56496728000638541</v>
      </c>
      <c r="F56" s="38">
        <f t="shared" si="7"/>
        <v>-5.1110000000000003E-2</v>
      </c>
      <c r="G56" s="38">
        <f t="shared" si="8"/>
        <v>-5.6496728000638541E-2</v>
      </c>
      <c r="H56" s="38">
        <f t="shared" si="9"/>
        <v>2.6122321E-2</v>
      </c>
      <c r="I56" s="38">
        <f t="shared" si="10"/>
        <v>-1.33511182631E-2</v>
      </c>
      <c r="J56" s="38">
        <f t="shared" si="11"/>
        <v>6.8237565442704103E-3</v>
      </c>
      <c r="K56" s="38">
        <f t="shared" si="12"/>
        <v>2.8875477681126357E-2</v>
      </c>
      <c r="L56" s="38">
        <f t="shared" si="13"/>
        <v>-1.4758256642823681E-2</v>
      </c>
      <c r="M56" s="38">
        <f t="shared" ca="1" si="14"/>
        <v>-0.58022080402352871</v>
      </c>
      <c r="N56" s="38">
        <f t="shared" ca="1" si="15"/>
        <v>2.3266999494156765E-5</v>
      </c>
      <c r="O56" s="95">
        <f t="shared" ca="1" si="16"/>
        <v>101.05464725180342</v>
      </c>
      <c r="P56" s="38">
        <f t="shared" ca="1" si="17"/>
        <v>907.38901350348124</v>
      </c>
      <c r="Q56" s="38">
        <f t="shared" ca="1" si="18"/>
        <v>118.28024007878557</v>
      </c>
      <c r="R56" s="28">
        <f t="shared" ca="1" si="19"/>
        <v>1.5253524017143305E-2</v>
      </c>
    </row>
    <row r="57" spans="1:18">
      <c r="A57" s="89">
        <v>-3614</v>
      </c>
      <c r="B57" s="89">
        <v>-0.5661707200051751</v>
      </c>
      <c r="C57" s="89">
        <v>0.1</v>
      </c>
      <c r="D57" s="90">
        <f t="shared" si="5"/>
        <v>-0.3614</v>
      </c>
      <c r="E57" s="90">
        <f t="shared" si="6"/>
        <v>-0.5661707200051751</v>
      </c>
      <c r="F57" s="38">
        <f t="shared" si="7"/>
        <v>-3.6139999999999999E-2</v>
      </c>
      <c r="G57" s="38">
        <f t="shared" si="8"/>
        <v>-5.6617072000517514E-2</v>
      </c>
      <c r="H57" s="38">
        <f t="shared" si="9"/>
        <v>1.3060996E-2</v>
      </c>
      <c r="I57" s="38">
        <f t="shared" si="10"/>
        <v>-4.7202439543999998E-3</v>
      </c>
      <c r="J57" s="38">
        <f t="shared" si="11"/>
        <v>1.7058961651201599E-3</v>
      </c>
      <c r="K57" s="38">
        <f t="shared" si="12"/>
        <v>2.0461409820987028E-2</v>
      </c>
      <c r="L57" s="38">
        <f t="shared" si="13"/>
        <v>-7.3947535093047117E-3</v>
      </c>
      <c r="M57" s="38">
        <f t="shared" ca="1" si="14"/>
        <v>-0.5828124224953537</v>
      </c>
      <c r="N57" s="38">
        <f t="shared" ca="1" si="15"/>
        <v>2.7694626177161663E-5</v>
      </c>
      <c r="O57" s="95">
        <f t="shared" ca="1" si="16"/>
        <v>157.99419515055496</v>
      </c>
      <c r="P57" s="38">
        <f t="shared" ca="1" si="17"/>
        <v>295.31330742624067</v>
      </c>
      <c r="Q57" s="38">
        <f t="shared" ca="1" si="18"/>
        <v>49.298670543899362</v>
      </c>
      <c r="R57" s="28">
        <f t="shared" ca="1" si="19"/>
        <v>1.66417024901786E-2</v>
      </c>
    </row>
    <row r="58" spans="1:18">
      <c r="A58" s="89">
        <v>-3220</v>
      </c>
      <c r="B58" s="89">
        <v>-0.57322559999738587</v>
      </c>
      <c r="C58" s="89">
        <v>0.1</v>
      </c>
      <c r="D58" s="90">
        <f t="shared" si="5"/>
        <v>-0.32200000000000001</v>
      </c>
      <c r="E58" s="90">
        <f t="shared" si="6"/>
        <v>-0.57322559999738587</v>
      </c>
      <c r="F58" s="38">
        <f t="shared" si="7"/>
        <v>-3.2199999999999999E-2</v>
      </c>
      <c r="G58" s="38">
        <f t="shared" si="8"/>
        <v>-5.7322559999738593E-2</v>
      </c>
      <c r="H58" s="38">
        <f t="shared" si="9"/>
        <v>1.03684E-2</v>
      </c>
      <c r="I58" s="38">
        <f t="shared" si="10"/>
        <v>-3.3386247999999999E-3</v>
      </c>
      <c r="J58" s="38">
        <f t="shared" si="11"/>
        <v>1.0750371856E-3</v>
      </c>
      <c r="K58" s="38">
        <f t="shared" si="12"/>
        <v>1.8457864319915827E-2</v>
      </c>
      <c r="L58" s="38">
        <f t="shared" si="13"/>
        <v>-5.9434323110128962E-3</v>
      </c>
      <c r="M58" s="38">
        <f t="shared" ca="1" si="14"/>
        <v>-0.58306673713211465</v>
      </c>
      <c r="N58" s="38">
        <f t="shared" ca="1" si="15"/>
        <v>9.6847980104537862E-6</v>
      </c>
      <c r="O58" s="95">
        <f t="shared" ca="1" si="16"/>
        <v>175.98715166640335</v>
      </c>
      <c r="P58" s="38">
        <f t="shared" ca="1" si="17"/>
        <v>182.45055125945211</v>
      </c>
      <c r="Q58" s="38">
        <f t="shared" ca="1" si="18"/>
        <v>34.986805735052904</v>
      </c>
      <c r="R58" s="28">
        <f t="shared" ca="1" si="19"/>
        <v>9.8411371347287835E-3</v>
      </c>
    </row>
    <row r="59" spans="1:18">
      <c r="A59" s="89">
        <v>-3009.5</v>
      </c>
      <c r="B59" s="89">
        <v>-0.59809756000322523</v>
      </c>
      <c r="C59" s="89">
        <v>0.1</v>
      </c>
      <c r="D59" s="90">
        <f t="shared" si="5"/>
        <v>-0.30095</v>
      </c>
      <c r="E59" s="90">
        <f t="shared" si="6"/>
        <v>-0.59809756000322523</v>
      </c>
      <c r="F59" s="38">
        <f t="shared" si="7"/>
        <v>-3.0095E-2</v>
      </c>
      <c r="G59" s="38">
        <f t="shared" si="8"/>
        <v>-5.9809756000322525E-2</v>
      </c>
      <c r="H59" s="38">
        <f t="shared" si="9"/>
        <v>9.0570902500000001E-3</v>
      </c>
      <c r="I59" s="38">
        <f t="shared" si="10"/>
        <v>-2.7257313107374999E-3</v>
      </c>
      <c r="J59" s="38">
        <f t="shared" si="11"/>
        <v>8.2030883796645052E-4</v>
      </c>
      <c r="K59" s="38">
        <f t="shared" si="12"/>
        <v>1.7999746068297063E-2</v>
      </c>
      <c r="L59" s="38">
        <f t="shared" si="13"/>
        <v>-5.4170235792540006E-3</v>
      </c>
      <c r="M59" s="38">
        <f t="shared" ca="1" si="14"/>
        <v>-0.58312954780183568</v>
      </c>
      <c r="N59" s="38">
        <f t="shared" ca="1" si="15"/>
        <v>2.2404138926094635E-5</v>
      </c>
      <c r="O59" s="95">
        <f t="shared" ca="1" si="16"/>
        <v>186.15609070244298</v>
      </c>
      <c r="P59" s="38">
        <f t="shared" ca="1" si="17"/>
        <v>132.16592720633599</v>
      </c>
      <c r="Q59" s="38">
        <f t="shared" ca="1" si="18"/>
        <v>28.176927967092507</v>
      </c>
      <c r="R59" s="28">
        <f t="shared" ca="1" si="19"/>
        <v>-1.4968012201389547E-2</v>
      </c>
    </row>
    <row r="60" spans="1:18">
      <c r="A60" s="89">
        <v>-2213</v>
      </c>
      <c r="B60" s="89">
        <v>-0.5789242400060175</v>
      </c>
      <c r="C60" s="89">
        <v>0.1</v>
      </c>
      <c r="D60" s="90">
        <f t="shared" si="5"/>
        <v>-0.2213</v>
      </c>
      <c r="E60" s="90">
        <f t="shared" si="6"/>
        <v>-0.5789242400060175</v>
      </c>
      <c r="F60" s="38">
        <f t="shared" si="7"/>
        <v>-2.213E-2</v>
      </c>
      <c r="G60" s="38">
        <f t="shared" si="8"/>
        <v>-5.7892424000601753E-2</v>
      </c>
      <c r="H60" s="38">
        <f t="shared" si="9"/>
        <v>4.8973690000000004E-3</v>
      </c>
      <c r="I60" s="38">
        <f t="shared" si="10"/>
        <v>-1.0837877597000001E-3</v>
      </c>
      <c r="J60" s="38">
        <f t="shared" si="11"/>
        <v>2.3984223122161001E-4</v>
      </c>
      <c r="K60" s="38">
        <f t="shared" si="12"/>
        <v>1.2811593431333168E-2</v>
      </c>
      <c r="L60" s="38">
        <f t="shared" si="13"/>
        <v>-2.8352056263540302E-3</v>
      </c>
      <c r="M60" s="38">
        <f t="shared" ca="1" si="14"/>
        <v>-0.58290669293581732</v>
      </c>
      <c r="N60" s="38">
        <f t="shared" ca="1" si="15"/>
        <v>1.5859931338071154E-6</v>
      </c>
      <c r="O60" s="95">
        <f t="shared" ca="1" si="16"/>
        <v>228.32312148394487</v>
      </c>
      <c r="P60" s="38">
        <f t="shared" ca="1" si="17"/>
        <v>12.916052454007307</v>
      </c>
      <c r="Q60" s="38">
        <f t="shared" ca="1" si="18"/>
        <v>8.4875646038491848</v>
      </c>
      <c r="R60" s="28">
        <f t="shared" ca="1" si="19"/>
        <v>3.9824529297998179E-3</v>
      </c>
    </row>
    <row r="61" spans="1:18">
      <c r="A61" s="89">
        <v>1</v>
      </c>
      <c r="B61" s="89">
        <v>-0.5788255199950072</v>
      </c>
      <c r="C61" s="89">
        <v>1</v>
      </c>
      <c r="D61" s="90">
        <f t="shared" si="5"/>
        <v>1E-4</v>
      </c>
      <c r="E61" s="90">
        <f t="shared" si="6"/>
        <v>-0.5788255199950072</v>
      </c>
      <c r="F61" s="38">
        <f t="shared" si="7"/>
        <v>1E-4</v>
      </c>
      <c r="G61" s="38">
        <f t="shared" si="8"/>
        <v>-0.5788255199950072</v>
      </c>
      <c r="H61" s="38">
        <f t="shared" si="9"/>
        <v>1E-8</v>
      </c>
      <c r="I61" s="38">
        <f t="shared" si="10"/>
        <v>9.9999999999999998E-13</v>
      </c>
      <c r="J61" s="38">
        <f t="shared" si="11"/>
        <v>9.9999999999999998E-17</v>
      </c>
      <c r="K61" s="38">
        <f t="shared" si="12"/>
        <v>-5.7882551999500721E-5</v>
      </c>
      <c r="L61" s="38">
        <f t="shared" si="13"/>
        <v>-5.7882551999500719E-9</v>
      </c>
      <c r="M61" s="38">
        <f t="shared" ca="1" si="14"/>
        <v>-0.57846030357375555</v>
      </c>
      <c r="N61" s="38">
        <f t="shared" ca="1" si="15"/>
        <v>1.3338303435185991E-7</v>
      </c>
      <c r="O61" s="95">
        <f t="shared" ca="1" si="16"/>
        <v>37988.725770898978</v>
      </c>
      <c r="P61" s="38">
        <f t="shared" ca="1" si="17"/>
        <v>43287.42734959074</v>
      </c>
      <c r="Q61" s="38">
        <f t="shared" ca="1" si="18"/>
        <v>2084.4779614545682</v>
      </c>
      <c r="R61" s="28">
        <f t="shared" ca="1" si="19"/>
        <v>-3.6521642125164622E-4</v>
      </c>
    </row>
    <row r="62" spans="1:18">
      <c r="A62" s="89">
        <v>2.5</v>
      </c>
      <c r="B62" s="89">
        <v>-0.57856380000157515</v>
      </c>
      <c r="C62" s="89">
        <v>1</v>
      </c>
      <c r="D62" s="90">
        <f t="shared" si="5"/>
        <v>2.5000000000000001E-4</v>
      </c>
      <c r="E62" s="90">
        <f t="shared" si="6"/>
        <v>-0.57856380000157515</v>
      </c>
      <c r="F62" s="38">
        <f t="shared" si="7"/>
        <v>2.5000000000000001E-4</v>
      </c>
      <c r="G62" s="38">
        <f t="shared" si="8"/>
        <v>-0.57856380000157515</v>
      </c>
      <c r="H62" s="38">
        <f t="shared" si="9"/>
        <v>6.2499999999999997E-8</v>
      </c>
      <c r="I62" s="38">
        <f t="shared" si="10"/>
        <v>1.5625000000000001E-11</v>
      </c>
      <c r="J62" s="38">
        <f t="shared" si="11"/>
        <v>3.9062500000000007E-15</v>
      </c>
      <c r="K62" s="38">
        <f t="shared" si="12"/>
        <v>-1.4464095000039378E-4</v>
      </c>
      <c r="L62" s="38">
        <f t="shared" si="13"/>
        <v>-3.6160237500098443E-8</v>
      </c>
      <c r="M62" s="38">
        <f t="shared" ca="1" si="14"/>
        <v>-0.57845538303255195</v>
      </c>
      <c r="N62" s="38">
        <f t="shared" ca="1" si="15"/>
        <v>1.1754239172176442E-8</v>
      </c>
      <c r="O62" s="95">
        <f t="shared" ca="1" si="16"/>
        <v>38000.886248348128</v>
      </c>
      <c r="P62" s="38">
        <f t="shared" ca="1" si="17"/>
        <v>43361.294314090388</v>
      </c>
      <c r="Q62" s="38">
        <f t="shared" ca="1" si="18"/>
        <v>2089.4820563470307</v>
      </c>
      <c r="R62" s="28">
        <f t="shared" ca="1" si="19"/>
        <v>-1.0841696902319509E-4</v>
      </c>
    </row>
    <row r="63" spans="1:18">
      <c r="A63" s="89">
        <v>4</v>
      </c>
      <c r="B63" s="89">
        <v>-0.58100208000541897</v>
      </c>
      <c r="C63" s="89">
        <v>1</v>
      </c>
      <c r="D63" s="90">
        <f t="shared" si="5"/>
        <v>4.0000000000000002E-4</v>
      </c>
      <c r="E63" s="90">
        <f t="shared" si="6"/>
        <v>-0.58100208000541897</v>
      </c>
      <c r="F63" s="38">
        <f t="shared" si="7"/>
        <v>4.0000000000000002E-4</v>
      </c>
      <c r="G63" s="38">
        <f t="shared" si="8"/>
        <v>-0.58100208000541897</v>
      </c>
      <c r="H63" s="38">
        <f t="shared" si="9"/>
        <v>1.6E-7</v>
      </c>
      <c r="I63" s="38">
        <f t="shared" si="10"/>
        <v>6.3999999999999999E-11</v>
      </c>
      <c r="J63" s="38">
        <f t="shared" si="11"/>
        <v>2.5599999999999999E-14</v>
      </c>
      <c r="K63" s="38">
        <f t="shared" si="12"/>
        <v>-2.3240083200216761E-4</v>
      </c>
      <c r="L63" s="38">
        <f t="shared" si="13"/>
        <v>-9.2960332800867051E-8</v>
      </c>
      <c r="M63" s="38">
        <f t="shared" ca="1" si="14"/>
        <v>-0.57845045990762145</v>
      </c>
      <c r="N63" s="38">
        <f t="shared" ca="1" si="15"/>
        <v>6.5107651234842489E-6</v>
      </c>
      <c r="O63" s="95">
        <f t="shared" ca="1" si="16"/>
        <v>38013.049472313745</v>
      </c>
      <c r="P63" s="38">
        <f t="shared" ca="1" si="17"/>
        <v>43435.231097176227</v>
      </c>
      <c r="Q63" s="38">
        <f t="shared" ca="1" si="18"/>
        <v>2094.49265858744</v>
      </c>
      <c r="R63" s="28">
        <f t="shared" ca="1" si="19"/>
        <v>-2.5516200977975245E-3</v>
      </c>
    </row>
    <row r="64" spans="1:18">
      <c r="A64" s="89">
        <v>52.5</v>
      </c>
      <c r="B64" s="89">
        <v>-0.5790398000026471</v>
      </c>
      <c r="C64" s="89">
        <v>1</v>
      </c>
      <c r="D64" s="90">
        <f t="shared" si="5"/>
        <v>5.2500000000000003E-3</v>
      </c>
      <c r="E64" s="90">
        <f t="shared" si="6"/>
        <v>-0.5790398000026471</v>
      </c>
      <c r="F64" s="38">
        <f t="shared" si="7"/>
        <v>5.2500000000000003E-3</v>
      </c>
      <c r="G64" s="38">
        <f t="shared" si="8"/>
        <v>-0.5790398000026471</v>
      </c>
      <c r="H64" s="38">
        <f t="shared" si="9"/>
        <v>2.7562500000000002E-5</v>
      </c>
      <c r="I64" s="38">
        <f t="shared" si="10"/>
        <v>1.4470312500000003E-7</v>
      </c>
      <c r="J64" s="38">
        <f t="shared" si="11"/>
        <v>7.5969140625000023E-10</v>
      </c>
      <c r="K64" s="38">
        <f t="shared" si="12"/>
        <v>-3.0399589500138976E-3</v>
      </c>
      <c r="L64" s="38">
        <f t="shared" si="13"/>
        <v>-1.5959784487572963E-5</v>
      </c>
      <c r="M64" s="38">
        <f t="shared" ca="1" si="14"/>
        <v>-0.57828988652650593</v>
      </c>
      <c r="N64" s="38">
        <f t="shared" ca="1" si="15"/>
        <v>5.6237022169813766E-7</v>
      </c>
      <c r="O64" s="95">
        <f t="shared" ca="1" si="16"/>
        <v>38407.809485354905</v>
      </c>
      <c r="P64" s="38">
        <f t="shared" ca="1" si="17"/>
        <v>45863.586170109564</v>
      </c>
      <c r="Q64" s="38">
        <f t="shared" ca="1" si="18"/>
        <v>2260.0201269575155</v>
      </c>
      <c r="R64" s="28">
        <f t="shared" ca="1" si="19"/>
        <v>-7.4991347614117299E-4</v>
      </c>
    </row>
    <row r="65" spans="1:18">
      <c r="A65" s="89">
        <v>97.5</v>
      </c>
      <c r="B65" s="89">
        <v>-0.57918819999758853</v>
      </c>
      <c r="C65" s="89">
        <v>1</v>
      </c>
      <c r="D65" s="90">
        <f t="shared" si="5"/>
        <v>9.75E-3</v>
      </c>
      <c r="E65" s="90">
        <f t="shared" si="6"/>
        <v>-0.57918819999758853</v>
      </c>
      <c r="F65" s="38">
        <f t="shared" si="7"/>
        <v>9.75E-3</v>
      </c>
      <c r="G65" s="38">
        <f t="shared" si="8"/>
        <v>-0.57918819999758853</v>
      </c>
      <c r="H65" s="38">
        <f t="shared" si="9"/>
        <v>9.50625E-5</v>
      </c>
      <c r="I65" s="38">
        <f t="shared" si="10"/>
        <v>9.2685937499999999E-7</v>
      </c>
      <c r="J65" s="38">
        <f t="shared" si="11"/>
        <v>9.0368789062499993E-9</v>
      </c>
      <c r="K65" s="38">
        <f t="shared" si="12"/>
        <v>-5.6470849499764882E-3</v>
      </c>
      <c r="L65" s="38">
        <f t="shared" si="13"/>
        <v>-5.5059078262270758E-5</v>
      </c>
      <c r="M65" s="38">
        <f t="shared" ca="1" si="14"/>
        <v>-0.57813848513054733</v>
      </c>
      <c r="N65" s="38">
        <f t="shared" ca="1" si="15"/>
        <v>1.1019013020873158E-6</v>
      </c>
      <c r="O65" s="95">
        <f t="shared" ca="1" si="16"/>
        <v>38776.66136541187</v>
      </c>
      <c r="P65" s="38">
        <f t="shared" ca="1" si="17"/>
        <v>48182.512864910525</v>
      </c>
      <c r="Q65" s="38">
        <f t="shared" ca="1" si="18"/>
        <v>2419.7423105561161</v>
      </c>
      <c r="R65" s="28">
        <f t="shared" ca="1" si="19"/>
        <v>-1.049714867041196E-3</v>
      </c>
    </row>
    <row r="66" spans="1:18">
      <c r="A66" s="89">
        <v>135.5</v>
      </c>
      <c r="B66" s="89">
        <v>-0.57835796000290429</v>
      </c>
      <c r="C66" s="89">
        <v>1</v>
      </c>
      <c r="D66" s="90">
        <f t="shared" si="5"/>
        <v>1.355E-2</v>
      </c>
      <c r="E66" s="90">
        <f t="shared" si="6"/>
        <v>-0.57835796000290429</v>
      </c>
      <c r="F66" s="38">
        <f t="shared" si="7"/>
        <v>1.355E-2</v>
      </c>
      <c r="G66" s="38">
        <f t="shared" si="8"/>
        <v>-0.57835796000290429</v>
      </c>
      <c r="H66" s="38">
        <f t="shared" si="9"/>
        <v>1.8360249999999998E-4</v>
      </c>
      <c r="I66" s="38">
        <f t="shared" si="10"/>
        <v>2.4878138749999998E-6</v>
      </c>
      <c r="J66" s="38">
        <f t="shared" si="11"/>
        <v>3.3709878006249994E-8</v>
      </c>
      <c r="K66" s="38">
        <f t="shared" si="12"/>
        <v>-7.8367503580393533E-3</v>
      </c>
      <c r="L66" s="38">
        <f t="shared" si="13"/>
        <v>-1.0618796735143323E-4</v>
      </c>
      <c r="M66" s="38">
        <f t="shared" ca="1" si="14"/>
        <v>-0.57800882415740085</v>
      </c>
      <c r="N66" s="38">
        <f t="shared" ca="1" si="15"/>
        <v>1.2189583861540574E-7</v>
      </c>
      <c r="O66" s="95">
        <f t="shared" ca="1" si="16"/>
        <v>39090.077960965842</v>
      </c>
      <c r="P66" s="38">
        <f t="shared" ca="1" si="17"/>
        <v>50190.412318385737</v>
      </c>
      <c r="Q66" s="38">
        <f t="shared" ca="1" si="18"/>
        <v>2559.258981121031</v>
      </c>
      <c r="R66" s="28">
        <f t="shared" ca="1" si="19"/>
        <v>-3.4913584550344545E-4</v>
      </c>
    </row>
    <row r="67" spans="1:18">
      <c r="A67" s="89"/>
      <c r="B67" s="89"/>
      <c r="C67" s="89"/>
      <c r="D67" s="90">
        <f t="shared" si="5"/>
        <v>0</v>
      </c>
      <c r="E67" s="90">
        <f t="shared" si="6"/>
        <v>0</v>
      </c>
      <c r="F67" s="38">
        <f t="shared" si="7"/>
        <v>0</v>
      </c>
      <c r="G67" s="38">
        <f t="shared" si="8"/>
        <v>0</v>
      </c>
      <c r="H67" s="38">
        <f t="shared" si="9"/>
        <v>0</v>
      </c>
      <c r="I67" s="38">
        <f t="shared" si="10"/>
        <v>0</v>
      </c>
      <c r="J67" s="38">
        <f t="shared" si="11"/>
        <v>0</v>
      </c>
      <c r="K67" s="38">
        <f t="shared" si="12"/>
        <v>0</v>
      </c>
      <c r="L67" s="38">
        <f t="shared" si="13"/>
        <v>0</v>
      </c>
      <c r="M67" s="38">
        <f t="shared" ca="1" si="14"/>
        <v>-0.57846358249915408</v>
      </c>
      <c r="N67" s="38">
        <f t="shared" ca="1" si="15"/>
        <v>0</v>
      </c>
      <c r="O67" s="95">
        <f t="shared" ca="1" si="16"/>
        <v>0</v>
      </c>
      <c r="P67" s="38">
        <f t="shared" ca="1" si="17"/>
        <v>0</v>
      </c>
      <c r="Q67" s="38">
        <f t="shared" ca="1" si="18"/>
        <v>0</v>
      </c>
      <c r="R67" s="28">
        <f t="shared" ca="1" si="19"/>
        <v>0.57846358249915408</v>
      </c>
    </row>
    <row r="68" spans="1:18">
      <c r="A68" s="89"/>
      <c r="B68" s="89"/>
      <c r="C68" s="89"/>
      <c r="D68" s="90">
        <f t="shared" si="5"/>
        <v>0</v>
      </c>
      <c r="E68" s="90">
        <f t="shared" si="6"/>
        <v>0</v>
      </c>
      <c r="F68" s="38">
        <f t="shared" si="7"/>
        <v>0</v>
      </c>
      <c r="G68" s="38">
        <f t="shared" si="8"/>
        <v>0</v>
      </c>
      <c r="H68" s="38">
        <f t="shared" si="9"/>
        <v>0</v>
      </c>
      <c r="I68" s="38">
        <f t="shared" si="10"/>
        <v>0</v>
      </c>
      <c r="J68" s="38">
        <f t="shared" si="11"/>
        <v>0</v>
      </c>
      <c r="K68" s="38">
        <f t="shared" si="12"/>
        <v>0</v>
      </c>
      <c r="L68" s="38">
        <f t="shared" si="13"/>
        <v>0</v>
      </c>
      <c r="M68" s="38">
        <f t="shared" ca="1" si="14"/>
        <v>-0.57846358249915408</v>
      </c>
      <c r="N68" s="38">
        <f t="shared" ca="1" si="15"/>
        <v>0</v>
      </c>
      <c r="O68" s="95">
        <f t="shared" ca="1" si="16"/>
        <v>0</v>
      </c>
      <c r="P68" s="38">
        <f t="shared" ca="1" si="17"/>
        <v>0</v>
      </c>
      <c r="Q68" s="38">
        <f t="shared" ca="1" si="18"/>
        <v>0</v>
      </c>
      <c r="R68" s="28">
        <f t="shared" ca="1" si="19"/>
        <v>0.57846358249915408</v>
      </c>
    </row>
    <row r="69" spans="1:18">
      <c r="A69" s="89"/>
      <c r="B69" s="89"/>
      <c r="C69" s="89"/>
      <c r="D69" s="90">
        <f t="shared" si="5"/>
        <v>0</v>
      </c>
      <c r="E69" s="90">
        <f t="shared" si="6"/>
        <v>0</v>
      </c>
      <c r="F69" s="38">
        <f t="shared" si="7"/>
        <v>0</v>
      </c>
      <c r="G69" s="38">
        <f t="shared" si="8"/>
        <v>0</v>
      </c>
      <c r="H69" s="38">
        <f t="shared" si="9"/>
        <v>0</v>
      </c>
      <c r="I69" s="38">
        <f t="shared" si="10"/>
        <v>0</v>
      </c>
      <c r="J69" s="38">
        <f t="shared" si="11"/>
        <v>0</v>
      </c>
      <c r="K69" s="38">
        <f t="shared" si="12"/>
        <v>0</v>
      </c>
      <c r="L69" s="38">
        <f t="shared" si="13"/>
        <v>0</v>
      </c>
      <c r="M69" s="38">
        <f t="shared" ca="1" si="14"/>
        <v>-0.57846358249915408</v>
      </c>
      <c r="N69" s="38">
        <f t="shared" ca="1" si="15"/>
        <v>0</v>
      </c>
      <c r="O69" s="95">
        <f t="shared" ca="1" si="16"/>
        <v>0</v>
      </c>
      <c r="P69" s="38">
        <f t="shared" ca="1" si="17"/>
        <v>0</v>
      </c>
      <c r="Q69" s="38">
        <f t="shared" ca="1" si="18"/>
        <v>0</v>
      </c>
      <c r="R69" s="28">
        <f t="shared" ca="1" si="19"/>
        <v>0.57846358249915408</v>
      </c>
    </row>
    <row r="70" spans="1:18">
      <c r="A70" s="89"/>
      <c r="B70" s="89"/>
      <c r="C70" s="89"/>
      <c r="D70" s="90">
        <f t="shared" si="5"/>
        <v>0</v>
      </c>
      <c r="E70" s="90">
        <f t="shared" si="6"/>
        <v>0</v>
      </c>
      <c r="F70" s="38">
        <f t="shared" si="7"/>
        <v>0</v>
      </c>
      <c r="G70" s="38">
        <f t="shared" si="8"/>
        <v>0</v>
      </c>
      <c r="H70" s="38">
        <f t="shared" si="9"/>
        <v>0</v>
      </c>
      <c r="I70" s="38">
        <f t="shared" si="10"/>
        <v>0</v>
      </c>
      <c r="J70" s="38">
        <f t="shared" si="11"/>
        <v>0</v>
      </c>
      <c r="K70" s="38">
        <f t="shared" si="12"/>
        <v>0</v>
      </c>
      <c r="L70" s="38">
        <f t="shared" si="13"/>
        <v>0</v>
      </c>
      <c r="M70" s="38">
        <f t="shared" ca="1" si="14"/>
        <v>-0.57846358249915408</v>
      </c>
      <c r="N70" s="38">
        <f t="shared" ca="1" si="15"/>
        <v>0</v>
      </c>
      <c r="O70" s="95">
        <f t="shared" ca="1" si="16"/>
        <v>0</v>
      </c>
      <c r="P70" s="38">
        <f t="shared" ca="1" si="17"/>
        <v>0</v>
      </c>
      <c r="Q70" s="38">
        <f t="shared" ca="1" si="18"/>
        <v>0</v>
      </c>
      <c r="R70" s="28">
        <f t="shared" ca="1" si="19"/>
        <v>0.57846358249915408</v>
      </c>
    </row>
    <row r="71" spans="1:18">
      <c r="A71" s="89"/>
      <c r="B71" s="89"/>
      <c r="C71" s="89"/>
      <c r="D71" s="90">
        <f t="shared" si="5"/>
        <v>0</v>
      </c>
      <c r="E71" s="90">
        <f t="shared" si="6"/>
        <v>0</v>
      </c>
      <c r="F71" s="38">
        <f t="shared" si="7"/>
        <v>0</v>
      </c>
      <c r="G71" s="38">
        <f t="shared" si="8"/>
        <v>0</v>
      </c>
      <c r="H71" s="38">
        <f t="shared" si="9"/>
        <v>0</v>
      </c>
      <c r="I71" s="38">
        <f t="shared" si="10"/>
        <v>0</v>
      </c>
      <c r="J71" s="38">
        <f t="shared" si="11"/>
        <v>0</v>
      </c>
      <c r="K71" s="38">
        <f t="shared" si="12"/>
        <v>0</v>
      </c>
      <c r="L71" s="38">
        <f t="shared" si="13"/>
        <v>0</v>
      </c>
      <c r="M71" s="38">
        <f t="shared" ca="1" si="14"/>
        <v>-0.57846358249915408</v>
      </c>
      <c r="N71" s="38">
        <f t="shared" ca="1" si="15"/>
        <v>0</v>
      </c>
      <c r="O71" s="95">
        <f t="shared" ca="1" si="16"/>
        <v>0</v>
      </c>
      <c r="P71" s="38">
        <f t="shared" ca="1" si="17"/>
        <v>0</v>
      </c>
      <c r="Q71" s="38">
        <f t="shared" ca="1" si="18"/>
        <v>0</v>
      </c>
      <c r="R71" s="28">
        <f t="shared" ca="1" si="19"/>
        <v>0.57846358249915408</v>
      </c>
    </row>
    <row r="72" spans="1:18">
      <c r="A72" s="89"/>
      <c r="B72" s="89"/>
      <c r="C72" s="89"/>
      <c r="D72" s="90">
        <f t="shared" si="5"/>
        <v>0</v>
      </c>
      <c r="E72" s="90">
        <f t="shared" si="6"/>
        <v>0</v>
      </c>
      <c r="F72" s="38">
        <f t="shared" si="7"/>
        <v>0</v>
      </c>
      <c r="G72" s="38">
        <f t="shared" si="8"/>
        <v>0</v>
      </c>
      <c r="H72" s="38">
        <f t="shared" si="9"/>
        <v>0</v>
      </c>
      <c r="I72" s="38">
        <f t="shared" si="10"/>
        <v>0</v>
      </c>
      <c r="J72" s="38">
        <f t="shared" si="11"/>
        <v>0</v>
      </c>
      <c r="K72" s="38">
        <f t="shared" si="12"/>
        <v>0</v>
      </c>
      <c r="L72" s="38">
        <f t="shared" si="13"/>
        <v>0</v>
      </c>
      <c r="M72" s="38">
        <f t="shared" ca="1" si="14"/>
        <v>-0.57846358249915408</v>
      </c>
      <c r="N72" s="38">
        <f t="shared" ca="1" si="15"/>
        <v>0</v>
      </c>
      <c r="O72" s="95">
        <f t="shared" ca="1" si="16"/>
        <v>0</v>
      </c>
      <c r="P72" s="38">
        <f t="shared" ca="1" si="17"/>
        <v>0</v>
      </c>
      <c r="Q72" s="38">
        <f t="shared" ca="1" si="18"/>
        <v>0</v>
      </c>
      <c r="R72" s="28">
        <f t="shared" ca="1" si="19"/>
        <v>0.57846358249915408</v>
      </c>
    </row>
    <row r="73" spans="1:18">
      <c r="A73" s="89"/>
      <c r="B73" s="89"/>
      <c r="C73" s="89"/>
      <c r="D73" s="90">
        <f t="shared" si="5"/>
        <v>0</v>
      </c>
      <c r="E73" s="90">
        <f t="shared" si="6"/>
        <v>0</v>
      </c>
      <c r="F73" s="38">
        <f t="shared" si="7"/>
        <v>0</v>
      </c>
      <c r="G73" s="38">
        <f t="shared" si="8"/>
        <v>0</v>
      </c>
      <c r="H73" s="38">
        <f t="shared" si="9"/>
        <v>0</v>
      </c>
      <c r="I73" s="38">
        <f t="shared" si="10"/>
        <v>0</v>
      </c>
      <c r="J73" s="38">
        <f t="shared" si="11"/>
        <v>0</v>
      </c>
      <c r="K73" s="38">
        <f t="shared" si="12"/>
        <v>0</v>
      </c>
      <c r="L73" s="38">
        <f t="shared" si="13"/>
        <v>0</v>
      </c>
      <c r="M73" s="38">
        <f t="shared" ca="1" si="14"/>
        <v>-0.57846358249915408</v>
      </c>
      <c r="N73" s="38">
        <f t="shared" ca="1" si="15"/>
        <v>0</v>
      </c>
      <c r="O73" s="95">
        <f t="shared" ca="1" si="16"/>
        <v>0</v>
      </c>
      <c r="P73" s="38">
        <f t="shared" ca="1" si="17"/>
        <v>0</v>
      </c>
      <c r="Q73" s="38">
        <f t="shared" ca="1" si="18"/>
        <v>0</v>
      </c>
      <c r="R73" s="28">
        <f t="shared" ca="1" si="19"/>
        <v>0.57846358249915408</v>
      </c>
    </row>
    <row r="74" spans="1:18">
      <c r="A74" s="89"/>
      <c r="B74" s="89"/>
      <c r="C74" s="89"/>
      <c r="D74" s="90">
        <f t="shared" si="5"/>
        <v>0</v>
      </c>
      <c r="E74" s="90">
        <f t="shared" si="6"/>
        <v>0</v>
      </c>
      <c r="F74" s="38">
        <f t="shared" si="7"/>
        <v>0</v>
      </c>
      <c r="G74" s="38">
        <f t="shared" si="8"/>
        <v>0</v>
      </c>
      <c r="H74" s="38">
        <f t="shared" si="9"/>
        <v>0</v>
      </c>
      <c r="I74" s="38">
        <f t="shared" si="10"/>
        <v>0</v>
      </c>
      <c r="J74" s="38">
        <f t="shared" si="11"/>
        <v>0</v>
      </c>
      <c r="K74" s="38">
        <f t="shared" si="12"/>
        <v>0</v>
      </c>
      <c r="L74" s="38">
        <f t="shared" si="13"/>
        <v>0</v>
      </c>
      <c r="M74" s="38">
        <f t="shared" ca="1" si="14"/>
        <v>-0.57846358249915408</v>
      </c>
      <c r="N74" s="38">
        <f t="shared" ca="1" si="15"/>
        <v>0</v>
      </c>
      <c r="O74" s="95">
        <f t="shared" ca="1" si="16"/>
        <v>0</v>
      </c>
      <c r="P74" s="38">
        <f t="shared" ca="1" si="17"/>
        <v>0</v>
      </c>
      <c r="Q74" s="38">
        <f t="shared" ca="1" si="18"/>
        <v>0</v>
      </c>
      <c r="R74" s="28">
        <f t="shared" ca="1" si="19"/>
        <v>0.57846358249915408</v>
      </c>
    </row>
    <row r="75" spans="1:18">
      <c r="A75" s="89"/>
      <c r="B75" s="89"/>
      <c r="C75" s="89"/>
      <c r="D75" s="90">
        <f t="shared" si="5"/>
        <v>0</v>
      </c>
      <c r="E75" s="90">
        <f t="shared" si="6"/>
        <v>0</v>
      </c>
      <c r="F75" s="38">
        <f t="shared" si="7"/>
        <v>0</v>
      </c>
      <c r="G75" s="38">
        <f t="shared" si="8"/>
        <v>0</v>
      </c>
      <c r="H75" s="38">
        <f t="shared" si="9"/>
        <v>0</v>
      </c>
      <c r="I75" s="38">
        <f t="shared" si="10"/>
        <v>0</v>
      </c>
      <c r="J75" s="38">
        <f t="shared" si="11"/>
        <v>0</v>
      </c>
      <c r="K75" s="38">
        <f t="shared" si="12"/>
        <v>0</v>
      </c>
      <c r="L75" s="38">
        <f t="shared" si="13"/>
        <v>0</v>
      </c>
      <c r="M75" s="38">
        <f t="shared" ca="1" si="14"/>
        <v>-0.57846358249915408</v>
      </c>
      <c r="N75" s="38">
        <f t="shared" ca="1" si="15"/>
        <v>0</v>
      </c>
      <c r="O75" s="95">
        <f t="shared" ca="1" si="16"/>
        <v>0</v>
      </c>
      <c r="P75" s="38">
        <f t="shared" ca="1" si="17"/>
        <v>0</v>
      </c>
      <c r="Q75" s="38">
        <f t="shared" ca="1" si="18"/>
        <v>0</v>
      </c>
      <c r="R75" s="28">
        <f t="shared" ca="1" si="19"/>
        <v>0.57846358249915408</v>
      </c>
    </row>
    <row r="76" spans="1:18">
      <c r="A76" s="89"/>
      <c r="B76" s="89"/>
      <c r="C76" s="89"/>
      <c r="D76" s="90">
        <f t="shared" si="5"/>
        <v>0</v>
      </c>
      <c r="E76" s="90">
        <f t="shared" si="6"/>
        <v>0</v>
      </c>
      <c r="F76" s="38">
        <f t="shared" si="7"/>
        <v>0</v>
      </c>
      <c r="G76" s="38">
        <f t="shared" si="8"/>
        <v>0</v>
      </c>
      <c r="H76" s="38">
        <f t="shared" si="9"/>
        <v>0</v>
      </c>
      <c r="I76" s="38">
        <f t="shared" si="10"/>
        <v>0</v>
      </c>
      <c r="J76" s="38">
        <f t="shared" si="11"/>
        <v>0</v>
      </c>
      <c r="K76" s="38">
        <f t="shared" si="12"/>
        <v>0</v>
      </c>
      <c r="L76" s="38">
        <f t="shared" si="13"/>
        <v>0</v>
      </c>
      <c r="M76" s="38">
        <f t="shared" ca="1" si="14"/>
        <v>-0.57846358249915408</v>
      </c>
      <c r="N76" s="38">
        <f t="shared" ca="1" si="15"/>
        <v>0</v>
      </c>
      <c r="O76" s="95">
        <f t="shared" ca="1" si="16"/>
        <v>0</v>
      </c>
      <c r="P76" s="38">
        <f t="shared" ca="1" si="17"/>
        <v>0</v>
      </c>
      <c r="Q76" s="38">
        <f t="shared" ca="1" si="18"/>
        <v>0</v>
      </c>
      <c r="R76" s="28">
        <f t="shared" ca="1" si="19"/>
        <v>0.57846358249915408</v>
      </c>
    </row>
    <row r="77" spans="1:18">
      <c r="A77" s="89"/>
      <c r="B77" s="89"/>
      <c r="C77" s="89"/>
      <c r="D77" s="90">
        <f t="shared" si="5"/>
        <v>0</v>
      </c>
      <c r="E77" s="90">
        <f t="shared" si="6"/>
        <v>0</v>
      </c>
      <c r="F77" s="38">
        <f t="shared" si="7"/>
        <v>0</v>
      </c>
      <c r="G77" s="38">
        <f t="shared" si="8"/>
        <v>0</v>
      </c>
      <c r="H77" s="38">
        <f t="shared" si="9"/>
        <v>0</v>
      </c>
      <c r="I77" s="38">
        <f t="shared" si="10"/>
        <v>0</v>
      </c>
      <c r="J77" s="38">
        <f t="shared" si="11"/>
        <v>0</v>
      </c>
      <c r="K77" s="38">
        <f t="shared" si="12"/>
        <v>0</v>
      </c>
      <c r="L77" s="38">
        <f t="shared" si="13"/>
        <v>0</v>
      </c>
      <c r="M77" s="38">
        <f t="shared" ca="1" si="14"/>
        <v>-0.57846358249915408</v>
      </c>
      <c r="N77" s="38">
        <f t="shared" ca="1" si="15"/>
        <v>0</v>
      </c>
      <c r="O77" s="95">
        <f t="shared" ca="1" si="16"/>
        <v>0</v>
      </c>
      <c r="P77" s="38">
        <f t="shared" ca="1" si="17"/>
        <v>0</v>
      </c>
      <c r="Q77" s="38">
        <f t="shared" ca="1" si="18"/>
        <v>0</v>
      </c>
      <c r="R77" s="28">
        <f t="shared" ca="1" si="19"/>
        <v>0.57846358249915408</v>
      </c>
    </row>
    <row r="78" spans="1:18">
      <c r="A78" s="89"/>
      <c r="B78" s="89"/>
      <c r="C78" s="89"/>
      <c r="D78" s="90">
        <f t="shared" si="5"/>
        <v>0</v>
      </c>
      <c r="E78" s="90">
        <f t="shared" si="6"/>
        <v>0</v>
      </c>
      <c r="F78" s="38">
        <f t="shared" si="7"/>
        <v>0</v>
      </c>
      <c r="G78" s="38">
        <f t="shared" si="8"/>
        <v>0</v>
      </c>
      <c r="H78" s="38">
        <f t="shared" si="9"/>
        <v>0</v>
      </c>
      <c r="I78" s="38">
        <f t="shared" si="10"/>
        <v>0</v>
      </c>
      <c r="J78" s="38">
        <f t="shared" si="11"/>
        <v>0</v>
      </c>
      <c r="K78" s="38">
        <f t="shared" si="12"/>
        <v>0</v>
      </c>
      <c r="L78" s="38">
        <f t="shared" si="13"/>
        <v>0</v>
      </c>
      <c r="M78" s="38">
        <f t="shared" ca="1" si="14"/>
        <v>-0.57846358249915408</v>
      </c>
      <c r="N78" s="38">
        <f t="shared" ca="1" si="15"/>
        <v>0</v>
      </c>
      <c r="O78" s="95">
        <f t="shared" ca="1" si="16"/>
        <v>0</v>
      </c>
      <c r="P78" s="38">
        <f t="shared" ca="1" si="17"/>
        <v>0</v>
      </c>
      <c r="Q78" s="38">
        <f t="shared" ca="1" si="18"/>
        <v>0</v>
      </c>
      <c r="R78" s="28">
        <f t="shared" ca="1" si="19"/>
        <v>0.57846358249915408</v>
      </c>
    </row>
    <row r="79" spans="1:18">
      <c r="A79" s="89"/>
      <c r="B79" s="89"/>
      <c r="C79" s="89"/>
      <c r="D79" s="90">
        <f t="shared" si="5"/>
        <v>0</v>
      </c>
      <c r="E79" s="90">
        <f t="shared" si="6"/>
        <v>0</v>
      </c>
      <c r="F79" s="38">
        <f t="shared" si="7"/>
        <v>0</v>
      </c>
      <c r="G79" s="38">
        <f t="shared" si="8"/>
        <v>0</v>
      </c>
      <c r="H79" s="38">
        <f t="shared" si="9"/>
        <v>0</v>
      </c>
      <c r="I79" s="38">
        <f t="shared" si="10"/>
        <v>0</v>
      </c>
      <c r="J79" s="38">
        <f t="shared" si="11"/>
        <v>0</v>
      </c>
      <c r="K79" s="38">
        <f t="shared" si="12"/>
        <v>0</v>
      </c>
      <c r="L79" s="38">
        <f t="shared" si="13"/>
        <v>0</v>
      </c>
      <c r="M79" s="38">
        <f t="shared" ca="1" si="14"/>
        <v>-0.57846358249915408</v>
      </c>
      <c r="N79" s="38">
        <f t="shared" ca="1" si="15"/>
        <v>0</v>
      </c>
      <c r="O79" s="95">
        <f t="shared" ca="1" si="16"/>
        <v>0</v>
      </c>
      <c r="P79" s="38">
        <f t="shared" ca="1" si="17"/>
        <v>0</v>
      </c>
      <c r="Q79" s="38">
        <f t="shared" ca="1" si="18"/>
        <v>0</v>
      </c>
      <c r="R79" s="28">
        <f t="shared" ca="1" si="19"/>
        <v>0.57846358249915408</v>
      </c>
    </row>
    <row r="80" spans="1:18">
      <c r="A80" s="89"/>
      <c r="B80" s="89"/>
      <c r="C80" s="89"/>
      <c r="D80" s="90">
        <f t="shared" si="5"/>
        <v>0</v>
      </c>
      <c r="E80" s="90">
        <f t="shared" si="6"/>
        <v>0</v>
      </c>
      <c r="F80" s="38">
        <f t="shared" si="7"/>
        <v>0</v>
      </c>
      <c r="G80" s="38">
        <f t="shared" si="8"/>
        <v>0</v>
      </c>
      <c r="H80" s="38">
        <f t="shared" si="9"/>
        <v>0</v>
      </c>
      <c r="I80" s="38">
        <f t="shared" si="10"/>
        <v>0</v>
      </c>
      <c r="J80" s="38">
        <f t="shared" si="11"/>
        <v>0</v>
      </c>
      <c r="K80" s="38">
        <f t="shared" si="12"/>
        <v>0</v>
      </c>
      <c r="L80" s="38">
        <f t="shared" si="13"/>
        <v>0</v>
      </c>
      <c r="M80" s="38">
        <f t="shared" ca="1" si="14"/>
        <v>-0.57846358249915408</v>
      </c>
      <c r="N80" s="38">
        <f t="shared" ca="1" si="15"/>
        <v>0</v>
      </c>
      <c r="O80" s="95">
        <f t="shared" ca="1" si="16"/>
        <v>0</v>
      </c>
      <c r="P80" s="38">
        <f t="shared" ca="1" si="17"/>
        <v>0</v>
      </c>
      <c r="Q80" s="38">
        <f t="shared" ca="1" si="18"/>
        <v>0</v>
      </c>
      <c r="R80" s="28">
        <f t="shared" ca="1" si="19"/>
        <v>0.57846358249915408</v>
      </c>
    </row>
    <row r="81" spans="1:18">
      <c r="A81" s="89"/>
      <c r="B81" s="89"/>
      <c r="C81" s="89"/>
      <c r="D81" s="90">
        <f t="shared" si="5"/>
        <v>0</v>
      </c>
      <c r="E81" s="90">
        <f t="shared" si="6"/>
        <v>0</v>
      </c>
      <c r="F81" s="38">
        <f t="shared" si="7"/>
        <v>0</v>
      </c>
      <c r="G81" s="38">
        <f t="shared" si="8"/>
        <v>0</v>
      </c>
      <c r="H81" s="38">
        <f t="shared" si="9"/>
        <v>0</v>
      </c>
      <c r="I81" s="38">
        <f t="shared" si="10"/>
        <v>0</v>
      </c>
      <c r="J81" s="38">
        <f t="shared" si="11"/>
        <v>0</v>
      </c>
      <c r="K81" s="38">
        <f t="shared" si="12"/>
        <v>0</v>
      </c>
      <c r="L81" s="38">
        <f t="shared" si="13"/>
        <v>0</v>
      </c>
      <c r="M81" s="38">
        <f t="shared" ca="1" si="14"/>
        <v>-0.57846358249915408</v>
      </c>
      <c r="N81" s="38">
        <f t="shared" ca="1" si="15"/>
        <v>0</v>
      </c>
      <c r="O81" s="95">
        <f t="shared" ca="1" si="16"/>
        <v>0</v>
      </c>
      <c r="P81" s="38">
        <f t="shared" ca="1" si="17"/>
        <v>0</v>
      </c>
      <c r="Q81" s="38">
        <f t="shared" ca="1" si="18"/>
        <v>0</v>
      </c>
      <c r="R81" s="28">
        <f t="shared" ca="1" si="19"/>
        <v>0.57846358249915408</v>
      </c>
    </row>
    <row r="82" spans="1:18">
      <c r="A82" s="89"/>
      <c r="B82" s="89"/>
      <c r="C82" s="89"/>
      <c r="D82" s="90">
        <f t="shared" si="5"/>
        <v>0</v>
      </c>
      <c r="E82" s="90">
        <f t="shared" si="6"/>
        <v>0</v>
      </c>
      <c r="F82" s="38">
        <f t="shared" si="7"/>
        <v>0</v>
      </c>
      <c r="G82" s="38">
        <f t="shared" si="8"/>
        <v>0</v>
      </c>
      <c r="H82" s="38">
        <f t="shared" si="9"/>
        <v>0</v>
      </c>
      <c r="I82" s="38">
        <f t="shared" si="10"/>
        <v>0</v>
      </c>
      <c r="J82" s="38">
        <f t="shared" si="11"/>
        <v>0</v>
      </c>
      <c r="K82" s="38">
        <f t="shared" si="12"/>
        <v>0</v>
      </c>
      <c r="L82" s="38">
        <f t="shared" si="13"/>
        <v>0</v>
      </c>
      <c r="M82" s="38">
        <f t="shared" ca="1" si="14"/>
        <v>-0.57846358249915408</v>
      </c>
      <c r="N82" s="38">
        <f t="shared" ca="1" si="15"/>
        <v>0</v>
      </c>
      <c r="O82" s="95">
        <f t="shared" ca="1" si="16"/>
        <v>0</v>
      </c>
      <c r="P82" s="38">
        <f t="shared" ca="1" si="17"/>
        <v>0</v>
      </c>
      <c r="Q82" s="38">
        <f t="shared" ca="1" si="18"/>
        <v>0</v>
      </c>
      <c r="R82" s="28">
        <f t="shared" ca="1" si="19"/>
        <v>0.57846358249915408</v>
      </c>
    </row>
    <row r="83" spans="1:18">
      <c r="A83" s="89"/>
      <c r="B83" s="89"/>
      <c r="C83" s="89"/>
      <c r="D83" s="90">
        <f t="shared" si="5"/>
        <v>0</v>
      </c>
      <c r="E83" s="90">
        <f t="shared" si="6"/>
        <v>0</v>
      </c>
      <c r="F83" s="38">
        <f t="shared" si="7"/>
        <v>0</v>
      </c>
      <c r="G83" s="38">
        <f t="shared" si="8"/>
        <v>0</v>
      </c>
      <c r="H83" s="38">
        <f t="shared" si="9"/>
        <v>0</v>
      </c>
      <c r="I83" s="38">
        <f t="shared" si="10"/>
        <v>0</v>
      </c>
      <c r="J83" s="38">
        <f t="shared" si="11"/>
        <v>0</v>
      </c>
      <c r="K83" s="38">
        <f t="shared" si="12"/>
        <v>0</v>
      </c>
      <c r="L83" s="38">
        <f t="shared" si="13"/>
        <v>0</v>
      </c>
      <c r="M83" s="38">
        <f t="shared" ca="1" si="14"/>
        <v>-0.57846358249915408</v>
      </c>
      <c r="N83" s="38">
        <f t="shared" ca="1" si="15"/>
        <v>0</v>
      </c>
      <c r="O83" s="95">
        <f t="shared" ca="1" si="16"/>
        <v>0</v>
      </c>
      <c r="P83" s="38">
        <f t="shared" ca="1" si="17"/>
        <v>0</v>
      </c>
      <c r="Q83" s="38">
        <f t="shared" ca="1" si="18"/>
        <v>0</v>
      </c>
      <c r="R83" s="28">
        <f t="shared" ca="1" si="19"/>
        <v>0.57846358249915408</v>
      </c>
    </row>
    <row r="84" spans="1:18">
      <c r="A84" s="89"/>
      <c r="B84" s="89"/>
      <c r="C84" s="89"/>
      <c r="D84" s="90">
        <f t="shared" si="5"/>
        <v>0</v>
      </c>
      <c r="E84" s="90">
        <f t="shared" si="6"/>
        <v>0</v>
      </c>
      <c r="F84" s="38">
        <f t="shared" si="7"/>
        <v>0</v>
      </c>
      <c r="G84" s="38">
        <f t="shared" si="8"/>
        <v>0</v>
      </c>
      <c r="H84" s="38">
        <f t="shared" si="9"/>
        <v>0</v>
      </c>
      <c r="I84" s="38">
        <f t="shared" si="10"/>
        <v>0</v>
      </c>
      <c r="J84" s="38">
        <f t="shared" si="11"/>
        <v>0</v>
      </c>
      <c r="K84" s="38">
        <f t="shared" si="12"/>
        <v>0</v>
      </c>
      <c r="L84" s="38">
        <f t="shared" si="13"/>
        <v>0</v>
      </c>
      <c r="M84" s="38">
        <f t="shared" ca="1" si="14"/>
        <v>-0.57846358249915408</v>
      </c>
      <c r="N84" s="38">
        <f t="shared" ca="1" si="15"/>
        <v>0</v>
      </c>
      <c r="O84" s="95">
        <f t="shared" ca="1" si="16"/>
        <v>0</v>
      </c>
      <c r="P84" s="38">
        <f t="shared" ca="1" si="17"/>
        <v>0</v>
      </c>
      <c r="Q84" s="38">
        <f t="shared" ca="1" si="18"/>
        <v>0</v>
      </c>
      <c r="R84" s="28">
        <f t="shared" ca="1" si="19"/>
        <v>0.57846358249915408</v>
      </c>
    </row>
    <row r="85" spans="1:18">
      <c r="A85" s="89"/>
      <c r="B85" s="89"/>
      <c r="C85" s="89"/>
      <c r="D85" s="90">
        <f t="shared" ref="D85:D148" si="20">A85/A$18</f>
        <v>0</v>
      </c>
      <c r="E85" s="90">
        <f t="shared" ref="E85:E148" si="21">B85/B$18</f>
        <v>0</v>
      </c>
      <c r="F85" s="38">
        <f t="shared" ref="F85:F148" si="22">$C85*D85</f>
        <v>0</v>
      </c>
      <c r="G85" s="38">
        <f t="shared" ref="G85:G148" si="23">$C85*E85</f>
        <v>0</v>
      </c>
      <c r="H85" s="38">
        <f t="shared" ref="H85:H148" si="24">C85*D85*D85</f>
        <v>0</v>
      </c>
      <c r="I85" s="38">
        <f t="shared" ref="I85:I148" si="25">C85*D85*D85*D85</f>
        <v>0</v>
      </c>
      <c r="J85" s="38">
        <f t="shared" ref="J85:J148" si="26">C85*D85*D85*D85*D85</f>
        <v>0</v>
      </c>
      <c r="K85" s="38">
        <f t="shared" ref="K85:K148" si="27">C85*E85*D85</f>
        <v>0</v>
      </c>
      <c r="L85" s="38">
        <f t="shared" ref="L85:L148" si="28">C85*E85*D85*D85</f>
        <v>0</v>
      </c>
      <c r="M85" s="38">
        <f t="shared" ref="M85:M148" ca="1" si="29">+E$4+E$5*D85+E$6*D85^2</f>
        <v>-0.57846358249915408</v>
      </c>
      <c r="N85" s="38">
        <f t="shared" ref="N85:N148" ca="1" si="30">C85*(M85-E85)^2</f>
        <v>0</v>
      </c>
      <c r="O85" s="95">
        <f t="shared" ref="O85:O148" ca="1" si="31">(C85*O$1-O$2*F85+O$3*H85)^2</f>
        <v>0</v>
      </c>
      <c r="P85" s="38">
        <f t="shared" ref="P85:P148" ca="1" si="32">(-C85*O$2+O$4*F85-O$5*H85)^2</f>
        <v>0</v>
      </c>
      <c r="Q85" s="38">
        <f t="shared" ref="Q85:Q148" ca="1" si="33">+(C85*O$3-F85*O$5+H85*O$6)^2</f>
        <v>0</v>
      </c>
      <c r="R85" s="28">
        <f t="shared" ref="R85:R148" ca="1" si="34">+E85-M85</f>
        <v>0.57846358249915408</v>
      </c>
    </row>
    <row r="86" spans="1:18">
      <c r="A86" s="89"/>
      <c r="B86" s="89"/>
      <c r="C86" s="89"/>
      <c r="D86" s="90">
        <f t="shared" si="20"/>
        <v>0</v>
      </c>
      <c r="E86" s="90">
        <f t="shared" si="21"/>
        <v>0</v>
      </c>
      <c r="F86" s="38">
        <f t="shared" si="22"/>
        <v>0</v>
      </c>
      <c r="G86" s="38">
        <f t="shared" si="23"/>
        <v>0</v>
      </c>
      <c r="H86" s="38">
        <f t="shared" si="24"/>
        <v>0</v>
      </c>
      <c r="I86" s="38">
        <f t="shared" si="25"/>
        <v>0</v>
      </c>
      <c r="J86" s="38">
        <f t="shared" si="26"/>
        <v>0</v>
      </c>
      <c r="K86" s="38">
        <f t="shared" si="27"/>
        <v>0</v>
      </c>
      <c r="L86" s="38">
        <f t="shared" si="28"/>
        <v>0</v>
      </c>
      <c r="M86" s="38">
        <f t="shared" ca="1" si="29"/>
        <v>-0.57846358249915408</v>
      </c>
      <c r="N86" s="38">
        <f t="shared" ca="1" si="30"/>
        <v>0</v>
      </c>
      <c r="O86" s="95">
        <f t="shared" ca="1" si="31"/>
        <v>0</v>
      </c>
      <c r="P86" s="38">
        <f t="shared" ca="1" si="32"/>
        <v>0</v>
      </c>
      <c r="Q86" s="38">
        <f t="shared" ca="1" si="33"/>
        <v>0</v>
      </c>
      <c r="R86" s="28">
        <f t="shared" ca="1" si="34"/>
        <v>0.57846358249915408</v>
      </c>
    </row>
    <row r="87" spans="1:18">
      <c r="A87" s="89"/>
      <c r="B87" s="89"/>
      <c r="C87" s="89"/>
      <c r="D87" s="90">
        <f t="shared" si="20"/>
        <v>0</v>
      </c>
      <c r="E87" s="90">
        <f t="shared" si="21"/>
        <v>0</v>
      </c>
      <c r="F87" s="38">
        <f t="shared" si="22"/>
        <v>0</v>
      </c>
      <c r="G87" s="38">
        <f t="shared" si="23"/>
        <v>0</v>
      </c>
      <c r="H87" s="38">
        <f t="shared" si="24"/>
        <v>0</v>
      </c>
      <c r="I87" s="38">
        <f t="shared" si="25"/>
        <v>0</v>
      </c>
      <c r="J87" s="38">
        <f t="shared" si="26"/>
        <v>0</v>
      </c>
      <c r="K87" s="38">
        <f t="shared" si="27"/>
        <v>0</v>
      </c>
      <c r="L87" s="38">
        <f t="shared" si="28"/>
        <v>0</v>
      </c>
      <c r="M87" s="38">
        <f t="shared" ca="1" si="29"/>
        <v>-0.57846358249915408</v>
      </c>
      <c r="N87" s="38">
        <f t="shared" ca="1" si="30"/>
        <v>0</v>
      </c>
      <c r="O87" s="95">
        <f t="shared" ca="1" si="31"/>
        <v>0</v>
      </c>
      <c r="P87" s="38">
        <f t="shared" ca="1" si="32"/>
        <v>0</v>
      </c>
      <c r="Q87" s="38">
        <f t="shared" ca="1" si="33"/>
        <v>0</v>
      </c>
      <c r="R87" s="28">
        <f t="shared" ca="1" si="34"/>
        <v>0.57846358249915408</v>
      </c>
    </row>
    <row r="88" spans="1:18">
      <c r="A88" s="89"/>
      <c r="B88" s="89"/>
      <c r="C88" s="89"/>
      <c r="D88" s="90">
        <f t="shared" si="20"/>
        <v>0</v>
      </c>
      <c r="E88" s="90">
        <f t="shared" si="21"/>
        <v>0</v>
      </c>
      <c r="F88" s="38">
        <f t="shared" si="22"/>
        <v>0</v>
      </c>
      <c r="G88" s="38">
        <f t="shared" si="23"/>
        <v>0</v>
      </c>
      <c r="H88" s="38">
        <f t="shared" si="24"/>
        <v>0</v>
      </c>
      <c r="I88" s="38">
        <f t="shared" si="25"/>
        <v>0</v>
      </c>
      <c r="J88" s="38">
        <f t="shared" si="26"/>
        <v>0</v>
      </c>
      <c r="K88" s="38">
        <f t="shared" si="27"/>
        <v>0</v>
      </c>
      <c r="L88" s="38">
        <f t="shared" si="28"/>
        <v>0</v>
      </c>
      <c r="M88" s="38">
        <f t="shared" ca="1" si="29"/>
        <v>-0.57846358249915408</v>
      </c>
      <c r="N88" s="38">
        <f t="shared" ca="1" si="30"/>
        <v>0</v>
      </c>
      <c r="O88" s="95">
        <f t="shared" ca="1" si="31"/>
        <v>0</v>
      </c>
      <c r="P88" s="38">
        <f t="shared" ca="1" si="32"/>
        <v>0</v>
      </c>
      <c r="Q88" s="38">
        <f t="shared" ca="1" si="33"/>
        <v>0</v>
      </c>
      <c r="R88" s="28">
        <f t="shared" ca="1" si="34"/>
        <v>0.57846358249915408</v>
      </c>
    </row>
    <row r="89" spans="1:18">
      <c r="A89" s="89"/>
      <c r="B89" s="89"/>
      <c r="C89" s="89"/>
      <c r="D89" s="90">
        <f t="shared" si="20"/>
        <v>0</v>
      </c>
      <c r="E89" s="90">
        <f t="shared" si="21"/>
        <v>0</v>
      </c>
      <c r="F89" s="38">
        <f t="shared" si="22"/>
        <v>0</v>
      </c>
      <c r="G89" s="38">
        <f t="shared" si="23"/>
        <v>0</v>
      </c>
      <c r="H89" s="38">
        <f t="shared" si="24"/>
        <v>0</v>
      </c>
      <c r="I89" s="38">
        <f t="shared" si="25"/>
        <v>0</v>
      </c>
      <c r="J89" s="38">
        <f t="shared" si="26"/>
        <v>0</v>
      </c>
      <c r="K89" s="38">
        <f t="shared" si="27"/>
        <v>0</v>
      </c>
      <c r="L89" s="38">
        <f t="shared" si="28"/>
        <v>0</v>
      </c>
      <c r="M89" s="38">
        <f t="shared" ca="1" si="29"/>
        <v>-0.57846358249915408</v>
      </c>
      <c r="N89" s="38">
        <f t="shared" ca="1" si="30"/>
        <v>0</v>
      </c>
      <c r="O89" s="95">
        <f t="shared" ca="1" si="31"/>
        <v>0</v>
      </c>
      <c r="P89" s="38">
        <f t="shared" ca="1" si="32"/>
        <v>0</v>
      </c>
      <c r="Q89" s="38">
        <f t="shared" ca="1" si="33"/>
        <v>0</v>
      </c>
      <c r="R89" s="28">
        <f t="shared" ca="1" si="34"/>
        <v>0.57846358249915408</v>
      </c>
    </row>
    <row r="90" spans="1:18">
      <c r="A90" s="89"/>
      <c r="B90" s="89"/>
      <c r="C90" s="89"/>
      <c r="D90" s="90">
        <f t="shared" si="20"/>
        <v>0</v>
      </c>
      <c r="E90" s="90">
        <f t="shared" si="21"/>
        <v>0</v>
      </c>
      <c r="F90" s="38">
        <f t="shared" si="22"/>
        <v>0</v>
      </c>
      <c r="G90" s="38">
        <f t="shared" si="23"/>
        <v>0</v>
      </c>
      <c r="H90" s="38">
        <f t="shared" si="24"/>
        <v>0</v>
      </c>
      <c r="I90" s="38">
        <f t="shared" si="25"/>
        <v>0</v>
      </c>
      <c r="J90" s="38">
        <f t="shared" si="26"/>
        <v>0</v>
      </c>
      <c r="K90" s="38">
        <f t="shared" si="27"/>
        <v>0</v>
      </c>
      <c r="L90" s="38">
        <f t="shared" si="28"/>
        <v>0</v>
      </c>
      <c r="M90" s="38">
        <f t="shared" ca="1" si="29"/>
        <v>-0.57846358249915408</v>
      </c>
      <c r="N90" s="38">
        <f t="shared" ca="1" si="30"/>
        <v>0</v>
      </c>
      <c r="O90" s="95">
        <f t="shared" ca="1" si="31"/>
        <v>0</v>
      </c>
      <c r="P90" s="38">
        <f t="shared" ca="1" si="32"/>
        <v>0</v>
      </c>
      <c r="Q90" s="38">
        <f t="shared" ca="1" si="33"/>
        <v>0</v>
      </c>
      <c r="R90" s="28">
        <f t="shared" ca="1" si="34"/>
        <v>0.57846358249915408</v>
      </c>
    </row>
    <row r="91" spans="1:18">
      <c r="A91" s="89"/>
      <c r="B91" s="89"/>
      <c r="C91" s="89"/>
      <c r="D91" s="90">
        <f t="shared" si="20"/>
        <v>0</v>
      </c>
      <c r="E91" s="90">
        <f t="shared" si="21"/>
        <v>0</v>
      </c>
      <c r="F91" s="38">
        <f t="shared" si="22"/>
        <v>0</v>
      </c>
      <c r="G91" s="38">
        <f t="shared" si="23"/>
        <v>0</v>
      </c>
      <c r="H91" s="38">
        <f t="shared" si="24"/>
        <v>0</v>
      </c>
      <c r="I91" s="38">
        <f t="shared" si="25"/>
        <v>0</v>
      </c>
      <c r="J91" s="38">
        <f t="shared" si="26"/>
        <v>0</v>
      </c>
      <c r="K91" s="38">
        <f t="shared" si="27"/>
        <v>0</v>
      </c>
      <c r="L91" s="38">
        <f t="shared" si="28"/>
        <v>0</v>
      </c>
      <c r="M91" s="38">
        <f t="shared" ca="1" si="29"/>
        <v>-0.57846358249915408</v>
      </c>
      <c r="N91" s="38">
        <f t="shared" ca="1" si="30"/>
        <v>0</v>
      </c>
      <c r="O91" s="95">
        <f t="shared" ca="1" si="31"/>
        <v>0</v>
      </c>
      <c r="P91" s="38">
        <f t="shared" ca="1" si="32"/>
        <v>0</v>
      </c>
      <c r="Q91" s="38">
        <f t="shared" ca="1" si="33"/>
        <v>0</v>
      </c>
      <c r="R91" s="28">
        <f t="shared" ca="1" si="34"/>
        <v>0.57846358249915408</v>
      </c>
    </row>
    <row r="92" spans="1:18">
      <c r="A92" s="89"/>
      <c r="B92" s="89"/>
      <c r="C92" s="89"/>
      <c r="D92" s="90">
        <f t="shared" si="20"/>
        <v>0</v>
      </c>
      <c r="E92" s="90">
        <f t="shared" si="21"/>
        <v>0</v>
      </c>
      <c r="F92" s="38">
        <f t="shared" si="22"/>
        <v>0</v>
      </c>
      <c r="G92" s="38">
        <f t="shared" si="23"/>
        <v>0</v>
      </c>
      <c r="H92" s="38">
        <f t="shared" si="24"/>
        <v>0</v>
      </c>
      <c r="I92" s="38">
        <f t="shared" si="25"/>
        <v>0</v>
      </c>
      <c r="J92" s="38">
        <f t="shared" si="26"/>
        <v>0</v>
      </c>
      <c r="K92" s="38">
        <f t="shared" si="27"/>
        <v>0</v>
      </c>
      <c r="L92" s="38">
        <f t="shared" si="28"/>
        <v>0</v>
      </c>
      <c r="M92" s="38">
        <f t="shared" ca="1" si="29"/>
        <v>-0.57846358249915408</v>
      </c>
      <c r="N92" s="38">
        <f t="shared" ca="1" si="30"/>
        <v>0</v>
      </c>
      <c r="O92" s="95">
        <f t="shared" ca="1" si="31"/>
        <v>0</v>
      </c>
      <c r="P92" s="38">
        <f t="shared" ca="1" si="32"/>
        <v>0</v>
      </c>
      <c r="Q92" s="38">
        <f t="shared" ca="1" si="33"/>
        <v>0</v>
      </c>
      <c r="R92" s="28">
        <f t="shared" ca="1" si="34"/>
        <v>0.57846358249915408</v>
      </c>
    </row>
    <row r="93" spans="1:18">
      <c r="A93" s="89"/>
      <c r="B93" s="89"/>
      <c r="C93" s="89"/>
      <c r="D93" s="90">
        <f t="shared" si="20"/>
        <v>0</v>
      </c>
      <c r="E93" s="90">
        <f t="shared" si="21"/>
        <v>0</v>
      </c>
      <c r="F93" s="38">
        <f t="shared" si="22"/>
        <v>0</v>
      </c>
      <c r="G93" s="38">
        <f t="shared" si="23"/>
        <v>0</v>
      </c>
      <c r="H93" s="38">
        <f t="shared" si="24"/>
        <v>0</v>
      </c>
      <c r="I93" s="38">
        <f t="shared" si="25"/>
        <v>0</v>
      </c>
      <c r="J93" s="38">
        <f t="shared" si="26"/>
        <v>0</v>
      </c>
      <c r="K93" s="38">
        <f t="shared" si="27"/>
        <v>0</v>
      </c>
      <c r="L93" s="38">
        <f t="shared" si="28"/>
        <v>0</v>
      </c>
      <c r="M93" s="38">
        <f t="shared" ca="1" si="29"/>
        <v>-0.57846358249915408</v>
      </c>
      <c r="N93" s="38">
        <f t="shared" ca="1" si="30"/>
        <v>0</v>
      </c>
      <c r="O93" s="95">
        <f t="shared" ca="1" si="31"/>
        <v>0</v>
      </c>
      <c r="P93" s="38">
        <f t="shared" ca="1" si="32"/>
        <v>0</v>
      </c>
      <c r="Q93" s="38">
        <f t="shared" ca="1" si="33"/>
        <v>0</v>
      </c>
      <c r="R93" s="28">
        <f t="shared" ca="1" si="34"/>
        <v>0.57846358249915408</v>
      </c>
    </row>
    <row r="94" spans="1:18">
      <c r="A94" s="89"/>
      <c r="B94" s="89"/>
      <c r="C94" s="89"/>
      <c r="D94" s="90">
        <f t="shared" si="20"/>
        <v>0</v>
      </c>
      <c r="E94" s="90">
        <f t="shared" si="21"/>
        <v>0</v>
      </c>
      <c r="F94" s="38">
        <f t="shared" si="22"/>
        <v>0</v>
      </c>
      <c r="G94" s="38">
        <f t="shared" si="23"/>
        <v>0</v>
      </c>
      <c r="H94" s="38">
        <f t="shared" si="24"/>
        <v>0</v>
      </c>
      <c r="I94" s="38">
        <f t="shared" si="25"/>
        <v>0</v>
      </c>
      <c r="J94" s="38">
        <f t="shared" si="26"/>
        <v>0</v>
      </c>
      <c r="K94" s="38">
        <f t="shared" si="27"/>
        <v>0</v>
      </c>
      <c r="L94" s="38">
        <f t="shared" si="28"/>
        <v>0</v>
      </c>
      <c r="M94" s="38">
        <f t="shared" ca="1" si="29"/>
        <v>-0.57846358249915408</v>
      </c>
      <c r="N94" s="38">
        <f t="shared" ca="1" si="30"/>
        <v>0</v>
      </c>
      <c r="O94" s="95">
        <f t="shared" ca="1" si="31"/>
        <v>0</v>
      </c>
      <c r="P94" s="38">
        <f t="shared" ca="1" si="32"/>
        <v>0</v>
      </c>
      <c r="Q94" s="38">
        <f t="shared" ca="1" si="33"/>
        <v>0</v>
      </c>
      <c r="R94" s="28">
        <f t="shared" ca="1" si="34"/>
        <v>0.57846358249915408</v>
      </c>
    </row>
    <row r="95" spans="1:18">
      <c r="A95" s="89"/>
      <c r="B95" s="89"/>
      <c r="C95" s="89"/>
      <c r="D95" s="90">
        <f t="shared" si="20"/>
        <v>0</v>
      </c>
      <c r="E95" s="90">
        <f t="shared" si="21"/>
        <v>0</v>
      </c>
      <c r="F95" s="38">
        <f t="shared" si="22"/>
        <v>0</v>
      </c>
      <c r="G95" s="38">
        <f t="shared" si="23"/>
        <v>0</v>
      </c>
      <c r="H95" s="38">
        <f t="shared" si="24"/>
        <v>0</v>
      </c>
      <c r="I95" s="38">
        <f t="shared" si="25"/>
        <v>0</v>
      </c>
      <c r="J95" s="38">
        <f t="shared" si="26"/>
        <v>0</v>
      </c>
      <c r="K95" s="38">
        <f t="shared" si="27"/>
        <v>0</v>
      </c>
      <c r="L95" s="38">
        <f t="shared" si="28"/>
        <v>0</v>
      </c>
      <c r="M95" s="38">
        <f t="shared" ca="1" si="29"/>
        <v>-0.57846358249915408</v>
      </c>
      <c r="N95" s="38">
        <f t="shared" ca="1" si="30"/>
        <v>0</v>
      </c>
      <c r="O95" s="95">
        <f t="shared" ca="1" si="31"/>
        <v>0</v>
      </c>
      <c r="P95" s="38">
        <f t="shared" ca="1" si="32"/>
        <v>0</v>
      </c>
      <c r="Q95" s="38">
        <f t="shared" ca="1" si="33"/>
        <v>0</v>
      </c>
      <c r="R95" s="28">
        <f t="shared" ca="1" si="34"/>
        <v>0.57846358249915408</v>
      </c>
    </row>
    <row r="96" spans="1:18">
      <c r="A96" s="89"/>
      <c r="B96" s="89"/>
      <c r="C96" s="89"/>
      <c r="D96" s="90">
        <f t="shared" si="20"/>
        <v>0</v>
      </c>
      <c r="E96" s="90">
        <f t="shared" si="21"/>
        <v>0</v>
      </c>
      <c r="F96" s="38">
        <f t="shared" si="22"/>
        <v>0</v>
      </c>
      <c r="G96" s="38">
        <f t="shared" si="23"/>
        <v>0</v>
      </c>
      <c r="H96" s="38">
        <f t="shared" si="24"/>
        <v>0</v>
      </c>
      <c r="I96" s="38">
        <f t="shared" si="25"/>
        <v>0</v>
      </c>
      <c r="J96" s="38">
        <f t="shared" si="26"/>
        <v>0</v>
      </c>
      <c r="K96" s="38">
        <f t="shared" si="27"/>
        <v>0</v>
      </c>
      <c r="L96" s="38">
        <f t="shared" si="28"/>
        <v>0</v>
      </c>
      <c r="M96" s="38">
        <f t="shared" ca="1" si="29"/>
        <v>-0.57846358249915408</v>
      </c>
      <c r="N96" s="38">
        <f t="shared" ca="1" si="30"/>
        <v>0</v>
      </c>
      <c r="O96" s="95">
        <f t="shared" ca="1" si="31"/>
        <v>0</v>
      </c>
      <c r="P96" s="38">
        <f t="shared" ca="1" si="32"/>
        <v>0</v>
      </c>
      <c r="Q96" s="38">
        <f t="shared" ca="1" si="33"/>
        <v>0</v>
      </c>
      <c r="R96" s="28">
        <f t="shared" ca="1" si="34"/>
        <v>0.57846358249915408</v>
      </c>
    </row>
    <row r="97" spans="1:18">
      <c r="A97" s="89"/>
      <c r="B97" s="89"/>
      <c r="C97" s="89"/>
      <c r="D97" s="90">
        <f t="shared" si="20"/>
        <v>0</v>
      </c>
      <c r="E97" s="90">
        <f t="shared" si="21"/>
        <v>0</v>
      </c>
      <c r="F97" s="38">
        <f t="shared" si="22"/>
        <v>0</v>
      </c>
      <c r="G97" s="38">
        <f t="shared" si="23"/>
        <v>0</v>
      </c>
      <c r="H97" s="38">
        <f t="shared" si="24"/>
        <v>0</v>
      </c>
      <c r="I97" s="38">
        <f t="shared" si="25"/>
        <v>0</v>
      </c>
      <c r="J97" s="38">
        <f t="shared" si="26"/>
        <v>0</v>
      </c>
      <c r="K97" s="38">
        <f t="shared" si="27"/>
        <v>0</v>
      </c>
      <c r="L97" s="38">
        <f t="shared" si="28"/>
        <v>0</v>
      </c>
      <c r="M97" s="38">
        <f t="shared" ca="1" si="29"/>
        <v>-0.57846358249915408</v>
      </c>
      <c r="N97" s="38">
        <f t="shared" ca="1" si="30"/>
        <v>0</v>
      </c>
      <c r="O97" s="95">
        <f t="shared" ca="1" si="31"/>
        <v>0</v>
      </c>
      <c r="P97" s="38">
        <f t="shared" ca="1" si="32"/>
        <v>0</v>
      </c>
      <c r="Q97" s="38">
        <f t="shared" ca="1" si="33"/>
        <v>0</v>
      </c>
      <c r="R97" s="28">
        <f t="shared" ca="1" si="34"/>
        <v>0.57846358249915408</v>
      </c>
    </row>
    <row r="98" spans="1:18">
      <c r="A98" s="89"/>
      <c r="B98" s="89"/>
      <c r="C98" s="89"/>
      <c r="D98" s="90">
        <f t="shared" si="20"/>
        <v>0</v>
      </c>
      <c r="E98" s="90">
        <f t="shared" si="21"/>
        <v>0</v>
      </c>
      <c r="F98" s="38">
        <f t="shared" si="22"/>
        <v>0</v>
      </c>
      <c r="G98" s="38">
        <f t="shared" si="23"/>
        <v>0</v>
      </c>
      <c r="H98" s="38">
        <f t="shared" si="24"/>
        <v>0</v>
      </c>
      <c r="I98" s="38">
        <f t="shared" si="25"/>
        <v>0</v>
      </c>
      <c r="J98" s="38">
        <f t="shared" si="26"/>
        <v>0</v>
      </c>
      <c r="K98" s="38">
        <f t="shared" si="27"/>
        <v>0</v>
      </c>
      <c r="L98" s="38">
        <f t="shared" si="28"/>
        <v>0</v>
      </c>
      <c r="M98" s="38">
        <f t="shared" ca="1" si="29"/>
        <v>-0.57846358249915408</v>
      </c>
      <c r="N98" s="38">
        <f t="shared" ca="1" si="30"/>
        <v>0</v>
      </c>
      <c r="O98" s="95">
        <f t="shared" ca="1" si="31"/>
        <v>0</v>
      </c>
      <c r="P98" s="38">
        <f t="shared" ca="1" si="32"/>
        <v>0</v>
      </c>
      <c r="Q98" s="38">
        <f t="shared" ca="1" si="33"/>
        <v>0</v>
      </c>
      <c r="R98" s="28">
        <f t="shared" ca="1" si="34"/>
        <v>0.57846358249915408</v>
      </c>
    </row>
    <row r="99" spans="1:18">
      <c r="A99" s="89"/>
      <c r="B99" s="89"/>
      <c r="C99" s="89"/>
      <c r="D99" s="90">
        <f t="shared" si="20"/>
        <v>0</v>
      </c>
      <c r="E99" s="90">
        <f t="shared" si="21"/>
        <v>0</v>
      </c>
      <c r="F99" s="38">
        <f t="shared" si="22"/>
        <v>0</v>
      </c>
      <c r="G99" s="38">
        <f t="shared" si="23"/>
        <v>0</v>
      </c>
      <c r="H99" s="38">
        <f t="shared" si="24"/>
        <v>0</v>
      </c>
      <c r="I99" s="38">
        <f t="shared" si="25"/>
        <v>0</v>
      </c>
      <c r="J99" s="38">
        <f t="shared" si="26"/>
        <v>0</v>
      </c>
      <c r="K99" s="38">
        <f t="shared" si="27"/>
        <v>0</v>
      </c>
      <c r="L99" s="38">
        <f t="shared" si="28"/>
        <v>0</v>
      </c>
      <c r="M99" s="38">
        <f t="shared" ca="1" si="29"/>
        <v>-0.57846358249915408</v>
      </c>
      <c r="N99" s="38">
        <f t="shared" ca="1" si="30"/>
        <v>0</v>
      </c>
      <c r="O99" s="95">
        <f t="shared" ca="1" si="31"/>
        <v>0</v>
      </c>
      <c r="P99" s="38">
        <f t="shared" ca="1" si="32"/>
        <v>0</v>
      </c>
      <c r="Q99" s="38">
        <f t="shared" ca="1" si="33"/>
        <v>0</v>
      </c>
      <c r="R99" s="28">
        <f t="shared" ca="1" si="34"/>
        <v>0.57846358249915408</v>
      </c>
    </row>
    <row r="100" spans="1:18">
      <c r="A100" s="89"/>
      <c r="B100" s="89"/>
      <c r="C100" s="89"/>
      <c r="D100" s="90">
        <f t="shared" si="20"/>
        <v>0</v>
      </c>
      <c r="E100" s="90">
        <f t="shared" si="21"/>
        <v>0</v>
      </c>
      <c r="F100" s="38">
        <f t="shared" si="22"/>
        <v>0</v>
      </c>
      <c r="G100" s="38">
        <f t="shared" si="23"/>
        <v>0</v>
      </c>
      <c r="H100" s="38">
        <f t="shared" si="24"/>
        <v>0</v>
      </c>
      <c r="I100" s="38">
        <f t="shared" si="25"/>
        <v>0</v>
      </c>
      <c r="J100" s="38">
        <f t="shared" si="26"/>
        <v>0</v>
      </c>
      <c r="K100" s="38">
        <f t="shared" si="27"/>
        <v>0</v>
      </c>
      <c r="L100" s="38">
        <f t="shared" si="28"/>
        <v>0</v>
      </c>
      <c r="M100" s="38">
        <f t="shared" ca="1" si="29"/>
        <v>-0.57846358249915408</v>
      </c>
      <c r="N100" s="38">
        <f t="shared" ca="1" si="30"/>
        <v>0</v>
      </c>
      <c r="O100" s="95">
        <f t="shared" ca="1" si="31"/>
        <v>0</v>
      </c>
      <c r="P100" s="38">
        <f t="shared" ca="1" si="32"/>
        <v>0</v>
      </c>
      <c r="Q100" s="38">
        <f t="shared" ca="1" si="33"/>
        <v>0</v>
      </c>
      <c r="R100" s="28">
        <f t="shared" ca="1" si="34"/>
        <v>0.57846358249915408</v>
      </c>
    </row>
    <row r="101" spans="1:18">
      <c r="A101" s="89"/>
      <c r="B101" s="89"/>
      <c r="C101" s="89"/>
      <c r="D101" s="90">
        <f t="shared" si="20"/>
        <v>0</v>
      </c>
      <c r="E101" s="90">
        <f t="shared" si="21"/>
        <v>0</v>
      </c>
      <c r="F101" s="38">
        <f t="shared" si="22"/>
        <v>0</v>
      </c>
      <c r="G101" s="38">
        <f t="shared" si="23"/>
        <v>0</v>
      </c>
      <c r="H101" s="38">
        <f t="shared" si="24"/>
        <v>0</v>
      </c>
      <c r="I101" s="38">
        <f t="shared" si="25"/>
        <v>0</v>
      </c>
      <c r="J101" s="38">
        <f t="shared" si="26"/>
        <v>0</v>
      </c>
      <c r="K101" s="38">
        <f t="shared" si="27"/>
        <v>0</v>
      </c>
      <c r="L101" s="38">
        <f t="shared" si="28"/>
        <v>0</v>
      </c>
      <c r="M101" s="38">
        <f t="shared" ca="1" si="29"/>
        <v>-0.57846358249915408</v>
      </c>
      <c r="N101" s="38">
        <f t="shared" ca="1" si="30"/>
        <v>0</v>
      </c>
      <c r="O101" s="95">
        <f t="shared" ca="1" si="31"/>
        <v>0</v>
      </c>
      <c r="P101" s="38">
        <f t="shared" ca="1" si="32"/>
        <v>0</v>
      </c>
      <c r="Q101" s="38">
        <f t="shared" ca="1" si="33"/>
        <v>0</v>
      </c>
      <c r="R101" s="28">
        <f t="shared" ca="1" si="34"/>
        <v>0.57846358249915408</v>
      </c>
    </row>
    <row r="102" spans="1:18">
      <c r="A102" s="89"/>
      <c r="B102" s="89"/>
      <c r="C102" s="89"/>
      <c r="D102" s="90">
        <f t="shared" si="20"/>
        <v>0</v>
      </c>
      <c r="E102" s="90">
        <f t="shared" si="21"/>
        <v>0</v>
      </c>
      <c r="F102" s="38">
        <f t="shared" si="22"/>
        <v>0</v>
      </c>
      <c r="G102" s="38">
        <f t="shared" si="23"/>
        <v>0</v>
      </c>
      <c r="H102" s="38">
        <f t="shared" si="24"/>
        <v>0</v>
      </c>
      <c r="I102" s="38">
        <f t="shared" si="25"/>
        <v>0</v>
      </c>
      <c r="J102" s="38">
        <f t="shared" si="26"/>
        <v>0</v>
      </c>
      <c r="K102" s="38">
        <f t="shared" si="27"/>
        <v>0</v>
      </c>
      <c r="L102" s="38">
        <f t="shared" si="28"/>
        <v>0</v>
      </c>
      <c r="M102" s="38">
        <f t="shared" ca="1" si="29"/>
        <v>-0.57846358249915408</v>
      </c>
      <c r="N102" s="38">
        <f t="shared" ca="1" si="30"/>
        <v>0</v>
      </c>
      <c r="O102" s="95">
        <f t="shared" ca="1" si="31"/>
        <v>0</v>
      </c>
      <c r="P102" s="38">
        <f t="shared" ca="1" si="32"/>
        <v>0</v>
      </c>
      <c r="Q102" s="38">
        <f t="shared" ca="1" si="33"/>
        <v>0</v>
      </c>
      <c r="R102" s="28">
        <f t="shared" ca="1" si="34"/>
        <v>0.57846358249915408</v>
      </c>
    </row>
    <row r="103" spans="1:18">
      <c r="A103" s="89"/>
      <c r="B103" s="89"/>
      <c r="C103" s="89"/>
      <c r="D103" s="90">
        <f t="shared" si="20"/>
        <v>0</v>
      </c>
      <c r="E103" s="90">
        <f t="shared" si="21"/>
        <v>0</v>
      </c>
      <c r="F103" s="38">
        <f t="shared" si="22"/>
        <v>0</v>
      </c>
      <c r="G103" s="38">
        <f t="shared" si="23"/>
        <v>0</v>
      </c>
      <c r="H103" s="38">
        <f t="shared" si="24"/>
        <v>0</v>
      </c>
      <c r="I103" s="38">
        <f t="shared" si="25"/>
        <v>0</v>
      </c>
      <c r="J103" s="38">
        <f t="shared" si="26"/>
        <v>0</v>
      </c>
      <c r="K103" s="38">
        <f t="shared" si="27"/>
        <v>0</v>
      </c>
      <c r="L103" s="38">
        <f t="shared" si="28"/>
        <v>0</v>
      </c>
      <c r="M103" s="38">
        <f t="shared" ca="1" si="29"/>
        <v>-0.57846358249915408</v>
      </c>
      <c r="N103" s="38">
        <f t="shared" ca="1" si="30"/>
        <v>0</v>
      </c>
      <c r="O103" s="95">
        <f t="shared" ca="1" si="31"/>
        <v>0</v>
      </c>
      <c r="P103" s="38">
        <f t="shared" ca="1" si="32"/>
        <v>0</v>
      </c>
      <c r="Q103" s="38">
        <f t="shared" ca="1" si="33"/>
        <v>0</v>
      </c>
      <c r="R103" s="28">
        <f t="shared" ca="1" si="34"/>
        <v>0.57846358249915408</v>
      </c>
    </row>
    <row r="104" spans="1:18">
      <c r="A104" s="89"/>
      <c r="B104" s="89"/>
      <c r="C104" s="89"/>
      <c r="D104" s="90">
        <f t="shared" si="20"/>
        <v>0</v>
      </c>
      <c r="E104" s="90">
        <f t="shared" si="21"/>
        <v>0</v>
      </c>
      <c r="F104" s="38">
        <f t="shared" si="22"/>
        <v>0</v>
      </c>
      <c r="G104" s="38">
        <f t="shared" si="23"/>
        <v>0</v>
      </c>
      <c r="H104" s="38">
        <f t="shared" si="24"/>
        <v>0</v>
      </c>
      <c r="I104" s="38">
        <f t="shared" si="25"/>
        <v>0</v>
      </c>
      <c r="J104" s="38">
        <f t="shared" si="26"/>
        <v>0</v>
      </c>
      <c r="K104" s="38">
        <f t="shared" si="27"/>
        <v>0</v>
      </c>
      <c r="L104" s="38">
        <f t="shared" si="28"/>
        <v>0</v>
      </c>
      <c r="M104" s="38">
        <f t="shared" ca="1" si="29"/>
        <v>-0.57846358249915408</v>
      </c>
      <c r="N104" s="38">
        <f t="shared" ca="1" si="30"/>
        <v>0</v>
      </c>
      <c r="O104" s="95">
        <f t="shared" ca="1" si="31"/>
        <v>0</v>
      </c>
      <c r="P104" s="38">
        <f t="shared" ca="1" si="32"/>
        <v>0</v>
      </c>
      <c r="Q104" s="38">
        <f t="shared" ca="1" si="33"/>
        <v>0</v>
      </c>
      <c r="R104" s="28">
        <f t="shared" ca="1" si="34"/>
        <v>0.57846358249915408</v>
      </c>
    </row>
    <row r="105" spans="1:18">
      <c r="A105" s="89"/>
      <c r="B105" s="89"/>
      <c r="C105" s="89"/>
      <c r="D105" s="90">
        <f t="shared" si="20"/>
        <v>0</v>
      </c>
      <c r="E105" s="90">
        <f t="shared" si="21"/>
        <v>0</v>
      </c>
      <c r="F105" s="38">
        <f t="shared" si="22"/>
        <v>0</v>
      </c>
      <c r="G105" s="38">
        <f t="shared" si="23"/>
        <v>0</v>
      </c>
      <c r="H105" s="38">
        <f t="shared" si="24"/>
        <v>0</v>
      </c>
      <c r="I105" s="38">
        <f t="shared" si="25"/>
        <v>0</v>
      </c>
      <c r="J105" s="38">
        <f t="shared" si="26"/>
        <v>0</v>
      </c>
      <c r="K105" s="38">
        <f t="shared" si="27"/>
        <v>0</v>
      </c>
      <c r="L105" s="38">
        <f t="shared" si="28"/>
        <v>0</v>
      </c>
      <c r="M105" s="38">
        <f t="shared" ca="1" si="29"/>
        <v>-0.57846358249915408</v>
      </c>
      <c r="N105" s="38">
        <f t="shared" ca="1" si="30"/>
        <v>0</v>
      </c>
      <c r="O105" s="95">
        <f t="shared" ca="1" si="31"/>
        <v>0</v>
      </c>
      <c r="P105" s="38">
        <f t="shared" ca="1" si="32"/>
        <v>0</v>
      </c>
      <c r="Q105" s="38">
        <f t="shared" ca="1" si="33"/>
        <v>0</v>
      </c>
      <c r="R105" s="28">
        <f t="shared" ca="1" si="34"/>
        <v>0.57846358249915408</v>
      </c>
    </row>
    <row r="106" spans="1:18">
      <c r="A106" s="89"/>
      <c r="B106" s="89"/>
      <c r="C106" s="89"/>
      <c r="D106" s="90">
        <f t="shared" si="20"/>
        <v>0</v>
      </c>
      <c r="E106" s="90">
        <f t="shared" si="21"/>
        <v>0</v>
      </c>
      <c r="F106" s="38">
        <f t="shared" si="22"/>
        <v>0</v>
      </c>
      <c r="G106" s="38">
        <f t="shared" si="23"/>
        <v>0</v>
      </c>
      <c r="H106" s="38">
        <f t="shared" si="24"/>
        <v>0</v>
      </c>
      <c r="I106" s="38">
        <f t="shared" si="25"/>
        <v>0</v>
      </c>
      <c r="J106" s="38">
        <f t="shared" si="26"/>
        <v>0</v>
      </c>
      <c r="K106" s="38">
        <f t="shared" si="27"/>
        <v>0</v>
      </c>
      <c r="L106" s="38">
        <f t="shared" si="28"/>
        <v>0</v>
      </c>
      <c r="M106" s="38">
        <f t="shared" ca="1" si="29"/>
        <v>-0.57846358249915408</v>
      </c>
      <c r="N106" s="38">
        <f t="shared" ca="1" si="30"/>
        <v>0</v>
      </c>
      <c r="O106" s="95">
        <f t="shared" ca="1" si="31"/>
        <v>0</v>
      </c>
      <c r="P106" s="38">
        <f t="shared" ca="1" si="32"/>
        <v>0</v>
      </c>
      <c r="Q106" s="38">
        <f t="shared" ca="1" si="33"/>
        <v>0</v>
      </c>
      <c r="R106" s="28">
        <f t="shared" ca="1" si="34"/>
        <v>0.57846358249915408</v>
      </c>
    </row>
    <row r="107" spans="1:18">
      <c r="A107" s="89"/>
      <c r="B107" s="89"/>
      <c r="C107" s="89"/>
      <c r="D107" s="90">
        <f t="shared" si="20"/>
        <v>0</v>
      </c>
      <c r="E107" s="90">
        <f t="shared" si="21"/>
        <v>0</v>
      </c>
      <c r="F107" s="38">
        <f t="shared" si="22"/>
        <v>0</v>
      </c>
      <c r="G107" s="38">
        <f t="shared" si="23"/>
        <v>0</v>
      </c>
      <c r="H107" s="38">
        <f t="shared" si="24"/>
        <v>0</v>
      </c>
      <c r="I107" s="38">
        <f t="shared" si="25"/>
        <v>0</v>
      </c>
      <c r="J107" s="38">
        <f t="shared" si="26"/>
        <v>0</v>
      </c>
      <c r="K107" s="38">
        <f t="shared" si="27"/>
        <v>0</v>
      </c>
      <c r="L107" s="38">
        <f t="shared" si="28"/>
        <v>0</v>
      </c>
      <c r="M107" s="38">
        <f t="shared" ca="1" si="29"/>
        <v>-0.57846358249915408</v>
      </c>
      <c r="N107" s="38">
        <f t="shared" ca="1" si="30"/>
        <v>0</v>
      </c>
      <c r="O107" s="95">
        <f t="shared" ca="1" si="31"/>
        <v>0</v>
      </c>
      <c r="P107" s="38">
        <f t="shared" ca="1" si="32"/>
        <v>0</v>
      </c>
      <c r="Q107" s="38">
        <f t="shared" ca="1" si="33"/>
        <v>0</v>
      </c>
      <c r="R107" s="28">
        <f t="shared" ca="1" si="34"/>
        <v>0.57846358249915408</v>
      </c>
    </row>
    <row r="108" spans="1:18">
      <c r="A108" s="89"/>
      <c r="B108" s="89"/>
      <c r="C108" s="89"/>
      <c r="D108" s="90">
        <f t="shared" si="20"/>
        <v>0</v>
      </c>
      <c r="E108" s="90">
        <f t="shared" si="21"/>
        <v>0</v>
      </c>
      <c r="F108" s="38">
        <f t="shared" si="22"/>
        <v>0</v>
      </c>
      <c r="G108" s="38">
        <f t="shared" si="23"/>
        <v>0</v>
      </c>
      <c r="H108" s="38">
        <f t="shared" si="24"/>
        <v>0</v>
      </c>
      <c r="I108" s="38">
        <f t="shared" si="25"/>
        <v>0</v>
      </c>
      <c r="J108" s="38">
        <f t="shared" si="26"/>
        <v>0</v>
      </c>
      <c r="K108" s="38">
        <f t="shared" si="27"/>
        <v>0</v>
      </c>
      <c r="L108" s="38">
        <f t="shared" si="28"/>
        <v>0</v>
      </c>
      <c r="M108" s="38">
        <f t="shared" ca="1" si="29"/>
        <v>-0.57846358249915408</v>
      </c>
      <c r="N108" s="38">
        <f t="shared" ca="1" si="30"/>
        <v>0</v>
      </c>
      <c r="O108" s="95">
        <f t="shared" ca="1" si="31"/>
        <v>0</v>
      </c>
      <c r="P108" s="38">
        <f t="shared" ca="1" si="32"/>
        <v>0</v>
      </c>
      <c r="Q108" s="38">
        <f t="shared" ca="1" si="33"/>
        <v>0</v>
      </c>
      <c r="R108" s="28">
        <f t="shared" ca="1" si="34"/>
        <v>0.57846358249915408</v>
      </c>
    </row>
    <row r="109" spans="1:18">
      <c r="A109" s="89"/>
      <c r="B109" s="89"/>
      <c r="C109" s="89"/>
      <c r="D109" s="90">
        <f t="shared" si="20"/>
        <v>0</v>
      </c>
      <c r="E109" s="90">
        <f t="shared" si="21"/>
        <v>0</v>
      </c>
      <c r="F109" s="38">
        <f t="shared" si="22"/>
        <v>0</v>
      </c>
      <c r="G109" s="38">
        <f t="shared" si="23"/>
        <v>0</v>
      </c>
      <c r="H109" s="38">
        <f t="shared" si="24"/>
        <v>0</v>
      </c>
      <c r="I109" s="38">
        <f t="shared" si="25"/>
        <v>0</v>
      </c>
      <c r="J109" s="38">
        <f t="shared" si="26"/>
        <v>0</v>
      </c>
      <c r="K109" s="38">
        <f t="shared" si="27"/>
        <v>0</v>
      </c>
      <c r="L109" s="38">
        <f t="shared" si="28"/>
        <v>0</v>
      </c>
      <c r="M109" s="38">
        <f t="shared" ca="1" si="29"/>
        <v>-0.57846358249915408</v>
      </c>
      <c r="N109" s="38">
        <f t="shared" ca="1" si="30"/>
        <v>0</v>
      </c>
      <c r="O109" s="95">
        <f t="shared" ca="1" si="31"/>
        <v>0</v>
      </c>
      <c r="P109" s="38">
        <f t="shared" ca="1" si="32"/>
        <v>0</v>
      </c>
      <c r="Q109" s="38">
        <f t="shared" ca="1" si="33"/>
        <v>0</v>
      </c>
      <c r="R109" s="28">
        <f t="shared" ca="1" si="34"/>
        <v>0.57846358249915408</v>
      </c>
    </row>
    <row r="110" spans="1:18">
      <c r="A110" s="89"/>
      <c r="B110" s="89"/>
      <c r="C110" s="89"/>
      <c r="D110" s="90">
        <f t="shared" si="20"/>
        <v>0</v>
      </c>
      <c r="E110" s="90">
        <f t="shared" si="21"/>
        <v>0</v>
      </c>
      <c r="F110" s="38">
        <f t="shared" si="22"/>
        <v>0</v>
      </c>
      <c r="G110" s="38">
        <f t="shared" si="23"/>
        <v>0</v>
      </c>
      <c r="H110" s="38">
        <f t="shared" si="24"/>
        <v>0</v>
      </c>
      <c r="I110" s="38">
        <f t="shared" si="25"/>
        <v>0</v>
      </c>
      <c r="J110" s="38">
        <f t="shared" si="26"/>
        <v>0</v>
      </c>
      <c r="K110" s="38">
        <f t="shared" si="27"/>
        <v>0</v>
      </c>
      <c r="L110" s="38">
        <f t="shared" si="28"/>
        <v>0</v>
      </c>
      <c r="M110" s="38">
        <f t="shared" ca="1" si="29"/>
        <v>-0.57846358249915408</v>
      </c>
      <c r="N110" s="38">
        <f t="shared" ca="1" si="30"/>
        <v>0</v>
      </c>
      <c r="O110" s="95">
        <f t="shared" ca="1" si="31"/>
        <v>0</v>
      </c>
      <c r="P110" s="38">
        <f t="shared" ca="1" si="32"/>
        <v>0</v>
      </c>
      <c r="Q110" s="38">
        <f t="shared" ca="1" si="33"/>
        <v>0</v>
      </c>
      <c r="R110" s="28">
        <f t="shared" ca="1" si="34"/>
        <v>0.57846358249915408</v>
      </c>
    </row>
    <row r="111" spans="1:18">
      <c r="A111" s="89"/>
      <c r="B111" s="89"/>
      <c r="C111" s="89"/>
      <c r="D111" s="90">
        <f t="shared" si="20"/>
        <v>0</v>
      </c>
      <c r="E111" s="90">
        <f t="shared" si="21"/>
        <v>0</v>
      </c>
      <c r="F111" s="38">
        <f t="shared" si="22"/>
        <v>0</v>
      </c>
      <c r="G111" s="38">
        <f t="shared" si="23"/>
        <v>0</v>
      </c>
      <c r="H111" s="38">
        <f t="shared" si="24"/>
        <v>0</v>
      </c>
      <c r="I111" s="38">
        <f t="shared" si="25"/>
        <v>0</v>
      </c>
      <c r="J111" s="38">
        <f t="shared" si="26"/>
        <v>0</v>
      </c>
      <c r="K111" s="38">
        <f t="shared" si="27"/>
        <v>0</v>
      </c>
      <c r="L111" s="38">
        <f t="shared" si="28"/>
        <v>0</v>
      </c>
      <c r="M111" s="38">
        <f t="shared" ca="1" si="29"/>
        <v>-0.57846358249915408</v>
      </c>
      <c r="N111" s="38">
        <f t="shared" ca="1" si="30"/>
        <v>0</v>
      </c>
      <c r="O111" s="95">
        <f t="shared" ca="1" si="31"/>
        <v>0</v>
      </c>
      <c r="P111" s="38">
        <f t="shared" ca="1" si="32"/>
        <v>0</v>
      </c>
      <c r="Q111" s="38">
        <f t="shared" ca="1" si="33"/>
        <v>0</v>
      </c>
      <c r="R111" s="28">
        <f t="shared" ca="1" si="34"/>
        <v>0.57846358249915408</v>
      </c>
    </row>
    <row r="112" spans="1:18">
      <c r="A112" s="89"/>
      <c r="B112" s="89"/>
      <c r="C112" s="89"/>
      <c r="D112" s="90">
        <f t="shared" si="20"/>
        <v>0</v>
      </c>
      <c r="E112" s="90">
        <f t="shared" si="21"/>
        <v>0</v>
      </c>
      <c r="F112" s="38">
        <f t="shared" si="22"/>
        <v>0</v>
      </c>
      <c r="G112" s="38">
        <f t="shared" si="23"/>
        <v>0</v>
      </c>
      <c r="H112" s="38">
        <f t="shared" si="24"/>
        <v>0</v>
      </c>
      <c r="I112" s="38">
        <f t="shared" si="25"/>
        <v>0</v>
      </c>
      <c r="J112" s="38">
        <f t="shared" si="26"/>
        <v>0</v>
      </c>
      <c r="K112" s="38">
        <f t="shared" si="27"/>
        <v>0</v>
      </c>
      <c r="L112" s="38">
        <f t="shared" si="28"/>
        <v>0</v>
      </c>
      <c r="M112" s="38">
        <f t="shared" ca="1" si="29"/>
        <v>-0.57846358249915408</v>
      </c>
      <c r="N112" s="38">
        <f t="shared" ca="1" si="30"/>
        <v>0</v>
      </c>
      <c r="O112" s="95">
        <f t="shared" ca="1" si="31"/>
        <v>0</v>
      </c>
      <c r="P112" s="38">
        <f t="shared" ca="1" si="32"/>
        <v>0</v>
      </c>
      <c r="Q112" s="38">
        <f t="shared" ca="1" si="33"/>
        <v>0</v>
      </c>
      <c r="R112" s="28">
        <f t="shared" ca="1" si="34"/>
        <v>0.57846358249915408</v>
      </c>
    </row>
    <row r="113" spans="1:18">
      <c r="A113" s="89"/>
      <c r="B113" s="89"/>
      <c r="C113" s="89"/>
      <c r="D113" s="90">
        <f t="shared" si="20"/>
        <v>0</v>
      </c>
      <c r="E113" s="90">
        <f t="shared" si="21"/>
        <v>0</v>
      </c>
      <c r="F113" s="38">
        <f t="shared" si="22"/>
        <v>0</v>
      </c>
      <c r="G113" s="38">
        <f t="shared" si="23"/>
        <v>0</v>
      </c>
      <c r="H113" s="38">
        <f t="shared" si="24"/>
        <v>0</v>
      </c>
      <c r="I113" s="38">
        <f t="shared" si="25"/>
        <v>0</v>
      </c>
      <c r="J113" s="38">
        <f t="shared" si="26"/>
        <v>0</v>
      </c>
      <c r="K113" s="38">
        <f t="shared" si="27"/>
        <v>0</v>
      </c>
      <c r="L113" s="38">
        <f t="shared" si="28"/>
        <v>0</v>
      </c>
      <c r="M113" s="38">
        <f t="shared" ca="1" si="29"/>
        <v>-0.57846358249915408</v>
      </c>
      <c r="N113" s="38">
        <f t="shared" ca="1" si="30"/>
        <v>0</v>
      </c>
      <c r="O113" s="95">
        <f t="shared" ca="1" si="31"/>
        <v>0</v>
      </c>
      <c r="P113" s="38">
        <f t="shared" ca="1" si="32"/>
        <v>0</v>
      </c>
      <c r="Q113" s="38">
        <f t="shared" ca="1" si="33"/>
        <v>0</v>
      </c>
      <c r="R113" s="28">
        <f t="shared" ca="1" si="34"/>
        <v>0.57846358249915408</v>
      </c>
    </row>
    <row r="114" spans="1:18">
      <c r="A114" s="89"/>
      <c r="B114" s="89"/>
      <c r="C114" s="89"/>
      <c r="D114" s="90">
        <f t="shared" si="20"/>
        <v>0</v>
      </c>
      <c r="E114" s="90">
        <f t="shared" si="21"/>
        <v>0</v>
      </c>
      <c r="F114" s="38">
        <f t="shared" si="22"/>
        <v>0</v>
      </c>
      <c r="G114" s="38">
        <f t="shared" si="23"/>
        <v>0</v>
      </c>
      <c r="H114" s="38">
        <f t="shared" si="24"/>
        <v>0</v>
      </c>
      <c r="I114" s="38">
        <f t="shared" si="25"/>
        <v>0</v>
      </c>
      <c r="J114" s="38">
        <f t="shared" si="26"/>
        <v>0</v>
      </c>
      <c r="K114" s="38">
        <f t="shared" si="27"/>
        <v>0</v>
      </c>
      <c r="L114" s="38">
        <f t="shared" si="28"/>
        <v>0</v>
      </c>
      <c r="M114" s="38">
        <f t="shared" ca="1" si="29"/>
        <v>-0.57846358249915408</v>
      </c>
      <c r="N114" s="38">
        <f t="shared" ca="1" si="30"/>
        <v>0</v>
      </c>
      <c r="O114" s="95">
        <f t="shared" ca="1" si="31"/>
        <v>0</v>
      </c>
      <c r="P114" s="38">
        <f t="shared" ca="1" si="32"/>
        <v>0</v>
      </c>
      <c r="Q114" s="38">
        <f t="shared" ca="1" si="33"/>
        <v>0</v>
      </c>
      <c r="R114" s="28">
        <f t="shared" ca="1" si="34"/>
        <v>0.57846358249915408</v>
      </c>
    </row>
    <row r="115" spans="1:18">
      <c r="A115" s="89"/>
      <c r="B115" s="89"/>
      <c r="C115" s="89"/>
      <c r="D115" s="90">
        <f t="shared" si="20"/>
        <v>0</v>
      </c>
      <c r="E115" s="90">
        <f t="shared" si="21"/>
        <v>0</v>
      </c>
      <c r="F115" s="38">
        <f t="shared" si="22"/>
        <v>0</v>
      </c>
      <c r="G115" s="38">
        <f t="shared" si="23"/>
        <v>0</v>
      </c>
      <c r="H115" s="38">
        <f t="shared" si="24"/>
        <v>0</v>
      </c>
      <c r="I115" s="38">
        <f t="shared" si="25"/>
        <v>0</v>
      </c>
      <c r="J115" s="38">
        <f t="shared" si="26"/>
        <v>0</v>
      </c>
      <c r="K115" s="38">
        <f t="shared" si="27"/>
        <v>0</v>
      </c>
      <c r="L115" s="38">
        <f t="shared" si="28"/>
        <v>0</v>
      </c>
      <c r="M115" s="38">
        <f t="shared" ca="1" si="29"/>
        <v>-0.57846358249915408</v>
      </c>
      <c r="N115" s="38">
        <f t="shared" ca="1" si="30"/>
        <v>0</v>
      </c>
      <c r="O115" s="95">
        <f t="shared" ca="1" si="31"/>
        <v>0</v>
      </c>
      <c r="P115" s="38">
        <f t="shared" ca="1" si="32"/>
        <v>0</v>
      </c>
      <c r="Q115" s="38">
        <f t="shared" ca="1" si="33"/>
        <v>0</v>
      </c>
      <c r="R115" s="28">
        <f t="shared" ca="1" si="34"/>
        <v>0.57846358249915408</v>
      </c>
    </row>
    <row r="116" spans="1:18">
      <c r="A116" s="89"/>
      <c r="B116" s="89"/>
      <c r="C116" s="89"/>
      <c r="D116" s="90">
        <f t="shared" si="20"/>
        <v>0</v>
      </c>
      <c r="E116" s="90">
        <f t="shared" si="21"/>
        <v>0</v>
      </c>
      <c r="F116" s="38">
        <f t="shared" si="22"/>
        <v>0</v>
      </c>
      <c r="G116" s="38">
        <f t="shared" si="23"/>
        <v>0</v>
      </c>
      <c r="H116" s="38">
        <f t="shared" si="24"/>
        <v>0</v>
      </c>
      <c r="I116" s="38">
        <f t="shared" si="25"/>
        <v>0</v>
      </c>
      <c r="J116" s="38">
        <f t="shared" si="26"/>
        <v>0</v>
      </c>
      <c r="K116" s="38">
        <f t="shared" si="27"/>
        <v>0</v>
      </c>
      <c r="L116" s="38">
        <f t="shared" si="28"/>
        <v>0</v>
      </c>
      <c r="M116" s="38">
        <f t="shared" ca="1" si="29"/>
        <v>-0.57846358249915408</v>
      </c>
      <c r="N116" s="38">
        <f t="shared" ca="1" si="30"/>
        <v>0</v>
      </c>
      <c r="O116" s="95">
        <f t="shared" ca="1" si="31"/>
        <v>0</v>
      </c>
      <c r="P116" s="38">
        <f t="shared" ca="1" si="32"/>
        <v>0</v>
      </c>
      <c r="Q116" s="38">
        <f t="shared" ca="1" si="33"/>
        <v>0</v>
      </c>
      <c r="R116" s="28">
        <f t="shared" ca="1" si="34"/>
        <v>0.57846358249915408</v>
      </c>
    </row>
    <row r="117" spans="1:18">
      <c r="A117" s="89"/>
      <c r="B117" s="89"/>
      <c r="C117" s="89"/>
      <c r="D117" s="90">
        <f t="shared" si="20"/>
        <v>0</v>
      </c>
      <c r="E117" s="90">
        <f t="shared" si="21"/>
        <v>0</v>
      </c>
      <c r="F117" s="38">
        <f t="shared" si="22"/>
        <v>0</v>
      </c>
      <c r="G117" s="38">
        <f t="shared" si="23"/>
        <v>0</v>
      </c>
      <c r="H117" s="38">
        <f t="shared" si="24"/>
        <v>0</v>
      </c>
      <c r="I117" s="38">
        <f t="shared" si="25"/>
        <v>0</v>
      </c>
      <c r="J117" s="38">
        <f t="shared" si="26"/>
        <v>0</v>
      </c>
      <c r="K117" s="38">
        <f t="shared" si="27"/>
        <v>0</v>
      </c>
      <c r="L117" s="38">
        <f t="shared" si="28"/>
        <v>0</v>
      </c>
      <c r="M117" s="38">
        <f t="shared" ca="1" si="29"/>
        <v>-0.57846358249915408</v>
      </c>
      <c r="N117" s="38">
        <f t="shared" ca="1" si="30"/>
        <v>0</v>
      </c>
      <c r="O117" s="95">
        <f t="shared" ca="1" si="31"/>
        <v>0</v>
      </c>
      <c r="P117" s="38">
        <f t="shared" ca="1" si="32"/>
        <v>0</v>
      </c>
      <c r="Q117" s="38">
        <f t="shared" ca="1" si="33"/>
        <v>0</v>
      </c>
      <c r="R117" s="28">
        <f t="shared" ca="1" si="34"/>
        <v>0.57846358249915408</v>
      </c>
    </row>
    <row r="118" spans="1:18">
      <c r="A118" s="89"/>
      <c r="B118" s="89"/>
      <c r="C118" s="89"/>
      <c r="D118" s="90">
        <f t="shared" si="20"/>
        <v>0</v>
      </c>
      <c r="E118" s="90">
        <f t="shared" si="21"/>
        <v>0</v>
      </c>
      <c r="F118" s="38">
        <f t="shared" si="22"/>
        <v>0</v>
      </c>
      <c r="G118" s="38">
        <f t="shared" si="23"/>
        <v>0</v>
      </c>
      <c r="H118" s="38">
        <f t="shared" si="24"/>
        <v>0</v>
      </c>
      <c r="I118" s="38">
        <f t="shared" si="25"/>
        <v>0</v>
      </c>
      <c r="J118" s="38">
        <f t="shared" si="26"/>
        <v>0</v>
      </c>
      <c r="K118" s="38">
        <f t="shared" si="27"/>
        <v>0</v>
      </c>
      <c r="L118" s="38">
        <f t="shared" si="28"/>
        <v>0</v>
      </c>
      <c r="M118" s="38">
        <f t="shared" ca="1" si="29"/>
        <v>-0.57846358249915408</v>
      </c>
      <c r="N118" s="38">
        <f t="shared" ca="1" si="30"/>
        <v>0</v>
      </c>
      <c r="O118" s="95">
        <f t="shared" ca="1" si="31"/>
        <v>0</v>
      </c>
      <c r="P118" s="38">
        <f t="shared" ca="1" si="32"/>
        <v>0</v>
      </c>
      <c r="Q118" s="38">
        <f t="shared" ca="1" si="33"/>
        <v>0</v>
      </c>
      <c r="R118" s="28">
        <f t="shared" ca="1" si="34"/>
        <v>0.57846358249915408</v>
      </c>
    </row>
    <row r="119" spans="1:18">
      <c r="A119" s="89"/>
      <c r="B119" s="89"/>
      <c r="C119" s="89"/>
      <c r="D119" s="90">
        <f t="shared" si="20"/>
        <v>0</v>
      </c>
      <c r="E119" s="90">
        <f t="shared" si="21"/>
        <v>0</v>
      </c>
      <c r="F119" s="38">
        <f t="shared" si="22"/>
        <v>0</v>
      </c>
      <c r="G119" s="38">
        <f t="shared" si="23"/>
        <v>0</v>
      </c>
      <c r="H119" s="38">
        <f t="shared" si="24"/>
        <v>0</v>
      </c>
      <c r="I119" s="38">
        <f t="shared" si="25"/>
        <v>0</v>
      </c>
      <c r="J119" s="38">
        <f t="shared" si="26"/>
        <v>0</v>
      </c>
      <c r="K119" s="38">
        <f t="shared" si="27"/>
        <v>0</v>
      </c>
      <c r="L119" s="38">
        <f t="shared" si="28"/>
        <v>0</v>
      </c>
      <c r="M119" s="38">
        <f t="shared" ca="1" si="29"/>
        <v>-0.57846358249915408</v>
      </c>
      <c r="N119" s="38">
        <f t="shared" ca="1" si="30"/>
        <v>0</v>
      </c>
      <c r="O119" s="95">
        <f t="shared" ca="1" si="31"/>
        <v>0</v>
      </c>
      <c r="P119" s="38">
        <f t="shared" ca="1" si="32"/>
        <v>0</v>
      </c>
      <c r="Q119" s="38">
        <f t="shared" ca="1" si="33"/>
        <v>0</v>
      </c>
      <c r="R119" s="28">
        <f t="shared" ca="1" si="34"/>
        <v>0.57846358249915408</v>
      </c>
    </row>
    <row r="120" spans="1:18">
      <c r="A120" s="89"/>
      <c r="B120" s="89"/>
      <c r="C120" s="89"/>
      <c r="D120" s="90">
        <f t="shared" si="20"/>
        <v>0</v>
      </c>
      <c r="E120" s="90">
        <f t="shared" si="21"/>
        <v>0</v>
      </c>
      <c r="F120" s="38">
        <f t="shared" si="22"/>
        <v>0</v>
      </c>
      <c r="G120" s="38">
        <f t="shared" si="23"/>
        <v>0</v>
      </c>
      <c r="H120" s="38">
        <f t="shared" si="24"/>
        <v>0</v>
      </c>
      <c r="I120" s="38">
        <f t="shared" si="25"/>
        <v>0</v>
      </c>
      <c r="J120" s="38">
        <f t="shared" si="26"/>
        <v>0</v>
      </c>
      <c r="K120" s="38">
        <f t="shared" si="27"/>
        <v>0</v>
      </c>
      <c r="L120" s="38">
        <f t="shared" si="28"/>
        <v>0</v>
      </c>
      <c r="M120" s="38">
        <f t="shared" ca="1" si="29"/>
        <v>-0.57846358249915408</v>
      </c>
      <c r="N120" s="38">
        <f t="shared" ca="1" si="30"/>
        <v>0</v>
      </c>
      <c r="O120" s="95">
        <f t="shared" ca="1" si="31"/>
        <v>0</v>
      </c>
      <c r="P120" s="38">
        <f t="shared" ca="1" si="32"/>
        <v>0</v>
      </c>
      <c r="Q120" s="38">
        <f t="shared" ca="1" si="33"/>
        <v>0</v>
      </c>
      <c r="R120" s="28">
        <f t="shared" ca="1" si="34"/>
        <v>0.57846358249915408</v>
      </c>
    </row>
    <row r="121" spans="1:18">
      <c r="A121" s="89"/>
      <c r="B121" s="89"/>
      <c r="C121" s="89"/>
      <c r="D121" s="90">
        <f t="shared" si="20"/>
        <v>0</v>
      </c>
      <c r="E121" s="90">
        <f t="shared" si="21"/>
        <v>0</v>
      </c>
      <c r="F121" s="38">
        <f t="shared" si="22"/>
        <v>0</v>
      </c>
      <c r="G121" s="38">
        <f t="shared" si="23"/>
        <v>0</v>
      </c>
      <c r="H121" s="38">
        <f t="shared" si="24"/>
        <v>0</v>
      </c>
      <c r="I121" s="38">
        <f t="shared" si="25"/>
        <v>0</v>
      </c>
      <c r="J121" s="38">
        <f t="shared" si="26"/>
        <v>0</v>
      </c>
      <c r="K121" s="38">
        <f t="shared" si="27"/>
        <v>0</v>
      </c>
      <c r="L121" s="38">
        <f t="shared" si="28"/>
        <v>0</v>
      </c>
      <c r="M121" s="38">
        <f t="shared" ca="1" si="29"/>
        <v>-0.57846358249915408</v>
      </c>
      <c r="N121" s="38">
        <f t="shared" ca="1" si="30"/>
        <v>0</v>
      </c>
      <c r="O121" s="95">
        <f t="shared" ca="1" si="31"/>
        <v>0</v>
      </c>
      <c r="P121" s="38">
        <f t="shared" ca="1" si="32"/>
        <v>0</v>
      </c>
      <c r="Q121" s="38">
        <f t="shared" ca="1" si="33"/>
        <v>0</v>
      </c>
      <c r="R121" s="28">
        <f t="shared" ca="1" si="34"/>
        <v>0.57846358249915408</v>
      </c>
    </row>
    <row r="122" spans="1:18">
      <c r="A122" s="89"/>
      <c r="B122" s="89"/>
      <c r="C122" s="89"/>
      <c r="D122" s="90">
        <f t="shared" si="20"/>
        <v>0</v>
      </c>
      <c r="E122" s="90">
        <f t="shared" si="21"/>
        <v>0</v>
      </c>
      <c r="F122" s="38">
        <f t="shared" si="22"/>
        <v>0</v>
      </c>
      <c r="G122" s="38">
        <f t="shared" si="23"/>
        <v>0</v>
      </c>
      <c r="H122" s="38">
        <f t="shared" si="24"/>
        <v>0</v>
      </c>
      <c r="I122" s="38">
        <f t="shared" si="25"/>
        <v>0</v>
      </c>
      <c r="J122" s="38">
        <f t="shared" si="26"/>
        <v>0</v>
      </c>
      <c r="K122" s="38">
        <f t="shared" si="27"/>
        <v>0</v>
      </c>
      <c r="L122" s="38">
        <f t="shared" si="28"/>
        <v>0</v>
      </c>
      <c r="M122" s="38">
        <f t="shared" ca="1" si="29"/>
        <v>-0.57846358249915408</v>
      </c>
      <c r="N122" s="38">
        <f t="shared" ca="1" si="30"/>
        <v>0</v>
      </c>
      <c r="O122" s="95">
        <f t="shared" ca="1" si="31"/>
        <v>0</v>
      </c>
      <c r="P122" s="38">
        <f t="shared" ca="1" si="32"/>
        <v>0</v>
      </c>
      <c r="Q122" s="38">
        <f t="shared" ca="1" si="33"/>
        <v>0</v>
      </c>
      <c r="R122" s="28">
        <f t="shared" ca="1" si="34"/>
        <v>0.57846358249915408</v>
      </c>
    </row>
    <row r="123" spans="1:18">
      <c r="A123" s="89"/>
      <c r="B123" s="89"/>
      <c r="C123" s="89"/>
      <c r="D123" s="90">
        <f t="shared" si="20"/>
        <v>0</v>
      </c>
      <c r="E123" s="90">
        <f t="shared" si="21"/>
        <v>0</v>
      </c>
      <c r="F123" s="38">
        <f t="shared" si="22"/>
        <v>0</v>
      </c>
      <c r="G123" s="38">
        <f t="shared" si="23"/>
        <v>0</v>
      </c>
      <c r="H123" s="38">
        <f t="shared" si="24"/>
        <v>0</v>
      </c>
      <c r="I123" s="38">
        <f t="shared" si="25"/>
        <v>0</v>
      </c>
      <c r="J123" s="38">
        <f t="shared" si="26"/>
        <v>0</v>
      </c>
      <c r="K123" s="38">
        <f t="shared" si="27"/>
        <v>0</v>
      </c>
      <c r="L123" s="38">
        <f t="shared" si="28"/>
        <v>0</v>
      </c>
      <c r="M123" s="38">
        <f t="shared" ca="1" si="29"/>
        <v>-0.57846358249915408</v>
      </c>
      <c r="N123" s="38">
        <f t="shared" ca="1" si="30"/>
        <v>0</v>
      </c>
      <c r="O123" s="95">
        <f t="shared" ca="1" si="31"/>
        <v>0</v>
      </c>
      <c r="P123" s="38">
        <f t="shared" ca="1" si="32"/>
        <v>0</v>
      </c>
      <c r="Q123" s="38">
        <f t="shared" ca="1" si="33"/>
        <v>0</v>
      </c>
      <c r="R123" s="28">
        <f t="shared" ca="1" si="34"/>
        <v>0.57846358249915408</v>
      </c>
    </row>
    <row r="124" spans="1:18">
      <c r="A124" s="89"/>
      <c r="B124" s="89"/>
      <c r="C124" s="89"/>
      <c r="D124" s="90">
        <f t="shared" si="20"/>
        <v>0</v>
      </c>
      <c r="E124" s="90">
        <f t="shared" si="21"/>
        <v>0</v>
      </c>
      <c r="F124" s="38">
        <f t="shared" si="22"/>
        <v>0</v>
      </c>
      <c r="G124" s="38">
        <f t="shared" si="23"/>
        <v>0</v>
      </c>
      <c r="H124" s="38">
        <f t="shared" si="24"/>
        <v>0</v>
      </c>
      <c r="I124" s="38">
        <f t="shared" si="25"/>
        <v>0</v>
      </c>
      <c r="J124" s="38">
        <f t="shared" si="26"/>
        <v>0</v>
      </c>
      <c r="K124" s="38">
        <f t="shared" si="27"/>
        <v>0</v>
      </c>
      <c r="L124" s="38">
        <f t="shared" si="28"/>
        <v>0</v>
      </c>
      <c r="M124" s="38">
        <f t="shared" ca="1" si="29"/>
        <v>-0.57846358249915408</v>
      </c>
      <c r="N124" s="38">
        <f t="shared" ca="1" si="30"/>
        <v>0</v>
      </c>
      <c r="O124" s="95">
        <f t="shared" ca="1" si="31"/>
        <v>0</v>
      </c>
      <c r="P124" s="38">
        <f t="shared" ca="1" si="32"/>
        <v>0</v>
      </c>
      <c r="Q124" s="38">
        <f t="shared" ca="1" si="33"/>
        <v>0</v>
      </c>
      <c r="R124" s="28">
        <f t="shared" ca="1" si="34"/>
        <v>0.57846358249915408</v>
      </c>
    </row>
    <row r="125" spans="1:18">
      <c r="A125" s="89"/>
      <c r="B125" s="89"/>
      <c r="C125" s="89"/>
      <c r="D125" s="90">
        <f t="shared" si="20"/>
        <v>0</v>
      </c>
      <c r="E125" s="90">
        <f t="shared" si="21"/>
        <v>0</v>
      </c>
      <c r="F125" s="38">
        <f t="shared" si="22"/>
        <v>0</v>
      </c>
      <c r="G125" s="38">
        <f t="shared" si="23"/>
        <v>0</v>
      </c>
      <c r="H125" s="38">
        <f t="shared" si="24"/>
        <v>0</v>
      </c>
      <c r="I125" s="38">
        <f t="shared" si="25"/>
        <v>0</v>
      </c>
      <c r="J125" s="38">
        <f t="shared" si="26"/>
        <v>0</v>
      </c>
      <c r="K125" s="38">
        <f t="shared" si="27"/>
        <v>0</v>
      </c>
      <c r="L125" s="38">
        <f t="shared" si="28"/>
        <v>0</v>
      </c>
      <c r="M125" s="38">
        <f t="shared" ca="1" si="29"/>
        <v>-0.57846358249915408</v>
      </c>
      <c r="N125" s="38">
        <f t="shared" ca="1" si="30"/>
        <v>0</v>
      </c>
      <c r="O125" s="95">
        <f t="shared" ca="1" si="31"/>
        <v>0</v>
      </c>
      <c r="P125" s="38">
        <f t="shared" ca="1" si="32"/>
        <v>0</v>
      </c>
      <c r="Q125" s="38">
        <f t="shared" ca="1" si="33"/>
        <v>0</v>
      </c>
      <c r="R125" s="28">
        <f t="shared" ca="1" si="34"/>
        <v>0.57846358249915408</v>
      </c>
    </row>
    <row r="126" spans="1:18">
      <c r="A126" s="89"/>
      <c r="B126" s="89"/>
      <c r="C126" s="89"/>
      <c r="D126" s="90">
        <f t="shared" si="20"/>
        <v>0</v>
      </c>
      <c r="E126" s="90">
        <f t="shared" si="21"/>
        <v>0</v>
      </c>
      <c r="F126" s="38">
        <f t="shared" si="22"/>
        <v>0</v>
      </c>
      <c r="G126" s="38">
        <f t="shared" si="23"/>
        <v>0</v>
      </c>
      <c r="H126" s="38">
        <f t="shared" si="24"/>
        <v>0</v>
      </c>
      <c r="I126" s="38">
        <f t="shared" si="25"/>
        <v>0</v>
      </c>
      <c r="J126" s="38">
        <f t="shared" si="26"/>
        <v>0</v>
      </c>
      <c r="K126" s="38">
        <f t="shared" si="27"/>
        <v>0</v>
      </c>
      <c r="L126" s="38">
        <f t="shared" si="28"/>
        <v>0</v>
      </c>
      <c r="M126" s="38">
        <f t="shared" ca="1" si="29"/>
        <v>-0.57846358249915408</v>
      </c>
      <c r="N126" s="38">
        <f t="shared" ca="1" si="30"/>
        <v>0</v>
      </c>
      <c r="O126" s="95">
        <f t="shared" ca="1" si="31"/>
        <v>0</v>
      </c>
      <c r="P126" s="38">
        <f t="shared" ca="1" si="32"/>
        <v>0</v>
      </c>
      <c r="Q126" s="38">
        <f t="shared" ca="1" si="33"/>
        <v>0</v>
      </c>
      <c r="R126" s="28">
        <f t="shared" ca="1" si="34"/>
        <v>0.57846358249915408</v>
      </c>
    </row>
    <row r="127" spans="1:18">
      <c r="A127" s="89"/>
      <c r="B127" s="89"/>
      <c r="C127" s="89"/>
      <c r="D127" s="90">
        <f t="shared" si="20"/>
        <v>0</v>
      </c>
      <c r="E127" s="90">
        <f t="shared" si="21"/>
        <v>0</v>
      </c>
      <c r="F127" s="38">
        <f t="shared" si="22"/>
        <v>0</v>
      </c>
      <c r="G127" s="38">
        <f t="shared" si="23"/>
        <v>0</v>
      </c>
      <c r="H127" s="38">
        <f t="shared" si="24"/>
        <v>0</v>
      </c>
      <c r="I127" s="38">
        <f t="shared" si="25"/>
        <v>0</v>
      </c>
      <c r="J127" s="38">
        <f t="shared" si="26"/>
        <v>0</v>
      </c>
      <c r="K127" s="38">
        <f t="shared" si="27"/>
        <v>0</v>
      </c>
      <c r="L127" s="38">
        <f t="shared" si="28"/>
        <v>0</v>
      </c>
      <c r="M127" s="38">
        <f t="shared" ca="1" si="29"/>
        <v>-0.57846358249915408</v>
      </c>
      <c r="N127" s="38">
        <f t="shared" ca="1" si="30"/>
        <v>0</v>
      </c>
      <c r="O127" s="95">
        <f t="shared" ca="1" si="31"/>
        <v>0</v>
      </c>
      <c r="P127" s="38">
        <f t="shared" ca="1" si="32"/>
        <v>0</v>
      </c>
      <c r="Q127" s="38">
        <f t="shared" ca="1" si="33"/>
        <v>0</v>
      </c>
      <c r="R127" s="28">
        <f t="shared" ca="1" si="34"/>
        <v>0.57846358249915408</v>
      </c>
    </row>
    <row r="128" spans="1:18">
      <c r="A128" s="89"/>
      <c r="B128" s="89"/>
      <c r="C128" s="89"/>
      <c r="D128" s="90">
        <f t="shared" si="20"/>
        <v>0</v>
      </c>
      <c r="E128" s="90">
        <f t="shared" si="21"/>
        <v>0</v>
      </c>
      <c r="F128" s="38">
        <f t="shared" si="22"/>
        <v>0</v>
      </c>
      <c r="G128" s="38">
        <f t="shared" si="23"/>
        <v>0</v>
      </c>
      <c r="H128" s="38">
        <f t="shared" si="24"/>
        <v>0</v>
      </c>
      <c r="I128" s="38">
        <f t="shared" si="25"/>
        <v>0</v>
      </c>
      <c r="J128" s="38">
        <f t="shared" si="26"/>
        <v>0</v>
      </c>
      <c r="K128" s="38">
        <f t="shared" si="27"/>
        <v>0</v>
      </c>
      <c r="L128" s="38">
        <f t="shared" si="28"/>
        <v>0</v>
      </c>
      <c r="M128" s="38">
        <f t="shared" ca="1" si="29"/>
        <v>-0.57846358249915408</v>
      </c>
      <c r="N128" s="38">
        <f t="shared" ca="1" si="30"/>
        <v>0</v>
      </c>
      <c r="O128" s="95">
        <f t="shared" ca="1" si="31"/>
        <v>0</v>
      </c>
      <c r="P128" s="38">
        <f t="shared" ca="1" si="32"/>
        <v>0</v>
      </c>
      <c r="Q128" s="38">
        <f t="shared" ca="1" si="33"/>
        <v>0</v>
      </c>
      <c r="R128" s="28">
        <f t="shared" ca="1" si="34"/>
        <v>0.57846358249915408</v>
      </c>
    </row>
    <row r="129" spans="1:18">
      <c r="A129" s="89"/>
      <c r="B129" s="89"/>
      <c r="C129" s="89"/>
      <c r="D129" s="90">
        <f t="shared" si="20"/>
        <v>0</v>
      </c>
      <c r="E129" s="90">
        <f t="shared" si="21"/>
        <v>0</v>
      </c>
      <c r="F129" s="38">
        <f t="shared" si="22"/>
        <v>0</v>
      </c>
      <c r="G129" s="38">
        <f t="shared" si="23"/>
        <v>0</v>
      </c>
      <c r="H129" s="38">
        <f t="shared" si="24"/>
        <v>0</v>
      </c>
      <c r="I129" s="38">
        <f t="shared" si="25"/>
        <v>0</v>
      </c>
      <c r="J129" s="38">
        <f t="shared" si="26"/>
        <v>0</v>
      </c>
      <c r="K129" s="38">
        <f t="shared" si="27"/>
        <v>0</v>
      </c>
      <c r="L129" s="38">
        <f t="shared" si="28"/>
        <v>0</v>
      </c>
      <c r="M129" s="38">
        <f t="shared" ca="1" si="29"/>
        <v>-0.57846358249915408</v>
      </c>
      <c r="N129" s="38">
        <f t="shared" ca="1" si="30"/>
        <v>0</v>
      </c>
      <c r="O129" s="95">
        <f t="shared" ca="1" si="31"/>
        <v>0</v>
      </c>
      <c r="P129" s="38">
        <f t="shared" ca="1" si="32"/>
        <v>0</v>
      </c>
      <c r="Q129" s="38">
        <f t="shared" ca="1" si="33"/>
        <v>0</v>
      </c>
      <c r="R129" s="28">
        <f t="shared" ca="1" si="34"/>
        <v>0.57846358249915408</v>
      </c>
    </row>
    <row r="130" spans="1:18">
      <c r="A130" s="89"/>
      <c r="B130" s="89"/>
      <c r="C130" s="89"/>
      <c r="D130" s="90">
        <f t="shared" si="20"/>
        <v>0</v>
      </c>
      <c r="E130" s="90">
        <f t="shared" si="21"/>
        <v>0</v>
      </c>
      <c r="F130" s="38">
        <f t="shared" si="22"/>
        <v>0</v>
      </c>
      <c r="G130" s="38">
        <f t="shared" si="23"/>
        <v>0</v>
      </c>
      <c r="H130" s="38">
        <f t="shared" si="24"/>
        <v>0</v>
      </c>
      <c r="I130" s="38">
        <f t="shared" si="25"/>
        <v>0</v>
      </c>
      <c r="J130" s="38">
        <f t="shared" si="26"/>
        <v>0</v>
      </c>
      <c r="K130" s="38">
        <f t="shared" si="27"/>
        <v>0</v>
      </c>
      <c r="L130" s="38">
        <f t="shared" si="28"/>
        <v>0</v>
      </c>
      <c r="M130" s="38">
        <f t="shared" ca="1" si="29"/>
        <v>-0.57846358249915408</v>
      </c>
      <c r="N130" s="38">
        <f t="shared" ca="1" si="30"/>
        <v>0</v>
      </c>
      <c r="O130" s="95">
        <f t="shared" ca="1" si="31"/>
        <v>0</v>
      </c>
      <c r="P130" s="38">
        <f t="shared" ca="1" si="32"/>
        <v>0</v>
      </c>
      <c r="Q130" s="38">
        <f t="shared" ca="1" si="33"/>
        <v>0</v>
      </c>
      <c r="R130" s="28">
        <f t="shared" ca="1" si="34"/>
        <v>0.57846358249915408</v>
      </c>
    </row>
    <row r="131" spans="1:18">
      <c r="A131" s="89"/>
      <c r="B131" s="89"/>
      <c r="C131" s="89"/>
      <c r="D131" s="90">
        <f t="shared" si="20"/>
        <v>0</v>
      </c>
      <c r="E131" s="90">
        <f t="shared" si="21"/>
        <v>0</v>
      </c>
      <c r="F131" s="38">
        <f t="shared" si="22"/>
        <v>0</v>
      </c>
      <c r="G131" s="38">
        <f t="shared" si="23"/>
        <v>0</v>
      </c>
      <c r="H131" s="38">
        <f t="shared" si="24"/>
        <v>0</v>
      </c>
      <c r="I131" s="38">
        <f t="shared" si="25"/>
        <v>0</v>
      </c>
      <c r="J131" s="38">
        <f t="shared" si="26"/>
        <v>0</v>
      </c>
      <c r="K131" s="38">
        <f t="shared" si="27"/>
        <v>0</v>
      </c>
      <c r="L131" s="38">
        <f t="shared" si="28"/>
        <v>0</v>
      </c>
      <c r="M131" s="38">
        <f t="shared" ca="1" si="29"/>
        <v>-0.57846358249915408</v>
      </c>
      <c r="N131" s="38">
        <f t="shared" ca="1" si="30"/>
        <v>0</v>
      </c>
      <c r="O131" s="95">
        <f t="shared" ca="1" si="31"/>
        <v>0</v>
      </c>
      <c r="P131" s="38">
        <f t="shared" ca="1" si="32"/>
        <v>0</v>
      </c>
      <c r="Q131" s="38">
        <f t="shared" ca="1" si="33"/>
        <v>0</v>
      </c>
      <c r="R131" s="28">
        <f t="shared" ca="1" si="34"/>
        <v>0.57846358249915408</v>
      </c>
    </row>
    <row r="132" spans="1:18">
      <c r="A132" s="89"/>
      <c r="B132" s="89"/>
      <c r="C132" s="89"/>
      <c r="D132" s="90">
        <f t="shared" si="20"/>
        <v>0</v>
      </c>
      <c r="E132" s="90">
        <f t="shared" si="21"/>
        <v>0</v>
      </c>
      <c r="F132" s="38">
        <f t="shared" si="22"/>
        <v>0</v>
      </c>
      <c r="G132" s="38">
        <f t="shared" si="23"/>
        <v>0</v>
      </c>
      <c r="H132" s="38">
        <f t="shared" si="24"/>
        <v>0</v>
      </c>
      <c r="I132" s="38">
        <f t="shared" si="25"/>
        <v>0</v>
      </c>
      <c r="J132" s="38">
        <f t="shared" si="26"/>
        <v>0</v>
      </c>
      <c r="K132" s="38">
        <f t="shared" si="27"/>
        <v>0</v>
      </c>
      <c r="L132" s="38">
        <f t="shared" si="28"/>
        <v>0</v>
      </c>
      <c r="M132" s="38">
        <f t="shared" ca="1" si="29"/>
        <v>-0.57846358249915408</v>
      </c>
      <c r="N132" s="38">
        <f t="shared" ca="1" si="30"/>
        <v>0</v>
      </c>
      <c r="O132" s="95">
        <f t="shared" ca="1" si="31"/>
        <v>0</v>
      </c>
      <c r="P132" s="38">
        <f t="shared" ca="1" si="32"/>
        <v>0</v>
      </c>
      <c r="Q132" s="38">
        <f t="shared" ca="1" si="33"/>
        <v>0</v>
      </c>
      <c r="R132" s="28">
        <f t="shared" ca="1" si="34"/>
        <v>0.57846358249915408</v>
      </c>
    </row>
    <row r="133" spans="1:18">
      <c r="A133" s="89"/>
      <c r="B133" s="89"/>
      <c r="C133" s="89"/>
      <c r="D133" s="90">
        <f t="shared" si="20"/>
        <v>0</v>
      </c>
      <c r="E133" s="90">
        <f t="shared" si="21"/>
        <v>0</v>
      </c>
      <c r="F133" s="38">
        <f t="shared" si="22"/>
        <v>0</v>
      </c>
      <c r="G133" s="38">
        <f t="shared" si="23"/>
        <v>0</v>
      </c>
      <c r="H133" s="38">
        <f t="shared" si="24"/>
        <v>0</v>
      </c>
      <c r="I133" s="38">
        <f t="shared" si="25"/>
        <v>0</v>
      </c>
      <c r="J133" s="38">
        <f t="shared" si="26"/>
        <v>0</v>
      </c>
      <c r="K133" s="38">
        <f t="shared" si="27"/>
        <v>0</v>
      </c>
      <c r="L133" s="38">
        <f t="shared" si="28"/>
        <v>0</v>
      </c>
      <c r="M133" s="38">
        <f t="shared" ca="1" si="29"/>
        <v>-0.57846358249915408</v>
      </c>
      <c r="N133" s="38">
        <f t="shared" ca="1" si="30"/>
        <v>0</v>
      </c>
      <c r="O133" s="95">
        <f t="shared" ca="1" si="31"/>
        <v>0</v>
      </c>
      <c r="P133" s="38">
        <f t="shared" ca="1" si="32"/>
        <v>0</v>
      </c>
      <c r="Q133" s="38">
        <f t="shared" ca="1" si="33"/>
        <v>0</v>
      </c>
      <c r="R133" s="28">
        <f t="shared" ca="1" si="34"/>
        <v>0.57846358249915408</v>
      </c>
    </row>
    <row r="134" spans="1:18">
      <c r="A134" s="89"/>
      <c r="B134" s="89"/>
      <c r="C134" s="89"/>
      <c r="D134" s="90">
        <f t="shared" si="20"/>
        <v>0</v>
      </c>
      <c r="E134" s="90">
        <f t="shared" si="21"/>
        <v>0</v>
      </c>
      <c r="F134" s="38">
        <f t="shared" si="22"/>
        <v>0</v>
      </c>
      <c r="G134" s="38">
        <f t="shared" si="23"/>
        <v>0</v>
      </c>
      <c r="H134" s="38">
        <f t="shared" si="24"/>
        <v>0</v>
      </c>
      <c r="I134" s="38">
        <f t="shared" si="25"/>
        <v>0</v>
      </c>
      <c r="J134" s="38">
        <f t="shared" si="26"/>
        <v>0</v>
      </c>
      <c r="K134" s="38">
        <f t="shared" si="27"/>
        <v>0</v>
      </c>
      <c r="L134" s="38">
        <f t="shared" si="28"/>
        <v>0</v>
      </c>
      <c r="M134" s="38">
        <f t="shared" ca="1" si="29"/>
        <v>-0.57846358249915408</v>
      </c>
      <c r="N134" s="38">
        <f t="shared" ca="1" si="30"/>
        <v>0</v>
      </c>
      <c r="O134" s="95">
        <f t="shared" ca="1" si="31"/>
        <v>0</v>
      </c>
      <c r="P134" s="38">
        <f t="shared" ca="1" si="32"/>
        <v>0</v>
      </c>
      <c r="Q134" s="38">
        <f t="shared" ca="1" si="33"/>
        <v>0</v>
      </c>
      <c r="R134" s="28">
        <f t="shared" ca="1" si="34"/>
        <v>0.57846358249915408</v>
      </c>
    </row>
    <row r="135" spans="1:18">
      <c r="A135" s="89"/>
      <c r="B135" s="89"/>
      <c r="C135" s="89"/>
      <c r="D135" s="90">
        <f t="shared" si="20"/>
        <v>0</v>
      </c>
      <c r="E135" s="90">
        <f t="shared" si="21"/>
        <v>0</v>
      </c>
      <c r="F135" s="38">
        <f t="shared" si="22"/>
        <v>0</v>
      </c>
      <c r="G135" s="38">
        <f t="shared" si="23"/>
        <v>0</v>
      </c>
      <c r="H135" s="38">
        <f t="shared" si="24"/>
        <v>0</v>
      </c>
      <c r="I135" s="38">
        <f t="shared" si="25"/>
        <v>0</v>
      </c>
      <c r="J135" s="38">
        <f t="shared" si="26"/>
        <v>0</v>
      </c>
      <c r="K135" s="38">
        <f t="shared" si="27"/>
        <v>0</v>
      </c>
      <c r="L135" s="38">
        <f t="shared" si="28"/>
        <v>0</v>
      </c>
      <c r="M135" s="38">
        <f t="shared" ca="1" si="29"/>
        <v>-0.57846358249915408</v>
      </c>
      <c r="N135" s="38">
        <f t="shared" ca="1" si="30"/>
        <v>0</v>
      </c>
      <c r="O135" s="95">
        <f t="shared" ca="1" si="31"/>
        <v>0</v>
      </c>
      <c r="P135" s="38">
        <f t="shared" ca="1" si="32"/>
        <v>0</v>
      </c>
      <c r="Q135" s="38">
        <f t="shared" ca="1" si="33"/>
        <v>0</v>
      </c>
      <c r="R135" s="28">
        <f t="shared" ca="1" si="34"/>
        <v>0.57846358249915408</v>
      </c>
    </row>
    <row r="136" spans="1:18">
      <c r="A136" s="89"/>
      <c r="B136" s="89"/>
      <c r="C136" s="89"/>
      <c r="D136" s="90">
        <f t="shared" si="20"/>
        <v>0</v>
      </c>
      <c r="E136" s="90">
        <f t="shared" si="21"/>
        <v>0</v>
      </c>
      <c r="F136" s="38">
        <f t="shared" si="22"/>
        <v>0</v>
      </c>
      <c r="G136" s="38">
        <f t="shared" si="23"/>
        <v>0</v>
      </c>
      <c r="H136" s="38">
        <f t="shared" si="24"/>
        <v>0</v>
      </c>
      <c r="I136" s="38">
        <f t="shared" si="25"/>
        <v>0</v>
      </c>
      <c r="J136" s="38">
        <f t="shared" si="26"/>
        <v>0</v>
      </c>
      <c r="K136" s="38">
        <f t="shared" si="27"/>
        <v>0</v>
      </c>
      <c r="L136" s="38">
        <f t="shared" si="28"/>
        <v>0</v>
      </c>
      <c r="M136" s="38">
        <f t="shared" ca="1" si="29"/>
        <v>-0.57846358249915408</v>
      </c>
      <c r="N136" s="38">
        <f t="shared" ca="1" si="30"/>
        <v>0</v>
      </c>
      <c r="O136" s="95">
        <f t="shared" ca="1" si="31"/>
        <v>0</v>
      </c>
      <c r="P136" s="38">
        <f t="shared" ca="1" si="32"/>
        <v>0</v>
      </c>
      <c r="Q136" s="38">
        <f t="shared" ca="1" si="33"/>
        <v>0</v>
      </c>
      <c r="R136" s="28">
        <f t="shared" ca="1" si="34"/>
        <v>0.57846358249915408</v>
      </c>
    </row>
    <row r="137" spans="1:18">
      <c r="A137" s="89"/>
      <c r="B137" s="89"/>
      <c r="C137" s="89"/>
      <c r="D137" s="90">
        <f t="shared" si="20"/>
        <v>0</v>
      </c>
      <c r="E137" s="90">
        <f t="shared" si="21"/>
        <v>0</v>
      </c>
      <c r="F137" s="38">
        <f t="shared" si="22"/>
        <v>0</v>
      </c>
      <c r="G137" s="38">
        <f t="shared" si="23"/>
        <v>0</v>
      </c>
      <c r="H137" s="38">
        <f t="shared" si="24"/>
        <v>0</v>
      </c>
      <c r="I137" s="38">
        <f t="shared" si="25"/>
        <v>0</v>
      </c>
      <c r="J137" s="38">
        <f t="shared" si="26"/>
        <v>0</v>
      </c>
      <c r="K137" s="38">
        <f t="shared" si="27"/>
        <v>0</v>
      </c>
      <c r="L137" s="38">
        <f t="shared" si="28"/>
        <v>0</v>
      </c>
      <c r="M137" s="38">
        <f t="shared" ca="1" si="29"/>
        <v>-0.57846358249915408</v>
      </c>
      <c r="N137" s="38">
        <f t="shared" ca="1" si="30"/>
        <v>0</v>
      </c>
      <c r="O137" s="95">
        <f t="shared" ca="1" si="31"/>
        <v>0</v>
      </c>
      <c r="P137" s="38">
        <f t="shared" ca="1" si="32"/>
        <v>0</v>
      </c>
      <c r="Q137" s="38">
        <f t="shared" ca="1" si="33"/>
        <v>0</v>
      </c>
      <c r="R137" s="28">
        <f t="shared" ca="1" si="34"/>
        <v>0.57846358249915408</v>
      </c>
    </row>
    <row r="138" spans="1:18">
      <c r="A138" s="89"/>
      <c r="B138" s="89"/>
      <c r="C138" s="89"/>
      <c r="D138" s="90">
        <f t="shared" si="20"/>
        <v>0</v>
      </c>
      <c r="E138" s="90">
        <f t="shared" si="21"/>
        <v>0</v>
      </c>
      <c r="F138" s="38">
        <f t="shared" si="22"/>
        <v>0</v>
      </c>
      <c r="G138" s="38">
        <f t="shared" si="23"/>
        <v>0</v>
      </c>
      <c r="H138" s="38">
        <f t="shared" si="24"/>
        <v>0</v>
      </c>
      <c r="I138" s="38">
        <f t="shared" si="25"/>
        <v>0</v>
      </c>
      <c r="J138" s="38">
        <f t="shared" si="26"/>
        <v>0</v>
      </c>
      <c r="K138" s="38">
        <f t="shared" si="27"/>
        <v>0</v>
      </c>
      <c r="L138" s="38">
        <f t="shared" si="28"/>
        <v>0</v>
      </c>
      <c r="M138" s="38">
        <f t="shared" ca="1" si="29"/>
        <v>-0.57846358249915408</v>
      </c>
      <c r="N138" s="38">
        <f t="shared" ca="1" si="30"/>
        <v>0</v>
      </c>
      <c r="O138" s="95">
        <f t="shared" ca="1" si="31"/>
        <v>0</v>
      </c>
      <c r="P138" s="38">
        <f t="shared" ca="1" si="32"/>
        <v>0</v>
      </c>
      <c r="Q138" s="38">
        <f t="shared" ca="1" si="33"/>
        <v>0</v>
      </c>
      <c r="R138" s="28">
        <f t="shared" ca="1" si="34"/>
        <v>0.57846358249915408</v>
      </c>
    </row>
    <row r="139" spans="1:18">
      <c r="A139" s="89"/>
      <c r="B139" s="89"/>
      <c r="C139" s="89"/>
      <c r="D139" s="90">
        <f t="shared" si="20"/>
        <v>0</v>
      </c>
      <c r="E139" s="90">
        <f t="shared" si="21"/>
        <v>0</v>
      </c>
      <c r="F139" s="38">
        <f t="shared" si="22"/>
        <v>0</v>
      </c>
      <c r="G139" s="38">
        <f t="shared" si="23"/>
        <v>0</v>
      </c>
      <c r="H139" s="38">
        <f t="shared" si="24"/>
        <v>0</v>
      </c>
      <c r="I139" s="38">
        <f t="shared" si="25"/>
        <v>0</v>
      </c>
      <c r="J139" s="38">
        <f t="shared" si="26"/>
        <v>0</v>
      </c>
      <c r="K139" s="38">
        <f t="shared" si="27"/>
        <v>0</v>
      </c>
      <c r="L139" s="38">
        <f t="shared" si="28"/>
        <v>0</v>
      </c>
      <c r="M139" s="38">
        <f t="shared" ca="1" si="29"/>
        <v>-0.57846358249915408</v>
      </c>
      <c r="N139" s="38">
        <f t="shared" ca="1" si="30"/>
        <v>0</v>
      </c>
      <c r="O139" s="95">
        <f t="shared" ca="1" si="31"/>
        <v>0</v>
      </c>
      <c r="P139" s="38">
        <f t="shared" ca="1" si="32"/>
        <v>0</v>
      </c>
      <c r="Q139" s="38">
        <f t="shared" ca="1" si="33"/>
        <v>0</v>
      </c>
      <c r="R139" s="28">
        <f t="shared" ca="1" si="34"/>
        <v>0.57846358249915408</v>
      </c>
    </row>
    <row r="140" spans="1:18">
      <c r="A140" s="89"/>
      <c r="B140" s="89"/>
      <c r="C140" s="89"/>
      <c r="D140" s="90">
        <f t="shared" si="20"/>
        <v>0</v>
      </c>
      <c r="E140" s="90">
        <f t="shared" si="21"/>
        <v>0</v>
      </c>
      <c r="F140" s="38">
        <f t="shared" si="22"/>
        <v>0</v>
      </c>
      <c r="G140" s="38">
        <f t="shared" si="23"/>
        <v>0</v>
      </c>
      <c r="H140" s="38">
        <f t="shared" si="24"/>
        <v>0</v>
      </c>
      <c r="I140" s="38">
        <f t="shared" si="25"/>
        <v>0</v>
      </c>
      <c r="J140" s="38">
        <f t="shared" si="26"/>
        <v>0</v>
      </c>
      <c r="K140" s="38">
        <f t="shared" si="27"/>
        <v>0</v>
      </c>
      <c r="L140" s="38">
        <f t="shared" si="28"/>
        <v>0</v>
      </c>
      <c r="M140" s="38">
        <f t="shared" ca="1" si="29"/>
        <v>-0.57846358249915408</v>
      </c>
      <c r="N140" s="38">
        <f t="shared" ca="1" si="30"/>
        <v>0</v>
      </c>
      <c r="O140" s="95">
        <f t="shared" ca="1" si="31"/>
        <v>0</v>
      </c>
      <c r="P140" s="38">
        <f t="shared" ca="1" si="32"/>
        <v>0</v>
      </c>
      <c r="Q140" s="38">
        <f t="shared" ca="1" si="33"/>
        <v>0</v>
      </c>
      <c r="R140" s="28">
        <f t="shared" ca="1" si="34"/>
        <v>0.57846358249915408</v>
      </c>
    </row>
    <row r="141" spans="1:18">
      <c r="A141" s="89"/>
      <c r="B141" s="89"/>
      <c r="C141" s="89"/>
      <c r="D141" s="90">
        <f t="shared" si="20"/>
        <v>0</v>
      </c>
      <c r="E141" s="90">
        <f t="shared" si="21"/>
        <v>0</v>
      </c>
      <c r="F141" s="38">
        <f t="shared" si="22"/>
        <v>0</v>
      </c>
      <c r="G141" s="38">
        <f t="shared" si="23"/>
        <v>0</v>
      </c>
      <c r="H141" s="38">
        <f t="shared" si="24"/>
        <v>0</v>
      </c>
      <c r="I141" s="38">
        <f t="shared" si="25"/>
        <v>0</v>
      </c>
      <c r="J141" s="38">
        <f t="shared" si="26"/>
        <v>0</v>
      </c>
      <c r="K141" s="38">
        <f t="shared" si="27"/>
        <v>0</v>
      </c>
      <c r="L141" s="38">
        <f t="shared" si="28"/>
        <v>0</v>
      </c>
      <c r="M141" s="38">
        <f t="shared" ca="1" si="29"/>
        <v>-0.57846358249915408</v>
      </c>
      <c r="N141" s="38">
        <f t="shared" ca="1" si="30"/>
        <v>0</v>
      </c>
      <c r="O141" s="95">
        <f t="shared" ca="1" si="31"/>
        <v>0</v>
      </c>
      <c r="P141" s="38">
        <f t="shared" ca="1" si="32"/>
        <v>0</v>
      </c>
      <c r="Q141" s="38">
        <f t="shared" ca="1" si="33"/>
        <v>0</v>
      </c>
      <c r="R141" s="28">
        <f t="shared" ca="1" si="34"/>
        <v>0.57846358249915408</v>
      </c>
    </row>
    <row r="142" spans="1:18">
      <c r="A142" s="89"/>
      <c r="B142" s="89"/>
      <c r="C142" s="89"/>
      <c r="D142" s="90">
        <f t="shared" si="20"/>
        <v>0</v>
      </c>
      <c r="E142" s="90">
        <f t="shared" si="21"/>
        <v>0</v>
      </c>
      <c r="F142" s="38">
        <f t="shared" si="22"/>
        <v>0</v>
      </c>
      <c r="G142" s="38">
        <f t="shared" si="23"/>
        <v>0</v>
      </c>
      <c r="H142" s="38">
        <f t="shared" si="24"/>
        <v>0</v>
      </c>
      <c r="I142" s="38">
        <f t="shared" si="25"/>
        <v>0</v>
      </c>
      <c r="J142" s="38">
        <f t="shared" si="26"/>
        <v>0</v>
      </c>
      <c r="K142" s="38">
        <f t="shared" si="27"/>
        <v>0</v>
      </c>
      <c r="L142" s="38">
        <f t="shared" si="28"/>
        <v>0</v>
      </c>
      <c r="M142" s="38">
        <f t="shared" ca="1" si="29"/>
        <v>-0.57846358249915408</v>
      </c>
      <c r="N142" s="38">
        <f t="shared" ca="1" si="30"/>
        <v>0</v>
      </c>
      <c r="O142" s="95">
        <f t="shared" ca="1" si="31"/>
        <v>0</v>
      </c>
      <c r="P142" s="38">
        <f t="shared" ca="1" si="32"/>
        <v>0</v>
      </c>
      <c r="Q142" s="38">
        <f t="shared" ca="1" si="33"/>
        <v>0</v>
      </c>
      <c r="R142" s="28">
        <f t="shared" ca="1" si="34"/>
        <v>0.57846358249915408</v>
      </c>
    </row>
    <row r="143" spans="1:18">
      <c r="A143" s="89"/>
      <c r="B143" s="89"/>
      <c r="C143" s="89"/>
      <c r="D143" s="90">
        <f t="shared" si="20"/>
        <v>0</v>
      </c>
      <c r="E143" s="90">
        <f t="shared" si="21"/>
        <v>0</v>
      </c>
      <c r="F143" s="38">
        <f t="shared" si="22"/>
        <v>0</v>
      </c>
      <c r="G143" s="38">
        <f t="shared" si="23"/>
        <v>0</v>
      </c>
      <c r="H143" s="38">
        <f t="shared" si="24"/>
        <v>0</v>
      </c>
      <c r="I143" s="38">
        <f t="shared" si="25"/>
        <v>0</v>
      </c>
      <c r="J143" s="38">
        <f t="shared" si="26"/>
        <v>0</v>
      </c>
      <c r="K143" s="38">
        <f t="shared" si="27"/>
        <v>0</v>
      </c>
      <c r="L143" s="38">
        <f t="shared" si="28"/>
        <v>0</v>
      </c>
      <c r="M143" s="38">
        <f t="shared" ca="1" si="29"/>
        <v>-0.57846358249915408</v>
      </c>
      <c r="N143" s="38">
        <f t="shared" ca="1" si="30"/>
        <v>0</v>
      </c>
      <c r="O143" s="95">
        <f t="shared" ca="1" si="31"/>
        <v>0</v>
      </c>
      <c r="P143" s="38">
        <f t="shared" ca="1" si="32"/>
        <v>0</v>
      </c>
      <c r="Q143" s="38">
        <f t="shared" ca="1" si="33"/>
        <v>0</v>
      </c>
      <c r="R143" s="28">
        <f t="shared" ca="1" si="34"/>
        <v>0.57846358249915408</v>
      </c>
    </row>
    <row r="144" spans="1:18">
      <c r="A144" s="89"/>
      <c r="B144" s="89"/>
      <c r="C144" s="89"/>
      <c r="D144" s="90">
        <f t="shared" si="20"/>
        <v>0</v>
      </c>
      <c r="E144" s="90">
        <f t="shared" si="21"/>
        <v>0</v>
      </c>
      <c r="F144" s="38">
        <f t="shared" si="22"/>
        <v>0</v>
      </c>
      <c r="G144" s="38">
        <f t="shared" si="23"/>
        <v>0</v>
      </c>
      <c r="H144" s="38">
        <f t="shared" si="24"/>
        <v>0</v>
      </c>
      <c r="I144" s="38">
        <f t="shared" si="25"/>
        <v>0</v>
      </c>
      <c r="J144" s="38">
        <f t="shared" si="26"/>
        <v>0</v>
      </c>
      <c r="K144" s="38">
        <f t="shared" si="27"/>
        <v>0</v>
      </c>
      <c r="L144" s="38">
        <f t="shared" si="28"/>
        <v>0</v>
      </c>
      <c r="M144" s="38">
        <f t="shared" ca="1" si="29"/>
        <v>-0.57846358249915408</v>
      </c>
      <c r="N144" s="38">
        <f t="shared" ca="1" si="30"/>
        <v>0</v>
      </c>
      <c r="O144" s="95">
        <f t="shared" ca="1" si="31"/>
        <v>0</v>
      </c>
      <c r="P144" s="38">
        <f t="shared" ca="1" si="32"/>
        <v>0</v>
      </c>
      <c r="Q144" s="38">
        <f t="shared" ca="1" si="33"/>
        <v>0</v>
      </c>
      <c r="R144" s="28">
        <f t="shared" ca="1" si="34"/>
        <v>0.57846358249915408</v>
      </c>
    </row>
    <row r="145" spans="1:18">
      <c r="A145" s="89"/>
      <c r="B145" s="89"/>
      <c r="C145" s="89"/>
      <c r="D145" s="90">
        <f t="shared" si="20"/>
        <v>0</v>
      </c>
      <c r="E145" s="90">
        <f t="shared" si="21"/>
        <v>0</v>
      </c>
      <c r="F145" s="38">
        <f t="shared" si="22"/>
        <v>0</v>
      </c>
      <c r="G145" s="38">
        <f t="shared" si="23"/>
        <v>0</v>
      </c>
      <c r="H145" s="38">
        <f t="shared" si="24"/>
        <v>0</v>
      </c>
      <c r="I145" s="38">
        <f t="shared" si="25"/>
        <v>0</v>
      </c>
      <c r="J145" s="38">
        <f t="shared" si="26"/>
        <v>0</v>
      </c>
      <c r="K145" s="38">
        <f t="shared" si="27"/>
        <v>0</v>
      </c>
      <c r="L145" s="38">
        <f t="shared" si="28"/>
        <v>0</v>
      </c>
      <c r="M145" s="38">
        <f t="shared" ca="1" si="29"/>
        <v>-0.57846358249915408</v>
      </c>
      <c r="N145" s="38">
        <f t="shared" ca="1" si="30"/>
        <v>0</v>
      </c>
      <c r="O145" s="95">
        <f t="shared" ca="1" si="31"/>
        <v>0</v>
      </c>
      <c r="P145" s="38">
        <f t="shared" ca="1" si="32"/>
        <v>0</v>
      </c>
      <c r="Q145" s="38">
        <f t="shared" ca="1" si="33"/>
        <v>0</v>
      </c>
      <c r="R145" s="28">
        <f t="shared" ca="1" si="34"/>
        <v>0.57846358249915408</v>
      </c>
    </row>
    <row r="146" spans="1:18">
      <c r="A146" s="89"/>
      <c r="B146" s="89"/>
      <c r="C146" s="89"/>
      <c r="D146" s="90">
        <f t="shared" si="20"/>
        <v>0</v>
      </c>
      <c r="E146" s="90">
        <f t="shared" si="21"/>
        <v>0</v>
      </c>
      <c r="F146" s="38">
        <f t="shared" si="22"/>
        <v>0</v>
      </c>
      <c r="G146" s="38">
        <f t="shared" si="23"/>
        <v>0</v>
      </c>
      <c r="H146" s="38">
        <f t="shared" si="24"/>
        <v>0</v>
      </c>
      <c r="I146" s="38">
        <f t="shared" si="25"/>
        <v>0</v>
      </c>
      <c r="J146" s="38">
        <f t="shared" si="26"/>
        <v>0</v>
      </c>
      <c r="K146" s="38">
        <f t="shared" si="27"/>
        <v>0</v>
      </c>
      <c r="L146" s="38">
        <f t="shared" si="28"/>
        <v>0</v>
      </c>
      <c r="M146" s="38">
        <f t="shared" ca="1" si="29"/>
        <v>-0.57846358249915408</v>
      </c>
      <c r="N146" s="38">
        <f t="shared" ca="1" si="30"/>
        <v>0</v>
      </c>
      <c r="O146" s="95">
        <f t="shared" ca="1" si="31"/>
        <v>0</v>
      </c>
      <c r="P146" s="38">
        <f t="shared" ca="1" si="32"/>
        <v>0</v>
      </c>
      <c r="Q146" s="38">
        <f t="shared" ca="1" si="33"/>
        <v>0</v>
      </c>
      <c r="R146" s="28">
        <f t="shared" ca="1" si="34"/>
        <v>0.57846358249915408</v>
      </c>
    </row>
    <row r="147" spans="1:18">
      <c r="A147" s="89"/>
      <c r="B147" s="89"/>
      <c r="C147" s="89"/>
      <c r="D147" s="90">
        <f t="shared" si="20"/>
        <v>0</v>
      </c>
      <c r="E147" s="90">
        <f t="shared" si="21"/>
        <v>0</v>
      </c>
      <c r="F147" s="38">
        <f t="shared" si="22"/>
        <v>0</v>
      </c>
      <c r="G147" s="38">
        <f t="shared" si="23"/>
        <v>0</v>
      </c>
      <c r="H147" s="38">
        <f t="shared" si="24"/>
        <v>0</v>
      </c>
      <c r="I147" s="38">
        <f t="shared" si="25"/>
        <v>0</v>
      </c>
      <c r="J147" s="38">
        <f t="shared" si="26"/>
        <v>0</v>
      </c>
      <c r="K147" s="38">
        <f t="shared" si="27"/>
        <v>0</v>
      </c>
      <c r="L147" s="38">
        <f t="shared" si="28"/>
        <v>0</v>
      </c>
      <c r="M147" s="38">
        <f t="shared" ca="1" si="29"/>
        <v>-0.57846358249915408</v>
      </c>
      <c r="N147" s="38">
        <f t="shared" ca="1" si="30"/>
        <v>0</v>
      </c>
      <c r="O147" s="95">
        <f t="shared" ca="1" si="31"/>
        <v>0</v>
      </c>
      <c r="P147" s="38">
        <f t="shared" ca="1" si="32"/>
        <v>0</v>
      </c>
      <c r="Q147" s="38">
        <f t="shared" ca="1" si="33"/>
        <v>0</v>
      </c>
      <c r="R147" s="28">
        <f t="shared" ca="1" si="34"/>
        <v>0.57846358249915408</v>
      </c>
    </row>
    <row r="148" spans="1:18">
      <c r="A148" s="89"/>
      <c r="B148" s="89"/>
      <c r="C148" s="89"/>
      <c r="D148" s="90">
        <f t="shared" si="20"/>
        <v>0</v>
      </c>
      <c r="E148" s="90">
        <f t="shared" si="21"/>
        <v>0</v>
      </c>
      <c r="F148" s="38">
        <f t="shared" si="22"/>
        <v>0</v>
      </c>
      <c r="G148" s="38">
        <f t="shared" si="23"/>
        <v>0</v>
      </c>
      <c r="H148" s="38">
        <f t="shared" si="24"/>
        <v>0</v>
      </c>
      <c r="I148" s="38">
        <f t="shared" si="25"/>
        <v>0</v>
      </c>
      <c r="J148" s="38">
        <f t="shared" si="26"/>
        <v>0</v>
      </c>
      <c r="K148" s="38">
        <f t="shared" si="27"/>
        <v>0</v>
      </c>
      <c r="L148" s="38">
        <f t="shared" si="28"/>
        <v>0</v>
      </c>
      <c r="M148" s="38">
        <f t="shared" ca="1" si="29"/>
        <v>-0.57846358249915408</v>
      </c>
      <c r="N148" s="38">
        <f t="shared" ca="1" si="30"/>
        <v>0</v>
      </c>
      <c r="O148" s="95">
        <f t="shared" ca="1" si="31"/>
        <v>0</v>
      </c>
      <c r="P148" s="38">
        <f t="shared" ca="1" si="32"/>
        <v>0</v>
      </c>
      <c r="Q148" s="38">
        <f t="shared" ca="1" si="33"/>
        <v>0</v>
      </c>
      <c r="R148" s="28">
        <f t="shared" ca="1" si="34"/>
        <v>0.57846358249915408</v>
      </c>
    </row>
    <row r="149" spans="1:18">
      <c r="A149" s="89"/>
      <c r="B149" s="89"/>
      <c r="C149" s="89"/>
      <c r="D149" s="90">
        <f t="shared" ref="D149:D212" si="35">A149/A$18</f>
        <v>0</v>
      </c>
      <c r="E149" s="90">
        <f t="shared" ref="E149:E212" si="36">B149/B$18</f>
        <v>0</v>
      </c>
      <c r="F149" s="38">
        <f t="shared" ref="F149:F212" si="37">$C149*D149</f>
        <v>0</v>
      </c>
      <c r="G149" s="38">
        <f t="shared" ref="G149:G212" si="38">$C149*E149</f>
        <v>0</v>
      </c>
      <c r="H149" s="38">
        <f t="shared" ref="H149:H212" si="39">C149*D149*D149</f>
        <v>0</v>
      </c>
      <c r="I149" s="38">
        <f t="shared" ref="I149:I212" si="40">C149*D149*D149*D149</f>
        <v>0</v>
      </c>
      <c r="J149" s="38">
        <f t="shared" ref="J149:J212" si="41">C149*D149*D149*D149*D149</f>
        <v>0</v>
      </c>
      <c r="K149" s="38">
        <f t="shared" ref="K149:K212" si="42">C149*E149*D149</f>
        <v>0</v>
      </c>
      <c r="L149" s="38">
        <f t="shared" ref="L149:L212" si="43">C149*E149*D149*D149</f>
        <v>0</v>
      </c>
      <c r="M149" s="38">
        <f t="shared" ref="M149:M212" ca="1" si="44">+E$4+E$5*D149+E$6*D149^2</f>
        <v>-0.57846358249915408</v>
      </c>
      <c r="N149" s="38">
        <f t="shared" ref="N149:N212" ca="1" si="45">C149*(M149-E149)^2</f>
        <v>0</v>
      </c>
      <c r="O149" s="95">
        <f t="shared" ref="O149:O212" ca="1" si="46">(C149*O$1-O$2*F149+O$3*H149)^2</f>
        <v>0</v>
      </c>
      <c r="P149" s="38">
        <f t="shared" ref="P149:P212" ca="1" si="47">(-C149*O$2+O$4*F149-O$5*H149)^2</f>
        <v>0</v>
      </c>
      <c r="Q149" s="38">
        <f t="shared" ref="Q149:Q212" ca="1" si="48">+(C149*O$3-F149*O$5+H149*O$6)^2</f>
        <v>0</v>
      </c>
      <c r="R149" s="28">
        <f t="shared" ref="R149:R212" ca="1" si="49">+E149-M149</f>
        <v>0.57846358249915408</v>
      </c>
    </row>
    <row r="150" spans="1:18">
      <c r="A150" s="89"/>
      <c r="B150" s="89"/>
      <c r="C150" s="89"/>
      <c r="D150" s="90">
        <f t="shared" si="35"/>
        <v>0</v>
      </c>
      <c r="E150" s="90">
        <f t="shared" si="36"/>
        <v>0</v>
      </c>
      <c r="F150" s="38">
        <f t="shared" si="37"/>
        <v>0</v>
      </c>
      <c r="G150" s="38">
        <f t="shared" si="38"/>
        <v>0</v>
      </c>
      <c r="H150" s="38">
        <f t="shared" si="39"/>
        <v>0</v>
      </c>
      <c r="I150" s="38">
        <f t="shared" si="40"/>
        <v>0</v>
      </c>
      <c r="J150" s="38">
        <f t="shared" si="41"/>
        <v>0</v>
      </c>
      <c r="K150" s="38">
        <f t="shared" si="42"/>
        <v>0</v>
      </c>
      <c r="L150" s="38">
        <f t="shared" si="43"/>
        <v>0</v>
      </c>
      <c r="M150" s="38">
        <f t="shared" ca="1" si="44"/>
        <v>-0.57846358249915408</v>
      </c>
      <c r="N150" s="38">
        <f t="shared" ca="1" si="45"/>
        <v>0</v>
      </c>
      <c r="O150" s="95">
        <f t="shared" ca="1" si="46"/>
        <v>0</v>
      </c>
      <c r="P150" s="38">
        <f t="shared" ca="1" si="47"/>
        <v>0</v>
      </c>
      <c r="Q150" s="38">
        <f t="shared" ca="1" si="48"/>
        <v>0</v>
      </c>
      <c r="R150" s="28">
        <f t="shared" ca="1" si="49"/>
        <v>0.57846358249915408</v>
      </c>
    </row>
    <row r="151" spans="1:18">
      <c r="A151" s="89"/>
      <c r="B151" s="89"/>
      <c r="C151" s="89"/>
      <c r="D151" s="90">
        <f t="shared" si="35"/>
        <v>0</v>
      </c>
      <c r="E151" s="90">
        <f t="shared" si="36"/>
        <v>0</v>
      </c>
      <c r="F151" s="38">
        <f t="shared" si="37"/>
        <v>0</v>
      </c>
      <c r="G151" s="38">
        <f t="shared" si="38"/>
        <v>0</v>
      </c>
      <c r="H151" s="38">
        <f t="shared" si="39"/>
        <v>0</v>
      </c>
      <c r="I151" s="38">
        <f t="shared" si="40"/>
        <v>0</v>
      </c>
      <c r="J151" s="38">
        <f t="shared" si="41"/>
        <v>0</v>
      </c>
      <c r="K151" s="38">
        <f t="shared" si="42"/>
        <v>0</v>
      </c>
      <c r="L151" s="38">
        <f t="shared" si="43"/>
        <v>0</v>
      </c>
      <c r="M151" s="38">
        <f t="shared" ca="1" si="44"/>
        <v>-0.57846358249915408</v>
      </c>
      <c r="N151" s="38">
        <f t="shared" ca="1" si="45"/>
        <v>0</v>
      </c>
      <c r="O151" s="95">
        <f t="shared" ca="1" si="46"/>
        <v>0</v>
      </c>
      <c r="P151" s="38">
        <f t="shared" ca="1" si="47"/>
        <v>0</v>
      </c>
      <c r="Q151" s="38">
        <f t="shared" ca="1" si="48"/>
        <v>0</v>
      </c>
      <c r="R151" s="28">
        <f t="shared" ca="1" si="49"/>
        <v>0.57846358249915408</v>
      </c>
    </row>
    <row r="152" spans="1:18">
      <c r="A152" s="89"/>
      <c r="B152" s="89"/>
      <c r="C152" s="89"/>
      <c r="D152" s="90">
        <f t="shared" si="35"/>
        <v>0</v>
      </c>
      <c r="E152" s="90">
        <f t="shared" si="36"/>
        <v>0</v>
      </c>
      <c r="F152" s="38">
        <f t="shared" si="37"/>
        <v>0</v>
      </c>
      <c r="G152" s="38">
        <f t="shared" si="38"/>
        <v>0</v>
      </c>
      <c r="H152" s="38">
        <f t="shared" si="39"/>
        <v>0</v>
      </c>
      <c r="I152" s="38">
        <f t="shared" si="40"/>
        <v>0</v>
      </c>
      <c r="J152" s="38">
        <f t="shared" si="41"/>
        <v>0</v>
      </c>
      <c r="K152" s="38">
        <f t="shared" si="42"/>
        <v>0</v>
      </c>
      <c r="L152" s="38">
        <f t="shared" si="43"/>
        <v>0</v>
      </c>
      <c r="M152" s="38">
        <f t="shared" ca="1" si="44"/>
        <v>-0.57846358249915408</v>
      </c>
      <c r="N152" s="38">
        <f t="shared" ca="1" si="45"/>
        <v>0</v>
      </c>
      <c r="O152" s="95">
        <f t="shared" ca="1" si="46"/>
        <v>0</v>
      </c>
      <c r="P152" s="38">
        <f t="shared" ca="1" si="47"/>
        <v>0</v>
      </c>
      <c r="Q152" s="38">
        <f t="shared" ca="1" si="48"/>
        <v>0</v>
      </c>
      <c r="R152" s="28">
        <f t="shared" ca="1" si="49"/>
        <v>0.57846358249915408</v>
      </c>
    </row>
    <row r="153" spans="1:18">
      <c r="A153" s="89"/>
      <c r="B153" s="89"/>
      <c r="C153" s="89"/>
      <c r="D153" s="90">
        <f t="shared" si="35"/>
        <v>0</v>
      </c>
      <c r="E153" s="90">
        <f t="shared" si="36"/>
        <v>0</v>
      </c>
      <c r="F153" s="38">
        <f t="shared" si="37"/>
        <v>0</v>
      </c>
      <c r="G153" s="38">
        <f t="shared" si="38"/>
        <v>0</v>
      </c>
      <c r="H153" s="38">
        <f t="shared" si="39"/>
        <v>0</v>
      </c>
      <c r="I153" s="38">
        <f t="shared" si="40"/>
        <v>0</v>
      </c>
      <c r="J153" s="38">
        <f t="shared" si="41"/>
        <v>0</v>
      </c>
      <c r="K153" s="38">
        <f t="shared" si="42"/>
        <v>0</v>
      </c>
      <c r="L153" s="38">
        <f t="shared" si="43"/>
        <v>0</v>
      </c>
      <c r="M153" s="38">
        <f t="shared" ca="1" si="44"/>
        <v>-0.57846358249915408</v>
      </c>
      <c r="N153" s="38">
        <f t="shared" ca="1" si="45"/>
        <v>0</v>
      </c>
      <c r="O153" s="95">
        <f t="shared" ca="1" si="46"/>
        <v>0</v>
      </c>
      <c r="P153" s="38">
        <f t="shared" ca="1" si="47"/>
        <v>0</v>
      </c>
      <c r="Q153" s="38">
        <f t="shared" ca="1" si="48"/>
        <v>0</v>
      </c>
      <c r="R153" s="28">
        <f t="shared" ca="1" si="49"/>
        <v>0.57846358249915408</v>
      </c>
    </row>
    <row r="154" spans="1:18">
      <c r="A154" s="89"/>
      <c r="B154" s="89"/>
      <c r="C154" s="89"/>
      <c r="D154" s="90">
        <f t="shared" si="35"/>
        <v>0</v>
      </c>
      <c r="E154" s="90">
        <f t="shared" si="36"/>
        <v>0</v>
      </c>
      <c r="F154" s="38">
        <f t="shared" si="37"/>
        <v>0</v>
      </c>
      <c r="G154" s="38">
        <f t="shared" si="38"/>
        <v>0</v>
      </c>
      <c r="H154" s="38">
        <f t="shared" si="39"/>
        <v>0</v>
      </c>
      <c r="I154" s="38">
        <f t="shared" si="40"/>
        <v>0</v>
      </c>
      <c r="J154" s="38">
        <f t="shared" si="41"/>
        <v>0</v>
      </c>
      <c r="K154" s="38">
        <f t="shared" si="42"/>
        <v>0</v>
      </c>
      <c r="L154" s="38">
        <f t="shared" si="43"/>
        <v>0</v>
      </c>
      <c r="M154" s="38">
        <f t="shared" ca="1" si="44"/>
        <v>-0.57846358249915408</v>
      </c>
      <c r="N154" s="38">
        <f t="shared" ca="1" si="45"/>
        <v>0</v>
      </c>
      <c r="O154" s="95">
        <f t="shared" ca="1" si="46"/>
        <v>0</v>
      </c>
      <c r="P154" s="38">
        <f t="shared" ca="1" si="47"/>
        <v>0</v>
      </c>
      <c r="Q154" s="38">
        <f t="shared" ca="1" si="48"/>
        <v>0</v>
      </c>
      <c r="R154" s="28">
        <f t="shared" ca="1" si="49"/>
        <v>0.57846358249915408</v>
      </c>
    </row>
    <row r="155" spans="1:18">
      <c r="A155" s="89"/>
      <c r="B155" s="89"/>
      <c r="C155" s="89"/>
      <c r="D155" s="90">
        <f t="shared" si="35"/>
        <v>0</v>
      </c>
      <c r="E155" s="90">
        <f t="shared" si="36"/>
        <v>0</v>
      </c>
      <c r="F155" s="38">
        <f t="shared" si="37"/>
        <v>0</v>
      </c>
      <c r="G155" s="38">
        <f t="shared" si="38"/>
        <v>0</v>
      </c>
      <c r="H155" s="38">
        <f t="shared" si="39"/>
        <v>0</v>
      </c>
      <c r="I155" s="38">
        <f t="shared" si="40"/>
        <v>0</v>
      </c>
      <c r="J155" s="38">
        <f t="shared" si="41"/>
        <v>0</v>
      </c>
      <c r="K155" s="38">
        <f t="shared" si="42"/>
        <v>0</v>
      </c>
      <c r="L155" s="38">
        <f t="shared" si="43"/>
        <v>0</v>
      </c>
      <c r="M155" s="38">
        <f t="shared" ca="1" si="44"/>
        <v>-0.57846358249915408</v>
      </c>
      <c r="N155" s="38">
        <f t="shared" ca="1" si="45"/>
        <v>0</v>
      </c>
      <c r="O155" s="95">
        <f t="shared" ca="1" si="46"/>
        <v>0</v>
      </c>
      <c r="P155" s="38">
        <f t="shared" ca="1" si="47"/>
        <v>0</v>
      </c>
      <c r="Q155" s="38">
        <f t="shared" ca="1" si="48"/>
        <v>0</v>
      </c>
      <c r="R155" s="28">
        <f t="shared" ca="1" si="49"/>
        <v>0.57846358249915408</v>
      </c>
    </row>
    <row r="156" spans="1:18">
      <c r="A156" s="89"/>
      <c r="B156" s="89"/>
      <c r="C156" s="89"/>
      <c r="D156" s="90">
        <f t="shared" si="35"/>
        <v>0</v>
      </c>
      <c r="E156" s="90">
        <f t="shared" si="36"/>
        <v>0</v>
      </c>
      <c r="F156" s="38">
        <f t="shared" si="37"/>
        <v>0</v>
      </c>
      <c r="G156" s="38">
        <f t="shared" si="38"/>
        <v>0</v>
      </c>
      <c r="H156" s="38">
        <f t="shared" si="39"/>
        <v>0</v>
      </c>
      <c r="I156" s="38">
        <f t="shared" si="40"/>
        <v>0</v>
      </c>
      <c r="J156" s="38">
        <f t="shared" si="41"/>
        <v>0</v>
      </c>
      <c r="K156" s="38">
        <f t="shared" si="42"/>
        <v>0</v>
      </c>
      <c r="L156" s="38">
        <f t="shared" si="43"/>
        <v>0</v>
      </c>
      <c r="M156" s="38">
        <f t="shared" ca="1" si="44"/>
        <v>-0.57846358249915408</v>
      </c>
      <c r="N156" s="38">
        <f t="shared" ca="1" si="45"/>
        <v>0</v>
      </c>
      <c r="O156" s="95">
        <f t="shared" ca="1" si="46"/>
        <v>0</v>
      </c>
      <c r="P156" s="38">
        <f t="shared" ca="1" si="47"/>
        <v>0</v>
      </c>
      <c r="Q156" s="38">
        <f t="shared" ca="1" si="48"/>
        <v>0</v>
      </c>
      <c r="R156" s="28">
        <f t="shared" ca="1" si="49"/>
        <v>0.57846358249915408</v>
      </c>
    </row>
    <row r="157" spans="1:18">
      <c r="A157" s="89"/>
      <c r="B157" s="89"/>
      <c r="C157" s="89"/>
      <c r="D157" s="90">
        <f t="shared" si="35"/>
        <v>0</v>
      </c>
      <c r="E157" s="90">
        <f t="shared" si="36"/>
        <v>0</v>
      </c>
      <c r="F157" s="38">
        <f t="shared" si="37"/>
        <v>0</v>
      </c>
      <c r="G157" s="38">
        <f t="shared" si="38"/>
        <v>0</v>
      </c>
      <c r="H157" s="38">
        <f t="shared" si="39"/>
        <v>0</v>
      </c>
      <c r="I157" s="38">
        <f t="shared" si="40"/>
        <v>0</v>
      </c>
      <c r="J157" s="38">
        <f t="shared" si="41"/>
        <v>0</v>
      </c>
      <c r="K157" s="38">
        <f t="shared" si="42"/>
        <v>0</v>
      </c>
      <c r="L157" s="38">
        <f t="shared" si="43"/>
        <v>0</v>
      </c>
      <c r="M157" s="38">
        <f t="shared" ca="1" si="44"/>
        <v>-0.57846358249915408</v>
      </c>
      <c r="N157" s="38">
        <f t="shared" ca="1" si="45"/>
        <v>0</v>
      </c>
      <c r="O157" s="95">
        <f t="shared" ca="1" si="46"/>
        <v>0</v>
      </c>
      <c r="P157" s="38">
        <f t="shared" ca="1" si="47"/>
        <v>0</v>
      </c>
      <c r="Q157" s="38">
        <f t="shared" ca="1" si="48"/>
        <v>0</v>
      </c>
      <c r="R157" s="28">
        <f t="shared" ca="1" si="49"/>
        <v>0.57846358249915408</v>
      </c>
    </row>
    <row r="158" spans="1:18">
      <c r="A158" s="89"/>
      <c r="B158" s="89"/>
      <c r="C158" s="89"/>
      <c r="D158" s="90">
        <f t="shared" si="35"/>
        <v>0</v>
      </c>
      <c r="E158" s="90">
        <f t="shared" si="36"/>
        <v>0</v>
      </c>
      <c r="F158" s="38">
        <f t="shared" si="37"/>
        <v>0</v>
      </c>
      <c r="G158" s="38">
        <f t="shared" si="38"/>
        <v>0</v>
      </c>
      <c r="H158" s="38">
        <f t="shared" si="39"/>
        <v>0</v>
      </c>
      <c r="I158" s="38">
        <f t="shared" si="40"/>
        <v>0</v>
      </c>
      <c r="J158" s="38">
        <f t="shared" si="41"/>
        <v>0</v>
      </c>
      <c r="K158" s="38">
        <f t="shared" si="42"/>
        <v>0</v>
      </c>
      <c r="L158" s="38">
        <f t="shared" si="43"/>
        <v>0</v>
      </c>
      <c r="M158" s="38">
        <f t="shared" ca="1" si="44"/>
        <v>-0.57846358249915408</v>
      </c>
      <c r="N158" s="38">
        <f t="shared" ca="1" si="45"/>
        <v>0</v>
      </c>
      <c r="O158" s="95">
        <f t="shared" ca="1" si="46"/>
        <v>0</v>
      </c>
      <c r="P158" s="38">
        <f t="shared" ca="1" si="47"/>
        <v>0</v>
      </c>
      <c r="Q158" s="38">
        <f t="shared" ca="1" si="48"/>
        <v>0</v>
      </c>
      <c r="R158" s="28">
        <f t="shared" ca="1" si="49"/>
        <v>0.57846358249915408</v>
      </c>
    </row>
    <row r="159" spans="1:18">
      <c r="A159" s="89"/>
      <c r="B159" s="89"/>
      <c r="C159" s="89"/>
      <c r="D159" s="90">
        <f t="shared" si="35"/>
        <v>0</v>
      </c>
      <c r="E159" s="90">
        <f t="shared" si="36"/>
        <v>0</v>
      </c>
      <c r="F159" s="38">
        <f t="shared" si="37"/>
        <v>0</v>
      </c>
      <c r="G159" s="38">
        <f t="shared" si="38"/>
        <v>0</v>
      </c>
      <c r="H159" s="38">
        <f t="shared" si="39"/>
        <v>0</v>
      </c>
      <c r="I159" s="38">
        <f t="shared" si="40"/>
        <v>0</v>
      </c>
      <c r="J159" s="38">
        <f t="shared" si="41"/>
        <v>0</v>
      </c>
      <c r="K159" s="38">
        <f t="shared" si="42"/>
        <v>0</v>
      </c>
      <c r="L159" s="38">
        <f t="shared" si="43"/>
        <v>0</v>
      </c>
      <c r="M159" s="38">
        <f t="shared" ca="1" si="44"/>
        <v>-0.57846358249915408</v>
      </c>
      <c r="N159" s="38">
        <f t="shared" ca="1" si="45"/>
        <v>0</v>
      </c>
      <c r="O159" s="95">
        <f t="shared" ca="1" si="46"/>
        <v>0</v>
      </c>
      <c r="P159" s="38">
        <f t="shared" ca="1" si="47"/>
        <v>0</v>
      </c>
      <c r="Q159" s="38">
        <f t="shared" ca="1" si="48"/>
        <v>0</v>
      </c>
      <c r="R159" s="28">
        <f t="shared" ca="1" si="49"/>
        <v>0.57846358249915408</v>
      </c>
    </row>
    <row r="160" spans="1:18">
      <c r="A160" s="89"/>
      <c r="B160" s="89"/>
      <c r="C160" s="89"/>
      <c r="D160" s="90">
        <f t="shared" si="35"/>
        <v>0</v>
      </c>
      <c r="E160" s="90">
        <f t="shared" si="36"/>
        <v>0</v>
      </c>
      <c r="F160" s="38">
        <f t="shared" si="37"/>
        <v>0</v>
      </c>
      <c r="G160" s="38">
        <f t="shared" si="38"/>
        <v>0</v>
      </c>
      <c r="H160" s="38">
        <f t="shared" si="39"/>
        <v>0</v>
      </c>
      <c r="I160" s="38">
        <f t="shared" si="40"/>
        <v>0</v>
      </c>
      <c r="J160" s="38">
        <f t="shared" si="41"/>
        <v>0</v>
      </c>
      <c r="K160" s="38">
        <f t="shared" si="42"/>
        <v>0</v>
      </c>
      <c r="L160" s="38">
        <f t="shared" si="43"/>
        <v>0</v>
      </c>
      <c r="M160" s="38">
        <f t="shared" ca="1" si="44"/>
        <v>-0.57846358249915408</v>
      </c>
      <c r="N160" s="38">
        <f t="shared" ca="1" si="45"/>
        <v>0</v>
      </c>
      <c r="O160" s="95">
        <f t="shared" ca="1" si="46"/>
        <v>0</v>
      </c>
      <c r="P160" s="38">
        <f t="shared" ca="1" si="47"/>
        <v>0</v>
      </c>
      <c r="Q160" s="38">
        <f t="shared" ca="1" si="48"/>
        <v>0</v>
      </c>
      <c r="R160" s="28">
        <f t="shared" ca="1" si="49"/>
        <v>0.57846358249915408</v>
      </c>
    </row>
    <row r="161" spans="1:18">
      <c r="A161" s="89"/>
      <c r="B161" s="89"/>
      <c r="C161" s="89"/>
      <c r="D161" s="90">
        <f t="shared" si="35"/>
        <v>0</v>
      </c>
      <c r="E161" s="90">
        <f t="shared" si="36"/>
        <v>0</v>
      </c>
      <c r="F161" s="38">
        <f t="shared" si="37"/>
        <v>0</v>
      </c>
      <c r="G161" s="38">
        <f t="shared" si="38"/>
        <v>0</v>
      </c>
      <c r="H161" s="38">
        <f t="shared" si="39"/>
        <v>0</v>
      </c>
      <c r="I161" s="38">
        <f t="shared" si="40"/>
        <v>0</v>
      </c>
      <c r="J161" s="38">
        <f t="shared" si="41"/>
        <v>0</v>
      </c>
      <c r="K161" s="38">
        <f t="shared" si="42"/>
        <v>0</v>
      </c>
      <c r="L161" s="38">
        <f t="shared" si="43"/>
        <v>0</v>
      </c>
      <c r="M161" s="38">
        <f t="shared" ca="1" si="44"/>
        <v>-0.57846358249915408</v>
      </c>
      <c r="N161" s="38">
        <f t="shared" ca="1" si="45"/>
        <v>0</v>
      </c>
      <c r="O161" s="95">
        <f t="shared" ca="1" si="46"/>
        <v>0</v>
      </c>
      <c r="P161" s="38">
        <f t="shared" ca="1" si="47"/>
        <v>0</v>
      </c>
      <c r="Q161" s="38">
        <f t="shared" ca="1" si="48"/>
        <v>0</v>
      </c>
      <c r="R161" s="28">
        <f t="shared" ca="1" si="49"/>
        <v>0.57846358249915408</v>
      </c>
    </row>
    <row r="162" spans="1:18">
      <c r="A162" s="89"/>
      <c r="B162" s="89"/>
      <c r="C162" s="89"/>
      <c r="D162" s="90">
        <f t="shared" si="35"/>
        <v>0</v>
      </c>
      <c r="E162" s="90">
        <f t="shared" si="36"/>
        <v>0</v>
      </c>
      <c r="F162" s="38">
        <f t="shared" si="37"/>
        <v>0</v>
      </c>
      <c r="G162" s="38">
        <f t="shared" si="38"/>
        <v>0</v>
      </c>
      <c r="H162" s="38">
        <f t="shared" si="39"/>
        <v>0</v>
      </c>
      <c r="I162" s="38">
        <f t="shared" si="40"/>
        <v>0</v>
      </c>
      <c r="J162" s="38">
        <f t="shared" si="41"/>
        <v>0</v>
      </c>
      <c r="K162" s="38">
        <f t="shared" si="42"/>
        <v>0</v>
      </c>
      <c r="L162" s="38">
        <f t="shared" si="43"/>
        <v>0</v>
      </c>
      <c r="M162" s="38">
        <f t="shared" ca="1" si="44"/>
        <v>-0.57846358249915408</v>
      </c>
      <c r="N162" s="38">
        <f t="shared" ca="1" si="45"/>
        <v>0</v>
      </c>
      <c r="O162" s="95">
        <f t="shared" ca="1" si="46"/>
        <v>0</v>
      </c>
      <c r="P162" s="38">
        <f t="shared" ca="1" si="47"/>
        <v>0</v>
      </c>
      <c r="Q162" s="38">
        <f t="shared" ca="1" si="48"/>
        <v>0</v>
      </c>
      <c r="R162" s="28">
        <f t="shared" ca="1" si="49"/>
        <v>0.57846358249915408</v>
      </c>
    </row>
    <row r="163" spans="1:18">
      <c r="A163" s="89"/>
      <c r="B163" s="89"/>
      <c r="C163" s="89"/>
      <c r="D163" s="90">
        <f t="shared" si="35"/>
        <v>0</v>
      </c>
      <c r="E163" s="90">
        <f t="shared" si="36"/>
        <v>0</v>
      </c>
      <c r="F163" s="38">
        <f t="shared" si="37"/>
        <v>0</v>
      </c>
      <c r="G163" s="38">
        <f t="shared" si="38"/>
        <v>0</v>
      </c>
      <c r="H163" s="38">
        <f t="shared" si="39"/>
        <v>0</v>
      </c>
      <c r="I163" s="38">
        <f t="shared" si="40"/>
        <v>0</v>
      </c>
      <c r="J163" s="38">
        <f t="shared" si="41"/>
        <v>0</v>
      </c>
      <c r="K163" s="38">
        <f t="shared" si="42"/>
        <v>0</v>
      </c>
      <c r="L163" s="38">
        <f t="shared" si="43"/>
        <v>0</v>
      </c>
      <c r="M163" s="38">
        <f t="shared" ca="1" si="44"/>
        <v>-0.57846358249915408</v>
      </c>
      <c r="N163" s="38">
        <f t="shared" ca="1" si="45"/>
        <v>0</v>
      </c>
      <c r="O163" s="95">
        <f t="shared" ca="1" si="46"/>
        <v>0</v>
      </c>
      <c r="P163" s="38">
        <f t="shared" ca="1" si="47"/>
        <v>0</v>
      </c>
      <c r="Q163" s="38">
        <f t="shared" ca="1" si="48"/>
        <v>0</v>
      </c>
      <c r="R163" s="28">
        <f t="shared" ca="1" si="49"/>
        <v>0.57846358249915408</v>
      </c>
    </row>
    <row r="164" spans="1:18">
      <c r="A164" s="89"/>
      <c r="B164" s="89"/>
      <c r="C164" s="89"/>
      <c r="D164" s="90">
        <f t="shared" si="35"/>
        <v>0</v>
      </c>
      <c r="E164" s="90">
        <f t="shared" si="36"/>
        <v>0</v>
      </c>
      <c r="F164" s="38">
        <f t="shared" si="37"/>
        <v>0</v>
      </c>
      <c r="G164" s="38">
        <f t="shared" si="38"/>
        <v>0</v>
      </c>
      <c r="H164" s="38">
        <f t="shared" si="39"/>
        <v>0</v>
      </c>
      <c r="I164" s="38">
        <f t="shared" si="40"/>
        <v>0</v>
      </c>
      <c r="J164" s="38">
        <f t="shared" si="41"/>
        <v>0</v>
      </c>
      <c r="K164" s="38">
        <f t="shared" si="42"/>
        <v>0</v>
      </c>
      <c r="L164" s="38">
        <f t="shared" si="43"/>
        <v>0</v>
      </c>
      <c r="M164" s="38">
        <f t="shared" ca="1" si="44"/>
        <v>-0.57846358249915408</v>
      </c>
      <c r="N164" s="38">
        <f t="shared" ca="1" si="45"/>
        <v>0</v>
      </c>
      <c r="O164" s="95">
        <f t="shared" ca="1" si="46"/>
        <v>0</v>
      </c>
      <c r="P164" s="38">
        <f t="shared" ca="1" si="47"/>
        <v>0</v>
      </c>
      <c r="Q164" s="38">
        <f t="shared" ca="1" si="48"/>
        <v>0</v>
      </c>
      <c r="R164" s="28">
        <f t="shared" ca="1" si="49"/>
        <v>0.57846358249915408</v>
      </c>
    </row>
    <row r="165" spans="1:18">
      <c r="A165" s="89"/>
      <c r="B165" s="89"/>
      <c r="C165" s="89"/>
      <c r="D165" s="90">
        <f t="shared" si="35"/>
        <v>0</v>
      </c>
      <c r="E165" s="90">
        <f t="shared" si="36"/>
        <v>0</v>
      </c>
      <c r="F165" s="38">
        <f t="shared" si="37"/>
        <v>0</v>
      </c>
      <c r="G165" s="38">
        <f t="shared" si="38"/>
        <v>0</v>
      </c>
      <c r="H165" s="38">
        <f t="shared" si="39"/>
        <v>0</v>
      </c>
      <c r="I165" s="38">
        <f t="shared" si="40"/>
        <v>0</v>
      </c>
      <c r="J165" s="38">
        <f t="shared" si="41"/>
        <v>0</v>
      </c>
      <c r="K165" s="38">
        <f t="shared" si="42"/>
        <v>0</v>
      </c>
      <c r="L165" s="38">
        <f t="shared" si="43"/>
        <v>0</v>
      </c>
      <c r="M165" s="38">
        <f t="shared" ca="1" si="44"/>
        <v>-0.57846358249915408</v>
      </c>
      <c r="N165" s="38">
        <f t="shared" ca="1" si="45"/>
        <v>0</v>
      </c>
      <c r="O165" s="95">
        <f t="shared" ca="1" si="46"/>
        <v>0</v>
      </c>
      <c r="P165" s="38">
        <f t="shared" ca="1" si="47"/>
        <v>0</v>
      </c>
      <c r="Q165" s="38">
        <f t="shared" ca="1" si="48"/>
        <v>0</v>
      </c>
      <c r="R165" s="28">
        <f t="shared" ca="1" si="49"/>
        <v>0.57846358249915408</v>
      </c>
    </row>
    <row r="166" spans="1:18">
      <c r="A166" s="89"/>
      <c r="B166" s="89"/>
      <c r="C166" s="89"/>
      <c r="D166" s="90">
        <f t="shared" si="35"/>
        <v>0</v>
      </c>
      <c r="E166" s="90">
        <f t="shared" si="36"/>
        <v>0</v>
      </c>
      <c r="F166" s="38">
        <f t="shared" si="37"/>
        <v>0</v>
      </c>
      <c r="G166" s="38">
        <f t="shared" si="38"/>
        <v>0</v>
      </c>
      <c r="H166" s="38">
        <f t="shared" si="39"/>
        <v>0</v>
      </c>
      <c r="I166" s="38">
        <f t="shared" si="40"/>
        <v>0</v>
      </c>
      <c r="J166" s="38">
        <f t="shared" si="41"/>
        <v>0</v>
      </c>
      <c r="K166" s="38">
        <f t="shared" si="42"/>
        <v>0</v>
      </c>
      <c r="L166" s="38">
        <f t="shared" si="43"/>
        <v>0</v>
      </c>
      <c r="M166" s="38">
        <f t="shared" ca="1" si="44"/>
        <v>-0.57846358249915408</v>
      </c>
      <c r="N166" s="38">
        <f t="shared" ca="1" si="45"/>
        <v>0</v>
      </c>
      <c r="O166" s="95">
        <f t="shared" ca="1" si="46"/>
        <v>0</v>
      </c>
      <c r="P166" s="38">
        <f t="shared" ca="1" si="47"/>
        <v>0</v>
      </c>
      <c r="Q166" s="38">
        <f t="shared" ca="1" si="48"/>
        <v>0</v>
      </c>
      <c r="R166" s="28">
        <f t="shared" ca="1" si="49"/>
        <v>0.57846358249915408</v>
      </c>
    </row>
    <row r="167" spans="1:18">
      <c r="A167" s="89"/>
      <c r="B167" s="89"/>
      <c r="C167" s="89"/>
      <c r="D167" s="90">
        <f t="shared" si="35"/>
        <v>0</v>
      </c>
      <c r="E167" s="90">
        <f t="shared" si="36"/>
        <v>0</v>
      </c>
      <c r="F167" s="38">
        <f t="shared" si="37"/>
        <v>0</v>
      </c>
      <c r="G167" s="38">
        <f t="shared" si="38"/>
        <v>0</v>
      </c>
      <c r="H167" s="38">
        <f t="shared" si="39"/>
        <v>0</v>
      </c>
      <c r="I167" s="38">
        <f t="shared" si="40"/>
        <v>0</v>
      </c>
      <c r="J167" s="38">
        <f t="shared" si="41"/>
        <v>0</v>
      </c>
      <c r="K167" s="38">
        <f t="shared" si="42"/>
        <v>0</v>
      </c>
      <c r="L167" s="38">
        <f t="shared" si="43"/>
        <v>0</v>
      </c>
      <c r="M167" s="38">
        <f t="shared" ca="1" si="44"/>
        <v>-0.57846358249915408</v>
      </c>
      <c r="N167" s="38">
        <f t="shared" ca="1" si="45"/>
        <v>0</v>
      </c>
      <c r="O167" s="95">
        <f t="shared" ca="1" si="46"/>
        <v>0</v>
      </c>
      <c r="P167" s="38">
        <f t="shared" ca="1" si="47"/>
        <v>0</v>
      </c>
      <c r="Q167" s="38">
        <f t="shared" ca="1" si="48"/>
        <v>0</v>
      </c>
      <c r="R167" s="28">
        <f t="shared" ca="1" si="49"/>
        <v>0.57846358249915408</v>
      </c>
    </row>
    <row r="168" spans="1:18">
      <c r="A168" s="89"/>
      <c r="B168" s="89"/>
      <c r="C168" s="89"/>
      <c r="D168" s="90">
        <f t="shared" si="35"/>
        <v>0</v>
      </c>
      <c r="E168" s="90">
        <f t="shared" si="36"/>
        <v>0</v>
      </c>
      <c r="F168" s="38">
        <f t="shared" si="37"/>
        <v>0</v>
      </c>
      <c r="G168" s="38">
        <f t="shared" si="38"/>
        <v>0</v>
      </c>
      <c r="H168" s="38">
        <f t="shared" si="39"/>
        <v>0</v>
      </c>
      <c r="I168" s="38">
        <f t="shared" si="40"/>
        <v>0</v>
      </c>
      <c r="J168" s="38">
        <f t="shared" si="41"/>
        <v>0</v>
      </c>
      <c r="K168" s="38">
        <f t="shared" si="42"/>
        <v>0</v>
      </c>
      <c r="L168" s="38">
        <f t="shared" si="43"/>
        <v>0</v>
      </c>
      <c r="M168" s="38">
        <f t="shared" ca="1" si="44"/>
        <v>-0.57846358249915408</v>
      </c>
      <c r="N168" s="38">
        <f t="shared" ca="1" si="45"/>
        <v>0</v>
      </c>
      <c r="O168" s="95">
        <f t="shared" ca="1" si="46"/>
        <v>0</v>
      </c>
      <c r="P168" s="38">
        <f t="shared" ca="1" si="47"/>
        <v>0</v>
      </c>
      <c r="Q168" s="38">
        <f t="shared" ca="1" si="48"/>
        <v>0</v>
      </c>
      <c r="R168" s="28">
        <f t="shared" ca="1" si="49"/>
        <v>0.57846358249915408</v>
      </c>
    </row>
    <row r="169" spans="1:18">
      <c r="A169" s="89"/>
      <c r="B169" s="89"/>
      <c r="C169" s="89"/>
      <c r="D169" s="90">
        <f t="shared" si="35"/>
        <v>0</v>
      </c>
      <c r="E169" s="90">
        <f t="shared" si="36"/>
        <v>0</v>
      </c>
      <c r="F169" s="38">
        <f t="shared" si="37"/>
        <v>0</v>
      </c>
      <c r="G169" s="38">
        <f t="shared" si="38"/>
        <v>0</v>
      </c>
      <c r="H169" s="38">
        <f t="shared" si="39"/>
        <v>0</v>
      </c>
      <c r="I169" s="38">
        <f t="shared" si="40"/>
        <v>0</v>
      </c>
      <c r="J169" s="38">
        <f t="shared" si="41"/>
        <v>0</v>
      </c>
      <c r="K169" s="38">
        <f t="shared" si="42"/>
        <v>0</v>
      </c>
      <c r="L169" s="38">
        <f t="shared" si="43"/>
        <v>0</v>
      </c>
      <c r="M169" s="38">
        <f t="shared" ca="1" si="44"/>
        <v>-0.57846358249915408</v>
      </c>
      <c r="N169" s="38">
        <f t="shared" ca="1" si="45"/>
        <v>0</v>
      </c>
      <c r="O169" s="95">
        <f t="shared" ca="1" si="46"/>
        <v>0</v>
      </c>
      <c r="P169" s="38">
        <f t="shared" ca="1" si="47"/>
        <v>0</v>
      </c>
      <c r="Q169" s="38">
        <f t="shared" ca="1" si="48"/>
        <v>0</v>
      </c>
      <c r="R169" s="28">
        <f t="shared" ca="1" si="49"/>
        <v>0.57846358249915408</v>
      </c>
    </row>
    <row r="170" spans="1:18">
      <c r="A170" s="89"/>
      <c r="B170" s="89"/>
      <c r="C170" s="89"/>
      <c r="D170" s="90">
        <f t="shared" si="35"/>
        <v>0</v>
      </c>
      <c r="E170" s="90">
        <f t="shared" si="36"/>
        <v>0</v>
      </c>
      <c r="F170" s="38">
        <f t="shared" si="37"/>
        <v>0</v>
      </c>
      <c r="G170" s="38">
        <f t="shared" si="38"/>
        <v>0</v>
      </c>
      <c r="H170" s="38">
        <f t="shared" si="39"/>
        <v>0</v>
      </c>
      <c r="I170" s="38">
        <f t="shared" si="40"/>
        <v>0</v>
      </c>
      <c r="J170" s="38">
        <f t="shared" si="41"/>
        <v>0</v>
      </c>
      <c r="K170" s="38">
        <f t="shared" si="42"/>
        <v>0</v>
      </c>
      <c r="L170" s="38">
        <f t="shared" si="43"/>
        <v>0</v>
      </c>
      <c r="M170" s="38">
        <f t="shared" ca="1" si="44"/>
        <v>-0.57846358249915408</v>
      </c>
      <c r="N170" s="38">
        <f t="shared" ca="1" si="45"/>
        <v>0</v>
      </c>
      <c r="O170" s="95">
        <f t="shared" ca="1" si="46"/>
        <v>0</v>
      </c>
      <c r="P170" s="38">
        <f t="shared" ca="1" si="47"/>
        <v>0</v>
      </c>
      <c r="Q170" s="38">
        <f t="shared" ca="1" si="48"/>
        <v>0</v>
      </c>
      <c r="R170" s="28">
        <f t="shared" ca="1" si="49"/>
        <v>0.57846358249915408</v>
      </c>
    </row>
    <row r="171" spans="1:18">
      <c r="A171" s="89"/>
      <c r="B171" s="89"/>
      <c r="C171" s="89"/>
      <c r="D171" s="90">
        <f t="shared" si="35"/>
        <v>0</v>
      </c>
      <c r="E171" s="90">
        <f t="shared" si="36"/>
        <v>0</v>
      </c>
      <c r="F171" s="38">
        <f t="shared" si="37"/>
        <v>0</v>
      </c>
      <c r="G171" s="38">
        <f t="shared" si="38"/>
        <v>0</v>
      </c>
      <c r="H171" s="38">
        <f t="shared" si="39"/>
        <v>0</v>
      </c>
      <c r="I171" s="38">
        <f t="shared" si="40"/>
        <v>0</v>
      </c>
      <c r="J171" s="38">
        <f t="shared" si="41"/>
        <v>0</v>
      </c>
      <c r="K171" s="38">
        <f t="shared" si="42"/>
        <v>0</v>
      </c>
      <c r="L171" s="38">
        <f t="shared" si="43"/>
        <v>0</v>
      </c>
      <c r="M171" s="38">
        <f t="shared" ca="1" si="44"/>
        <v>-0.57846358249915408</v>
      </c>
      <c r="N171" s="38">
        <f t="shared" ca="1" si="45"/>
        <v>0</v>
      </c>
      <c r="O171" s="95">
        <f t="shared" ca="1" si="46"/>
        <v>0</v>
      </c>
      <c r="P171" s="38">
        <f t="shared" ca="1" si="47"/>
        <v>0</v>
      </c>
      <c r="Q171" s="38">
        <f t="shared" ca="1" si="48"/>
        <v>0</v>
      </c>
      <c r="R171" s="28">
        <f t="shared" ca="1" si="49"/>
        <v>0.57846358249915408</v>
      </c>
    </row>
    <row r="172" spans="1:18">
      <c r="A172" s="89"/>
      <c r="B172" s="89"/>
      <c r="C172" s="89"/>
      <c r="D172" s="90">
        <f t="shared" si="35"/>
        <v>0</v>
      </c>
      <c r="E172" s="90">
        <f t="shared" si="36"/>
        <v>0</v>
      </c>
      <c r="F172" s="38">
        <f t="shared" si="37"/>
        <v>0</v>
      </c>
      <c r="G172" s="38">
        <f t="shared" si="38"/>
        <v>0</v>
      </c>
      <c r="H172" s="38">
        <f t="shared" si="39"/>
        <v>0</v>
      </c>
      <c r="I172" s="38">
        <f t="shared" si="40"/>
        <v>0</v>
      </c>
      <c r="J172" s="38">
        <f t="shared" si="41"/>
        <v>0</v>
      </c>
      <c r="K172" s="38">
        <f t="shared" si="42"/>
        <v>0</v>
      </c>
      <c r="L172" s="38">
        <f t="shared" si="43"/>
        <v>0</v>
      </c>
      <c r="M172" s="38">
        <f t="shared" ca="1" si="44"/>
        <v>-0.57846358249915408</v>
      </c>
      <c r="N172" s="38">
        <f t="shared" ca="1" si="45"/>
        <v>0</v>
      </c>
      <c r="O172" s="95">
        <f t="shared" ca="1" si="46"/>
        <v>0</v>
      </c>
      <c r="P172" s="38">
        <f t="shared" ca="1" si="47"/>
        <v>0</v>
      </c>
      <c r="Q172" s="38">
        <f t="shared" ca="1" si="48"/>
        <v>0</v>
      </c>
      <c r="R172" s="28">
        <f t="shared" ca="1" si="49"/>
        <v>0.57846358249915408</v>
      </c>
    </row>
    <row r="173" spans="1:18">
      <c r="A173" s="89"/>
      <c r="B173" s="89"/>
      <c r="C173" s="89"/>
      <c r="D173" s="90">
        <f t="shared" si="35"/>
        <v>0</v>
      </c>
      <c r="E173" s="90">
        <f t="shared" si="36"/>
        <v>0</v>
      </c>
      <c r="F173" s="38">
        <f t="shared" si="37"/>
        <v>0</v>
      </c>
      <c r="G173" s="38">
        <f t="shared" si="38"/>
        <v>0</v>
      </c>
      <c r="H173" s="38">
        <f t="shared" si="39"/>
        <v>0</v>
      </c>
      <c r="I173" s="38">
        <f t="shared" si="40"/>
        <v>0</v>
      </c>
      <c r="J173" s="38">
        <f t="shared" si="41"/>
        <v>0</v>
      </c>
      <c r="K173" s="38">
        <f t="shared" si="42"/>
        <v>0</v>
      </c>
      <c r="L173" s="38">
        <f t="shared" si="43"/>
        <v>0</v>
      </c>
      <c r="M173" s="38">
        <f t="shared" ca="1" si="44"/>
        <v>-0.57846358249915408</v>
      </c>
      <c r="N173" s="38">
        <f t="shared" ca="1" si="45"/>
        <v>0</v>
      </c>
      <c r="O173" s="95">
        <f t="shared" ca="1" si="46"/>
        <v>0</v>
      </c>
      <c r="P173" s="38">
        <f t="shared" ca="1" si="47"/>
        <v>0</v>
      </c>
      <c r="Q173" s="38">
        <f t="shared" ca="1" si="48"/>
        <v>0</v>
      </c>
      <c r="R173" s="28">
        <f t="shared" ca="1" si="49"/>
        <v>0.57846358249915408</v>
      </c>
    </row>
    <row r="174" spans="1:18">
      <c r="A174" s="89"/>
      <c r="B174" s="89"/>
      <c r="C174" s="89"/>
      <c r="D174" s="90">
        <f t="shared" si="35"/>
        <v>0</v>
      </c>
      <c r="E174" s="90">
        <f t="shared" si="36"/>
        <v>0</v>
      </c>
      <c r="F174" s="38">
        <f t="shared" si="37"/>
        <v>0</v>
      </c>
      <c r="G174" s="38">
        <f t="shared" si="38"/>
        <v>0</v>
      </c>
      <c r="H174" s="38">
        <f t="shared" si="39"/>
        <v>0</v>
      </c>
      <c r="I174" s="38">
        <f t="shared" si="40"/>
        <v>0</v>
      </c>
      <c r="J174" s="38">
        <f t="shared" si="41"/>
        <v>0</v>
      </c>
      <c r="K174" s="38">
        <f t="shared" si="42"/>
        <v>0</v>
      </c>
      <c r="L174" s="38">
        <f t="shared" si="43"/>
        <v>0</v>
      </c>
      <c r="M174" s="38">
        <f t="shared" ca="1" si="44"/>
        <v>-0.57846358249915408</v>
      </c>
      <c r="N174" s="38">
        <f t="shared" ca="1" si="45"/>
        <v>0</v>
      </c>
      <c r="O174" s="95">
        <f t="shared" ca="1" si="46"/>
        <v>0</v>
      </c>
      <c r="P174" s="38">
        <f t="shared" ca="1" si="47"/>
        <v>0</v>
      </c>
      <c r="Q174" s="38">
        <f t="shared" ca="1" si="48"/>
        <v>0</v>
      </c>
      <c r="R174" s="28">
        <f t="shared" ca="1" si="49"/>
        <v>0.57846358249915408</v>
      </c>
    </row>
    <row r="175" spans="1:18">
      <c r="A175" s="89"/>
      <c r="B175" s="89"/>
      <c r="C175" s="89"/>
      <c r="D175" s="90">
        <f t="shared" si="35"/>
        <v>0</v>
      </c>
      <c r="E175" s="90">
        <f t="shared" si="36"/>
        <v>0</v>
      </c>
      <c r="F175" s="38">
        <f t="shared" si="37"/>
        <v>0</v>
      </c>
      <c r="G175" s="38">
        <f t="shared" si="38"/>
        <v>0</v>
      </c>
      <c r="H175" s="38">
        <f t="shared" si="39"/>
        <v>0</v>
      </c>
      <c r="I175" s="38">
        <f t="shared" si="40"/>
        <v>0</v>
      </c>
      <c r="J175" s="38">
        <f t="shared" si="41"/>
        <v>0</v>
      </c>
      <c r="K175" s="38">
        <f t="shared" si="42"/>
        <v>0</v>
      </c>
      <c r="L175" s="38">
        <f t="shared" si="43"/>
        <v>0</v>
      </c>
      <c r="M175" s="38">
        <f t="shared" ca="1" si="44"/>
        <v>-0.57846358249915408</v>
      </c>
      <c r="N175" s="38">
        <f t="shared" ca="1" si="45"/>
        <v>0</v>
      </c>
      <c r="O175" s="95">
        <f t="shared" ca="1" si="46"/>
        <v>0</v>
      </c>
      <c r="P175" s="38">
        <f t="shared" ca="1" si="47"/>
        <v>0</v>
      </c>
      <c r="Q175" s="38">
        <f t="shared" ca="1" si="48"/>
        <v>0</v>
      </c>
      <c r="R175" s="28">
        <f t="shared" ca="1" si="49"/>
        <v>0.57846358249915408</v>
      </c>
    </row>
    <row r="176" spans="1:18">
      <c r="A176" s="89"/>
      <c r="B176" s="89"/>
      <c r="C176" s="89"/>
      <c r="D176" s="90">
        <f t="shared" si="35"/>
        <v>0</v>
      </c>
      <c r="E176" s="90">
        <f t="shared" si="36"/>
        <v>0</v>
      </c>
      <c r="F176" s="38">
        <f t="shared" si="37"/>
        <v>0</v>
      </c>
      <c r="G176" s="38">
        <f t="shared" si="38"/>
        <v>0</v>
      </c>
      <c r="H176" s="38">
        <f t="shared" si="39"/>
        <v>0</v>
      </c>
      <c r="I176" s="38">
        <f t="shared" si="40"/>
        <v>0</v>
      </c>
      <c r="J176" s="38">
        <f t="shared" si="41"/>
        <v>0</v>
      </c>
      <c r="K176" s="38">
        <f t="shared" si="42"/>
        <v>0</v>
      </c>
      <c r="L176" s="38">
        <f t="shared" si="43"/>
        <v>0</v>
      </c>
      <c r="M176" s="38">
        <f t="shared" ca="1" si="44"/>
        <v>-0.57846358249915408</v>
      </c>
      <c r="N176" s="38">
        <f t="shared" ca="1" si="45"/>
        <v>0</v>
      </c>
      <c r="O176" s="95">
        <f t="shared" ca="1" si="46"/>
        <v>0</v>
      </c>
      <c r="P176" s="38">
        <f t="shared" ca="1" si="47"/>
        <v>0</v>
      </c>
      <c r="Q176" s="38">
        <f t="shared" ca="1" si="48"/>
        <v>0</v>
      </c>
      <c r="R176" s="28">
        <f t="shared" ca="1" si="49"/>
        <v>0.57846358249915408</v>
      </c>
    </row>
    <row r="177" spans="1:18">
      <c r="A177" s="89"/>
      <c r="B177" s="89"/>
      <c r="C177" s="89"/>
      <c r="D177" s="90">
        <f t="shared" si="35"/>
        <v>0</v>
      </c>
      <c r="E177" s="90">
        <f t="shared" si="36"/>
        <v>0</v>
      </c>
      <c r="F177" s="38">
        <f t="shared" si="37"/>
        <v>0</v>
      </c>
      <c r="G177" s="38">
        <f t="shared" si="38"/>
        <v>0</v>
      </c>
      <c r="H177" s="38">
        <f t="shared" si="39"/>
        <v>0</v>
      </c>
      <c r="I177" s="38">
        <f t="shared" si="40"/>
        <v>0</v>
      </c>
      <c r="J177" s="38">
        <f t="shared" si="41"/>
        <v>0</v>
      </c>
      <c r="K177" s="38">
        <f t="shared" si="42"/>
        <v>0</v>
      </c>
      <c r="L177" s="38">
        <f t="shared" si="43"/>
        <v>0</v>
      </c>
      <c r="M177" s="38">
        <f t="shared" ca="1" si="44"/>
        <v>-0.57846358249915408</v>
      </c>
      <c r="N177" s="38">
        <f t="shared" ca="1" si="45"/>
        <v>0</v>
      </c>
      <c r="O177" s="95">
        <f t="shared" ca="1" si="46"/>
        <v>0</v>
      </c>
      <c r="P177" s="38">
        <f t="shared" ca="1" si="47"/>
        <v>0</v>
      </c>
      <c r="Q177" s="38">
        <f t="shared" ca="1" si="48"/>
        <v>0</v>
      </c>
      <c r="R177" s="28">
        <f t="shared" ca="1" si="49"/>
        <v>0.57846358249915408</v>
      </c>
    </row>
    <row r="178" spans="1:18">
      <c r="A178" s="89"/>
      <c r="B178" s="89"/>
      <c r="C178" s="89"/>
      <c r="D178" s="90">
        <f t="shared" si="35"/>
        <v>0</v>
      </c>
      <c r="E178" s="90">
        <f t="shared" si="36"/>
        <v>0</v>
      </c>
      <c r="F178" s="38">
        <f t="shared" si="37"/>
        <v>0</v>
      </c>
      <c r="G178" s="38">
        <f t="shared" si="38"/>
        <v>0</v>
      </c>
      <c r="H178" s="38">
        <f t="shared" si="39"/>
        <v>0</v>
      </c>
      <c r="I178" s="38">
        <f t="shared" si="40"/>
        <v>0</v>
      </c>
      <c r="J178" s="38">
        <f t="shared" si="41"/>
        <v>0</v>
      </c>
      <c r="K178" s="38">
        <f t="shared" si="42"/>
        <v>0</v>
      </c>
      <c r="L178" s="38">
        <f t="shared" si="43"/>
        <v>0</v>
      </c>
      <c r="M178" s="38">
        <f t="shared" ca="1" si="44"/>
        <v>-0.57846358249915408</v>
      </c>
      <c r="N178" s="38">
        <f t="shared" ca="1" si="45"/>
        <v>0</v>
      </c>
      <c r="O178" s="95">
        <f t="shared" ca="1" si="46"/>
        <v>0</v>
      </c>
      <c r="P178" s="38">
        <f t="shared" ca="1" si="47"/>
        <v>0</v>
      </c>
      <c r="Q178" s="38">
        <f t="shared" ca="1" si="48"/>
        <v>0</v>
      </c>
      <c r="R178" s="28">
        <f t="shared" ca="1" si="49"/>
        <v>0.57846358249915408</v>
      </c>
    </row>
    <row r="179" spans="1:18">
      <c r="A179" s="89"/>
      <c r="B179" s="89"/>
      <c r="C179" s="89"/>
      <c r="D179" s="90">
        <f t="shared" si="35"/>
        <v>0</v>
      </c>
      <c r="E179" s="90">
        <f t="shared" si="36"/>
        <v>0</v>
      </c>
      <c r="F179" s="38">
        <f t="shared" si="37"/>
        <v>0</v>
      </c>
      <c r="G179" s="38">
        <f t="shared" si="38"/>
        <v>0</v>
      </c>
      <c r="H179" s="38">
        <f t="shared" si="39"/>
        <v>0</v>
      </c>
      <c r="I179" s="38">
        <f t="shared" si="40"/>
        <v>0</v>
      </c>
      <c r="J179" s="38">
        <f t="shared" si="41"/>
        <v>0</v>
      </c>
      <c r="K179" s="38">
        <f t="shared" si="42"/>
        <v>0</v>
      </c>
      <c r="L179" s="38">
        <f t="shared" si="43"/>
        <v>0</v>
      </c>
      <c r="M179" s="38">
        <f t="shared" ca="1" si="44"/>
        <v>-0.57846358249915408</v>
      </c>
      <c r="N179" s="38">
        <f t="shared" ca="1" si="45"/>
        <v>0</v>
      </c>
      <c r="O179" s="95">
        <f t="shared" ca="1" si="46"/>
        <v>0</v>
      </c>
      <c r="P179" s="38">
        <f t="shared" ca="1" si="47"/>
        <v>0</v>
      </c>
      <c r="Q179" s="38">
        <f t="shared" ca="1" si="48"/>
        <v>0</v>
      </c>
      <c r="R179" s="28">
        <f t="shared" ca="1" si="49"/>
        <v>0.57846358249915408</v>
      </c>
    </row>
    <row r="180" spans="1:18">
      <c r="A180" s="89"/>
      <c r="B180" s="89"/>
      <c r="C180" s="89"/>
      <c r="D180" s="90">
        <f t="shared" si="35"/>
        <v>0</v>
      </c>
      <c r="E180" s="90">
        <f t="shared" si="36"/>
        <v>0</v>
      </c>
      <c r="F180" s="38">
        <f t="shared" si="37"/>
        <v>0</v>
      </c>
      <c r="G180" s="38">
        <f t="shared" si="38"/>
        <v>0</v>
      </c>
      <c r="H180" s="38">
        <f t="shared" si="39"/>
        <v>0</v>
      </c>
      <c r="I180" s="38">
        <f t="shared" si="40"/>
        <v>0</v>
      </c>
      <c r="J180" s="38">
        <f t="shared" si="41"/>
        <v>0</v>
      </c>
      <c r="K180" s="38">
        <f t="shared" si="42"/>
        <v>0</v>
      </c>
      <c r="L180" s="38">
        <f t="shared" si="43"/>
        <v>0</v>
      </c>
      <c r="M180" s="38">
        <f t="shared" ca="1" si="44"/>
        <v>-0.57846358249915408</v>
      </c>
      <c r="N180" s="38">
        <f t="shared" ca="1" si="45"/>
        <v>0</v>
      </c>
      <c r="O180" s="95">
        <f t="shared" ca="1" si="46"/>
        <v>0</v>
      </c>
      <c r="P180" s="38">
        <f t="shared" ca="1" si="47"/>
        <v>0</v>
      </c>
      <c r="Q180" s="38">
        <f t="shared" ca="1" si="48"/>
        <v>0</v>
      </c>
      <c r="R180" s="28">
        <f t="shared" ca="1" si="49"/>
        <v>0.57846358249915408</v>
      </c>
    </row>
    <row r="181" spans="1:18">
      <c r="A181" s="89"/>
      <c r="B181" s="89"/>
      <c r="C181" s="89"/>
      <c r="D181" s="90">
        <f t="shared" si="35"/>
        <v>0</v>
      </c>
      <c r="E181" s="90">
        <f t="shared" si="36"/>
        <v>0</v>
      </c>
      <c r="F181" s="38">
        <f t="shared" si="37"/>
        <v>0</v>
      </c>
      <c r="G181" s="38">
        <f t="shared" si="38"/>
        <v>0</v>
      </c>
      <c r="H181" s="38">
        <f t="shared" si="39"/>
        <v>0</v>
      </c>
      <c r="I181" s="38">
        <f t="shared" si="40"/>
        <v>0</v>
      </c>
      <c r="J181" s="38">
        <f t="shared" si="41"/>
        <v>0</v>
      </c>
      <c r="K181" s="38">
        <f t="shared" si="42"/>
        <v>0</v>
      </c>
      <c r="L181" s="38">
        <f t="shared" si="43"/>
        <v>0</v>
      </c>
      <c r="M181" s="38">
        <f t="shared" ca="1" si="44"/>
        <v>-0.57846358249915408</v>
      </c>
      <c r="N181" s="38">
        <f t="shared" ca="1" si="45"/>
        <v>0</v>
      </c>
      <c r="O181" s="95">
        <f t="shared" ca="1" si="46"/>
        <v>0</v>
      </c>
      <c r="P181" s="38">
        <f t="shared" ca="1" si="47"/>
        <v>0</v>
      </c>
      <c r="Q181" s="38">
        <f t="shared" ca="1" si="48"/>
        <v>0</v>
      </c>
      <c r="R181" s="28">
        <f t="shared" ca="1" si="49"/>
        <v>0.57846358249915408</v>
      </c>
    </row>
    <row r="182" spans="1:18">
      <c r="A182" s="89"/>
      <c r="B182" s="89"/>
      <c r="C182" s="89"/>
      <c r="D182" s="90">
        <f t="shared" si="35"/>
        <v>0</v>
      </c>
      <c r="E182" s="90">
        <f t="shared" si="36"/>
        <v>0</v>
      </c>
      <c r="F182" s="38">
        <f t="shared" si="37"/>
        <v>0</v>
      </c>
      <c r="G182" s="38">
        <f t="shared" si="38"/>
        <v>0</v>
      </c>
      <c r="H182" s="38">
        <f t="shared" si="39"/>
        <v>0</v>
      </c>
      <c r="I182" s="38">
        <f t="shared" si="40"/>
        <v>0</v>
      </c>
      <c r="J182" s="38">
        <f t="shared" si="41"/>
        <v>0</v>
      </c>
      <c r="K182" s="38">
        <f t="shared" si="42"/>
        <v>0</v>
      </c>
      <c r="L182" s="38">
        <f t="shared" si="43"/>
        <v>0</v>
      </c>
      <c r="M182" s="38">
        <f t="shared" ca="1" si="44"/>
        <v>-0.57846358249915408</v>
      </c>
      <c r="N182" s="38">
        <f t="shared" ca="1" si="45"/>
        <v>0</v>
      </c>
      <c r="O182" s="95">
        <f t="shared" ca="1" si="46"/>
        <v>0</v>
      </c>
      <c r="P182" s="38">
        <f t="shared" ca="1" si="47"/>
        <v>0</v>
      </c>
      <c r="Q182" s="38">
        <f t="shared" ca="1" si="48"/>
        <v>0</v>
      </c>
      <c r="R182" s="28">
        <f t="shared" ca="1" si="49"/>
        <v>0.57846358249915408</v>
      </c>
    </row>
    <row r="183" spans="1:18">
      <c r="A183" s="89"/>
      <c r="B183" s="89"/>
      <c r="C183" s="89"/>
      <c r="D183" s="90">
        <f t="shared" si="35"/>
        <v>0</v>
      </c>
      <c r="E183" s="90">
        <f t="shared" si="36"/>
        <v>0</v>
      </c>
      <c r="F183" s="38">
        <f t="shared" si="37"/>
        <v>0</v>
      </c>
      <c r="G183" s="38">
        <f t="shared" si="38"/>
        <v>0</v>
      </c>
      <c r="H183" s="38">
        <f t="shared" si="39"/>
        <v>0</v>
      </c>
      <c r="I183" s="38">
        <f t="shared" si="40"/>
        <v>0</v>
      </c>
      <c r="J183" s="38">
        <f t="shared" si="41"/>
        <v>0</v>
      </c>
      <c r="K183" s="38">
        <f t="shared" si="42"/>
        <v>0</v>
      </c>
      <c r="L183" s="38">
        <f t="shared" si="43"/>
        <v>0</v>
      </c>
      <c r="M183" s="38">
        <f t="shared" ca="1" si="44"/>
        <v>-0.57846358249915408</v>
      </c>
      <c r="N183" s="38">
        <f t="shared" ca="1" si="45"/>
        <v>0</v>
      </c>
      <c r="O183" s="95">
        <f t="shared" ca="1" si="46"/>
        <v>0</v>
      </c>
      <c r="P183" s="38">
        <f t="shared" ca="1" si="47"/>
        <v>0</v>
      </c>
      <c r="Q183" s="38">
        <f t="shared" ca="1" si="48"/>
        <v>0</v>
      </c>
      <c r="R183" s="28">
        <f t="shared" ca="1" si="49"/>
        <v>0.57846358249915408</v>
      </c>
    </row>
    <row r="184" spans="1:18">
      <c r="A184" s="89"/>
      <c r="B184" s="89"/>
      <c r="C184" s="89"/>
      <c r="D184" s="90">
        <f t="shared" si="35"/>
        <v>0</v>
      </c>
      <c r="E184" s="90">
        <f t="shared" si="36"/>
        <v>0</v>
      </c>
      <c r="F184" s="38">
        <f t="shared" si="37"/>
        <v>0</v>
      </c>
      <c r="G184" s="38">
        <f t="shared" si="38"/>
        <v>0</v>
      </c>
      <c r="H184" s="38">
        <f t="shared" si="39"/>
        <v>0</v>
      </c>
      <c r="I184" s="38">
        <f t="shared" si="40"/>
        <v>0</v>
      </c>
      <c r="J184" s="38">
        <f t="shared" si="41"/>
        <v>0</v>
      </c>
      <c r="K184" s="38">
        <f t="shared" si="42"/>
        <v>0</v>
      </c>
      <c r="L184" s="38">
        <f t="shared" si="43"/>
        <v>0</v>
      </c>
      <c r="M184" s="38">
        <f t="shared" ca="1" si="44"/>
        <v>-0.57846358249915408</v>
      </c>
      <c r="N184" s="38">
        <f t="shared" ca="1" si="45"/>
        <v>0</v>
      </c>
      <c r="O184" s="95">
        <f t="shared" ca="1" si="46"/>
        <v>0</v>
      </c>
      <c r="P184" s="38">
        <f t="shared" ca="1" si="47"/>
        <v>0</v>
      </c>
      <c r="Q184" s="38">
        <f t="shared" ca="1" si="48"/>
        <v>0</v>
      </c>
      <c r="R184" s="28">
        <f t="shared" ca="1" si="49"/>
        <v>0.57846358249915408</v>
      </c>
    </row>
    <row r="185" spans="1:18">
      <c r="A185" s="89"/>
      <c r="B185" s="89"/>
      <c r="C185" s="89"/>
      <c r="D185" s="90">
        <f t="shared" si="35"/>
        <v>0</v>
      </c>
      <c r="E185" s="90">
        <f t="shared" si="36"/>
        <v>0</v>
      </c>
      <c r="F185" s="38">
        <f t="shared" si="37"/>
        <v>0</v>
      </c>
      <c r="G185" s="38">
        <f t="shared" si="38"/>
        <v>0</v>
      </c>
      <c r="H185" s="38">
        <f t="shared" si="39"/>
        <v>0</v>
      </c>
      <c r="I185" s="38">
        <f t="shared" si="40"/>
        <v>0</v>
      </c>
      <c r="J185" s="38">
        <f t="shared" si="41"/>
        <v>0</v>
      </c>
      <c r="K185" s="38">
        <f t="shared" si="42"/>
        <v>0</v>
      </c>
      <c r="L185" s="38">
        <f t="shared" si="43"/>
        <v>0</v>
      </c>
      <c r="M185" s="38">
        <f t="shared" ca="1" si="44"/>
        <v>-0.57846358249915408</v>
      </c>
      <c r="N185" s="38">
        <f t="shared" ca="1" si="45"/>
        <v>0</v>
      </c>
      <c r="O185" s="95">
        <f t="shared" ca="1" si="46"/>
        <v>0</v>
      </c>
      <c r="P185" s="38">
        <f t="shared" ca="1" si="47"/>
        <v>0</v>
      </c>
      <c r="Q185" s="38">
        <f t="shared" ca="1" si="48"/>
        <v>0</v>
      </c>
      <c r="R185" s="28">
        <f t="shared" ca="1" si="49"/>
        <v>0.57846358249915408</v>
      </c>
    </row>
    <row r="186" spans="1:18">
      <c r="A186" s="89"/>
      <c r="B186" s="89"/>
      <c r="C186" s="89"/>
      <c r="D186" s="90">
        <f t="shared" si="35"/>
        <v>0</v>
      </c>
      <c r="E186" s="90">
        <f t="shared" si="36"/>
        <v>0</v>
      </c>
      <c r="F186" s="38">
        <f t="shared" si="37"/>
        <v>0</v>
      </c>
      <c r="G186" s="38">
        <f t="shared" si="38"/>
        <v>0</v>
      </c>
      <c r="H186" s="38">
        <f t="shared" si="39"/>
        <v>0</v>
      </c>
      <c r="I186" s="38">
        <f t="shared" si="40"/>
        <v>0</v>
      </c>
      <c r="J186" s="38">
        <f t="shared" si="41"/>
        <v>0</v>
      </c>
      <c r="K186" s="38">
        <f t="shared" si="42"/>
        <v>0</v>
      </c>
      <c r="L186" s="38">
        <f t="shared" si="43"/>
        <v>0</v>
      </c>
      <c r="M186" s="38">
        <f t="shared" ca="1" si="44"/>
        <v>-0.57846358249915408</v>
      </c>
      <c r="N186" s="38">
        <f t="shared" ca="1" si="45"/>
        <v>0</v>
      </c>
      <c r="O186" s="95">
        <f t="shared" ca="1" si="46"/>
        <v>0</v>
      </c>
      <c r="P186" s="38">
        <f t="shared" ca="1" si="47"/>
        <v>0</v>
      </c>
      <c r="Q186" s="38">
        <f t="shared" ca="1" si="48"/>
        <v>0</v>
      </c>
      <c r="R186" s="28">
        <f t="shared" ca="1" si="49"/>
        <v>0.57846358249915408</v>
      </c>
    </row>
    <row r="187" spans="1:18">
      <c r="A187" s="89"/>
      <c r="B187" s="89"/>
      <c r="C187" s="89"/>
      <c r="D187" s="90">
        <f t="shared" si="35"/>
        <v>0</v>
      </c>
      <c r="E187" s="90">
        <f t="shared" si="36"/>
        <v>0</v>
      </c>
      <c r="F187" s="38">
        <f t="shared" si="37"/>
        <v>0</v>
      </c>
      <c r="G187" s="38">
        <f t="shared" si="38"/>
        <v>0</v>
      </c>
      <c r="H187" s="38">
        <f t="shared" si="39"/>
        <v>0</v>
      </c>
      <c r="I187" s="38">
        <f t="shared" si="40"/>
        <v>0</v>
      </c>
      <c r="J187" s="38">
        <f t="shared" si="41"/>
        <v>0</v>
      </c>
      <c r="K187" s="38">
        <f t="shared" si="42"/>
        <v>0</v>
      </c>
      <c r="L187" s="38">
        <f t="shared" si="43"/>
        <v>0</v>
      </c>
      <c r="M187" s="38">
        <f t="shared" ca="1" si="44"/>
        <v>-0.57846358249915408</v>
      </c>
      <c r="N187" s="38">
        <f t="shared" ca="1" si="45"/>
        <v>0</v>
      </c>
      <c r="O187" s="95">
        <f t="shared" ca="1" si="46"/>
        <v>0</v>
      </c>
      <c r="P187" s="38">
        <f t="shared" ca="1" si="47"/>
        <v>0</v>
      </c>
      <c r="Q187" s="38">
        <f t="shared" ca="1" si="48"/>
        <v>0</v>
      </c>
      <c r="R187" s="28">
        <f t="shared" ca="1" si="49"/>
        <v>0.57846358249915408</v>
      </c>
    </row>
    <row r="188" spans="1:18">
      <c r="A188" s="89"/>
      <c r="B188" s="89"/>
      <c r="C188" s="89"/>
      <c r="D188" s="90">
        <f t="shared" si="35"/>
        <v>0</v>
      </c>
      <c r="E188" s="90">
        <f t="shared" si="36"/>
        <v>0</v>
      </c>
      <c r="F188" s="38">
        <f t="shared" si="37"/>
        <v>0</v>
      </c>
      <c r="G188" s="38">
        <f t="shared" si="38"/>
        <v>0</v>
      </c>
      <c r="H188" s="38">
        <f t="shared" si="39"/>
        <v>0</v>
      </c>
      <c r="I188" s="38">
        <f t="shared" si="40"/>
        <v>0</v>
      </c>
      <c r="J188" s="38">
        <f t="shared" si="41"/>
        <v>0</v>
      </c>
      <c r="K188" s="38">
        <f t="shared" si="42"/>
        <v>0</v>
      </c>
      <c r="L188" s="38">
        <f t="shared" si="43"/>
        <v>0</v>
      </c>
      <c r="M188" s="38">
        <f t="shared" ca="1" si="44"/>
        <v>-0.57846358249915408</v>
      </c>
      <c r="N188" s="38">
        <f t="shared" ca="1" si="45"/>
        <v>0</v>
      </c>
      <c r="O188" s="95">
        <f t="shared" ca="1" si="46"/>
        <v>0</v>
      </c>
      <c r="P188" s="38">
        <f t="shared" ca="1" si="47"/>
        <v>0</v>
      </c>
      <c r="Q188" s="38">
        <f t="shared" ca="1" si="48"/>
        <v>0</v>
      </c>
      <c r="R188" s="28">
        <f t="shared" ca="1" si="49"/>
        <v>0.57846358249915408</v>
      </c>
    </row>
    <row r="189" spans="1:18">
      <c r="A189" s="89"/>
      <c r="B189" s="89"/>
      <c r="C189" s="89"/>
      <c r="D189" s="90">
        <f t="shared" si="35"/>
        <v>0</v>
      </c>
      <c r="E189" s="90">
        <f t="shared" si="36"/>
        <v>0</v>
      </c>
      <c r="F189" s="38">
        <f t="shared" si="37"/>
        <v>0</v>
      </c>
      <c r="G189" s="38">
        <f t="shared" si="38"/>
        <v>0</v>
      </c>
      <c r="H189" s="38">
        <f t="shared" si="39"/>
        <v>0</v>
      </c>
      <c r="I189" s="38">
        <f t="shared" si="40"/>
        <v>0</v>
      </c>
      <c r="J189" s="38">
        <f t="shared" si="41"/>
        <v>0</v>
      </c>
      <c r="K189" s="38">
        <f t="shared" si="42"/>
        <v>0</v>
      </c>
      <c r="L189" s="38">
        <f t="shared" si="43"/>
        <v>0</v>
      </c>
      <c r="M189" s="38">
        <f t="shared" ca="1" si="44"/>
        <v>-0.57846358249915408</v>
      </c>
      <c r="N189" s="38">
        <f t="shared" ca="1" si="45"/>
        <v>0</v>
      </c>
      <c r="O189" s="95">
        <f t="shared" ca="1" si="46"/>
        <v>0</v>
      </c>
      <c r="P189" s="38">
        <f t="shared" ca="1" si="47"/>
        <v>0</v>
      </c>
      <c r="Q189" s="38">
        <f t="shared" ca="1" si="48"/>
        <v>0</v>
      </c>
      <c r="R189" s="28">
        <f t="shared" ca="1" si="49"/>
        <v>0.57846358249915408</v>
      </c>
    </row>
    <row r="190" spans="1:18">
      <c r="A190" s="89"/>
      <c r="B190" s="89"/>
      <c r="C190" s="89"/>
      <c r="D190" s="90">
        <f t="shared" si="35"/>
        <v>0</v>
      </c>
      <c r="E190" s="90">
        <f t="shared" si="36"/>
        <v>0</v>
      </c>
      <c r="F190" s="38">
        <f t="shared" si="37"/>
        <v>0</v>
      </c>
      <c r="G190" s="38">
        <f t="shared" si="38"/>
        <v>0</v>
      </c>
      <c r="H190" s="38">
        <f t="shared" si="39"/>
        <v>0</v>
      </c>
      <c r="I190" s="38">
        <f t="shared" si="40"/>
        <v>0</v>
      </c>
      <c r="J190" s="38">
        <f t="shared" si="41"/>
        <v>0</v>
      </c>
      <c r="K190" s="38">
        <f t="shared" si="42"/>
        <v>0</v>
      </c>
      <c r="L190" s="38">
        <f t="shared" si="43"/>
        <v>0</v>
      </c>
      <c r="M190" s="38">
        <f t="shared" ca="1" si="44"/>
        <v>-0.57846358249915408</v>
      </c>
      <c r="N190" s="38">
        <f t="shared" ca="1" si="45"/>
        <v>0</v>
      </c>
      <c r="O190" s="95">
        <f t="shared" ca="1" si="46"/>
        <v>0</v>
      </c>
      <c r="P190" s="38">
        <f t="shared" ca="1" si="47"/>
        <v>0</v>
      </c>
      <c r="Q190" s="38">
        <f t="shared" ca="1" si="48"/>
        <v>0</v>
      </c>
      <c r="R190" s="28">
        <f t="shared" ca="1" si="49"/>
        <v>0.57846358249915408</v>
      </c>
    </row>
    <row r="191" spans="1:18">
      <c r="A191" s="89"/>
      <c r="B191" s="89"/>
      <c r="C191" s="89"/>
      <c r="D191" s="90">
        <f t="shared" si="35"/>
        <v>0</v>
      </c>
      <c r="E191" s="90">
        <f t="shared" si="36"/>
        <v>0</v>
      </c>
      <c r="F191" s="38">
        <f t="shared" si="37"/>
        <v>0</v>
      </c>
      <c r="G191" s="38">
        <f t="shared" si="38"/>
        <v>0</v>
      </c>
      <c r="H191" s="38">
        <f t="shared" si="39"/>
        <v>0</v>
      </c>
      <c r="I191" s="38">
        <f t="shared" si="40"/>
        <v>0</v>
      </c>
      <c r="J191" s="38">
        <f t="shared" si="41"/>
        <v>0</v>
      </c>
      <c r="K191" s="38">
        <f t="shared" si="42"/>
        <v>0</v>
      </c>
      <c r="L191" s="38">
        <f t="shared" si="43"/>
        <v>0</v>
      </c>
      <c r="M191" s="38">
        <f t="shared" ca="1" si="44"/>
        <v>-0.57846358249915408</v>
      </c>
      <c r="N191" s="38">
        <f t="shared" ca="1" si="45"/>
        <v>0</v>
      </c>
      <c r="O191" s="95">
        <f t="shared" ca="1" si="46"/>
        <v>0</v>
      </c>
      <c r="P191" s="38">
        <f t="shared" ca="1" si="47"/>
        <v>0</v>
      </c>
      <c r="Q191" s="38">
        <f t="shared" ca="1" si="48"/>
        <v>0</v>
      </c>
      <c r="R191" s="28">
        <f t="shared" ca="1" si="49"/>
        <v>0.57846358249915408</v>
      </c>
    </row>
    <row r="192" spans="1:18">
      <c r="A192" s="89"/>
      <c r="B192" s="89"/>
      <c r="C192" s="89"/>
      <c r="D192" s="90">
        <f t="shared" si="35"/>
        <v>0</v>
      </c>
      <c r="E192" s="90">
        <f t="shared" si="36"/>
        <v>0</v>
      </c>
      <c r="F192" s="38">
        <f t="shared" si="37"/>
        <v>0</v>
      </c>
      <c r="G192" s="38">
        <f t="shared" si="38"/>
        <v>0</v>
      </c>
      <c r="H192" s="38">
        <f t="shared" si="39"/>
        <v>0</v>
      </c>
      <c r="I192" s="38">
        <f t="shared" si="40"/>
        <v>0</v>
      </c>
      <c r="J192" s="38">
        <f t="shared" si="41"/>
        <v>0</v>
      </c>
      <c r="K192" s="38">
        <f t="shared" si="42"/>
        <v>0</v>
      </c>
      <c r="L192" s="38">
        <f t="shared" si="43"/>
        <v>0</v>
      </c>
      <c r="M192" s="38">
        <f t="shared" ca="1" si="44"/>
        <v>-0.57846358249915408</v>
      </c>
      <c r="N192" s="38">
        <f t="shared" ca="1" si="45"/>
        <v>0</v>
      </c>
      <c r="O192" s="95">
        <f t="shared" ca="1" si="46"/>
        <v>0</v>
      </c>
      <c r="P192" s="38">
        <f t="shared" ca="1" si="47"/>
        <v>0</v>
      </c>
      <c r="Q192" s="38">
        <f t="shared" ca="1" si="48"/>
        <v>0</v>
      </c>
      <c r="R192" s="28">
        <f t="shared" ca="1" si="49"/>
        <v>0.57846358249915408</v>
      </c>
    </row>
    <row r="193" spans="1:18">
      <c r="A193" s="89"/>
      <c r="B193" s="89"/>
      <c r="C193" s="89"/>
      <c r="D193" s="90">
        <f t="shared" si="35"/>
        <v>0</v>
      </c>
      <c r="E193" s="90">
        <f t="shared" si="36"/>
        <v>0</v>
      </c>
      <c r="F193" s="38">
        <f t="shared" si="37"/>
        <v>0</v>
      </c>
      <c r="G193" s="38">
        <f t="shared" si="38"/>
        <v>0</v>
      </c>
      <c r="H193" s="38">
        <f t="shared" si="39"/>
        <v>0</v>
      </c>
      <c r="I193" s="38">
        <f t="shared" si="40"/>
        <v>0</v>
      </c>
      <c r="J193" s="38">
        <f t="shared" si="41"/>
        <v>0</v>
      </c>
      <c r="K193" s="38">
        <f t="shared" si="42"/>
        <v>0</v>
      </c>
      <c r="L193" s="38">
        <f t="shared" si="43"/>
        <v>0</v>
      </c>
      <c r="M193" s="38">
        <f t="shared" ca="1" si="44"/>
        <v>-0.57846358249915408</v>
      </c>
      <c r="N193" s="38">
        <f t="shared" ca="1" si="45"/>
        <v>0</v>
      </c>
      <c r="O193" s="95">
        <f t="shared" ca="1" si="46"/>
        <v>0</v>
      </c>
      <c r="P193" s="38">
        <f t="shared" ca="1" si="47"/>
        <v>0</v>
      </c>
      <c r="Q193" s="38">
        <f t="shared" ca="1" si="48"/>
        <v>0</v>
      </c>
      <c r="R193" s="28">
        <f t="shared" ca="1" si="49"/>
        <v>0.57846358249915408</v>
      </c>
    </row>
    <row r="194" spans="1:18">
      <c r="A194" s="89"/>
      <c r="B194" s="89"/>
      <c r="C194" s="89"/>
      <c r="D194" s="90">
        <f t="shared" si="35"/>
        <v>0</v>
      </c>
      <c r="E194" s="90">
        <f t="shared" si="36"/>
        <v>0</v>
      </c>
      <c r="F194" s="38">
        <f t="shared" si="37"/>
        <v>0</v>
      </c>
      <c r="G194" s="38">
        <f t="shared" si="38"/>
        <v>0</v>
      </c>
      <c r="H194" s="38">
        <f t="shared" si="39"/>
        <v>0</v>
      </c>
      <c r="I194" s="38">
        <f t="shared" si="40"/>
        <v>0</v>
      </c>
      <c r="J194" s="38">
        <f t="shared" si="41"/>
        <v>0</v>
      </c>
      <c r="K194" s="38">
        <f t="shared" si="42"/>
        <v>0</v>
      </c>
      <c r="L194" s="38">
        <f t="shared" si="43"/>
        <v>0</v>
      </c>
      <c r="M194" s="38">
        <f t="shared" ca="1" si="44"/>
        <v>-0.57846358249915408</v>
      </c>
      <c r="N194" s="38">
        <f t="shared" ca="1" si="45"/>
        <v>0</v>
      </c>
      <c r="O194" s="95">
        <f t="shared" ca="1" si="46"/>
        <v>0</v>
      </c>
      <c r="P194" s="38">
        <f t="shared" ca="1" si="47"/>
        <v>0</v>
      </c>
      <c r="Q194" s="38">
        <f t="shared" ca="1" si="48"/>
        <v>0</v>
      </c>
      <c r="R194" s="28">
        <f t="shared" ca="1" si="49"/>
        <v>0.57846358249915408</v>
      </c>
    </row>
    <row r="195" spans="1:18">
      <c r="A195" s="89"/>
      <c r="B195" s="89"/>
      <c r="C195" s="89"/>
      <c r="D195" s="90">
        <f t="shared" si="35"/>
        <v>0</v>
      </c>
      <c r="E195" s="90">
        <f t="shared" si="36"/>
        <v>0</v>
      </c>
      <c r="F195" s="38">
        <f t="shared" si="37"/>
        <v>0</v>
      </c>
      <c r="G195" s="38">
        <f t="shared" si="38"/>
        <v>0</v>
      </c>
      <c r="H195" s="38">
        <f t="shared" si="39"/>
        <v>0</v>
      </c>
      <c r="I195" s="38">
        <f t="shared" si="40"/>
        <v>0</v>
      </c>
      <c r="J195" s="38">
        <f t="shared" si="41"/>
        <v>0</v>
      </c>
      <c r="K195" s="38">
        <f t="shared" si="42"/>
        <v>0</v>
      </c>
      <c r="L195" s="38">
        <f t="shared" si="43"/>
        <v>0</v>
      </c>
      <c r="M195" s="38">
        <f t="shared" ca="1" si="44"/>
        <v>-0.57846358249915408</v>
      </c>
      <c r="N195" s="38">
        <f t="shared" ca="1" si="45"/>
        <v>0</v>
      </c>
      <c r="O195" s="95">
        <f t="shared" ca="1" si="46"/>
        <v>0</v>
      </c>
      <c r="P195" s="38">
        <f t="shared" ca="1" si="47"/>
        <v>0</v>
      </c>
      <c r="Q195" s="38">
        <f t="shared" ca="1" si="48"/>
        <v>0</v>
      </c>
      <c r="R195" s="28">
        <f t="shared" ca="1" si="49"/>
        <v>0.57846358249915408</v>
      </c>
    </row>
    <row r="196" spans="1:18">
      <c r="A196" s="89"/>
      <c r="B196" s="89"/>
      <c r="C196" s="89"/>
      <c r="D196" s="90">
        <f t="shared" si="35"/>
        <v>0</v>
      </c>
      <c r="E196" s="90">
        <f t="shared" si="36"/>
        <v>0</v>
      </c>
      <c r="F196" s="38">
        <f t="shared" si="37"/>
        <v>0</v>
      </c>
      <c r="G196" s="38">
        <f t="shared" si="38"/>
        <v>0</v>
      </c>
      <c r="H196" s="38">
        <f t="shared" si="39"/>
        <v>0</v>
      </c>
      <c r="I196" s="38">
        <f t="shared" si="40"/>
        <v>0</v>
      </c>
      <c r="J196" s="38">
        <f t="shared" si="41"/>
        <v>0</v>
      </c>
      <c r="K196" s="38">
        <f t="shared" si="42"/>
        <v>0</v>
      </c>
      <c r="L196" s="38">
        <f t="shared" si="43"/>
        <v>0</v>
      </c>
      <c r="M196" s="38">
        <f t="shared" ca="1" si="44"/>
        <v>-0.57846358249915408</v>
      </c>
      <c r="N196" s="38">
        <f t="shared" ca="1" si="45"/>
        <v>0</v>
      </c>
      <c r="O196" s="95">
        <f t="shared" ca="1" si="46"/>
        <v>0</v>
      </c>
      <c r="P196" s="38">
        <f t="shared" ca="1" si="47"/>
        <v>0</v>
      </c>
      <c r="Q196" s="38">
        <f t="shared" ca="1" si="48"/>
        <v>0</v>
      </c>
      <c r="R196" s="28">
        <f t="shared" ca="1" si="49"/>
        <v>0.57846358249915408</v>
      </c>
    </row>
    <row r="197" spans="1:18">
      <c r="A197" s="89"/>
      <c r="B197" s="89"/>
      <c r="C197" s="89"/>
      <c r="D197" s="90">
        <f t="shared" si="35"/>
        <v>0</v>
      </c>
      <c r="E197" s="90">
        <f t="shared" si="36"/>
        <v>0</v>
      </c>
      <c r="F197" s="38">
        <f t="shared" si="37"/>
        <v>0</v>
      </c>
      <c r="G197" s="38">
        <f t="shared" si="38"/>
        <v>0</v>
      </c>
      <c r="H197" s="38">
        <f t="shared" si="39"/>
        <v>0</v>
      </c>
      <c r="I197" s="38">
        <f t="shared" si="40"/>
        <v>0</v>
      </c>
      <c r="J197" s="38">
        <f t="shared" si="41"/>
        <v>0</v>
      </c>
      <c r="K197" s="38">
        <f t="shared" si="42"/>
        <v>0</v>
      </c>
      <c r="L197" s="38">
        <f t="shared" si="43"/>
        <v>0</v>
      </c>
      <c r="M197" s="38">
        <f t="shared" ca="1" si="44"/>
        <v>-0.57846358249915408</v>
      </c>
      <c r="N197" s="38">
        <f t="shared" ca="1" si="45"/>
        <v>0</v>
      </c>
      <c r="O197" s="95">
        <f t="shared" ca="1" si="46"/>
        <v>0</v>
      </c>
      <c r="P197" s="38">
        <f t="shared" ca="1" si="47"/>
        <v>0</v>
      </c>
      <c r="Q197" s="38">
        <f t="shared" ca="1" si="48"/>
        <v>0</v>
      </c>
      <c r="R197" s="28">
        <f t="shared" ca="1" si="49"/>
        <v>0.57846358249915408</v>
      </c>
    </row>
    <row r="198" spans="1:18">
      <c r="A198" s="89"/>
      <c r="B198" s="89"/>
      <c r="C198" s="89"/>
      <c r="D198" s="90">
        <f t="shared" si="35"/>
        <v>0</v>
      </c>
      <c r="E198" s="90">
        <f t="shared" si="36"/>
        <v>0</v>
      </c>
      <c r="F198" s="38">
        <f t="shared" si="37"/>
        <v>0</v>
      </c>
      <c r="G198" s="38">
        <f t="shared" si="38"/>
        <v>0</v>
      </c>
      <c r="H198" s="38">
        <f t="shared" si="39"/>
        <v>0</v>
      </c>
      <c r="I198" s="38">
        <f t="shared" si="40"/>
        <v>0</v>
      </c>
      <c r="J198" s="38">
        <f t="shared" si="41"/>
        <v>0</v>
      </c>
      <c r="K198" s="38">
        <f t="shared" si="42"/>
        <v>0</v>
      </c>
      <c r="L198" s="38">
        <f t="shared" si="43"/>
        <v>0</v>
      </c>
      <c r="M198" s="38">
        <f t="shared" ca="1" si="44"/>
        <v>-0.57846358249915408</v>
      </c>
      <c r="N198" s="38">
        <f t="shared" ca="1" si="45"/>
        <v>0</v>
      </c>
      <c r="O198" s="95">
        <f t="shared" ca="1" si="46"/>
        <v>0</v>
      </c>
      <c r="P198" s="38">
        <f t="shared" ca="1" si="47"/>
        <v>0</v>
      </c>
      <c r="Q198" s="38">
        <f t="shared" ca="1" si="48"/>
        <v>0</v>
      </c>
      <c r="R198" s="28">
        <f t="shared" ca="1" si="49"/>
        <v>0.57846358249915408</v>
      </c>
    </row>
    <row r="199" spans="1:18">
      <c r="A199" s="89"/>
      <c r="B199" s="89"/>
      <c r="C199" s="89"/>
      <c r="D199" s="90">
        <f t="shared" si="35"/>
        <v>0</v>
      </c>
      <c r="E199" s="90">
        <f t="shared" si="36"/>
        <v>0</v>
      </c>
      <c r="F199" s="38">
        <f t="shared" si="37"/>
        <v>0</v>
      </c>
      <c r="G199" s="38">
        <f t="shared" si="38"/>
        <v>0</v>
      </c>
      <c r="H199" s="38">
        <f t="shared" si="39"/>
        <v>0</v>
      </c>
      <c r="I199" s="38">
        <f t="shared" si="40"/>
        <v>0</v>
      </c>
      <c r="J199" s="38">
        <f t="shared" si="41"/>
        <v>0</v>
      </c>
      <c r="K199" s="38">
        <f t="shared" si="42"/>
        <v>0</v>
      </c>
      <c r="L199" s="38">
        <f t="shared" si="43"/>
        <v>0</v>
      </c>
      <c r="M199" s="38">
        <f t="shared" ca="1" si="44"/>
        <v>-0.57846358249915408</v>
      </c>
      <c r="N199" s="38">
        <f t="shared" ca="1" si="45"/>
        <v>0</v>
      </c>
      <c r="O199" s="95">
        <f t="shared" ca="1" si="46"/>
        <v>0</v>
      </c>
      <c r="P199" s="38">
        <f t="shared" ca="1" si="47"/>
        <v>0</v>
      </c>
      <c r="Q199" s="38">
        <f t="shared" ca="1" si="48"/>
        <v>0</v>
      </c>
      <c r="R199" s="28">
        <f t="shared" ca="1" si="49"/>
        <v>0.57846358249915408</v>
      </c>
    </row>
    <row r="200" spans="1:18">
      <c r="A200" s="89"/>
      <c r="B200" s="89"/>
      <c r="C200" s="89"/>
      <c r="D200" s="90">
        <f t="shared" si="35"/>
        <v>0</v>
      </c>
      <c r="E200" s="90">
        <f t="shared" si="36"/>
        <v>0</v>
      </c>
      <c r="F200" s="38">
        <f t="shared" si="37"/>
        <v>0</v>
      </c>
      <c r="G200" s="38">
        <f t="shared" si="38"/>
        <v>0</v>
      </c>
      <c r="H200" s="38">
        <f t="shared" si="39"/>
        <v>0</v>
      </c>
      <c r="I200" s="38">
        <f t="shared" si="40"/>
        <v>0</v>
      </c>
      <c r="J200" s="38">
        <f t="shared" si="41"/>
        <v>0</v>
      </c>
      <c r="K200" s="38">
        <f t="shared" si="42"/>
        <v>0</v>
      </c>
      <c r="L200" s="38">
        <f t="shared" si="43"/>
        <v>0</v>
      </c>
      <c r="M200" s="38">
        <f t="shared" ca="1" si="44"/>
        <v>-0.57846358249915408</v>
      </c>
      <c r="N200" s="38">
        <f t="shared" ca="1" si="45"/>
        <v>0</v>
      </c>
      <c r="O200" s="95">
        <f t="shared" ca="1" si="46"/>
        <v>0</v>
      </c>
      <c r="P200" s="38">
        <f t="shared" ca="1" si="47"/>
        <v>0</v>
      </c>
      <c r="Q200" s="38">
        <f t="shared" ca="1" si="48"/>
        <v>0</v>
      </c>
      <c r="R200" s="28">
        <f t="shared" ca="1" si="49"/>
        <v>0.57846358249915408</v>
      </c>
    </row>
    <row r="201" spans="1:18">
      <c r="A201" s="89"/>
      <c r="B201" s="89"/>
      <c r="C201" s="89"/>
      <c r="D201" s="90">
        <f t="shared" si="35"/>
        <v>0</v>
      </c>
      <c r="E201" s="90">
        <f t="shared" si="36"/>
        <v>0</v>
      </c>
      <c r="F201" s="38">
        <f t="shared" si="37"/>
        <v>0</v>
      </c>
      <c r="G201" s="38">
        <f t="shared" si="38"/>
        <v>0</v>
      </c>
      <c r="H201" s="38">
        <f t="shared" si="39"/>
        <v>0</v>
      </c>
      <c r="I201" s="38">
        <f t="shared" si="40"/>
        <v>0</v>
      </c>
      <c r="J201" s="38">
        <f t="shared" si="41"/>
        <v>0</v>
      </c>
      <c r="K201" s="38">
        <f t="shared" si="42"/>
        <v>0</v>
      </c>
      <c r="L201" s="38">
        <f t="shared" si="43"/>
        <v>0</v>
      </c>
      <c r="M201" s="38">
        <f t="shared" ca="1" si="44"/>
        <v>-0.57846358249915408</v>
      </c>
      <c r="N201" s="38">
        <f t="shared" ca="1" si="45"/>
        <v>0</v>
      </c>
      <c r="O201" s="95">
        <f t="shared" ca="1" si="46"/>
        <v>0</v>
      </c>
      <c r="P201" s="38">
        <f t="shared" ca="1" si="47"/>
        <v>0</v>
      </c>
      <c r="Q201" s="38">
        <f t="shared" ca="1" si="48"/>
        <v>0</v>
      </c>
      <c r="R201" s="28">
        <f t="shared" ca="1" si="49"/>
        <v>0.57846358249915408</v>
      </c>
    </row>
    <row r="202" spans="1:18">
      <c r="A202" s="89"/>
      <c r="B202" s="89"/>
      <c r="C202" s="89"/>
      <c r="D202" s="90">
        <f t="shared" si="35"/>
        <v>0</v>
      </c>
      <c r="E202" s="90">
        <f t="shared" si="36"/>
        <v>0</v>
      </c>
      <c r="F202" s="38">
        <f t="shared" si="37"/>
        <v>0</v>
      </c>
      <c r="G202" s="38">
        <f t="shared" si="38"/>
        <v>0</v>
      </c>
      <c r="H202" s="38">
        <f t="shared" si="39"/>
        <v>0</v>
      </c>
      <c r="I202" s="38">
        <f t="shared" si="40"/>
        <v>0</v>
      </c>
      <c r="J202" s="38">
        <f t="shared" si="41"/>
        <v>0</v>
      </c>
      <c r="K202" s="38">
        <f t="shared" si="42"/>
        <v>0</v>
      </c>
      <c r="L202" s="38">
        <f t="shared" si="43"/>
        <v>0</v>
      </c>
      <c r="M202" s="38">
        <f t="shared" ca="1" si="44"/>
        <v>-0.57846358249915408</v>
      </c>
      <c r="N202" s="38">
        <f t="shared" ca="1" si="45"/>
        <v>0</v>
      </c>
      <c r="O202" s="95">
        <f t="shared" ca="1" si="46"/>
        <v>0</v>
      </c>
      <c r="P202" s="38">
        <f t="shared" ca="1" si="47"/>
        <v>0</v>
      </c>
      <c r="Q202" s="38">
        <f t="shared" ca="1" si="48"/>
        <v>0</v>
      </c>
      <c r="R202" s="28">
        <f t="shared" ca="1" si="49"/>
        <v>0.57846358249915408</v>
      </c>
    </row>
    <row r="203" spans="1:18">
      <c r="A203" s="89"/>
      <c r="B203" s="89"/>
      <c r="C203" s="89"/>
      <c r="D203" s="90">
        <f t="shared" si="35"/>
        <v>0</v>
      </c>
      <c r="E203" s="90">
        <f t="shared" si="36"/>
        <v>0</v>
      </c>
      <c r="F203" s="38">
        <f t="shared" si="37"/>
        <v>0</v>
      </c>
      <c r="G203" s="38">
        <f t="shared" si="38"/>
        <v>0</v>
      </c>
      <c r="H203" s="38">
        <f t="shared" si="39"/>
        <v>0</v>
      </c>
      <c r="I203" s="38">
        <f t="shared" si="40"/>
        <v>0</v>
      </c>
      <c r="J203" s="38">
        <f t="shared" si="41"/>
        <v>0</v>
      </c>
      <c r="K203" s="38">
        <f t="shared" si="42"/>
        <v>0</v>
      </c>
      <c r="L203" s="38">
        <f t="shared" si="43"/>
        <v>0</v>
      </c>
      <c r="M203" s="38">
        <f t="shared" ca="1" si="44"/>
        <v>-0.57846358249915408</v>
      </c>
      <c r="N203" s="38">
        <f t="shared" ca="1" si="45"/>
        <v>0</v>
      </c>
      <c r="O203" s="95">
        <f t="shared" ca="1" si="46"/>
        <v>0</v>
      </c>
      <c r="P203" s="38">
        <f t="shared" ca="1" si="47"/>
        <v>0</v>
      </c>
      <c r="Q203" s="38">
        <f t="shared" ca="1" si="48"/>
        <v>0</v>
      </c>
      <c r="R203" s="28">
        <f t="shared" ca="1" si="49"/>
        <v>0.57846358249915408</v>
      </c>
    </row>
    <row r="204" spans="1:18">
      <c r="A204" s="89"/>
      <c r="B204" s="89"/>
      <c r="C204" s="89"/>
      <c r="D204" s="90">
        <f t="shared" si="35"/>
        <v>0</v>
      </c>
      <c r="E204" s="90">
        <f t="shared" si="36"/>
        <v>0</v>
      </c>
      <c r="F204" s="38">
        <f t="shared" si="37"/>
        <v>0</v>
      </c>
      <c r="G204" s="38">
        <f t="shared" si="38"/>
        <v>0</v>
      </c>
      <c r="H204" s="38">
        <f t="shared" si="39"/>
        <v>0</v>
      </c>
      <c r="I204" s="38">
        <f t="shared" si="40"/>
        <v>0</v>
      </c>
      <c r="J204" s="38">
        <f t="shared" si="41"/>
        <v>0</v>
      </c>
      <c r="K204" s="38">
        <f t="shared" si="42"/>
        <v>0</v>
      </c>
      <c r="L204" s="38">
        <f t="shared" si="43"/>
        <v>0</v>
      </c>
      <c r="M204" s="38">
        <f t="shared" ca="1" si="44"/>
        <v>-0.57846358249915408</v>
      </c>
      <c r="N204" s="38">
        <f t="shared" ca="1" si="45"/>
        <v>0</v>
      </c>
      <c r="O204" s="95">
        <f t="shared" ca="1" si="46"/>
        <v>0</v>
      </c>
      <c r="P204" s="38">
        <f t="shared" ca="1" si="47"/>
        <v>0</v>
      </c>
      <c r="Q204" s="38">
        <f t="shared" ca="1" si="48"/>
        <v>0</v>
      </c>
      <c r="R204" s="28">
        <f t="shared" ca="1" si="49"/>
        <v>0.57846358249915408</v>
      </c>
    </row>
    <row r="205" spans="1:18">
      <c r="A205" s="89"/>
      <c r="B205" s="89"/>
      <c r="C205" s="89"/>
      <c r="D205" s="90">
        <f t="shared" si="35"/>
        <v>0</v>
      </c>
      <c r="E205" s="90">
        <f t="shared" si="36"/>
        <v>0</v>
      </c>
      <c r="F205" s="38">
        <f t="shared" si="37"/>
        <v>0</v>
      </c>
      <c r="G205" s="38">
        <f t="shared" si="38"/>
        <v>0</v>
      </c>
      <c r="H205" s="38">
        <f t="shared" si="39"/>
        <v>0</v>
      </c>
      <c r="I205" s="38">
        <f t="shared" si="40"/>
        <v>0</v>
      </c>
      <c r="J205" s="38">
        <f t="shared" si="41"/>
        <v>0</v>
      </c>
      <c r="K205" s="38">
        <f t="shared" si="42"/>
        <v>0</v>
      </c>
      <c r="L205" s="38">
        <f t="shared" si="43"/>
        <v>0</v>
      </c>
      <c r="M205" s="38">
        <f t="shared" ca="1" si="44"/>
        <v>-0.57846358249915408</v>
      </c>
      <c r="N205" s="38">
        <f t="shared" ca="1" si="45"/>
        <v>0</v>
      </c>
      <c r="O205" s="95">
        <f t="shared" ca="1" si="46"/>
        <v>0</v>
      </c>
      <c r="P205" s="38">
        <f t="shared" ca="1" si="47"/>
        <v>0</v>
      </c>
      <c r="Q205" s="38">
        <f t="shared" ca="1" si="48"/>
        <v>0</v>
      </c>
      <c r="R205" s="28">
        <f t="shared" ca="1" si="49"/>
        <v>0.57846358249915408</v>
      </c>
    </row>
    <row r="206" spans="1:18">
      <c r="A206" s="89"/>
      <c r="B206" s="89"/>
      <c r="C206" s="89"/>
      <c r="D206" s="90">
        <f t="shared" si="35"/>
        <v>0</v>
      </c>
      <c r="E206" s="90">
        <f t="shared" si="36"/>
        <v>0</v>
      </c>
      <c r="F206" s="38">
        <f t="shared" si="37"/>
        <v>0</v>
      </c>
      <c r="G206" s="38">
        <f t="shared" si="38"/>
        <v>0</v>
      </c>
      <c r="H206" s="38">
        <f t="shared" si="39"/>
        <v>0</v>
      </c>
      <c r="I206" s="38">
        <f t="shared" si="40"/>
        <v>0</v>
      </c>
      <c r="J206" s="38">
        <f t="shared" si="41"/>
        <v>0</v>
      </c>
      <c r="K206" s="38">
        <f t="shared" si="42"/>
        <v>0</v>
      </c>
      <c r="L206" s="38">
        <f t="shared" si="43"/>
        <v>0</v>
      </c>
      <c r="M206" s="38">
        <f t="shared" ca="1" si="44"/>
        <v>-0.57846358249915408</v>
      </c>
      <c r="N206" s="38">
        <f t="shared" ca="1" si="45"/>
        <v>0</v>
      </c>
      <c r="O206" s="95">
        <f t="shared" ca="1" si="46"/>
        <v>0</v>
      </c>
      <c r="P206" s="38">
        <f t="shared" ca="1" si="47"/>
        <v>0</v>
      </c>
      <c r="Q206" s="38">
        <f t="shared" ca="1" si="48"/>
        <v>0</v>
      </c>
      <c r="R206" s="28">
        <f t="shared" ca="1" si="49"/>
        <v>0.57846358249915408</v>
      </c>
    </row>
    <row r="207" spans="1:18">
      <c r="A207" s="89"/>
      <c r="B207" s="89"/>
      <c r="C207" s="89"/>
      <c r="D207" s="90">
        <f t="shared" si="35"/>
        <v>0</v>
      </c>
      <c r="E207" s="90">
        <f t="shared" si="36"/>
        <v>0</v>
      </c>
      <c r="F207" s="38">
        <f t="shared" si="37"/>
        <v>0</v>
      </c>
      <c r="G207" s="38">
        <f t="shared" si="38"/>
        <v>0</v>
      </c>
      <c r="H207" s="38">
        <f t="shared" si="39"/>
        <v>0</v>
      </c>
      <c r="I207" s="38">
        <f t="shared" si="40"/>
        <v>0</v>
      </c>
      <c r="J207" s="38">
        <f t="shared" si="41"/>
        <v>0</v>
      </c>
      <c r="K207" s="38">
        <f t="shared" si="42"/>
        <v>0</v>
      </c>
      <c r="L207" s="38">
        <f t="shared" si="43"/>
        <v>0</v>
      </c>
      <c r="M207" s="38">
        <f t="shared" ca="1" si="44"/>
        <v>-0.57846358249915408</v>
      </c>
      <c r="N207" s="38">
        <f t="shared" ca="1" si="45"/>
        <v>0</v>
      </c>
      <c r="O207" s="95">
        <f t="shared" ca="1" si="46"/>
        <v>0</v>
      </c>
      <c r="P207" s="38">
        <f t="shared" ca="1" si="47"/>
        <v>0</v>
      </c>
      <c r="Q207" s="38">
        <f t="shared" ca="1" si="48"/>
        <v>0</v>
      </c>
      <c r="R207" s="28">
        <f t="shared" ca="1" si="49"/>
        <v>0.57846358249915408</v>
      </c>
    </row>
    <row r="208" spans="1:18">
      <c r="A208" s="89"/>
      <c r="B208" s="89"/>
      <c r="C208" s="89"/>
      <c r="D208" s="90">
        <f t="shared" si="35"/>
        <v>0</v>
      </c>
      <c r="E208" s="90">
        <f t="shared" si="36"/>
        <v>0</v>
      </c>
      <c r="F208" s="38">
        <f t="shared" si="37"/>
        <v>0</v>
      </c>
      <c r="G208" s="38">
        <f t="shared" si="38"/>
        <v>0</v>
      </c>
      <c r="H208" s="38">
        <f t="shared" si="39"/>
        <v>0</v>
      </c>
      <c r="I208" s="38">
        <f t="shared" si="40"/>
        <v>0</v>
      </c>
      <c r="J208" s="38">
        <f t="shared" si="41"/>
        <v>0</v>
      </c>
      <c r="K208" s="38">
        <f t="shared" si="42"/>
        <v>0</v>
      </c>
      <c r="L208" s="38">
        <f t="shared" si="43"/>
        <v>0</v>
      </c>
      <c r="M208" s="38">
        <f t="shared" ca="1" si="44"/>
        <v>-0.57846358249915408</v>
      </c>
      <c r="N208" s="38">
        <f t="shared" ca="1" si="45"/>
        <v>0</v>
      </c>
      <c r="O208" s="95">
        <f t="shared" ca="1" si="46"/>
        <v>0</v>
      </c>
      <c r="P208" s="38">
        <f t="shared" ca="1" si="47"/>
        <v>0</v>
      </c>
      <c r="Q208" s="38">
        <f t="shared" ca="1" si="48"/>
        <v>0</v>
      </c>
      <c r="R208" s="28">
        <f t="shared" ca="1" si="49"/>
        <v>0.57846358249915408</v>
      </c>
    </row>
    <row r="209" spans="1:18">
      <c r="A209" s="89"/>
      <c r="B209" s="89"/>
      <c r="C209" s="89"/>
      <c r="D209" s="90">
        <f t="shared" si="35"/>
        <v>0</v>
      </c>
      <c r="E209" s="90">
        <f t="shared" si="36"/>
        <v>0</v>
      </c>
      <c r="F209" s="38">
        <f t="shared" si="37"/>
        <v>0</v>
      </c>
      <c r="G209" s="38">
        <f t="shared" si="38"/>
        <v>0</v>
      </c>
      <c r="H209" s="38">
        <f t="shared" si="39"/>
        <v>0</v>
      </c>
      <c r="I209" s="38">
        <f t="shared" si="40"/>
        <v>0</v>
      </c>
      <c r="J209" s="38">
        <f t="shared" si="41"/>
        <v>0</v>
      </c>
      <c r="K209" s="38">
        <f t="shared" si="42"/>
        <v>0</v>
      </c>
      <c r="L209" s="38">
        <f t="shared" si="43"/>
        <v>0</v>
      </c>
      <c r="M209" s="38">
        <f t="shared" ca="1" si="44"/>
        <v>-0.57846358249915408</v>
      </c>
      <c r="N209" s="38">
        <f t="shared" ca="1" si="45"/>
        <v>0</v>
      </c>
      <c r="O209" s="95">
        <f t="shared" ca="1" si="46"/>
        <v>0</v>
      </c>
      <c r="P209" s="38">
        <f t="shared" ca="1" si="47"/>
        <v>0</v>
      </c>
      <c r="Q209" s="38">
        <f t="shared" ca="1" si="48"/>
        <v>0</v>
      </c>
      <c r="R209" s="28">
        <f t="shared" ca="1" si="49"/>
        <v>0.57846358249915408</v>
      </c>
    </row>
    <row r="210" spans="1:18">
      <c r="A210" s="89"/>
      <c r="B210" s="89"/>
      <c r="C210" s="89"/>
      <c r="D210" s="90">
        <f t="shared" si="35"/>
        <v>0</v>
      </c>
      <c r="E210" s="90">
        <f t="shared" si="36"/>
        <v>0</v>
      </c>
      <c r="F210" s="38">
        <f t="shared" si="37"/>
        <v>0</v>
      </c>
      <c r="G210" s="38">
        <f t="shared" si="38"/>
        <v>0</v>
      </c>
      <c r="H210" s="38">
        <f t="shared" si="39"/>
        <v>0</v>
      </c>
      <c r="I210" s="38">
        <f t="shared" si="40"/>
        <v>0</v>
      </c>
      <c r="J210" s="38">
        <f t="shared" si="41"/>
        <v>0</v>
      </c>
      <c r="K210" s="38">
        <f t="shared" si="42"/>
        <v>0</v>
      </c>
      <c r="L210" s="38">
        <f t="shared" si="43"/>
        <v>0</v>
      </c>
      <c r="M210" s="38">
        <f t="shared" ca="1" si="44"/>
        <v>-0.57846358249915408</v>
      </c>
      <c r="N210" s="38">
        <f t="shared" ca="1" si="45"/>
        <v>0</v>
      </c>
      <c r="O210" s="95">
        <f t="shared" ca="1" si="46"/>
        <v>0</v>
      </c>
      <c r="P210" s="38">
        <f t="shared" ca="1" si="47"/>
        <v>0</v>
      </c>
      <c r="Q210" s="38">
        <f t="shared" ca="1" si="48"/>
        <v>0</v>
      </c>
      <c r="R210" s="28">
        <f t="shared" ca="1" si="49"/>
        <v>0.57846358249915408</v>
      </c>
    </row>
    <row r="211" spans="1:18">
      <c r="A211" s="89"/>
      <c r="B211" s="89"/>
      <c r="C211" s="89"/>
      <c r="D211" s="90">
        <f t="shared" si="35"/>
        <v>0</v>
      </c>
      <c r="E211" s="90">
        <f t="shared" si="36"/>
        <v>0</v>
      </c>
      <c r="F211" s="38">
        <f t="shared" si="37"/>
        <v>0</v>
      </c>
      <c r="G211" s="38">
        <f t="shared" si="38"/>
        <v>0</v>
      </c>
      <c r="H211" s="38">
        <f t="shared" si="39"/>
        <v>0</v>
      </c>
      <c r="I211" s="38">
        <f t="shared" si="40"/>
        <v>0</v>
      </c>
      <c r="J211" s="38">
        <f t="shared" si="41"/>
        <v>0</v>
      </c>
      <c r="K211" s="38">
        <f t="shared" si="42"/>
        <v>0</v>
      </c>
      <c r="L211" s="38">
        <f t="shared" si="43"/>
        <v>0</v>
      </c>
      <c r="M211" s="38">
        <f t="shared" ca="1" si="44"/>
        <v>-0.57846358249915408</v>
      </c>
      <c r="N211" s="38">
        <f t="shared" ca="1" si="45"/>
        <v>0</v>
      </c>
      <c r="O211" s="95">
        <f t="shared" ca="1" si="46"/>
        <v>0</v>
      </c>
      <c r="P211" s="38">
        <f t="shared" ca="1" si="47"/>
        <v>0</v>
      </c>
      <c r="Q211" s="38">
        <f t="shared" ca="1" si="48"/>
        <v>0</v>
      </c>
      <c r="R211" s="28">
        <f t="shared" ca="1" si="49"/>
        <v>0.57846358249915408</v>
      </c>
    </row>
    <row r="212" spans="1:18">
      <c r="A212" s="89"/>
      <c r="B212" s="89"/>
      <c r="C212" s="89"/>
      <c r="D212" s="90">
        <f t="shared" si="35"/>
        <v>0</v>
      </c>
      <c r="E212" s="90">
        <f t="shared" si="36"/>
        <v>0</v>
      </c>
      <c r="F212" s="38">
        <f t="shared" si="37"/>
        <v>0</v>
      </c>
      <c r="G212" s="38">
        <f t="shared" si="38"/>
        <v>0</v>
      </c>
      <c r="H212" s="38">
        <f t="shared" si="39"/>
        <v>0</v>
      </c>
      <c r="I212" s="38">
        <f t="shared" si="40"/>
        <v>0</v>
      </c>
      <c r="J212" s="38">
        <f t="shared" si="41"/>
        <v>0</v>
      </c>
      <c r="K212" s="38">
        <f t="shared" si="42"/>
        <v>0</v>
      </c>
      <c r="L212" s="38">
        <f t="shared" si="43"/>
        <v>0</v>
      </c>
      <c r="M212" s="38">
        <f t="shared" ca="1" si="44"/>
        <v>-0.57846358249915408</v>
      </c>
      <c r="N212" s="38">
        <f t="shared" ca="1" si="45"/>
        <v>0</v>
      </c>
      <c r="O212" s="95">
        <f t="shared" ca="1" si="46"/>
        <v>0</v>
      </c>
      <c r="P212" s="38">
        <f t="shared" ca="1" si="47"/>
        <v>0</v>
      </c>
      <c r="Q212" s="38">
        <f t="shared" ca="1" si="48"/>
        <v>0</v>
      </c>
      <c r="R212" s="28">
        <f t="shared" ca="1" si="49"/>
        <v>0.57846358249915408</v>
      </c>
    </row>
    <row r="213" spans="1:18">
      <c r="A213" s="89"/>
      <c r="B213" s="89"/>
      <c r="C213" s="89"/>
      <c r="D213" s="90">
        <f t="shared" ref="D213:D276" si="50">A213/A$18</f>
        <v>0</v>
      </c>
      <c r="E213" s="90">
        <f t="shared" ref="E213:E276" si="51">B213/B$18</f>
        <v>0</v>
      </c>
      <c r="F213" s="38">
        <f t="shared" ref="F213:F276" si="52">$C213*D213</f>
        <v>0</v>
      </c>
      <c r="G213" s="38">
        <f t="shared" ref="G213:G276" si="53">$C213*E213</f>
        <v>0</v>
      </c>
      <c r="H213" s="38">
        <f t="shared" ref="H213:H276" si="54">C213*D213*D213</f>
        <v>0</v>
      </c>
      <c r="I213" s="38">
        <f t="shared" ref="I213:I276" si="55">C213*D213*D213*D213</f>
        <v>0</v>
      </c>
      <c r="J213" s="38">
        <f t="shared" ref="J213:J276" si="56">C213*D213*D213*D213*D213</f>
        <v>0</v>
      </c>
      <c r="K213" s="38">
        <f t="shared" ref="K213:K276" si="57">C213*E213*D213</f>
        <v>0</v>
      </c>
      <c r="L213" s="38">
        <f t="shared" ref="L213:L276" si="58">C213*E213*D213*D213</f>
        <v>0</v>
      </c>
      <c r="M213" s="38">
        <f t="shared" ref="M213:M276" ca="1" si="59">+E$4+E$5*D213+E$6*D213^2</f>
        <v>-0.57846358249915408</v>
      </c>
      <c r="N213" s="38">
        <f t="shared" ref="N213:N276" ca="1" si="60">C213*(M213-E213)^2</f>
        <v>0</v>
      </c>
      <c r="O213" s="95">
        <f t="shared" ref="O213:O276" ca="1" si="61">(C213*O$1-O$2*F213+O$3*H213)^2</f>
        <v>0</v>
      </c>
      <c r="P213" s="38">
        <f t="shared" ref="P213:P276" ca="1" si="62">(-C213*O$2+O$4*F213-O$5*H213)^2</f>
        <v>0</v>
      </c>
      <c r="Q213" s="38">
        <f t="shared" ref="Q213:Q276" ca="1" si="63">+(C213*O$3-F213*O$5+H213*O$6)^2</f>
        <v>0</v>
      </c>
      <c r="R213" s="28">
        <f t="shared" ref="R213:R276" ca="1" si="64">+E213-M213</f>
        <v>0.57846358249915408</v>
      </c>
    </row>
    <row r="214" spans="1:18">
      <c r="A214" s="89"/>
      <c r="B214" s="89"/>
      <c r="C214" s="89"/>
      <c r="D214" s="90">
        <f t="shared" si="50"/>
        <v>0</v>
      </c>
      <c r="E214" s="90">
        <f t="shared" si="51"/>
        <v>0</v>
      </c>
      <c r="F214" s="38">
        <f t="shared" si="52"/>
        <v>0</v>
      </c>
      <c r="G214" s="38">
        <f t="shared" si="53"/>
        <v>0</v>
      </c>
      <c r="H214" s="38">
        <f t="shared" si="54"/>
        <v>0</v>
      </c>
      <c r="I214" s="38">
        <f t="shared" si="55"/>
        <v>0</v>
      </c>
      <c r="J214" s="38">
        <f t="shared" si="56"/>
        <v>0</v>
      </c>
      <c r="K214" s="38">
        <f t="shared" si="57"/>
        <v>0</v>
      </c>
      <c r="L214" s="38">
        <f t="shared" si="58"/>
        <v>0</v>
      </c>
      <c r="M214" s="38">
        <f t="shared" ca="1" si="59"/>
        <v>-0.57846358249915408</v>
      </c>
      <c r="N214" s="38">
        <f t="shared" ca="1" si="60"/>
        <v>0</v>
      </c>
      <c r="O214" s="95">
        <f t="shared" ca="1" si="61"/>
        <v>0</v>
      </c>
      <c r="P214" s="38">
        <f t="shared" ca="1" si="62"/>
        <v>0</v>
      </c>
      <c r="Q214" s="38">
        <f t="shared" ca="1" si="63"/>
        <v>0</v>
      </c>
      <c r="R214" s="28">
        <f t="shared" ca="1" si="64"/>
        <v>0.57846358249915408</v>
      </c>
    </row>
    <row r="215" spans="1:18">
      <c r="A215" s="89"/>
      <c r="B215" s="89"/>
      <c r="C215" s="89"/>
      <c r="D215" s="90">
        <f t="shared" si="50"/>
        <v>0</v>
      </c>
      <c r="E215" s="90">
        <f t="shared" si="51"/>
        <v>0</v>
      </c>
      <c r="F215" s="38">
        <f t="shared" si="52"/>
        <v>0</v>
      </c>
      <c r="G215" s="38">
        <f t="shared" si="53"/>
        <v>0</v>
      </c>
      <c r="H215" s="38">
        <f t="shared" si="54"/>
        <v>0</v>
      </c>
      <c r="I215" s="38">
        <f t="shared" si="55"/>
        <v>0</v>
      </c>
      <c r="J215" s="38">
        <f t="shared" si="56"/>
        <v>0</v>
      </c>
      <c r="K215" s="38">
        <f t="shared" si="57"/>
        <v>0</v>
      </c>
      <c r="L215" s="38">
        <f t="shared" si="58"/>
        <v>0</v>
      </c>
      <c r="M215" s="38">
        <f t="shared" ca="1" si="59"/>
        <v>-0.57846358249915408</v>
      </c>
      <c r="N215" s="38">
        <f t="shared" ca="1" si="60"/>
        <v>0</v>
      </c>
      <c r="O215" s="95">
        <f t="shared" ca="1" si="61"/>
        <v>0</v>
      </c>
      <c r="P215" s="38">
        <f t="shared" ca="1" si="62"/>
        <v>0</v>
      </c>
      <c r="Q215" s="38">
        <f t="shared" ca="1" si="63"/>
        <v>0</v>
      </c>
      <c r="R215" s="28">
        <f t="shared" ca="1" si="64"/>
        <v>0.57846358249915408</v>
      </c>
    </row>
    <row r="216" spans="1:18">
      <c r="A216" s="89"/>
      <c r="B216" s="89"/>
      <c r="C216" s="89"/>
      <c r="D216" s="90">
        <f t="shared" si="50"/>
        <v>0</v>
      </c>
      <c r="E216" s="90">
        <f t="shared" si="51"/>
        <v>0</v>
      </c>
      <c r="F216" s="38">
        <f t="shared" si="52"/>
        <v>0</v>
      </c>
      <c r="G216" s="38">
        <f t="shared" si="53"/>
        <v>0</v>
      </c>
      <c r="H216" s="38">
        <f t="shared" si="54"/>
        <v>0</v>
      </c>
      <c r="I216" s="38">
        <f t="shared" si="55"/>
        <v>0</v>
      </c>
      <c r="J216" s="38">
        <f t="shared" si="56"/>
        <v>0</v>
      </c>
      <c r="K216" s="38">
        <f t="shared" si="57"/>
        <v>0</v>
      </c>
      <c r="L216" s="38">
        <f t="shared" si="58"/>
        <v>0</v>
      </c>
      <c r="M216" s="38">
        <f t="shared" ca="1" si="59"/>
        <v>-0.57846358249915408</v>
      </c>
      <c r="N216" s="38">
        <f t="shared" ca="1" si="60"/>
        <v>0</v>
      </c>
      <c r="O216" s="95">
        <f t="shared" ca="1" si="61"/>
        <v>0</v>
      </c>
      <c r="P216" s="38">
        <f t="shared" ca="1" si="62"/>
        <v>0</v>
      </c>
      <c r="Q216" s="38">
        <f t="shared" ca="1" si="63"/>
        <v>0</v>
      </c>
      <c r="R216" s="28">
        <f t="shared" ca="1" si="64"/>
        <v>0.57846358249915408</v>
      </c>
    </row>
    <row r="217" spans="1:18">
      <c r="A217" s="89"/>
      <c r="B217" s="89"/>
      <c r="C217" s="89"/>
      <c r="D217" s="90">
        <f t="shared" si="50"/>
        <v>0</v>
      </c>
      <c r="E217" s="90">
        <f t="shared" si="51"/>
        <v>0</v>
      </c>
      <c r="F217" s="38">
        <f t="shared" si="52"/>
        <v>0</v>
      </c>
      <c r="G217" s="38">
        <f t="shared" si="53"/>
        <v>0</v>
      </c>
      <c r="H217" s="38">
        <f t="shared" si="54"/>
        <v>0</v>
      </c>
      <c r="I217" s="38">
        <f t="shared" si="55"/>
        <v>0</v>
      </c>
      <c r="J217" s="38">
        <f t="shared" si="56"/>
        <v>0</v>
      </c>
      <c r="K217" s="38">
        <f t="shared" si="57"/>
        <v>0</v>
      </c>
      <c r="L217" s="38">
        <f t="shared" si="58"/>
        <v>0</v>
      </c>
      <c r="M217" s="38">
        <f t="shared" ca="1" si="59"/>
        <v>-0.57846358249915408</v>
      </c>
      <c r="N217" s="38">
        <f t="shared" ca="1" si="60"/>
        <v>0</v>
      </c>
      <c r="O217" s="95">
        <f t="shared" ca="1" si="61"/>
        <v>0</v>
      </c>
      <c r="P217" s="38">
        <f t="shared" ca="1" si="62"/>
        <v>0</v>
      </c>
      <c r="Q217" s="38">
        <f t="shared" ca="1" si="63"/>
        <v>0</v>
      </c>
      <c r="R217" s="28">
        <f t="shared" ca="1" si="64"/>
        <v>0.57846358249915408</v>
      </c>
    </row>
    <row r="218" spans="1:18">
      <c r="A218" s="89"/>
      <c r="B218" s="89"/>
      <c r="C218" s="89"/>
      <c r="D218" s="90">
        <f t="shared" si="50"/>
        <v>0</v>
      </c>
      <c r="E218" s="90">
        <f t="shared" si="51"/>
        <v>0</v>
      </c>
      <c r="F218" s="38">
        <f t="shared" si="52"/>
        <v>0</v>
      </c>
      <c r="G218" s="38">
        <f t="shared" si="53"/>
        <v>0</v>
      </c>
      <c r="H218" s="38">
        <f t="shared" si="54"/>
        <v>0</v>
      </c>
      <c r="I218" s="38">
        <f t="shared" si="55"/>
        <v>0</v>
      </c>
      <c r="J218" s="38">
        <f t="shared" si="56"/>
        <v>0</v>
      </c>
      <c r="K218" s="38">
        <f t="shared" si="57"/>
        <v>0</v>
      </c>
      <c r="L218" s="38">
        <f t="shared" si="58"/>
        <v>0</v>
      </c>
      <c r="M218" s="38">
        <f t="shared" ca="1" si="59"/>
        <v>-0.57846358249915408</v>
      </c>
      <c r="N218" s="38">
        <f t="shared" ca="1" si="60"/>
        <v>0</v>
      </c>
      <c r="O218" s="95">
        <f t="shared" ca="1" si="61"/>
        <v>0</v>
      </c>
      <c r="P218" s="38">
        <f t="shared" ca="1" si="62"/>
        <v>0</v>
      </c>
      <c r="Q218" s="38">
        <f t="shared" ca="1" si="63"/>
        <v>0</v>
      </c>
      <c r="R218" s="28">
        <f t="shared" ca="1" si="64"/>
        <v>0.57846358249915408</v>
      </c>
    </row>
    <row r="219" spans="1:18">
      <c r="A219" s="89"/>
      <c r="B219" s="89"/>
      <c r="C219" s="89"/>
      <c r="D219" s="90">
        <f t="shared" si="50"/>
        <v>0</v>
      </c>
      <c r="E219" s="90">
        <f t="shared" si="51"/>
        <v>0</v>
      </c>
      <c r="F219" s="38">
        <f t="shared" si="52"/>
        <v>0</v>
      </c>
      <c r="G219" s="38">
        <f t="shared" si="53"/>
        <v>0</v>
      </c>
      <c r="H219" s="38">
        <f t="shared" si="54"/>
        <v>0</v>
      </c>
      <c r="I219" s="38">
        <f t="shared" si="55"/>
        <v>0</v>
      </c>
      <c r="J219" s="38">
        <f t="shared" si="56"/>
        <v>0</v>
      </c>
      <c r="K219" s="38">
        <f t="shared" si="57"/>
        <v>0</v>
      </c>
      <c r="L219" s="38">
        <f t="shared" si="58"/>
        <v>0</v>
      </c>
      <c r="M219" s="38">
        <f t="shared" ca="1" si="59"/>
        <v>-0.57846358249915408</v>
      </c>
      <c r="N219" s="38">
        <f t="shared" ca="1" si="60"/>
        <v>0</v>
      </c>
      <c r="O219" s="95">
        <f t="shared" ca="1" si="61"/>
        <v>0</v>
      </c>
      <c r="P219" s="38">
        <f t="shared" ca="1" si="62"/>
        <v>0</v>
      </c>
      <c r="Q219" s="38">
        <f t="shared" ca="1" si="63"/>
        <v>0</v>
      </c>
      <c r="R219" s="28">
        <f t="shared" ca="1" si="64"/>
        <v>0.57846358249915408</v>
      </c>
    </row>
    <row r="220" spans="1:18">
      <c r="A220" s="89"/>
      <c r="B220" s="89"/>
      <c r="C220" s="89"/>
      <c r="D220" s="90">
        <f t="shared" si="50"/>
        <v>0</v>
      </c>
      <c r="E220" s="90">
        <f t="shared" si="51"/>
        <v>0</v>
      </c>
      <c r="F220" s="38">
        <f t="shared" si="52"/>
        <v>0</v>
      </c>
      <c r="G220" s="38">
        <f t="shared" si="53"/>
        <v>0</v>
      </c>
      <c r="H220" s="38">
        <f t="shared" si="54"/>
        <v>0</v>
      </c>
      <c r="I220" s="38">
        <f t="shared" si="55"/>
        <v>0</v>
      </c>
      <c r="J220" s="38">
        <f t="shared" si="56"/>
        <v>0</v>
      </c>
      <c r="K220" s="38">
        <f t="shared" si="57"/>
        <v>0</v>
      </c>
      <c r="L220" s="38">
        <f t="shared" si="58"/>
        <v>0</v>
      </c>
      <c r="M220" s="38">
        <f t="shared" ca="1" si="59"/>
        <v>-0.57846358249915408</v>
      </c>
      <c r="N220" s="38">
        <f t="shared" ca="1" si="60"/>
        <v>0</v>
      </c>
      <c r="O220" s="95">
        <f t="shared" ca="1" si="61"/>
        <v>0</v>
      </c>
      <c r="P220" s="38">
        <f t="shared" ca="1" si="62"/>
        <v>0</v>
      </c>
      <c r="Q220" s="38">
        <f t="shared" ca="1" si="63"/>
        <v>0</v>
      </c>
      <c r="R220" s="28">
        <f t="shared" ca="1" si="64"/>
        <v>0.57846358249915408</v>
      </c>
    </row>
    <row r="221" spans="1:18">
      <c r="A221" s="89"/>
      <c r="B221" s="89"/>
      <c r="C221" s="89"/>
      <c r="D221" s="90">
        <f t="shared" si="50"/>
        <v>0</v>
      </c>
      <c r="E221" s="90">
        <f t="shared" si="51"/>
        <v>0</v>
      </c>
      <c r="F221" s="38">
        <f t="shared" si="52"/>
        <v>0</v>
      </c>
      <c r="G221" s="38">
        <f t="shared" si="53"/>
        <v>0</v>
      </c>
      <c r="H221" s="38">
        <f t="shared" si="54"/>
        <v>0</v>
      </c>
      <c r="I221" s="38">
        <f t="shared" si="55"/>
        <v>0</v>
      </c>
      <c r="J221" s="38">
        <f t="shared" si="56"/>
        <v>0</v>
      </c>
      <c r="K221" s="38">
        <f t="shared" si="57"/>
        <v>0</v>
      </c>
      <c r="L221" s="38">
        <f t="shared" si="58"/>
        <v>0</v>
      </c>
      <c r="M221" s="38">
        <f t="shared" ca="1" si="59"/>
        <v>-0.57846358249915408</v>
      </c>
      <c r="N221" s="38">
        <f t="shared" ca="1" si="60"/>
        <v>0</v>
      </c>
      <c r="O221" s="95">
        <f t="shared" ca="1" si="61"/>
        <v>0</v>
      </c>
      <c r="P221" s="38">
        <f t="shared" ca="1" si="62"/>
        <v>0</v>
      </c>
      <c r="Q221" s="38">
        <f t="shared" ca="1" si="63"/>
        <v>0</v>
      </c>
      <c r="R221" s="28">
        <f t="shared" ca="1" si="64"/>
        <v>0.57846358249915408</v>
      </c>
    </row>
    <row r="222" spans="1:18">
      <c r="A222" s="89"/>
      <c r="B222" s="89"/>
      <c r="C222" s="89"/>
      <c r="D222" s="90">
        <f t="shared" si="50"/>
        <v>0</v>
      </c>
      <c r="E222" s="90">
        <f t="shared" si="51"/>
        <v>0</v>
      </c>
      <c r="F222" s="38">
        <f t="shared" si="52"/>
        <v>0</v>
      </c>
      <c r="G222" s="38">
        <f t="shared" si="53"/>
        <v>0</v>
      </c>
      <c r="H222" s="38">
        <f t="shared" si="54"/>
        <v>0</v>
      </c>
      <c r="I222" s="38">
        <f t="shared" si="55"/>
        <v>0</v>
      </c>
      <c r="J222" s="38">
        <f t="shared" si="56"/>
        <v>0</v>
      </c>
      <c r="K222" s="38">
        <f t="shared" si="57"/>
        <v>0</v>
      </c>
      <c r="L222" s="38">
        <f t="shared" si="58"/>
        <v>0</v>
      </c>
      <c r="M222" s="38">
        <f t="shared" ca="1" si="59"/>
        <v>-0.57846358249915408</v>
      </c>
      <c r="N222" s="38">
        <f t="shared" ca="1" si="60"/>
        <v>0</v>
      </c>
      <c r="O222" s="95">
        <f t="shared" ca="1" si="61"/>
        <v>0</v>
      </c>
      <c r="P222" s="38">
        <f t="shared" ca="1" si="62"/>
        <v>0</v>
      </c>
      <c r="Q222" s="38">
        <f t="shared" ca="1" si="63"/>
        <v>0</v>
      </c>
      <c r="R222" s="28">
        <f t="shared" ca="1" si="64"/>
        <v>0.57846358249915408</v>
      </c>
    </row>
    <row r="223" spans="1:18">
      <c r="A223" s="89"/>
      <c r="B223" s="89"/>
      <c r="C223" s="89"/>
      <c r="D223" s="90">
        <f t="shared" si="50"/>
        <v>0</v>
      </c>
      <c r="E223" s="90">
        <f t="shared" si="51"/>
        <v>0</v>
      </c>
      <c r="F223" s="38">
        <f t="shared" si="52"/>
        <v>0</v>
      </c>
      <c r="G223" s="38">
        <f t="shared" si="53"/>
        <v>0</v>
      </c>
      <c r="H223" s="38">
        <f t="shared" si="54"/>
        <v>0</v>
      </c>
      <c r="I223" s="38">
        <f t="shared" si="55"/>
        <v>0</v>
      </c>
      <c r="J223" s="38">
        <f t="shared" si="56"/>
        <v>0</v>
      </c>
      <c r="K223" s="38">
        <f t="shared" si="57"/>
        <v>0</v>
      </c>
      <c r="L223" s="38">
        <f t="shared" si="58"/>
        <v>0</v>
      </c>
      <c r="M223" s="38">
        <f t="shared" ca="1" si="59"/>
        <v>-0.57846358249915408</v>
      </c>
      <c r="N223" s="38">
        <f t="shared" ca="1" si="60"/>
        <v>0</v>
      </c>
      <c r="O223" s="95">
        <f t="shared" ca="1" si="61"/>
        <v>0</v>
      </c>
      <c r="P223" s="38">
        <f t="shared" ca="1" si="62"/>
        <v>0</v>
      </c>
      <c r="Q223" s="38">
        <f t="shared" ca="1" si="63"/>
        <v>0</v>
      </c>
      <c r="R223" s="28">
        <f t="shared" ca="1" si="64"/>
        <v>0.57846358249915408</v>
      </c>
    </row>
    <row r="224" spans="1:18">
      <c r="A224" s="89"/>
      <c r="B224" s="89"/>
      <c r="C224" s="89"/>
      <c r="D224" s="90">
        <f t="shared" si="50"/>
        <v>0</v>
      </c>
      <c r="E224" s="90">
        <f t="shared" si="51"/>
        <v>0</v>
      </c>
      <c r="F224" s="38">
        <f t="shared" si="52"/>
        <v>0</v>
      </c>
      <c r="G224" s="38">
        <f t="shared" si="53"/>
        <v>0</v>
      </c>
      <c r="H224" s="38">
        <f t="shared" si="54"/>
        <v>0</v>
      </c>
      <c r="I224" s="38">
        <f t="shared" si="55"/>
        <v>0</v>
      </c>
      <c r="J224" s="38">
        <f t="shared" si="56"/>
        <v>0</v>
      </c>
      <c r="K224" s="38">
        <f t="shared" si="57"/>
        <v>0</v>
      </c>
      <c r="L224" s="38">
        <f t="shared" si="58"/>
        <v>0</v>
      </c>
      <c r="M224" s="38">
        <f t="shared" ca="1" si="59"/>
        <v>-0.57846358249915408</v>
      </c>
      <c r="N224" s="38">
        <f t="shared" ca="1" si="60"/>
        <v>0</v>
      </c>
      <c r="O224" s="95">
        <f t="shared" ca="1" si="61"/>
        <v>0</v>
      </c>
      <c r="P224" s="38">
        <f t="shared" ca="1" si="62"/>
        <v>0</v>
      </c>
      <c r="Q224" s="38">
        <f t="shared" ca="1" si="63"/>
        <v>0</v>
      </c>
      <c r="R224" s="28">
        <f t="shared" ca="1" si="64"/>
        <v>0.57846358249915408</v>
      </c>
    </row>
    <row r="225" spans="1:18">
      <c r="A225" s="89"/>
      <c r="B225" s="89"/>
      <c r="C225" s="89"/>
      <c r="D225" s="90">
        <f t="shared" si="50"/>
        <v>0</v>
      </c>
      <c r="E225" s="90">
        <f t="shared" si="51"/>
        <v>0</v>
      </c>
      <c r="F225" s="38">
        <f t="shared" si="52"/>
        <v>0</v>
      </c>
      <c r="G225" s="38">
        <f t="shared" si="53"/>
        <v>0</v>
      </c>
      <c r="H225" s="38">
        <f t="shared" si="54"/>
        <v>0</v>
      </c>
      <c r="I225" s="38">
        <f t="shared" si="55"/>
        <v>0</v>
      </c>
      <c r="J225" s="38">
        <f t="shared" si="56"/>
        <v>0</v>
      </c>
      <c r="K225" s="38">
        <f t="shared" si="57"/>
        <v>0</v>
      </c>
      <c r="L225" s="38">
        <f t="shared" si="58"/>
        <v>0</v>
      </c>
      <c r="M225" s="38">
        <f t="shared" ca="1" si="59"/>
        <v>-0.57846358249915408</v>
      </c>
      <c r="N225" s="38">
        <f t="shared" ca="1" si="60"/>
        <v>0</v>
      </c>
      <c r="O225" s="95">
        <f t="shared" ca="1" si="61"/>
        <v>0</v>
      </c>
      <c r="P225" s="38">
        <f t="shared" ca="1" si="62"/>
        <v>0</v>
      </c>
      <c r="Q225" s="38">
        <f t="shared" ca="1" si="63"/>
        <v>0</v>
      </c>
      <c r="R225" s="28">
        <f t="shared" ca="1" si="64"/>
        <v>0.57846358249915408</v>
      </c>
    </row>
    <row r="226" spans="1:18">
      <c r="A226" s="89"/>
      <c r="B226" s="89"/>
      <c r="C226" s="89"/>
      <c r="D226" s="90">
        <f t="shared" si="50"/>
        <v>0</v>
      </c>
      <c r="E226" s="90">
        <f t="shared" si="51"/>
        <v>0</v>
      </c>
      <c r="F226" s="38">
        <f t="shared" si="52"/>
        <v>0</v>
      </c>
      <c r="G226" s="38">
        <f t="shared" si="53"/>
        <v>0</v>
      </c>
      <c r="H226" s="38">
        <f t="shared" si="54"/>
        <v>0</v>
      </c>
      <c r="I226" s="38">
        <f t="shared" si="55"/>
        <v>0</v>
      </c>
      <c r="J226" s="38">
        <f t="shared" si="56"/>
        <v>0</v>
      </c>
      <c r="K226" s="38">
        <f t="shared" si="57"/>
        <v>0</v>
      </c>
      <c r="L226" s="38">
        <f t="shared" si="58"/>
        <v>0</v>
      </c>
      <c r="M226" s="38">
        <f t="shared" ca="1" si="59"/>
        <v>-0.57846358249915408</v>
      </c>
      <c r="N226" s="38">
        <f t="shared" ca="1" si="60"/>
        <v>0</v>
      </c>
      <c r="O226" s="95">
        <f t="shared" ca="1" si="61"/>
        <v>0</v>
      </c>
      <c r="P226" s="38">
        <f t="shared" ca="1" si="62"/>
        <v>0</v>
      </c>
      <c r="Q226" s="38">
        <f t="shared" ca="1" si="63"/>
        <v>0</v>
      </c>
      <c r="R226" s="28">
        <f t="shared" ca="1" si="64"/>
        <v>0.57846358249915408</v>
      </c>
    </row>
    <row r="227" spans="1:18">
      <c r="A227" s="89"/>
      <c r="B227" s="89"/>
      <c r="C227" s="89"/>
      <c r="D227" s="90">
        <f t="shared" si="50"/>
        <v>0</v>
      </c>
      <c r="E227" s="90">
        <f t="shared" si="51"/>
        <v>0</v>
      </c>
      <c r="F227" s="38">
        <f t="shared" si="52"/>
        <v>0</v>
      </c>
      <c r="G227" s="38">
        <f t="shared" si="53"/>
        <v>0</v>
      </c>
      <c r="H227" s="38">
        <f t="shared" si="54"/>
        <v>0</v>
      </c>
      <c r="I227" s="38">
        <f t="shared" si="55"/>
        <v>0</v>
      </c>
      <c r="J227" s="38">
        <f t="shared" si="56"/>
        <v>0</v>
      </c>
      <c r="K227" s="38">
        <f t="shared" si="57"/>
        <v>0</v>
      </c>
      <c r="L227" s="38">
        <f t="shared" si="58"/>
        <v>0</v>
      </c>
      <c r="M227" s="38">
        <f t="shared" ca="1" si="59"/>
        <v>-0.57846358249915408</v>
      </c>
      <c r="N227" s="38">
        <f t="shared" ca="1" si="60"/>
        <v>0</v>
      </c>
      <c r="O227" s="95">
        <f t="shared" ca="1" si="61"/>
        <v>0</v>
      </c>
      <c r="P227" s="38">
        <f t="shared" ca="1" si="62"/>
        <v>0</v>
      </c>
      <c r="Q227" s="38">
        <f t="shared" ca="1" si="63"/>
        <v>0</v>
      </c>
      <c r="R227" s="28">
        <f t="shared" ca="1" si="64"/>
        <v>0.57846358249915408</v>
      </c>
    </row>
    <row r="228" spans="1:18">
      <c r="A228" s="89"/>
      <c r="B228" s="89"/>
      <c r="C228" s="89"/>
      <c r="D228" s="90">
        <f t="shared" si="50"/>
        <v>0</v>
      </c>
      <c r="E228" s="90">
        <f t="shared" si="51"/>
        <v>0</v>
      </c>
      <c r="F228" s="38">
        <f t="shared" si="52"/>
        <v>0</v>
      </c>
      <c r="G228" s="38">
        <f t="shared" si="53"/>
        <v>0</v>
      </c>
      <c r="H228" s="38">
        <f t="shared" si="54"/>
        <v>0</v>
      </c>
      <c r="I228" s="38">
        <f t="shared" si="55"/>
        <v>0</v>
      </c>
      <c r="J228" s="38">
        <f t="shared" si="56"/>
        <v>0</v>
      </c>
      <c r="K228" s="38">
        <f t="shared" si="57"/>
        <v>0</v>
      </c>
      <c r="L228" s="38">
        <f t="shared" si="58"/>
        <v>0</v>
      </c>
      <c r="M228" s="38">
        <f t="shared" ca="1" si="59"/>
        <v>-0.57846358249915408</v>
      </c>
      <c r="N228" s="38">
        <f t="shared" ca="1" si="60"/>
        <v>0</v>
      </c>
      <c r="O228" s="95">
        <f t="shared" ca="1" si="61"/>
        <v>0</v>
      </c>
      <c r="P228" s="38">
        <f t="shared" ca="1" si="62"/>
        <v>0</v>
      </c>
      <c r="Q228" s="38">
        <f t="shared" ca="1" si="63"/>
        <v>0</v>
      </c>
      <c r="R228" s="28">
        <f t="shared" ca="1" si="64"/>
        <v>0.57846358249915408</v>
      </c>
    </row>
    <row r="229" spans="1:18">
      <c r="A229" s="89"/>
      <c r="B229" s="89"/>
      <c r="C229" s="89"/>
      <c r="D229" s="90">
        <f t="shared" si="50"/>
        <v>0</v>
      </c>
      <c r="E229" s="90">
        <f t="shared" si="51"/>
        <v>0</v>
      </c>
      <c r="F229" s="38">
        <f t="shared" si="52"/>
        <v>0</v>
      </c>
      <c r="G229" s="38">
        <f t="shared" si="53"/>
        <v>0</v>
      </c>
      <c r="H229" s="38">
        <f t="shared" si="54"/>
        <v>0</v>
      </c>
      <c r="I229" s="38">
        <f t="shared" si="55"/>
        <v>0</v>
      </c>
      <c r="J229" s="38">
        <f t="shared" si="56"/>
        <v>0</v>
      </c>
      <c r="K229" s="38">
        <f t="shared" si="57"/>
        <v>0</v>
      </c>
      <c r="L229" s="38">
        <f t="shared" si="58"/>
        <v>0</v>
      </c>
      <c r="M229" s="38">
        <f t="shared" ca="1" si="59"/>
        <v>-0.57846358249915408</v>
      </c>
      <c r="N229" s="38">
        <f t="shared" ca="1" si="60"/>
        <v>0</v>
      </c>
      <c r="O229" s="95">
        <f t="shared" ca="1" si="61"/>
        <v>0</v>
      </c>
      <c r="P229" s="38">
        <f t="shared" ca="1" si="62"/>
        <v>0</v>
      </c>
      <c r="Q229" s="38">
        <f t="shared" ca="1" si="63"/>
        <v>0</v>
      </c>
      <c r="R229" s="28">
        <f t="shared" ca="1" si="64"/>
        <v>0.57846358249915408</v>
      </c>
    </row>
    <row r="230" spans="1:18">
      <c r="A230" s="89"/>
      <c r="B230" s="89"/>
      <c r="C230" s="89"/>
      <c r="D230" s="90">
        <f t="shared" si="50"/>
        <v>0</v>
      </c>
      <c r="E230" s="90">
        <f t="shared" si="51"/>
        <v>0</v>
      </c>
      <c r="F230" s="38">
        <f t="shared" si="52"/>
        <v>0</v>
      </c>
      <c r="G230" s="38">
        <f t="shared" si="53"/>
        <v>0</v>
      </c>
      <c r="H230" s="38">
        <f t="shared" si="54"/>
        <v>0</v>
      </c>
      <c r="I230" s="38">
        <f t="shared" si="55"/>
        <v>0</v>
      </c>
      <c r="J230" s="38">
        <f t="shared" si="56"/>
        <v>0</v>
      </c>
      <c r="K230" s="38">
        <f t="shared" si="57"/>
        <v>0</v>
      </c>
      <c r="L230" s="38">
        <f t="shared" si="58"/>
        <v>0</v>
      </c>
      <c r="M230" s="38">
        <f t="shared" ca="1" si="59"/>
        <v>-0.57846358249915408</v>
      </c>
      <c r="N230" s="38">
        <f t="shared" ca="1" si="60"/>
        <v>0</v>
      </c>
      <c r="O230" s="95">
        <f t="shared" ca="1" si="61"/>
        <v>0</v>
      </c>
      <c r="P230" s="38">
        <f t="shared" ca="1" si="62"/>
        <v>0</v>
      </c>
      <c r="Q230" s="38">
        <f t="shared" ca="1" si="63"/>
        <v>0</v>
      </c>
      <c r="R230" s="28">
        <f t="shared" ca="1" si="64"/>
        <v>0.57846358249915408</v>
      </c>
    </row>
    <row r="231" spans="1:18">
      <c r="A231" s="89"/>
      <c r="B231" s="89"/>
      <c r="C231" s="89"/>
      <c r="D231" s="90">
        <f t="shared" si="50"/>
        <v>0</v>
      </c>
      <c r="E231" s="90">
        <f t="shared" si="51"/>
        <v>0</v>
      </c>
      <c r="F231" s="38">
        <f t="shared" si="52"/>
        <v>0</v>
      </c>
      <c r="G231" s="38">
        <f t="shared" si="53"/>
        <v>0</v>
      </c>
      <c r="H231" s="38">
        <f t="shared" si="54"/>
        <v>0</v>
      </c>
      <c r="I231" s="38">
        <f t="shared" si="55"/>
        <v>0</v>
      </c>
      <c r="J231" s="38">
        <f t="shared" si="56"/>
        <v>0</v>
      </c>
      <c r="K231" s="38">
        <f t="shared" si="57"/>
        <v>0</v>
      </c>
      <c r="L231" s="38">
        <f t="shared" si="58"/>
        <v>0</v>
      </c>
      <c r="M231" s="38">
        <f t="shared" ca="1" si="59"/>
        <v>-0.57846358249915408</v>
      </c>
      <c r="N231" s="38">
        <f t="shared" ca="1" si="60"/>
        <v>0</v>
      </c>
      <c r="O231" s="95">
        <f t="shared" ca="1" si="61"/>
        <v>0</v>
      </c>
      <c r="P231" s="38">
        <f t="shared" ca="1" si="62"/>
        <v>0</v>
      </c>
      <c r="Q231" s="38">
        <f t="shared" ca="1" si="63"/>
        <v>0</v>
      </c>
      <c r="R231" s="28">
        <f t="shared" ca="1" si="64"/>
        <v>0.57846358249915408</v>
      </c>
    </row>
    <row r="232" spans="1:18">
      <c r="A232" s="89"/>
      <c r="B232" s="89"/>
      <c r="C232" s="89"/>
      <c r="D232" s="90">
        <f t="shared" si="50"/>
        <v>0</v>
      </c>
      <c r="E232" s="90">
        <f t="shared" si="51"/>
        <v>0</v>
      </c>
      <c r="F232" s="38">
        <f t="shared" si="52"/>
        <v>0</v>
      </c>
      <c r="G232" s="38">
        <f t="shared" si="53"/>
        <v>0</v>
      </c>
      <c r="H232" s="38">
        <f t="shared" si="54"/>
        <v>0</v>
      </c>
      <c r="I232" s="38">
        <f t="shared" si="55"/>
        <v>0</v>
      </c>
      <c r="J232" s="38">
        <f t="shared" si="56"/>
        <v>0</v>
      </c>
      <c r="K232" s="38">
        <f t="shared" si="57"/>
        <v>0</v>
      </c>
      <c r="L232" s="38">
        <f t="shared" si="58"/>
        <v>0</v>
      </c>
      <c r="M232" s="38">
        <f t="shared" ca="1" si="59"/>
        <v>-0.57846358249915408</v>
      </c>
      <c r="N232" s="38">
        <f t="shared" ca="1" si="60"/>
        <v>0</v>
      </c>
      <c r="O232" s="95">
        <f t="shared" ca="1" si="61"/>
        <v>0</v>
      </c>
      <c r="P232" s="38">
        <f t="shared" ca="1" si="62"/>
        <v>0</v>
      </c>
      <c r="Q232" s="38">
        <f t="shared" ca="1" si="63"/>
        <v>0</v>
      </c>
      <c r="R232" s="28">
        <f t="shared" ca="1" si="64"/>
        <v>0.57846358249915408</v>
      </c>
    </row>
    <row r="233" spans="1:18">
      <c r="A233" s="89"/>
      <c r="B233" s="89"/>
      <c r="C233" s="89"/>
      <c r="D233" s="90">
        <f t="shared" si="50"/>
        <v>0</v>
      </c>
      <c r="E233" s="90">
        <f t="shared" si="51"/>
        <v>0</v>
      </c>
      <c r="F233" s="38">
        <f t="shared" si="52"/>
        <v>0</v>
      </c>
      <c r="G233" s="38">
        <f t="shared" si="53"/>
        <v>0</v>
      </c>
      <c r="H233" s="38">
        <f t="shared" si="54"/>
        <v>0</v>
      </c>
      <c r="I233" s="38">
        <f t="shared" si="55"/>
        <v>0</v>
      </c>
      <c r="J233" s="38">
        <f t="shared" si="56"/>
        <v>0</v>
      </c>
      <c r="K233" s="38">
        <f t="shared" si="57"/>
        <v>0</v>
      </c>
      <c r="L233" s="38">
        <f t="shared" si="58"/>
        <v>0</v>
      </c>
      <c r="M233" s="38">
        <f t="shared" ca="1" si="59"/>
        <v>-0.57846358249915408</v>
      </c>
      <c r="N233" s="38">
        <f t="shared" ca="1" si="60"/>
        <v>0</v>
      </c>
      <c r="O233" s="95">
        <f t="shared" ca="1" si="61"/>
        <v>0</v>
      </c>
      <c r="P233" s="38">
        <f t="shared" ca="1" si="62"/>
        <v>0</v>
      </c>
      <c r="Q233" s="38">
        <f t="shared" ca="1" si="63"/>
        <v>0</v>
      </c>
      <c r="R233" s="28">
        <f t="shared" ca="1" si="64"/>
        <v>0.57846358249915408</v>
      </c>
    </row>
    <row r="234" spans="1:18">
      <c r="A234" s="89"/>
      <c r="B234" s="89"/>
      <c r="C234" s="89"/>
      <c r="D234" s="90">
        <f t="shared" si="50"/>
        <v>0</v>
      </c>
      <c r="E234" s="90">
        <f t="shared" si="51"/>
        <v>0</v>
      </c>
      <c r="F234" s="38">
        <f t="shared" si="52"/>
        <v>0</v>
      </c>
      <c r="G234" s="38">
        <f t="shared" si="53"/>
        <v>0</v>
      </c>
      <c r="H234" s="38">
        <f t="shared" si="54"/>
        <v>0</v>
      </c>
      <c r="I234" s="38">
        <f t="shared" si="55"/>
        <v>0</v>
      </c>
      <c r="J234" s="38">
        <f t="shared" si="56"/>
        <v>0</v>
      </c>
      <c r="K234" s="38">
        <f t="shared" si="57"/>
        <v>0</v>
      </c>
      <c r="L234" s="38">
        <f t="shared" si="58"/>
        <v>0</v>
      </c>
      <c r="M234" s="38">
        <f t="shared" ca="1" si="59"/>
        <v>-0.57846358249915408</v>
      </c>
      <c r="N234" s="38">
        <f t="shared" ca="1" si="60"/>
        <v>0</v>
      </c>
      <c r="O234" s="95">
        <f t="shared" ca="1" si="61"/>
        <v>0</v>
      </c>
      <c r="P234" s="38">
        <f t="shared" ca="1" si="62"/>
        <v>0</v>
      </c>
      <c r="Q234" s="38">
        <f t="shared" ca="1" si="63"/>
        <v>0</v>
      </c>
      <c r="R234" s="28">
        <f t="shared" ca="1" si="64"/>
        <v>0.57846358249915408</v>
      </c>
    </row>
    <row r="235" spans="1:18">
      <c r="A235" s="89"/>
      <c r="B235" s="89"/>
      <c r="C235" s="89"/>
      <c r="D235" s="90">
        <f t="shared" si="50"/>
        <v>0</v>
      </c>
      <c r="E235" s="90">
        <f t="shared" si="51"/>
        <v>0</v>
      </c>
      <c r="F235" s="38">
        <f t="shared" si="52"/>
        <v>0</v>
      </c>
      <c r="G235" s="38">
        <f t="shared" si="53"/>
        <v>0</v>
      </c>
      <c r="H235" s="38">
        <f t="shared" si="54"/>
        <v>0</v>
      </c>
      <c r="I235" s="38">
        <f t="shared" si="55"/>
        <v>0</v>
      </c>
      <c r="J235" s="38">
        <f t="shared" si="56"/>
        <v>0</v>
      </c>
      <c r="K235" s="38">
        <f t="shared" si="57"/>
        <v>0</v>
      </c>
      <c r="L235" s="38">
        <f t="shared" si="58"/>
        <v>0</v>
      </c>
      <c r="M235" s="38">
        <f t="shared" ca="1" si="59"/>
        <v>-0.57846358249915408</v>
      </c>
      <c r="N235" s="38">
        <f t="shared" ca="1" si="60"/>
        <v>0</v>
      </c>
      <c r="O235" s="95">
        <f t="shared" ca="1" si="61"/>
        <v>0</v>
      </c>
      <c r="P235" s="38">
        <f t="shared" ca="1" si="62"/>
        <v>0</v>
      </c>
      <c r="Q235" s="38">
        <f t="shared" ca="1" si="63"/>
        <v>0</v>
      </c>
      <c r="R235" s="28">
        <f t="shared" ca="1" si="64"/>
        <v>0.57846358249915408</v>
      </c>
    </row>
    <row r="236" spans="1:18">
      <c r="A236" s="89"/>
      <c r="B236" s="89"/>
      <c r="C236" s="89"/>
      <c r="D236" s="90">
        <f t="shared" si="50"/>
        <v>0</v>
      </c>
      <c r="E236" s="90">
        <f t="shared" si="51"/>
        <v>0</v>
      </c>
      <c r="F236" s="38">
        <f t="shared" si="52"/>
        <v>0</v>
      </c>
      <c r="G236" s="38">
        <f t="shared" si="53"/>
        <v>0</v>
      </c>
      <c r="H236" s="38">
        <f t="shared" si="54"/>
        <v>0</v>
      </c>
      <c r="I236" s="38">
        <f t="shared" si="55"/>
        <v>0</v>
      </c>
      <c r="J236" s="38">
        <f t="shared" si="56"/>
        <v>0</v>
      </c>
      <c r="K236" s="38">
        <f t="shared" si="57"/>
        <v>0</v>
      </c>
      <c r="L236" s="38">
        <f t="shared" si="58"/>
        <v>0</v>
      </c>
      <c r="M236" s="38">
        <f t="shared" ca="1" si="59"/>
        <v>-0.57846358249915408</v>
      </c>
      <c r="N236" s="38">
        <f t="shared" ca="1" si="60"/>
        <v>0</v>
      </c>
      <c r="O236" s="95">
        <f t="shared" ca="1" si="61"/>
        <v>0</v>
      </c>
      <c r="P236" s="38">
        <f t="shared" ca="1" si="62"/>
        <v>0</v>
      </c>
      <c r="Q236" s="38">
        <f t="shared" ca="1" si="63"/>
        <v>0</v>
      </c>
      <c r="R236" s="28">
        <f t="shared" ca="1" si="64"/>
        <v>0.57846358249915408</v>
      </c>
    </row>
    <row r="237" spans="1:18">
      <c r="A237" s="89"/>
      <c r="B237" s="89"/>
      <c r="C237" s="89"/>
      <c r="D237" s="90">
        <f t="shared" si="50"/>
        <v>0</v>
      </c>
      <c r="E237" s="90">
        <f t="shared" si="51"/>
        <v>0</v>
      </c>
      <c r="F237" s="38">
        <f t="shared" si="52"/>
        <v>0</v>
      </c>
      <c r="G237" s="38">
        <f t="shared" si="53"/>
        <v>0</v>
      </c>
      <c r="H237" s="38">
        <f t="shared" si="54"/>
        <v>0</v>
      </c>
      <c r="I237" s="38">
        <f t="shared" si="55"/>
        <v>0</v>
      </c>
      <c r="J237" s="38">
        <f t="shared" si="56"/>
        <v>0</v>
      </c>
      <c r="K237" s="38">
        <f t="shared" si="57"/>
        <v>0</v>
      </c>
      <c r="L237" s="38">
        <f t="shared" si="58"/>
        <v>0</v>
      </c>
      <c r="M237" s="38">
        <f t="shared" ca="1" si="59"/>
        <v>-0.57846358249915408</v>
      </c>
      <c r="N237" s="38">
        <f t="shared" ca="1" si="60"/>
        <v>0</v>
      </c>
      <c r="O237" s="95">
        <f t="shared" ca="1" si="61"/>
        <v>0</v>
      </c>
      <c r="P237" s="38">
        <f t="shared" ca="1" si="62"/>
        <v>0</v>
      </c>
      <c r="Q237" s="38">
        <f t="shared" ca="1" si="63"/>
        <v>0</v>
      </c>
      <c r="R237" s="28">
        <f t="shared" ca="1" si="64"/>
        <v>0.57846358249915408</v>
      </c>
    </row>
    <row r="238" spans="1:18">
      <c r="A238" s="89"/>
      <c r="B238" s="89"/>
      <c r="C238" s="89"/>
      <c r="D238" s="90">
        <f t="shared" si="50"/>
        <v>0</v>
      </c>
      <c r="E238" s="90">
        <f t="shared" si="51"/>
        <v>0</v>
      </c>
      <c r="F238" s="38">
        <f t="shared" si="52"/>
        <v>0</v>
      </c>
      <c r="G238" s="38">
        <f t="shared" si="53"/>
        <v>0</v>
      </c>
      <c r="H238" s="38">
        <f t="shared" si="54"/>
        <v>0</v>
      </c>
      <c r="I238" s="38">
        <f t="shared" si="55"/>
        <v>0</v>
      </c>
      <c r="J238" s="38">
        <f t="shared" si="56"/>
        <v>0</v>
      </c>
      <c r="K238" s="38">
        <f t="shared" si="57"/>
        <v>0</v>
      </c>
      <c r="L238" s="38">
        <f t="shared" si="58"/>
        <v>0</v>
      </c>
      <c r="M238" s="38">
        <f t="shared" ca="1" si="59"/>
        <v>-0.57846358249915408</v>
      </c>
      <c r="N238" s="38">
        <f t="shared" ca="1" si="60"/>
        <v>0</v>
      </c>
      <c r="O238" s="95">
        <f t="shared" ca="1" si="61"/>
        <v>0</v>
      </c>
      <c r="P238" s="38">
        <f t="shared" ca="1" si="62"/>
        <v>0</v>
      </c>
      <c r="Q238" s="38">
        <f t="shared" ca="1" si="63"/>
        <v>0</v>
      </c>
      <c r="R238" s="28">
        <f t="shared" ca="1" si="64"/>
        <v>0.57846358249915408</v>
      </c>
    </row>
    <row r="239" spans="1:18">
      <c r="A239" s="89"/>
      <c r="B239" s="89"/>
      <c r="C239" s="89"/>
      <c r="D239" s="90">
        <f t="shared" si="50"/>
        <v>0</v>
      </c>
      <c r="E239" s="90">
        <f t="shared" si="51"/>
        <v>0</v>
      </c>
      <c r="F239" s="38">
        <f t="shared" si="52"/>
        <v>0</v>
      </c>
      <c r="G239" s="38">
        <f t="shared" si="53"/>
        <v>0</v>
      </c>
      <c r="H239" s="38">
        <f t="shared" si="54"/>
        <v>0</v>
      </c>
      <c r="I239" s="38">
        <f t="shared" si="55"/>
        <v>0</v>
      </c>
      <c r="J239" s="38">
        <f t="shared" si="56"/>
        <v>0</v>
      </c>
      <c r="K239" s="38">
        <f t="shared" si="57"/>
        <v>0</v>
      </c>
      <c r="L239" s="38">
        <f t="shared" si="58"/>
        <v>0</v>
      </c>
      <c r="M239" s="38">
        <f t="shared" ca="1" si="59"/>
        <v>-0.57846358249915408</v>
      </c>
      <c r="N239" s="38">
        <f t="shared" ca="1" si="60"/>
        <v>0</v>
      </c>
      <c r="O239" s="95">
        <f t="shared" ca="1" si="61"/>
        <v>0</v>
      </c>
      <c r="P239" s="38">
        <f t="shared" ca="1" si="62"/>
        <v>0</v>
      </c>
      <c r="Q239" s="38">
        <f t="shared" ca="1" si="63"/>
        <v>0</v>
      </c>
      <c r="R239" s="28">
        <f t="shared" ca="1" si="64"/>
        <v>0.57846358249915408</v>
      </c>
    </row>
    <row r="240" spans="1:18">
      <c r="A240" s="89"/>
      <c r="B240" s="89"/>
      <c r="C240" s="89"/>
      <c r="D240" s="90">
        <f t="shared" si="50"/>
        <v>0</v>
      </c>
      <c r="E240" s="90">
        <f t="shared" si="51"/>
        <v>0</v>
      </c>
      <c r="F240" s="38">
        <f t="shared" si="52"/>
        <v>0</v>
      </c>
      <c r="G240" s="38">
        <f t="shared" si="53"/>
        <v>0</v>
      </c>
      <c r="H240" s="38">
        <f t="shared" si="54"/>
        <v>0</v>
      </c>
      <c r="I240" s="38">
        <f t="shared" si="55"/>
        <v>0</v>
      </c>
      <c r="J240" s="38">
        <f t="shared" si="56"/>
        <v>0</v>
      </c>
      <c r="K240" s="38">
        <f t="shared" si="57"/>
        <v>0</v>
      </c>
      <c r="L240" s="38">
        <f t="shared" si="58"/>
        <v>0</v>
      </c>
      <c r="M240" s="38">
        <f t="shared" ca="1" si="59"/>
        <v>-0.57846358249915408</v>
      </c>
      <c r="N240" s="38">
        <f t="shared" ca="1" si="60"/>
        <v>0</v>
      </c>
      <c r="O240" s="95">
        <f t="shared" ca="1" si="61"/>
        <v>0</v>
      </c>
      <c r="P240" s="38">
        <f t="shared" ca="1" si="62"/>
        <v>0</v>
      </c>
      <c r="Q240" s="38">
        <f t="shared" ca="1" si="63"/>
        <v>0</v>
      </c>
      <c r="R240" s="28">
        <f t="shared" ca="1" si="64"/>
        <v>0.57846358249915408</v>
      </c>
    </row>
    <row r="241" spans="1:18">
      <c r="A241" s="89"/>
      <c r="B241" s="89"/>
      <c r="C241" s="89"/>
      <c r="D241" s="90">
        <f t="shared" si="50"/>
        <v>0</v>
      </c>
      <c r="E241" s="90">
        <f t="shared" si="51"/>
        <v>0</v>
      </c>
      <c r="F241" s="38">
        <f t="shared" si="52"/>
        <v>0</v>
      </c>
      <c r="G241" s="38">
        <f t="shared" si="53"/>
        <v>0</v>
      </c>
      <c r="H241" s="38">
        <f t="shared" si="54"/>
        <v>0</v>
      </c>
      <c r="I241" s="38">
        <f t="shared" si="55"/>
        <v>0</v>
      </c>
      <c r="J241" s="38">
        <f t="shared" si="56"/>
        <v>0</v>
      </c>
      <c r="K241" s="38">
        <f t="shared" si="57"/>
        <v>0</v>
      </c>
      <c r="L241" s="38">
        <f t="shared" si="58"/>
        <v>0</v>
      </c>
      <c r="M241" s="38">
        <f t="shared" ca="1" si="59"/>
        <v>-0.57846358249915408</v>
      </c>
      <c r="N241" s="38">
        <f t="shared" ca="1" si="60"/>
        <v>0</v>
      </c>
      <c r="O241" s="95">
        <f t="shared" ca="1" si="61"/>
        <v>0</v>
      </c>
      <c r="P241" s="38">
        <f t="shared" ca="1" si="62"/>
        <v>0</v>
      </c>
      <c r="Q241" s="38">
        <f t="shared" ca="1" si="63"/>
        <v>0</v>
      </c>
      <c r="R241" s="28">
        <f t="shared" ca="1" si="64"/>
        <v>0.57846358249915408</v>
      </c>
    </row>
    <row r="242" spans="1:18">
      <c r="A242" s="89"/>
      <c r="B242" s="89"/>
      <c r="C242" s="89"/>
      <c r="D242" s="90">
        <f t="shared" si="50"/>
        <v>0</v>
      </c>
      <c r="E242" s="90">
        <f t="shared" si="51"/>
        <v>0</v>
      </c>
      <c r="F242" s="38">
        <f t="shared" si="52"/>
        <v>0</v>
      </c>
      <c r="G242" s="38">
        <f t="shared" si="53"/>
        <v>0</v>
      </c>
      <c r="H242" s="38">
        <f t="shared" si="54"/>
        <v>0</v>
      </c>
      <c r="I242" s="38">
        <f t="shared" si="55"/>
        <v>0</v>
      </c>
      <c r="J242" s="38">
        <f t="shared" si="56"/>
        <v>0</v>
      </c>
      <c r="K242" s="38">
        <f t="shared" si="57"/>
        <v>0</v>
      </c>
      <c r="L242" s="38">
        <f t="shared" si="58"/>
        <v>0</v>
      </c>
      <c r="M242" s="38">
        <f t="shared" ca="1" si="59"/>
        <v>-0.57846358249915408</v>
      </c>
      <c r="N242" s="38">
        <f t="shared" ca="1" si="60"/>
        <v>0</v>
      </c>
      <c r="O242" s="95">
        <f t="shared" ca="1" si="61"/>
        <v>0</v>
      </c>
      <c r="P242" s="38">
        <f t="shared" ca="1" si="62"/>
        <v>0</v>
      </c>
      <c r="Q242" s="38">
        <f t="shared" ca="1" si="63"/>
        <v>0</v>
      </c>
      <c r="R242" s="28">
        <f t="shared" ca="1" si="64"/>
        <v>0.57846358249915408</v>
      </c>
    </row>
    <row r="243" spans="1:18">
      <c r="A243" s="89"/>
      <c r="B243" s="89"/>
      <c r="C243" s="89"/>
      <c r="D243" s="90">
        <f t="shared" si="50"/>
        <v>0</v>
      </c>
      <c r="E243" s="90">
        <f t="shared" si="51"/>
        <v>0</v>
      </c>
      <c r="F243" s="38">
        <f t="shared" si="52"/>
        <v>0</v>
      </c>
      <c r="G243" s="38">
        <f t="shared" si="53"/>
        <v>0</v>
      </c>
      <c r="H243" s="38">
        <f t="shared" si="54"/>
        <v>0</v>
      </c>
      <c r="I243" s="38">
        <f t="shared" si="55"/>
        <v>0</v>
      </c>
      <c r="J243" s="38">
        <f t="shared" si="56"/>
        <v>0</v>
      </c>
      <c r="K243" s="38">
        <f t="shared" si="57"/>
        <v>0</v>
      </c>
      <c r="L243" s="38">
        <f t="shared" si="58"/>
        <v>0</v>
      </c>
      <c r="M243" s="38">
        <f t="shared" ca="1" si="59"/>
        <v>-0.57846358249915408</v>
      </c>
      <c r="N243" s="38">
        <f t="shared" ca="1" si="60"/>
        <v>0</v>
      </c>
      <c r="O243" s="95">
        <f t="shared" ca="1" si="61"/>
        <v>0</v>
      </c>
      <c r="P243" s="38">
        <f t="shared" ca="1" si="62"/>
        <v>0</v>
      </c>
      <c r="Q243" s="38">
        <f t="shared" ca="1" si="63"/>
        <v>0</v>
      </c>
      <c r="R243" s="28">
        <f t="shared" ca="1" si="64"/>
        <v>0.57846358249915408</v>
      </c>
    </row>
    <row r="244" spans="1:18">
      <c r="A244" s="89"/>
      <c r="B244" s="89"/>
      <c r="C244" s="89"/>
      <c r="D244" s="90">
        <f t="shared" si="50"/>
        <v>0</v>
      </c>
      <c r="E244" s="90">
        <f t="shared" si="51"/>
        <v>0</v>
      </c>
      <c r="F244" s="38">
        <f t="shared" si="52"/>
        <v>0</v>
      </c>
      <c r="G244" s="38">
        <f t="shared" si="53"/>
        <v>0</v>
      </c>
      <c r="H244" s="38">
        <f t="shared" si="54"/>
        <v>0</v>
      </c>
      <c r="I244" s="38">
        <f t="shared" si="55"/>
        <v>0</v>
      </c>
      <c r="J244" s="38">
        <f t="shared" si="56"/>
        <v>0</v>
      </c>
      <c r="K244" s="38">
        <f t="shared" si="57"/>
        <v>0</v>
      </c>
      <c r="L244" s="38">
        <f t="shared" si="58"/>
        <v>0</v>
      </c>
      <c r="M244" s="38">
        <f t="shared" ca="1" si="59"/>
        <v>-0.57846358249915408</v>
      </c>
      <c r="N244" s="38">
        <f t="shared" ca="1" si="60"/>
        <v>0</v>
      </c>
      <c r="O244" s="95">
        <f t="shared" ca="1" si="61"/>
        <v>0</v>
      </c>
      <c r="P244" s="38">
        <f t="shared" ca="1" si="62"/>
        <v>0</v>
      </c>
      <c r="Q244" s="38">
        <f t="shared" ca="1" si="63"/>
        <v>0</v>
      </c>
      <c r="R244" s="28">
        <f t="shared" ca="1" si="64"/>
        <v>0.57846358249915408</v>
      </c>
    </row>
    <row r="245" spans="1:18">
      <c r="A245" s="89"/>
      <c r="B245" s="89"/>
      <c r="C245" s="89"/>
      <c r="D245" s="90">
        <f t="shared" si="50"/>
        <v>0</v>
      </c>
      <c r="E245" s="90">
        <f t="shared" si="51"/>
        <v>0</v>
      </c>
      <c r="F245" s="38">
        <f t="shared" si="52"/>
        <v>0</v>
      </c>
      <c r="G245" s="38">
        <f t="shared" si="53"/>
        <v>0</v>
      </c>
      <c r="H245" s="38">
        <f t="shared" si="54"/>
        <v>0</v>
      </c>
      <c r="I245" s="38">
        <f t="shared" si="55"/>
        <v>0</v>
      </c>
      <c r="J245" s="38">
        <f t="shared" si="56"/>
        <v>0</v>
      </c>
      <c r="K245" s="38">
        <f t="shared" si="57"/>
        <v>0</v>
      </c>
      <c r="L245" s="38">
        <f t="shared" si="58"/>
        <v>0</v>
      </c>
      <c r="M245" s="38">
        <f t="shared" ca="1" si="59"/>
        <v>-0.57846358249915408</v>
      </c>
      <c r="N245" s="38">
        <f t="shared" ca="1" si="60"/>
        <v>0</v>
      </c>
      <c r="O245" s="95">
        <f t="shared" ca="1" si="61"/>
        <v>0</v>
      </c>
      <c r="P245" s="38">
        <f t="shared" ca="1" si="62"/>
        <v>0</v>
      </c>
      <c r="Q245" s="38">
        <f t="shared" ca="1" si="63"/>
        <v>0</v>
      </c>
      <c r="R245" s="28">
        <f t="shared" ca="1" si="64"/>
        <v>0.57846358249915408</v>
      </c>
    </row>
    <row r="246" spans="1:18">
      <c r="A246" s="89"/>
      <c r="B246" s="89"/>
      <c r="C246" s="89"/>
      <c r="D246" s="90">
        <f t="shared" si="50"/>
        <v>0</v>
      </c>
      <c r="E246" s="90">
        <f t="shared" si="51"/>
        <v>0</v>
      </c>
      <c r="F246" s="38">
        <f t="shared" si="52"/>
        <v>0</v>
      </c>
      <c r="G246" s="38">
        <f t="shared" si="53"/>
        <v>0</v>
      </c>
      <c r="H246" s="38">
        <f t="shared" si="54"/>
        <v>0</v>
      </c>
      <c r="I246" s="38">
        <f t="shared" si="55"/>
        <v>0</v>
      </c>
      <c r="J246" s="38">
        <f t="shared" si="56"/>
        <v>0</v>
      </c>
      <c r="K246" s="38">
        <f t="shared" si="57"/>
        <v>0</v>
      </c>
      <c r="L246" s="38">
        <f t="shared" si="58"/>
        <v>0</v>
      </c>
      <c r="M246" s="38">
        <f t="shared" ca="1" si="59"/>
        <v>-0.57846358249915408</v>
      </c>
      <c r="N246" s="38">
        <f t="shared" ca="1" si="60"/>
        <v>0</v>
      </c>
      <c r="O246" s="95">
        <f t="shared" ca="1" si="61"/>
        <v>0</v>
      </c>
      <c r="P246" s="38">
        <f t="shared" ca="1" si="62"/>
        <v>0</v>
      </c>
      <c r="Q246" s="38">
        <f t="shared" ca="1" si="63"/>
        <v>0</v>
      </c>
      <c r="R246" s="28">
        <f t="shared" ca="1" si="64"/>
        <v>0.57846358249915408</v>
      </c>
    </row>
    <row r="247" spans="1:18">
      <c r="A247" s="89"/>
      <c r="B247" s="89"/>
      <c r="C247" s="89"/>
      <c r="D247" s="90">
        <f t="shared" si="50"/>
        <v>0</v>
      </c>
      <c r="E247" s="90">
        <f t="shared" si="51"/>
        <v>0</v>
      </c>
      <c r="F247" s="38">
        <f t="shared" si="52"/>
        <v>0</v>
      </c>
      <c r="G247" s="38">
        <f t="shared" si="53"/>
        <v>0</v>
      </c>
      <c r="H247" s="38">
        <f t="shared" si="54"/>
        <v>0</v>
      </c>
      <c r="I247" s="38">
        <f t="shared" si="55"/>
        <v>0</v>
      </c>
      <c r="J247" s="38">
        <f t="shared" si="56"/>
        <v>0</v>
      </c>
      <c r="K247" s="38">
        <f t="shared" si="57"/>
        <v>0</v>
      </c>
      <c r="L247" s="38">
        <f t="shared" si="58"/>
        <v>0</v>
      </c>
      <c r="M247" s="38">
        <f t="shared" ca="1" si="59"/>
        <v>-0.57846358249915408</v>
      </c>
      <c r="N247" s="38">
        <f t="shared" ca="1" si="60"/>
        <v>0</v>
      </c>
      <c r="O247" s="95">
        <f t="shared" ca="1" si="61"/>
        <v>0</v>
      </c>
      <c r="P247" s="38">
        <f t="shared" ca="1" si="62"/>
        <v>0</v>
      </c>
      <c r="Q247" s="38">
        <f t="shared" ca="1" si="63"/>
        <v>0</v>
      </c>
      <c r="R247" s="28">
        <f t="shared" ca="1" si="64"/>
        <v>0.57846358249915408</v>
      </c>
    </row>
    <row r="248" spans="1:18">
      <c r="A248" s="89"/>
      <c r="B248" s="89"/>
      <c r="C248" s="89"/>
      <c r="D248" s="90">
        <f t="shared" si="50"/>
        <v>0</v>
      </c>
      <c r="E248" s="90">
        <f t="shared" si="51"/>
        <v>0</v>
      </c>
      <c r="F248" s="38">
        <f t="shared" si="52"/>
        <v>0</v>
      </c>
      <c r="G248" s="38">
        <f t="shared" si="53"/>
        <v>0</v>
      </c>
      <c r="H248" s="38">
        <f t="shared" si="54"/>
        <v>0</v>
      </c>
      <c r="I248" s="38">
        <f t="shared" si="55"/>
        <v>0</v>
      </c>
      <c r="J248" s="38">
        <f t="shared" si="56"/>
        <v>0</v>
      </c>
      <c r="K248" s="38">
        <f t="shared" si="57"/>
        <v>0</v>
      </c>
      <c r="L248" s="38">
        <f t="shared" si="58"/>
        <v>0</v>
      </c>
      <c r="M248" s="38">
        <f t="shared" ca="1" si="59"/>
        <v>-0.57846358249915408</v>
      </c>
      <c r="N248" s="38">
        <f t="shared" ca="1" si="60"/>
        <v>0</v>
      </c>
      <c r="O248" s="95">
        <f t="shared" ca="1" si="61"/>
        <v>0</v>
      </c>
      <c r="P248" s="38">
        <f t="shared" ca="1" si="62"/>
        <v>0</v>
      </c>
      <c r="Q248" s="38">
        <f t="shared" ca="1" si="63"/>
        <v>0</v>
      </c>
      <c r="R248" s="28">
        <f t="shared" ca="1" si="64"/>
        <v>0.57846358249915408</v>
      </c>
    </row>
    <row r="249" spans="1:18">
      <c r="A249" s="89"/>
      <c r="B249" s="89"/>
      <c r="C249" s="89"/>
      <c r="D249" s="90">
        <f t="shared" si="50"/>
        <v>0</v>
      </c>
      <c r="E249" s="90">
        <f t="shared" si="51"/>
        <v>0</v>
      </c>
      <c r="F249" s="38">
        <f t="shared" si="52"/>
        <v>0</v>
      </c>
      <c r="G249" s="38">
        <f t="shared" si="53"/>
        <v>0</v>
      </c>
      <c r="H249" s="38">
        <f t="shared" si="54"/>
        <v>0</v>
      </c>
      <c r="I249" s="38">
        <f t="shared" si="55"/>
        <v>0</v>
      </c>
      <c r="J249" s="38">
        <f t="shared" si="56"/>
        <v>0</v>
      </c>
      <c r="K249" s="38">
        <f t="shared" si="57"/>
        <v>0</v>
      </c>
      <c r="L249" s="38">
        <f t="shared" si="58"/>
        <v>0</v>
      </c>
      <c r="M249" s="38">
        <f t="shared" ca="1" si="59"/>
        <v>-0.57846358249915408</v>
      </c>
      <c r="N249" s="38">
        <f t="shared" ca="1" si="60"/>
        <v>0</v>
      </c>
      <c r="O249" s="95">
        <f t="shared" ca="1" si="61"/>
        <v>0</v>
      </c>
      <c r="P249" s="38">
        <f t="shared" ca="1" si="62"/>
        <v>0</v>
      </c>
      <c r="Q249" s="38">
        <f t="shared" ca="1" si="63"/>
        <v>0</v>
      </c>
      <c r="R249" s="28">
        <f t="shared" ca="1" si="64"/>
        <v>0.57846358249915408</v>
      </c>
    </row>
    <row r="250" spans="1:18">
      <c r="A250" s="89"/>
      <c r="B250" s="89"/>
      <c r="C250" s="89"/>
      <c r="D250" s="90">
        <f t="shared" si="50"/>
        <v>0</v>
      </c>
      <c r="E250" s="90">
        <f t="shared" si="51"/>
        <v>0</v>
      </c>
      <c r="F250" s="38">
        <f t="shared" si="52"/>
        <v>0</v>
      </c>
      <c r="G250" s="38">
        <f t="shared" si="53"/>
        <v>0</v>
      </c>
      <c r="H250" s="38">
        <f t="shared" si="54"/>
        <v>0</v>
      </c>
      <c r="I250" s="38">
        <f t="shared" si="55"/>
        <v>0</v>
      </c>
      <c r="J250" s="38">
        <f t="shared" si="56"/>
        <v>0</v>
      </c>
      <c r="K250" s="38">
        <f t="shared" si="57"/>
        <v>0</v>
      </c>
      <c r="L250" s="38">
        <f t="shared" si="58"/>
        <v>0</v>
      </c>
      <c r="M250" s="38">
        <f t="shared" ca="1" si="59"/>
        <v>-0.57846358249915408</v>
      </c>
      <c r="N250" s="38">
        <f t="shared" ca="1" si="60"/>
        <v>0</v>
      </c>
      <c r="O250" s="95">
        <f t="shared" ca="1" si="61"/>
        <v>0</v>
      </c>
      <c r="P250" s="38">
        <f t="shared" ca="1" si="62"/>
        <v>0</v>
      </c>
      <c r="Q250" s="38">
        <f t="shared" ca="1" si="63"/>
        <v>0</v>
      </c>
      <c r="R250" s="28">
        <f t="shared" ca="1" si="64"/>
        <v>0.57846358249915408</v>
      </c>
    </row>
    <row r="251" spans="1:18">
      <c r="A251" s="89"/>
      <c r="B251" s="89"/>
      <c r="C251" s="89"/>
      <c r="D251" s="90">
        <f t="shared" si="50"/>
        <v>0</v>
      </c>
      <c r="E251" s="90">
        <f t="shared" si="51"/>
        <v>0</v>
      </c>
      <c r="F251" s="38">
        <f t="shared" si="52"/>
        <v>0</v>
      </c>
      <c r="G251" s="38">
        <f t="shared" si="53"/>
        <v>0</v>
      </c>
      <c r="H251" s="38">
        <f t="shared" si="54"/>
        <v>0</v>
      </c>
      <c r="I251" s="38">
        <f t="shared" si="55"/>
        <v>0</v>
      </c>
      <c r="J251" s="38">
        <f t="shared" si="56"/>
        <v>0</v>
      </c>
      <c r="K251" s="38">
        <f t="shared" si="57"/>
        <v>0</v>
      </c>
      <c r="L251" s="38">
        <f t="shared" si="58"/>
        <v>0</v>
      </c>
      <c r="M251" s="38">
        <f t="shared" ca="1" si="59"/>
        <v>-0.57846358249915408</v>
      </c>
      <c r="N251" s="38">
        <f t="shared" ca="1" si="60"/>
        <v>0</v>
      </c>
      <c r="O251" s="95">
        <f t="shared" ca="1" si="61"/>
        <v>0</v>
      </c>
      <c r="P251" s="38">
        <f t="shared" ca="1" si="62"/>
        <v>0</v>
      </c>
      <c r="Q251" s="38">
        <f t="shared" ca="1" si="63"/>
        <v>0</v>
      </c>
      <c r="R251" s="28">
        <f t="shared" ca="1" si="64"/>
        <v>0.57846358249915408</v>
      </c>
    </row>
    <row r="252" spans="1:18">
      <c r="A252" s="89"/>
      <c r="B252" s="89"/>
      <c r="C252" s="89"/>
      <c r="D252" s="90">
        <f t="shared" si="50"/>
        <v>0</v>
      </c>
      <c r="E252" s="90">
        <f t="shared" si="51"/>
        <v>0</v>
      </c>
      <c r="F252" s="38">
        <f t="shared" si="52"/>
        <v>0</v>
      </c>
      <c r="G252" s="38">
        <f t="shared" si="53"/>
        <v>0</v>
      </c>
      <c r="H252" s="38">
        <f t="shared" si="54"/>
        <v>0</v>
      </c>
      <c r="I252" s="38">
        <f t="shared" si="55"/>
        <v>0</v>
      </c>
      <c r="J252" s="38">
        <f t="shared" si="56"/>
        <v>0</v>
      </c>
      <c r="K252" s="38">
        <f t="shared" si="57"/>
        <v>0</v>
      </c>
      <c r="L252" s="38">
        <f t="shared" si="58"/>
        <v>0</v>
      </c>
      <c r="M252" s="38">
        <f t="shared" ca="1" si="59"/>
        <v>-0.57846358249915408</v>
      </c>
      <c r="N252" s="38">
        <f t="shared" ca="1" si="60"/>
        <v>0</v>
      </c>
      <c r="O252" s="95">
        <f t="shared" ca="1" si="61"/>
        <v>0</v>
      </c>
      <c r="P252" s="38">
        <f t="shared" ca="1" si="62"/>
        <v>0</v>
      </c>
      <c r="Q252" s="38">
        <f t="shared" ca="1" si="63"/>
        <v>0</v>
      </c>
      <c r="R252" s="28">
        <f t="shared" ca="1" si="64"/>
        <v>0.57846358249915408</v>
      </c>
    </row>
    <row r="253" spans="1:18">
      <c r="A253" s="89"/>
      <c r="B253" s="89"/>
      <c r="C253" s="89"/>
      <c r="D253" s="90">
        <f t="shared" si="50"/>
        <v>0</v>
      </c>
      <c r="E253" s="90">
        <f t="shared" si="51"/>
        <v>0</v>
      </c>
      <c r="F253" s="38">
        <f t="shared" si="52"/>
        <v>0</v>
      </c>
      <c r="G253" s="38">
        <f t="shared" si="53"/>
        <v>0</v>
      </c>
      <c r="H253" s="38">
        <f t="shared" si="54"/>
        <v>0</v>
      </c>
      <c r="I253" s="38">
        <f t="shared" si="55"/>
        <v>0</v>
      </c>
      <c r="J253" s="38">
        <f t="shared" si="56"/>
        <v>0</v>
      </c>
      <c r="K253" s="38">
        <f t="shared" si="57"/>
        <v>0</v>
      </c>
      <c r="L253" s="38">
        <f t="shared" si="58"/>
        <v>0</v>
      </c>
      <c r="M253" s="38">
        <f t="shared" ca="1" si="59"/>
        <v>-0.57846358249915408</v>
      </c>
      <c r="N253" s="38">
        <f t="shared" ca="1" si="60"/>
        <v>0</v>
      </c>
      <c r="O253" s="95">
        <f t="shared" ca="1" si="61"/>
        <v>0</v>
      </c>
      <c r="P253" s="38">
        <f t="shared" ca="1" si="62"/>
        <v>0</v>
      </c>
      <c r="Q253" s="38">
        <f t="shared" ca="1" si="63"/>
        <v>0</v>
      </c>
      <c r="R253" s="28">
        <f t="shared" ca="1" si="64"/>
        <v>0.57846358249915408</v>
      </c>
    </row>
    <row r="254" spans="1:18">
      <c r="A254" s="89"/>
      <c r="B254" s="89"/>
      <c r="C254" s="89"/>
      <c r="D254" s="90">
        <f t="shared" si="50"/>
        <v>0</v>
      </c>
      <c r="E254" s="90">
        <f t="shared" si="51"/>
        <v>0</v>
      </c>
      <c r="F254" s="38">
        <f t="shared" si="52"/>
        <v>0</v>
      </c>
      <c r="G254" s="38">
        <f t="shared" si="53"/>
        <v>0</v>
      </c>
      <c r="H254" s="38">
        <f t="shared" si="54"/>
        <v>0</v>
      </c>
      <c r="I254" s="38">
        <f t="shared" si="55"/>
        <v>0</v>
      </c>
      <c r="J254" s="38">
        <f t="shared" si="56"/>
        <v>0</v>
      </c>
      <c r="K254" s="38">
        <f t="shared" si="57"/>
        <v>0</v>
      </c>
      <c r="L254" s="38">
        <f t="shared" si="58"/>
        <v>0</v>
      </c>
      <c r="M254" s="38">
        <f t="shared" ca="1" si="59"/>
        <v>-0.57846358249915408</v>
      </c>
      <c r="N254" s="38">
        <f t="shared" ca="1" si="60"/>
        <v>0</v>
      </c>
      <c r="O254" s="95">
        <f t="shared" ca="1" si="61"/>
        <v>0</v>
      </c>
      <c r="P254" s="38">
        <f t="shared" ca="1" si="62"/>
        <v>0</v>
      </c>
      <c r="Q254" s="38">
        <f t="shared" ca="1" si="63"/>
        <v>0</v>
      </c>
      <c r="R254" s="28">
        <f t="shared" ca="1" si="64"/>
        <v>0.57846358249915408</v>
      </c>
    </row>
    <row r="255" spans="1:18">
      <c r="A255" s="89"/>
      <c r="B255" s="89"/>
      <c r="C255" s="89"/>
      <c r="D255" s="90">
        <f t="shared" si="50"/>
        <v>0</v>
      </c>
      <c r="E255" s="90">
        <f t="shared" si="51"/>
        <v>0</v>
      </c>
      <c r="F255" s="38">
        <f t="shared" si="52"/>
        <v>0</v>
      </c>
      <c r="G255" s="38">
        <f t="shared" si="53"/>
        <v>0</v>
      </c>
      <c r="H255" s="38">
        <f t="shared" si="54"/>
        <v>0</v>
      </c>
      <c r="I255" s="38">
        <f t="shared" si="55"/>
        <v>0</v>
      </c>
      <c r="J255" s="38">
        <f t="shared" si="56"/>
        <v>0</v>
      </c>
      <c r="K255" s="38">
        <f t="shared" si="57"/>
        <v>0</v>
      </c>
      <c r="L255" s="38">
        <f t="shared" si="58"/>
        <v>0</v>
      </c>
      <c r="M255" s="38">
        <f t="shared" ca="1" si="59"/>
        <v>-0.57846358249915408</v>
      </c>
      <c r="N255" s="38">
        <f t="shared" ca="1" si="60"/>
        <v>0</v>
      </c>
      <c r="O255" s="95">
        <f t="shared" ca="1" si="61"/>
        <v>0</v>
      </c>
      <c r="P255" s="38">
        <f t="shared" ca="1" si="62"/>
        <v>0</v>
      </c>
      <c r="Q255" s="38">
        <f t="shared" ca="1" si="63"/>
        <v>0</v>
      </c>
      <c r="R255" s="28">
        <f t="shared" ca="1" si="64"/>
        <v>0.57846358249915408</v>
      </c>
    </row>
    <row r="256" spans="1:18">
      <c r="A256" s="89"/>
      <c r="B256" s="89"/>
      <c r="C256" s="89"/>
      <c r="D256" s="90">
        <f t="shared" si="50"/>
        <v>0</v>
      </c>
      <c r="E256" s="90">
        <f t="shared" si="51"/>
        <v>0</v>
      </c>
      <c r="F256" s="38">
        <f t="shared" si="52"/>
        <v>0</v>
      </c>
      <c r="G256" s="38">
        <f t="shared" si="53"/>
        <v>0</v>
      </c>
      <c r="H256" s="38">
        <f t="shared" si="54"/>
        <v>0</v>
      </c>
      <c r="I256" s="38">
        <f t="shared" si="55"/>
        <v>0</v>
      </c>
      <c r="J256" s="38">
        <f t="shared" si="56"/>
        <v>0</v>
      </c>
      <c r="K256" s="38">
        <f t="shared" si="57"/>
        <v>0</v>
      </c>
      <c r="L256" s="38">
        <f t="shared" si="58"/>
        <v>0</v>
      </c>
      <c r="M256" s="38">
        <f t="shared" ca="1" si="59"/>
        <v>-0.57846358249915408</v>
      </c>
      <c r="N256" s="38">
        <f t="shared" ca="1" si="60"/>
        <v>0</v>
      </c>
      <c r="O256" s="95">
        <f t="shared" ca="1" si="61"/>
        <v>0</v>
      </c>
      <c r="P256" s="38">
        <f t="shared" ca="1" si="62"/>
        <v>0</v>
      </c>
      <c r="Q256" s="38">
        <f t="shared" ca="1" si="63"/>
        <v>0</v>
      </c>
      <c r="R256" s="28">
        <f t="shared" ca="1" si="64"/>
        <v>0.57846358249915408</v>
      </c>
    </row>
    <row r="257" spans="1:18">
      <c r="A257" s="89"/>
      <c r="B257" s="89"/>
      <c r="C257" s="89"/>
      <c r="D257" s="90">
        <f t="shared" si="50"/>
        <v>0</v>
      </c>
      <c r="E257" s="90">
        <f t="shared" si="51"/>
        <v>0</v>
      </c>
      <c r="F257" s="38">
        <f t="shared" si="52"/>
        <v>0</v>
      </c>
      <c r="G257" s="38">
        <f t="shared" si="53"/>
        <v>0</v>
      </c>
      <c r="H257" s="38">
        <f t="shared" si="54"/>
        <v>0</v>
      </c>
      <c r="I257" s="38">
        <f t="shared" si="55"/>
        <v>0</v>
      </c>
      <c r="J257" s="38">
        <f t="shared" si="56"/>
        <v>0</v>
      </c>
      <c r="K257" s="38">
        <f t="shared" si="57"/>
        <v>0</v>
      </c>
      <c r="L257" s="38">
        <f t="shared" si="58"/>
        <v>0</v>
      </c>
      <c r="M257" s="38">
        <f t="shared" ca="1" si="59"/>
        <v>-0.57846358249915408</v>
      </c>
      <c r="N257" s="38">
        <f t="shared" ca="1" si="60"/>
        <v>0</v>
      </c>
      <c r="O257" s="95">
        <f t="shared" ca="1" si="61"/>
        <v>0</v>
      </c>
      <c r="P257" s="38">
        <f t="shared" ca="1" si="62"/>
        <v>0</v>
      </c>
      <c r="Q257" s="38">
        <f t="shared" ca="1" si="63"/>
        <v>0</v>
      </c>
      <c r="R257" s="28">
        <f t="shared" ca="1" si="64"/>
        <v>0.57846358249915408</v>
      </c>
    </row>
    <row r="258" spans="1:18">
      <c r="A258" s="89"/>
      <c r="B258" s="89"/>
      <c r="C258" s="89"/>
      <c r="D258" s="90">
        <f t="shared" si="50"/>
        <v>0</v>
      </c>
      <c r="E258" s="90">
        <f t="shared" si="51"/>
        <v>0</v>
      </c>
      <c r="F258" s="38">
        <f t="shared" si="52"/>
        <v>0</v>
      </c>
      <c r="G258" s="38">
        <f t="shared" si="53"/>
        <v>0</v>
      </c>
      <c r="H258" s="38">
        <f t="shared" si="54"/>
        <v>0</v>
      </c>
      <c r="I258" s="38">
        <f t="shared" si="55"/>
        <v>0</v>
      </c>
      <c r="J258" s="38">
        <f t="shared" si="56"/>
        <v>0</v>
      </c>
      <c r="K258" s="38">
        <f t="shared" si="57"/>
        <v>0</v>
      </c>
      <c r="L258" s="38">
        <f t="shared" si="58"/>
        <v>0</v>
      </c>
      <c r="M258" s="38">
        <f t="shared" ca="1" si="59"/>
        <v>-0.57846358249915408</v>
      </c>
      <c r="N258" s="38">
        <f t="shared" ca="1" si="60"/>
        <v>0</v>
      </c>
      <c r="O258" s="95">
        <f t="shared" ca="1" si="61"/>
        <v>0</v>
      </c>
      <c r="P258" s="38">
        <f t="shared" ca="1" si="62"/>
        <v>0</v>
      </c>
      <c r="Q258" s="38">
        <f t="shared" ca="1" si="63"/>
        <v>0</v>
      </c>
      <c r="R258" s="28">
        <f t="shared" ca="1" si="64"/>
        <v>0.57846358249915408</v>
      </c>
    </row>
    <row r="259" spans="1:18">
      <c r="A259" s="89"/>
      <c r="B259" s="89"/>
      <c r="C259" s="89"/>
      <c r="D259" s="90">
        <f t="shared" si="50"/>
        <v>0</v>
      </c>
      <c r="E259" s="90">
        <f t="shared" si="51"/>
        <v>0</v>
      </c>
      <c r="F259" s="38">
        <f t="shared" si="52"/>
        <v>0</v>
      </c>
      <c r="G259" s="38">
        <f t="shared" si="53"/>
        <v>0</v>
      </c>
      <c r="H259" s="38">
        <f t="shared" si="54"/>
        <v>0</v>
      </c>
      <c r="I259" s="38">
        <f t="shared" si="55"/>
        <v>0</v>
      </c>
      <c r="J259" s="38">
        <f t="shared" si="56"/>
        <v>0</v>
      </c>
      <c r="K259" s="38">
        <f t="shared" si="57"/>
        <v>0</v>
      </c>
      <c r="L259" s="38">
        <f t="shared" si="58"/>
        <v>0</v>
      </c>
      <c r="M259" s="38">
        <f t="shared" ca="1" si="59"/>
        <v>-0.57846358249915408</v>
      </c>
      <c r="N259" s="38">
        <f t="shared" ca="1" si="60"/>
        <v>0</v>
      </c>
      <c r="O259" s="95">
        <f t="shared" ca="1" si="61"/>
        <v>0</v>
      </c>
      <c r="P259" s="38">
        <f t="shared" ca="1" si="62"/>
        <v>0</v>
      </c>
      <c r="Q259" s="38">
        <f t="shared" ca="1" si="63"/>
        <v>0</v>
      </c>
      <c r="R259" s="28">
        <f t="shared" ca="1" si="64"/>
        <v>0.57846358249915408</v>
      </c>
    </row>
    <row r="260" spans="1:18">
      <c r="A260" s="89"/>
      <c r="B260" s="89"/>
      <c r="C260" s="89"/>
      <c r="D260" s="90">
        <f t="shared" si="50"/>
        <v>0</v>
      </c>
      <c r="E260" s="90">
        <f t="shared" si="51"/>
        <v>0</v>
      </c>
      <c r="F260" s="38">
        <f t="shared" si="52"/>
        <v>0</v>
      </c>
      <c r="G260" s="38">
        <f t="shared" si="53"/>
        <v>0</v>
      </c>
      <c r="H260" s="38">
        <f t="shared" si="54"/>
        <v>0</v>
      </c>
      <c r="I260" s="38">
        <f t="shared" si="55"/>
        <v>0</v>
      </c>
      <c r="J260" s="38">
        <f t="shared" si="56"/>
        <v>0</v>
      </c>
      <c r="K260" s="38">
        <f t="shared" si="57"/>
        <v>0</v>
      </c>
      <c r="L260" s="38">
        <f t="shared" si="58"/>
        <v>0</v>
      </c>
      <c r="M260" s="38">
        <f t="shared" ca="1" si="59"/>
        <v>-0.57846358249915408</v>
      </c>
      <c r="N260" s="38">
        <f t="shared" ca="1" si="60"/>
        <v>0</v>
      </c>
      <c r="O260" s="95">
        <f t="shared" ca="1" si="61"/>
        <v>0</v>
      </c>
      <c r="P260" s="38">
        <f t="shared" ca="1" si="62"/>
        <v>0</v>
      </c>
      <c r="Q260" s="38">
        <f t="shared" ca="1" si="63"/>
        <v>0</v>
      </c>
      <c r="R260" s="28">
        <f t="shared" ca="1" si="64"/>
        <v>0.57846358249915408</v>
      </c>
    </row>
    <row r="261" spans="1:18">
      <c r="A261" s="89"/>
      <c r="B261" s="89"/>
      <c r="C261" s="89"/>
      <c r="D261" s="90">
        <f t="shared" si="50"/>
        <v>0</v>
      </c>
      <c r="E261" s="90">
        <f t="shared" si="51"/>
        <v>0</v>
      </c>
      <c r="F261" s="38">
        <f t="shared" si="52"/>
        <v>0</v>
      </c>
      <c r="G261" s="38">
        <f t="shared" si="53"/>
        <v>0</v>
      </c>
      <c r="H261" s="38">
        <f t="shared" si="54"/>
        <v>0</v>
      </c>
      <c r="I261" s="38">
        <f t="shared" si="55"/>
        <v>0</v>
      </c>
      <c r="J261" s="38">
        <f t="shared" si="56"/>
        <v>0</v>
      </c>
      <c r="K261" s="38">
        <f t="shared" si="57"/>
        <v>0</v>
      </c>
      <c r="L261" s="38">
        <f t="shared" si="58"/>
        <v>0</v>
      </c>
      <c r="M261" s="38">
        <f t="shared" ca="1" si="59"/>
        <v>-0.57846358249915408</v>
      </c>
      <c r="N261" s="38">
        <f t="shared" ca="1" si="60"/>
        <v>0</v>
      </c>
      <c r="O261" s="95">
        <f t="shared" ca="1" si="61"/>
        <v>0</v>
      </c>
      <c r="P261" s="38">
        <f t="shared" ca="1" si="62"/>
        <v>0</v>
      </c>
      <c r="Q261" s="38">
        <f t="shared" ca="1" si="63"/>
        <v>0</v>
      </c>
      <c r="R261" s="28">
        <f t="shared" ca="1" si="64"/>
        <v>0.57846358249915408</v>
      </c>
    </row>
    <row r="262" spans="1:18">
      <c r="A262" s="89"/>
      <c r="B262" s="89"/>
      <c r="C262" s="89"/>
      <c r="D262" s="90">
        <f t="shared" si="50"/>
        <v>0</v>
      </c>
      <c r="E262" s="90">
        <f t="shared" si="51"/>
        <v>0</v>
      </c>
      <c r="F262" s="38">
        <f t="shared" si="52"/>
        <v>0</v>
      </c>
      <c r="G262" s="38">
        <f t="shared" si="53"/>
        <v>0</v>
      </c>
      <c r="H262" s="38">
        <f t="shared" si="54"/>
        <v>0</v>
      </c>
      <c r="I262" s="38">
        <f t="shared" si="55"/>
        <v>0</v>
      </c>
      <c r="J262" s="38">
        <f t="shared" si="56"/>
        <v>0</v>
      </c>
      <c r="K262" s="38">
        <f t="shared" si="57"/>
        <v>0</v>
      </c>
      <c r="L262" s="38">
        <f t="shared" si="58"/>
        <v>0</v>
      </c>
      <c r="M262" s="38">
        <f t="shared" ca="1" si="59"/>
        <v>-0.57846358249915408</v>
      </c>
      <c r="N262" s="38">
        <f t="shared" ca="1" si="60"/>
        <v>0</v>
      </c>
      <c r="O262" s="95">
        <f t="shared" ca="1" si="61"/>
        <v>0</v>
      </c>
      <c r="P262" s="38">
        <f t="shared" ca="1" si="62"/>
        <v>0</v>
      </c>
      <c r="Q262" s="38">
        <f t="shared" ca="1" si="63"/>
        <v>0</v>
      </c>
      <c r="R262" s="28">
        <f t="shared" ca="1" si="64"/>
        <v>0.57846358249915408</v>
      </c>
    </row>
    <row r="263" spans="1:18">
      <c r="A263" s="89"/>
      <c r="B263" s="89"/>
      <c r="C263" s="89"/>
      <c r="D263" s="90">
        <f t="shared" si="50"/>
        <v>0</v>
      </c>
      <c r="E263" s="90">
        <f t="shared" si="51"/>
        <v>0</v>
      </c>
      <c r="F263" s="38">
        <f t="shared" si="52"/>
        <v>0</v>
      </c>
      <c r="G263" s="38">
        <f t="shared" si="53"/>
        <v>0</v>
      </c>
      <c r="H263" s="38">
        <f t="shared" si="54"/>
        <v>0</v>
      </c>
      <c r="I263" s="38">
        <f t="shared" si="55"/>
        <v>0</v>
      </c>
      <c r="J263" s="38">
        <f t="shared" si="56"/>
        <v>0</v>
      </c>
      <c r="K263" s="38">
        <f t="shared" si="57"/>
        <v>0</v>
      </c>
      <c r="L263" s="38">
        <f t="shared" si="58"/>
        <v>0</v>
      </c>
      <c r="M263" s="38">
        <f t="shared" ca="1" si="59"/>
        <v>-0.57846358249915408</v>
      </c>
      <c r="N263" s="38">
        <f t="shared" ca="1" si="60"/>
        <v>0</v>
      </c>
      <c r="O263" s="95">
        <f t="shared" ca="1" si="61"/>
        <v>0</v>
      </c>
      <c r="P263" s="38">
        <f t="shared" ca="1" si="62"/>
        <v>0</v>
      </c>
      <c r="Q263" s="38">
        <f t="shared" ca="1" si="63"/>
        <v>0</v>
      </c>
      <c r="R263" s="28">
        <f t="shared" ca="1" si="64"/>
        <v>0.57846358249915408</v>
      </c>
    </row>
    <row r="264" spans="1:18">
      <c r="A264" s="89"/>
      <c r="B264" s="89"/>
      <c r="C264" s="89"/>
      <c r="D264" s="90">
        <f t="shared" si="50"/>
        <v>0</v>
      </c>
      <c r="E264" s="90">
        <f t="shared" si="51"/>
        <v>0</v>
      </c>
      <c r="F264" s="38">
        <f t="shared" si="52"/>
        <v>0</v>
      </c>
      <c r="G264" s="38">
        <f t="shared" si="53"/>
        <v>0</v>
      </c>
      <c r="H264" s="38">
        <f t="shared" si="54"/>
        <v>0</v>
      </c>
      <c r="I264" s="38">
        <f t="shared" si="55"/>
        <v>0</v>
      </c>
      <c r="J264" s="38">
        <f t="shared" si="56"/>
        <v>0</v>
      </c>
      <c r="K264" s="38">
        <f t="shared" si="57"/>
        <v>0</v>
      </c>
      <c r="L264" s="38">
        <f t="shared" si="58"/>
        <v>0</v>
      </c>
      <c r="M264" s="38">
        <f t="shared" ca="1" si="59"/>
        <v>-0.57846358249915408</v>
      </c>
      <c r="N264" s="38">
        <f t="shared" ca="1" si="60"/>
        <v>0</v>
      </c>
      <c r="O264" s="95">
        <f t="shared" ca="1" si="61"/>
        <v>0</v>
      </c>
      <c r="P264" s="38">
        <f t="shared" ca="1" si="62"/>
        <v>0</v>
      </c>
      <c r="Q264" s="38">
        <f t="shared" ca="1" si="63"/>
        <v>0</v>
      </c>
      <c r="R264" s="28">
        <f t="shared" ca="1" si="64"/>
        <v>0.57846358249915408</v>
      </c>
    </row>
    <row r="265" spans="1:18">
      <c r="A265" s="89"/>
      <c r="B265" s="89"/>
      <c r="C265" s="89"/>
      <c r="D265" s="90">
        <f t="shared" si="50"/>
        <v>0</v>
      </c>
      <c r="E265" s="90">
        <f t="shared" si="51"/>
        <v>0</v>
      </c>
      <c r="F265" s="38">
        <f t="shared" si="52"/>
        <v>0</v>
      </c>
      <c r="G265" s="38">
        <f t="shared" si="53"/>
        <v>0</v>
      </c>
      <c r="H265" s="38">
        <f t="shared" si="54"/>
        <v>0</v>
      </c>
      <c r="I265" s="38">
        <f t="shared" si="55"/>
        <v>0</v>
      </c>
      <c r="J265" s="38">
        <f t="shared" si="56"/>
        <v>0</v>
      </c>
      <c r="K265" s="38">
        <f t="shared" si="57"/>
        <v>0</v>
      </c>
      <c r="L265" s="38">
        <f t="shared" si="58"/>
        <v>0</v>
      </c>
      <c r="M265" s="38">
        <f t="shared" ca="1" si="59"/>
        <v>-0.57846358249915408</v>
      </c>
      <c r="N265" s="38">
        <f t="shared" ca="1" si="60"/>
        <v>0</v>
      </c>
      <c r="O265" s="95">
        <f t="shared" ca="1" si="61"/>
        <v>0</v>
      </c>
      <c r="P265" s="38">
        <f t="shared" ca="1" si="62"/>
        <v>0</v>
      </c>
      <c r="Q265" s="38">
        <f t="shared" ca="1" si="63"/>
        <v>0</v>
      </c>
      <c r="R265" s="28">
        <f t="shared" ca="1" si="64"/>
        <v>0.57846358249915408</v>
      </c>
    </row>
    <row r="266" spans="1:18">
      <c r="A266" s="89"/>
      <c r="B266" s="89"/>
      <c r="C266" s="89"/>
      <c r="D266" s="90">
        <f t="shared" si="50"/>
        <v>0</v>
      </c>
      <c r="E266" s="90">
        <f t="shared" si="51"/>
        <v>0</v>
      </c>
      <c r="F266" s="38">
        <f t="shared" si="52"/>
        <v>0</v>
      </c>
      <c r="G266" s="38">
        <f t="shared" si="53"/>
        <v>0</v>
      </c>
      <c r="H266" s="38">
        <f t="shared" si="54"/>
        <v>0</v>
      </c>
      <c r="I266" s="38">
        <f t="shared" si="55"/>
        <v>0</v>
      </c>
      <c r="J266" s="38">
        <f t="shared" si="56"/>
        <v>0</v>
      </c>
      <c r="K266" s="38">
        <f t="shared" si="57"/>
        <v>0</v>
      </c>
      <c r="L266" s="38">
        <f t="shared" si="58"/>
        <v>0</v>
      </c>
      <c r="M266" s="38">
        <f t="shared" ca="1" si="59"/>
        <v>-0.57846358249915408</v>
      </c>
      <c r="N266" s="38">
        <f t="shared" ca="1" si="60"/>
        <v>0</v>
      </c>
      <c r="O266" s="95">
        <f t="shared" ca="1" si="61"/>
        <v>0</v>
      </c>
      <c r="P266" s="38">
        <f t="shared" ca="1" si="62"/>
        <v>0</v>
      </c>
      <c r="Q266" s="38">
        <f t="shared" ca="1" si="63"/>
        <v>0</v>
      </c>
      <c r="R266" s="28">
        <f t="shared" ca="1" si="64"/>
        <v>0.57846358249915408</v>
      </c>
    </row>
    <row r="267" spans="1:18">
      <c r="A267" s="89"/>
      <c r="B267" s="89"/>
      <c r="C267" s="89"/>
      <c r="D267" s="90">
        <f t="shared" si="50"/>
        <v>0</v>
      </c>
      <c r="E267" s="90">
        <f t="shared" si="51"/>
        <v>0</v>
      </c>
      <c r="F267" s="38">
        <f t="shared" si="52"/>
        <v>0</v>
      </c>
      <c r="G267" s="38">
        <f t="shared" si="53"/>
        <v>0</v>
      </c>
      <c r="H267" s="38">
        <f t="shared" si="54"/>
        <v>0</v>
      </c>
      <c r="I267" s="38">
        <f t="shared" si="55"/>
        <v>0</v>
      </c>
      <c r="J267" s="38">
        <f t="shared" si="56"/>
        <v>0</v>
      </c>
      <c r="K267" s="38">
        <f t="shared" si="57"/>
        <v>0</v>
      </c>
      <c r="L267" s="38">
        <f t="shared" si="58"/>
        <v>0</v>
      </c>
      <c r="M267" s="38">
        <f t="shared" ca="1" si="59"/>
        <v>-0.57846358249915408</v>
      </c>
      <c r="N267" s="38">
        <f t="shared" ca="1" si="60"/>
        <v>0</v>
      </c>
      <c r="O267" s="95">
        <f t="shared" ca="1" si="61"/>
        <v>0</v>
      </c>
      <c r="P267" s="38">
        <f t="shared" ca="1" si="62"/>
        <v>0</v>
      </c>
      <c r="Q267" s="38">
        <f t="shared" ca="1" si="63"/>
        <v>0</v>
      </c>
      <c r="R267" s="28">
        <f t="shared" ca="1" si="64"/>
        <v>0.57846358249915408</v>
      </c>
    </row>
    <row r="268" spans="1:18">
      <c r="A268" s="89"/>
      <c r="B268" s="89"/>
      <c r="C268" s="89"/>
      <c r="D268" s="90">
        <f t="shared" si="50"/>
        <v>0</v>
      </c>
      <c r="E268" s="90">
        <f t="shared" si="51"/>
        <v>0</v>
      </c>
      <c r="F268" s="38">
        <f t="shared" si="52"/>
        <v>0</v>
      </c>
      <c r="G268" s="38">
        <f t="shared" si="53"/>
        <v>0</v>
      </c>
      <c r="H268" s="38">
        <f t="shared" si="54"/>
        <v>0</v>
      </c>
      <c r="I268" s="38">
        <f t="shared" si="55"/>
        <v>0</v>
      </c>
      <c r="J268" s="38">
        <f t="shared" si="56"/>
        <v>0</v>
      </c>
      <c r="K268" s="38">
        <f t="shared" si="57"/>
        <v>0</v>
      </c>
      <c r="L268" s="38">
        <f t="shared" si="58"/>
        <v>0</v>
      </c>
      <c r="M268" s="38">
        <f t="shared" ca="1" si="59"/>
        <v>-0.57846358249915408</v>
      </c>
      <c r="N268" s="38">
        <f t="shared" ca="1" si="60"/>
        <v>0</v>
      </c>
      <c r="O268" s="95">
        <f t="shared" ca="1" si="61"/>
        <v>0</v>
      </c>
      <c r="P268" s="38">
        <f t="shared" ca="1" si="62"/>
        <v>0</v>
      </c>
      <c r="Q268" s="38">
        <f t="shared" ca="1" si="63"/>
        <v>0</v>
      </c>
      <c r="R268" s="28">
        <f t="shared" ca="1" si="64"/>
        <v>0.57846358249915408</v>
      </c>
    </row>
    <row r="269" spans="1:18">
      <c r="A269" s="89"/>
      <c r="B269" s="89"/>
      <c r="C269" s="89"/>
      <c r="D269" s="90">
        <f t="shared" si="50"/>
        <v>0</v>
      </c>
      <c r="E269" s="90">
        <f t="shared" si="51"/>
        <v>0</v>
      </c>
      <c r="F269" s="38">
        <f t="shared" si="52"/>
        <v>0</v>
      </c>
      <c r="G269" s="38">
        <f t="shared" si="53"/>
        <v>0</v>
      </c>
      <c r="H269" s="38">
        <f t="shared" si="54"/>
        <v>0</v>
      </c>
      <c r="I269" s="38">
        <f t="shared" si="55"/>
        <v>0</v>
      </c>
      <c r="J269" s="38">
        <f t="shared" si="56"/>
        <v>0</v>
      </c>
      <c r="K269" s="38">
        <f t="shared" si="57"/>
        <v>0</v>
      </c>
      <c r="L269" s="38">
        <f t="shared" si="58"/>
        <v>0</v>
      </c>
      <c r="M269" s="38">
        <f t="shared" ca="1" si="59"/>
        <v>-0.57846358249915408</v>
      </c>
      <c r="N269" s="38">
        <f t="shared" ca="1" si="60"/>
        <v>0</v>
      </c>
      <c r="O269" s="95">
        <f t="shared" ca="1" si="61"/>
        <v>0</v>
      </c>
      <c r="P269" s="38">
        <f t="shared" ca="1" si="62"/>
        <v>0</v>
      </c>
      <c r="Q269" s="38">
        <f t="shared" ca="1" si="63"/>
        <v>0</v>
      </c>
      <c r="R269" s="28">
        <f t="shared" ca="1" si="64"/>
        <v>0.57846358249915408</v>
      </c>
    </row>
    <row r="270" spans="1:18">
      <c r="A270" s="89"/>
      <c r="B270" s="89"/>
      <c r="C270" s="89"/>
      <c r="D270" s="90">
        <f t="shared" si="50"/>
        <v>0</v>
      </c>
      <c r="E270" s="90">
        <f t="shared" si="51"/>
        <v>0</v>
      </c>
      <c r="F270" s="38">
        <f t="shared" si="52"/>
        <v>0</v>
      </c>
      <c r="G270" s="38">
        <f t="shared" si="53"/>
        <v>0</v>
      </c>
      <c r="H270" s="38">
        <f t="shared" si="54"/>
        <v>0</v>
      </c>
      <c r="I270" s="38">
        <f t="shared" si="55"/>
        <v>0</v>
      </c>
      <c r="J270" s="38">
        <f t="shared" si="56"/>
        <v>0</v>
      </c>
      <c r="K270" s="38">
        <f t="shared" si="57"/>
        <v>0</v>
      </c>
      <c r="L270" s="38">
        <f t="shared" si="58"/>
        <v>0</v>
      </c>
      <c r="M270" s="38">
        <f t="shared" ca="1" si="59"/>
        <v>-0.57846358249915408</v>
      </c>
      <c r="N270" s="38">
        <f t="shared" ca="1" si="60"/>
        <v>0</v>
      </c>
      <c r="O270" s="95">
        <f t="shared" ca="1" si="61"/>
        <v>0</v>
      </c>
      <c r="P270" s="38">
        <f t="shared" ca="1" si="62"/>
        <v>0</v>
      </c>
      <c r="Q270" s="38">
        <f t="shared" ca="1" si="63"/>
        <v>0</v>
      </c>
      <c r="R270" s="28">
        <f t="shared" ca="1" si="64"/>
        <v>0.57846358249915408</v>
      </c>
    </row>
    <row r="271" spans="1:18">
      <c r="A271" s="89"/>
      <c r="B271" s="89"/>
      <c r="C271" s="89"/>
      <c r="D271" s="90">
        <f t="shared" si="50"/>
        <v>0</v>
      </c>
      <c r="E271" s="90">
        <f t="shared" si="51"/>
        <v>0</v>
      </c>
      <c r="F271" s="38">
        <f t="shared" si="52"/>
        <v>0</v>
      </c>
      <c r="G271" s="38">
        <f t="shared" si="53"/>
        <v>0</v>
      </c>
      <c r="H271" s="38">
        <f t="shared" si="54"/>
        <v>0</v>
      </c>
      <c r="I271" s="38">
        <f t="shared" si="55"/>
        <v>0</v>
      </c>
      <c r="J271" s="38">
        <f t="shared" si="56"/>
        <v>0</v>
      </c>
      <c r="K271" s="38">
        <f t="shared" si="57"/>
        <v>0</v>
      </c>
      <c r="L271" s="38">
        <f t="shared" si="58"/>
        <v>0</v>
      </c>
      <c r="M271" s="38">
        <f t="shared" ca="1" si="59"/>
        <v>-0.57846358249915408</v>
      </c>
      <c r="N271" s="38">
        <f t="shared" ca="1" si="60"/>
        <v>0</v>
      </c>
      <c r="O271" s="95">
        <f t="shared" ca="1" si="61"/>
        <v>0</v>
      </c>
      <c r="P271" s="38">
        <f t="shared" ca="1" si="62"/>
        <v>0</v>
      </c>
      <c r="Q271" s="38">
        <f t="shared" ca="1" si="63"/>
        <v>0</v>
      </c>
      <c r="R271" s="28">
        <f t="shared" ca="1" si="64"/>
        <v>0.57846358249915408</v>
      </c>
    </row>
    <row r="272" spans="1:18">
      <c r="A272" s="89"/>
      <c r="B272" s="89"/>
      <c r="C272" s="89"/>
      <c r="D272" s="90">
        <f t="shared" si="50"/>
        <v>0</v>
      </c>
      <c r="E272" s="90">
        <f t="shared" si="51"/>
        <v>0</v>
      </c>
      <c r="F272" s="38">
        <f t="shared" si="52"/>
        <v>0</v>
      </c>
      <c r="G272" s="38">
        <f t="shared" si="53"/>
        <v>0</v>
      </c>
      <c r="H272" s="38">
        <f t="shared" si="54"/>
        <v>0</v>
      </c>
      <c r="I272" s="38">
        <f t="shared" si="55"/>
        <v>0</v>
      </c>
      <c r="J272" s="38">
        <f t="shared" si="56"/>
        <v>0</v>
      </c>
      <c r="K272" s="38">
        <f t="shared" si="57"/>
        <v>0</v>
      </c>
      <c r="L272" s="38">
        <f t="shared" si="58"/>
        <v>0</v>
      </c>
      <c r="M272" s="38">
        <f t="shared" ca="1" si="59"/>
        <v>-0.57846358249915408</v>
      </c>
      <c r="N272" s="38">
        <f t="shared" ca="1" si="60"/>
        <v>0</v>
      </c>
      <c r="O272" s="95">
        <f t="shared" ca="1" si="61"/>
        <v>0</v>
      </c>
      <c r="P272" s="38">
        <f t="shared" ca="1" si="62"/>
        <v>0</v>
      </c>
      <c r="Q272" s="38">
        <f t="shared" ca="1" si="63"/>
        <v>0</v>
      </c>
      <c r="R272" s="28">
        <f t="shared" ca="1" si="64"/>
        <v>0.57846358249915408</v>
      </c>
    </row>
    <row r="273" spans="1:18">
      <c r="A273" s="89"/>
      <c r="B273" s="89"/>
      <c r="C273" s="89"/>
      <c r="D273" s="90">
        <f t="shared" si="50"/>
        <v>0</v>
      </c>
      <c r="E273" s="90">
        <f t="shared" si="51"/>
        <v>0</v>
      </c>
      <c r="F273" s="38">
        <f t="shared" si="52"/>
        <v>0</v>
      </c>
      <c r="G273" s="38">
        <f t="shared" si="53"/>
        <v>0</v>
      </c>
      <c r="H273" s="38">
        <f t="shared" si="54"/>
        <v>0</v>
      </c>
      <c r="I273" s="38">
        <f t="shared" si="55"/>
        <v>0</v>
      </c>
      <c r="J273" s="38">
        <f t="shared" si="56"/>
        <v>0</v>
      </c>
      <c r="K273" s="38">
        <f t="shared" si="57"/>
        <v>0</v>
      </c>
      <c r="L273" s="38">
        <f t="shared" si="58"/>
        <v>0</v>
      </c>
      <c r="M273" s="38">
        <f t="shared" ca="1" si="59"/>
        <v>-0.57846358249915408</v>
      </c>
      <c r="N273" s="38">
        <f t="shared" ca="1" si="60"/>
        <v>0</v>
      </c>
      <c r="O273" s="95">
        <f t="shared" ca="1" si="61"/>
        <v>0</v>
      </c>
      <c r="P273" s="38">
        <f t="shared" ca="1" si="62"/>
        <v>0</v>
      </c>
      <c r="Q273" s="38">
        <f t="shared" ca="1" si="63"/>
        <v>0</v>
      </c>
      <c r="R273" s="28">
        <f t="shared" ca="1" si="64"/>
        <v>0.57846358249915408</v>
      </c>
    </row>
    <row r="274" spans="1:18">
      <c r="A274" s="89"/>
      <c r="B274" s="89"/>
      <c r="C274" s="89"/>
      <c r="D274" s="90">
        <f t="shared" si="50"/>
        <v>0</v>
      </c>
      <c r="E274" s="90">
        <f t="shared" si="51"/>
        <v>0</v>
      </c>
      <c r="F274" s="38">
        <f t="shared" si="52"/>
        <v>0</v>
      </c>
      <c r="G274" s="38">
        <f t="shared" si="53"/>
        <v>0</v>
      </c>
      <c r="H274" s="38">
        <f t="shared" si="54"/>
        <v>0</v>
      </c>
      <c r="I274" s="38">
        <f t="shared" si="55"/>
        <v>0</v>
      </c>
      <c r="J274" s="38">
        <f t="shared" si="56"/>
        <v>0</v>
      </c>
      <c r="K274" s="38">
        <f t="shared" si="57"/>
        <v>0</v>
      </c>
      <c r="L274" s="38">
        <f t="shared" si="58"/>
        <v>0</v>
      </c>
      <c r="M274" s="38">
        <f t="shared" ca="1" si="59"/>
        <v>-0.57846358249915408</v>
      </c>
      <c r="N274" s="38">
        <f t="shared" ca="1" si="60"/>
        <v>0</v>
      </c>
      <c r="O274" s="95">
        <f t="shared" ca="1" si="61"/>
        <v>0</v>
      </c>
      <c r="P274" s="38">
        <f t="shared" ca="1" si="62"/>
        <v>0</v>
      </c>
      <c r="Q274" s="38">
        <f t="shared" ca="1" si="63"/>
        <v>0</v>
      </c>
      <c r="R274" s="28">
        <f t="shared" ca="1" si="64"/>
        <v>0.57846358249915408</v>
      </c>
    </row>
    <row r="275" spans="1:18">
      <c r="A275" s="89"/>
      <c r="B275" s="89"/>
      <c r="C275" s="89"/>
      <c r="D275" s="90">
        <f t="shared" si="50"/>
        <v>0</v>
      </c>
      <c r="E275" s="90">
        <f t="shared" si="51"/>
        <v>0</v>
      </c>
      <c r="F275" s="38">
        <f t="shared" si="52"/>
        <v>0</v>
      </c>
      <c r="G275" s="38">
        <f t="shared" si="53"/>
        <v>0</v>
      </c>
      <c r="H275" s="38">
        <f t="shared" si="54"/>
        <v>0</v>
      </c>
      <c r="I275" s="38">
        <f t="shared" si="55"/>
        <v>0</v>
      </c>
      <c r="J275" s="38">
        <f t="shared" si="56"/>
        <v>0</v>
      </c>
      <c r="K275" s="38">
        <f t="shared" si="57"/>
        <v>0</v>
      </c>
      <c r="L275" s="38">
        <f t="shared" si="58"/>
        <v>0</v>
      </c>
      <c r="M275" s="38">
        <f t="shared" ca="1" si="59"/>
        <v>-0.57846358249915408</v>
      </c>
      <c r="N275" s="38">
        <f t="shared" ca="1" si="60"/>
        <v>0</v>
      </c>
      <c r="O275" s="95">
        <f t="shared" ca="1" si="61"/>
        <v>0</v>
      </c>
      <c r="P275" s="38">
        <f t="shared" ca="1" si="62"/>
        <v>0</v>
      </c>
      <c r="Q275" s="38">
        <f t="shared" ca="1" si="63"/>
        <v>0</v>
      </c>
      <c r="R275" s="28">
        <f t="shared" ca="1" si="64"/>
        <v>0.57846358249915408</v>
      </c>
    </row>
    <row r="276" spans="1:18">
      <c r="A276" s="89"/>
      <c r="B276" s="89"/>
      <c r="C276" s="89"/>
      <c r="D276" s="90">
        <f t="shared" si="50"/>
        <v>0</v>
      </c>
      <c r="E276" s="90">
        <f t="shared" si="51"/>
        <v>0</v>
      </c>
      <c r="F276" s="38">
        <f t="shared" si="52"/>
        <v>0</v>
      </c>
      <c r="G276" s="38">
        <f t="shared" si="53"/>
        <v>0</v>
      </c>
      <c r="H276" s="38">
        <f t="shared" si="54"/>
        <v>0</v>
      </c>
      <c r="I276" s="38">
        <f t="shared" si="55"/>
        <v>0</v>
      </c>
      <c r="J276" s="38">
        <f t="shared" si="56"/>
        <v>0</v>
      </c>
      <c r="K276" s="38">
        <f t="shared" si="57"/>
        <v>0</v>
      </c>
      <c r="L276" s="38">
        <f t="shared" si="58"/>
        <v>0</v>
      </c>
      <c r="M276" s="38">
        <f t="shared" ca="1" si="59"/>
        <v>-0.57846358249915408</v>
      </c>
      <c r="N276" s="38">
        <f t="shared" ca="1" si="60"/>
        <v>0</v>
      </c>
      <c r="O276" s="95">
        <f t="shared" ca="1" si="61"/>
        <v>0</v>
      </c>
      <c r="P276" s="38">
        <f t="shared" ca="1" si="62"/>
        <v>0</v>
      </c>
      <c r="Q276" s="38">
        <f t="shared" ca="1" si="63"/>
        <v>0</v>
      </c>
      <c r="R276" s="28">
        <f t="shared" ca="1" si="64"/>
        <v>0.57846358249915408</v>
      </c>
    </row>
    <row r="277" spans="1:18">
      <c r="A277" s="89"/>
      <c r="B277" s="89"/>
      <c r="C277" s="89"/>
      <c r="D277" s="90">
        <f t="shared" ref="D277:D342" si="65">A277/A$18</f>
        <v>0</v>
      </c>
      <c r="E277" s="90">
        <f t="shared" ref="E277:E342" si="66">B277/B$18</f>
        <v>0</v>
      </c>
      <c r="F277" s="38">
        <f t="shared" ref="F277:F342" si="67">$C277*D277</f>
        <v>0</v>
      </c>
      <c r="G277" s="38">
        <f t="shared" ref="G277:G342" si="68">$C277*E277</f>
        <v>0</v>
      </c>
      <c r="H277" s="38">
        <f t="shared" ref="H277:H342" si="69">C277*D277*D277</f>
        <v>0</v>
      </c>
      <c r="I277" s="38">
        <f t="shared" ref="I277:I342" si="70">C277*D277*D277*D277</f>
        <v>0</v>
      </c>
      <c r="J277" s="38">
        <f t="shared" ref="J277:J342" si="71">C277*D277*D277*D277*D277</f>
        <v>0</v>
      </c>
      <c r="K277" s="38">
        <f t="shared" ref="K277:K342" si="72">C277*E277*D277</f>
        <v>0</v>
      </c>
      <c r="L277" s="38">
        <f t="shared" ref="L277:L342" si="73">C277*E277*D277*D277</f>
        <v>0</v>
      </c>
      <c r="M277" s="38">
        <f t="shared" ref="M277:M342" ca="1" si="74">+E$4+E$5*D277+E$6*D277^2</f>
        <v>-0.57846358249915408</v>
      </c>
      <c r="N277" s="38">
        <f t="shared" ref="N277:N340" ca="1" si="75">C277*(M277-E277)^2</f>
        <v>0</v>
      </c>
      <c r="O277" s="95">
        <f t="shared" ref="O277:O342" ca="1" si="76">(C277*O$1-O$2*F277+O$3*H277)^2</f>
        <v>0</v>
      </c>
      <c r="P277" s="38">
        <f t="shared" ref="P277:P340" ca="1" si="77">(-C277*O$2+O$4*F277-O$5*H277)^2</f>
        <v>0</v>
      </c>
      <c r="Q277" s="38">
        <f t="shared" ref="Q277:Q342" ca="1" si="78">+(C277*O$3-F277*O$5+H277*O$6)^2</f>
        <v>0</v>
      </c>
      <c r="R277" s="28">
        <f t="shared" ref="R277:R342" ca="1" si="79">+E277-M277</f>
        <v>0.57846358249915408</v>
      </c>
    </row>
    <row r="278" spans="1:18">
      <c r="A278" s="89"/>
      <c r="B278" s="89"/>
      <c r="C278" s="89"/>
      <c r="D278" s="90">
        <f t="shared" si="65"/>
        <v>0</v>
      </c>
      <c r="E278" s="90">
        <f t="shared" si="66"/>
        <v>0</v>
      </c>
      <c r="F278" s="38">
        <f t="shared" si="67"/>
        <v>0</v>
      </c>
      <c r="G278" s="38">
        <f t="shared" si="68"/>
        <v>0</v>
      </c>
      <c r="H278" s="38">
        <f t="shared" si="69"/>
        <v>0</v>
      </c>
      <c r="I278" s="38">
        <f t="shared" si="70"/>
        <v>0</v>
      </c>
      <c r="J278" s="38">
        <f t="shared" si="71"/>
        <v>0</v>
      </c>
      <c r="K278" s="38">
        <f t="shared" si="72"/>
        <v>0</v>
      </c>
      <c r="L278" s="38">
        <f t="shared" si="73"/>
        <v>0</v>
      </c>
      <c r="M278" s="38">
        <f t="shared" ca="1" si="74"/>
        <v>-0.57846358249915408</v>
      </c>
      <c r="N278" s="38">
        <f t="shared" ca="1" si="75"/>
        <v>0</v>
      </c>
      <c r="O278" s="95">
        <f t="shared" ca="1" si="76"/>
        <v>0</v>
      </c>
      <c r="P278" s="38">
        <f t="shared" ca="1" si="77"/>
        <v>0</v>
      </c>
      <c r="Q278" s="38">
        <f t="shared" ca="1" si="78"/>
        <v>0</v>
      </c>
      <c r="R278" s="28">
        <f t="shared" ca="1" si="79"/>
        <v>0.57846358249915408</v>
      </c>
    </row>
    <row r="279" spans="1:18">
      <c r="A279" s="89"/>
      <c r="B279" s="89"/>
      <c r="C279" s="89"/>
      <c r="D279" s="90">
        <f t="shared" si="65"/>
        <v>0</v>
      </c>
      <c r="E279" s="90">
        <f t="shared" si="66"/>
        <v>0</v>
      </c>
      <c r="F279" s="38">
        <f t="shared" si="67"/>
        <v>0</v>
      </c>
      <c r="G279" s="38">
        <f t="shared" si="68"/>
        <v>0</v>
      </c>
      <c r="H279" s="38">
        <f t="shared" si="69"/>
        <v>0</v>
      </c>
      <c r="I279" s="38">
        <f t="shared" si="70"/>
        <v>0</v>
      </c>
      <c r="J279" s="38">
        <f t="shared" si="71"/>
        <v>0</v>
      </c>
      <c r="K279" s="38">
        <f t="shared" si="72"/>
        <v>0</v>
      </c>
      <c r="L279" s="38">
        <f t="shared" si="73"/>
        <v>0</v>
      </c>
      <c r="M279" s="38">
        <f t="shared" ca="1" si="74"/>
        <v>-0.57846358249915408</v>
      </c>
      <c r="N279" s="38">
        <f t="shared" ca="1" si="75"/>
        <v>0</v>
      </c>
      <c r="O279" s="95">
        <f t="shared" ca="1" si="76"/>
        <v>0</v>
      </c>
      <c r="P279" s="38">
        <f t="shared" ca="1" si="77"/>
        <v>0</v>
      </c>
      <c r="Q279" s="38">
        <f t="shared" ca="1" si="78"/>
        <v>0</v>
      </c>
      <c r="R279" s="28">
        <f t="shared" ca="1" si="79"/>
        <v>0.57846358249915408</v>
      </c>
    </row>
    <row r="280" spans="1:18">
      <c r="A280" s="89"/>
      <c r="B280" s="89"/>
      <c r="C280" s="89"/>
      <c r="D280" s="90">
        <f t="shared" si="65"/>
        <v>0</v>
      </c>
      <c r="E280" s="90">
        <f t="shared" si="66"/>
        <v>0</v>
      </c>
      <c r="F280" s="38">
        <f t="shared" si="67"/>
        <v>0</v>
      </c>
      <c r="G280" s="38">
        <f t="shared" si="68"/>
        <v>0</v>
      </c>
      <c r="H280" s="38">
        <f t="shared" si="69"/>
        <v>0</v>
      </c>
      <c r="I280" s="38">
        <f t="shared" si="70"/>
        <v>0</v>
      </c>
      <c r="J280" s="38">
        <f t="shared" si="71"/>
        <v>0</v>
      </c>
      <c r="K280" s="38">
        <f t="shared" si="72"/>
        <v>0</v>
      </c>
      <c r="L280" s="38">
        <f t="shared" si="73"/>
        <v>0</v>
      </c>
      <c r="M280" s="38">
        <f t="shared" ca="1" si="74"/>
        <v>-0.57846358249915408</v>
      </c>
      <c r="N280" s="38">
        <f t="shared" ca="1" si="75"/>
        <v>0</v>
      </c>
      <c r="O280" s="95">
        <f t="shared" ca="1" si="76"/>
        <v>0</v>
      </c>
      <c r="P280" s="38">
        <f t="shared" ca="1" si="77"/>
        <v>0</v>
      </c>
      <c r="Q280" s="38">
        <f t="shared" ca="1" si="78"/>
        <v>0</v>
      </c>
      <c r="R280" s="28">
        <f t="shared" ca="1" si="79"/>
        <v>0.57846358249915408</v>
      </c>
    </row>
    <row r="281" spans="1:18">
      <c r="A281" s="89"/>
      <c r="B281" s="89"/>
      <c r="C281" s="89"/>
      <c r="D281" s="90">
        <f t="shared" si="65"/>
        <v>0</v>
      </c>
      <c r="E281" s="90">
        <f t="shared" si="66"/>
        <v>0</v>
      </c>
      <c r="F281" s="38">
        <f t="shared" si="67"/>
        <v>0</v>
      </c>
      <c r="G281" s="38">
        <f t="shared" si="68"/>
        <v>0</v>
      </c>
      <c r="H281" s="38">
        <f t="shared" si="69"/>
        <v>0</v>
      </c>
      <c r="I281" s="38">
        <f t="shared" si="70"/>
        <v>0</v>
      </c>
      <c r="J281" s="38">
        <f t="shared" si="71"/>
        <v>0</v>
      </c>
      <c r="K281" s="38">
        <f t="shared" si="72"/>
        <v>0</v>
      </c>
      <c r="L281" s="38">
        <f t="shared" si="73"/>
        <v>0</v>
      </c>
      <c r="M281" s="38">
        <f t="shared" ca="1" si="74"/>
        <v>-0.57846358249915408</v>
      </c>
      <c r="N281" s="38">
        <f t="shared" ca="1" si="75"/>
        <v>0</v>
      </c>
      <c r="O281" s="95">
        <f t="shared" ca="1" si="76"/>
        <v>0</v>
      </c>
      <c r="P281" s="38">
        <f t="shared" ca="1" si="77"/>
        <v>0</v>
      </c>
      <c r="Q281" s="38">
        <f t="shared" ca="1" si="78"/>
        <v>0</v>
      </c>
      <c r="R281" s="28">
        <f t="shared" ca="1" si="79"/>
        <v>0.57846358249915408</v>
      </c>
    </row>
    <row r="282" spans="1:18">
      <c r="A282" s="89"/>
      <c r="B282" s="89"/>
      <c r="C282" s="89"/>
      <c r="D282" s="90">
        <f t="shared" si="65"/>
        <v>0</v>
      </c>
      <c r="E282" s="90">
        <f t="shared" si="66"/>
        <v>0</v>
      </c>
      <c r="F282" s="38">
        <f t="shared" si="67"/>
        <v>0</v>
      </c>
      <c r="G282" s="38">
        <f t="shared" si="68"/>
        <v>0</v>
      </c>
      <c r="H282" s="38">
        <f t="shared" si="69"/>
        <v>0</v>
      </c>
      <c r="I282" s="38">
        <f t="shared" si="70"/>
        <v>0</v>
      </c>
      <c r="J282" s="38">
        <f t="shared" si="71"/>
        <v>0</v>
      </c>
      <c r="K282" s="38">
        <f t="shared" si="72"/>
        <v>0</v>
      </c>
      <c r="L282" s="38">
        <f t="shared" si="73"/>
        <v>0</v>
      </c>
      <c r="M282" s="38">
        <f t="shared" ca="1" si="74"/>
        <v>-0.57846358249915408</v>
      </c>
      <c r="N282" s="38">
        <f t="shared" ca="1" si="75"/>
        <v>0</v>
      </c>
      <c r="O282" s="95">
        <f t="shared" ca="1" si="76"/>
        <v>0</v>
      </c>
      <c r="P282" s="38">
        <f t="shared" ca="1" si="77"/>
        <v>0</v>
      </c>
      <c r="Q282" s="38">
        <f t="shared" ca="1" si="78"/>
        <v>0</v>
      </c>
      <c r="R282" s="28">
        <f t="shared" ca="1" si="79"/>
        <v>0.57846358249915408</v>
      </c>
    </row>
    <row r="283" spans="1:18">
      <c r="A283" s="89"/>
      <c r="B283" s="89"/>
      <c r="C283" s="89"/>
      <c r="D283" s="90">
        <f t="shared" si="65"/>
        <v>0</v>
      </c>
      <c r="E283" s="90">
        <f t="shared" si="66"/>
        <v>0</v>
      </c>
      <c r="F283" s="38">
        <f t="shared" si="67"/>
        <v>0</v>
      </c>
      <c r="G283" s="38">
        <f t="shared" si="68"/>
        <v>0</v>
      </c>
      <c r="H283" s="38">
        <f t="shared" si="69"/>
        <v>0</v>
      </c>
      <c r="I283" s="38">
        <f t="shared" si="70"/>
        <v>0</v>
      </c>
      <c r="J283" s="38">
        <f t="shared" si="71"/>
        <v>0</v>
      </c>
      <c r="K283" s="38">
        <f t="shared" si="72"/>
        <v>0</v>
      </c>
      <c r="L283" s="38">
        <f t="shared" si="73"/>
        <v>0</v>
      </c>
      <c r="M283" s="38">
        <f t="shared" ca="1" si="74"/>
        <v>-0.57846358249915408</v>
      </c>
      <c r="N283" s="38">
        <f t="shared" ca="1" si="75"/>
        <v>0</v>
      </c>
      <c r="O283" s="95">
        <f t="shared" ca="1" si="76"/>
        <v>0</v>
      </c>
      <c r="P283" s="38">
        <f t="shared" ca="1" si="77"/>
        <v>0</v>
      </c>
      <c r="Q283" s="38">
        <f t="shared" ca="1" si="78"/>
        <v>0</v>
      </c>
      <c r="R283" s="28">
        <f t="shared" ca="1" si="79"/>
        <v>0.57846358249915408</v>
      </c>
    </row>
    <row r="284" spans="1:18">
      <c r="A284" s="89"/>
      <c r="B284" s="89"/>
      <c r="C284" s="89"/>
      <c r="D284" s="90">
        <f t="shared" si="65"/>
        <v>0</v>
      </c>
      <c r="E284" s="90">
        <f t="shared" si="66"/>
        <v>0</v>
      </c>
      <c r="F284" s="38">
        <f t="shared" si="67"/>
        <v>0</v>
      </c>
      <c r="G284" s="38">
        <f t="shared" si="68"/>
        <v>0</v>
      </c>
      <c r="H284" s="38">
        <f t="shared" si="69"/>
        <v>0</v>
      </c>
      <c r="I284" s="38">
        <f t="shared" si="70"/>
        <v>0</v>
      </c>
      <c r="J284" s="38">
        <f t="shared" si="71"/>
        <v>0</v>
      </c>
      <c r="K284" s="38">
        <f t="shared" si="72"/>
        <v>0</v>
      </c>
      <c r="L284" s="38">
        <f t="shared" si="73"/>
        <v>0</v>
      </c>
      <c r="M284" s="38">
        <f t="shared" ca="1" si="74"/>
        <v>-0.57846358249915408</v>
      </c>
      <c r="N284" s="38">
        <f t="shared" ca="1" si="75"/>
        <v>0</v>
      </c>
      <c r="O284" s="95">
        <f t="shared" ca="1" si="76"/>
        <v>0</v>
      </c>
      <c r="P284" s="38">
        <f t="shared" ca="1" si="77"/>
        <v>0</v>
      </c>
      <c r="Q284" s="38">
        <f t="shared" ca="1" si="78"/>
        <v>0</v>
      </c>
      <c r="R284" s="28">
        <f t="shared" ca="1" si="79"/>
        <v>0.57846358249915408</v>
      </c>
    </row>
    <row r="285" spans="1:18">
      <c r="A285" s="89"/>
      <c r="B285" s="89"/>
      <c r="C285" s="89"/>
      <c r="D285" s="90">
        <f t="shared" si="65"/>
        <v>0</v>
      </c>
      <c r="E285" s="90">
        <f t="shared" si="66"/>
        <v>0</v>
      </c>
      <c r="F285" s="38">
        <f t="shared" si="67"/>
        <v>0</v>
      </c>
      <c r="G285" s="38">
        <f t="shared" si="68"/>
        <v>0</v>
      </c>
      <c r="H285" s="38">
        <f t="shared" si="69"/>
        <v>0</v>
      </c>
      <c r="I285" s="38">
        <f t="shared" si="70"/>
        <v>0</v>
      </c>
      <c r="J285" s="38">
        <f t="shared" si="71"/>
        <v>0</v>
      </c>
      <c r="K285" s="38">
        <f t="shared" si="72"/>
        <v>0</v>
      </c>
      <c r="L285" s="38">
        <f t="shared" si="73"/>
        <v>0</v>
      </c>
      <c r="M285" s="38">
        <f t="shared" ca="1" si="74"/>
        <v>-0.57846358249915408</v>
      </c>
      <c r="N285" s="38">
        <f t="shared" ca="1" si="75"/>
        <v>0</v>
      </c>
      <c r="O285" s="95">
        <f t="shared" ca="1" si="76"/>
        <v>0</v>
      </c>
      <c r="P285" s="38">
        <f t="shared" ca="1" si="77"/>
        <v>0</v>
      </c>
      <c r="Q285" s="38">
        <f t="shared" ca="1" si="78"/>
        <v>0</v>
      </c>
      <c r="R285" s="28">
        <f t="shared" ca="1" si="79"/>
        <v>0.57846358249915408</v>
      </c>
    </row>
    <row r="286" spans="1:18">
      <c r="A286" s="89"/>
      <c r="B286" s="89"/>
      <c r="C286" s="89"/>
      <c r="D286" s="90">
        <f t="shared" si="65"/>
        <v>0</v>
      </c>
      <c r="E286" s="90">
        <f t="shared" si="66"/>
        <v>0</v>
      </c>
      <c r="F286" s="38">
        <f t="shared" si="67"/>
        <v>0</v>
      </c>
      <c r="G286" s="38">
        <f t="shared" si="68"/>
        <v>0</v>
      </c>
      <c r="H286" s="38">
        <f t="shared" si="69"/>
        <v>0</v>
      </c>
      <c r="I286" s="38">
        <f t="shared" si="70"/>
        <v>0</v>
      </c>
      <c r="J286" s="38">
        <f t="shared" si="71"/>
        <v>0</v>
      </c>
      <c r="K286" s="38">
        <f t="shared" si="72"/>
        <v>0</v>
      </c>
      <c r="L286" s="38">
        <f t="shared" si="73"/>
        <v>0</v>
      </c>
      <c r="M286" s="38">
        <f t="shared" ca="1" si="74"/>
        <v>-0.57846358249915408</v>
      </c>
      <c r="N286" s="38">
        <f t="shared" ca="1" si="75"/>
        <v>0</v>
      </c>
      <c r="O286" s="95">
        <f t="shared" ca="1" si="76"/>
        <v>0</v>
      </c>
      <c r="P286" s="38">
        <f t="shared" ca="1" si="77"/>
        <v>0</v>
      </c>
      <c r="Q286" s="38">
        <f t="shared" ca="1" si="78"/>
        <v>0</v>
      </c>
      <c r="R286" s="28">
        <f t="shared" ca="1" si="79"/>
        <v>0.57846358249915408</v>
      </c>
    </row>
    <row r="287" spans="1:18">
      <c r="A287" s="89"/>
      <c r="B287" s="89"/>
      <c r="C287" s="89"/>
      <c r="D287" s="90">
        <f t="shared" si="65"/>
        <v>0</v>
      </c>
      <c r="E287" s="90">
        <f t="shared" si="66"/>
        <v>0</v>
      </c>
      <c r="F287" s="38">
        <f t="shared" si="67"/>
        <v>0</v>
      </c>
      <c r="G287" s="38">
        <f t="shared" si="68"/>
        <v>0</v>
      </c>
      <c r="H287" s="38">
        <f t="shared" si="69"/>
        <v>0</v>
      </c>
      <c r="I287" s="38">
        <f t="shared" si="70"/>
        <v>0</v>
      </c>
      <c r="J287" s="38">
        <f t="shared" si="71"/>
        <v>0</v>
      </c>
      <c r="K287" s="38">
        <f t="shared" si="72"/>
        <v>0</v>
      </c>
      <c r="L287" s="38">
        <f t="shared" si="73"/>
        <v>0</v>
      </c>
      <c r="M287" s="38">
        <f t="shared" ca="1" si="74"/>
        <v>-0.57846358249915408</v>
      </c>
      <c r="N287" s="38">
        <f t="shared" ca="1" si="75"/>
        <v>0</v>
      </c>
      <c r="O287" s="95">
        <f t="shared" ca="1" si="76"/>
        <v>0</v>
      </c>
      <c r="P287" s="38">
        <f t="shared" ca="1" si="77"/>
        <v>0</v>
      </c>
      <c r="Q287" s="38">
        <f t="shared" ca="1" si="78"/>
        <v>0</v>
      </c>
      <c r="R287" s="28">
        <f t="shared" ca="1" si="79"/>
        <v>0.57846358249915408</v>
      </c>
    </row>
    <row r="288" spans="1:18">
      <c r="A288" s="89"/>
      <c r="B288" s="89"/>
      <c r="C288" s="89"/>
      <c r="D288" s="90">
        <f t="shared" si="65"/>
        <v>0</v>
      </c>
      <c r="E288" s="90">
        <f t="shared" si="66"/>
        <v>0</v>
      </c>
      <c r="F288" s="38">
        <f t="shared" si="67"/>
        <v>0</v>
      </c>
      <c r="G288" s="38">
        <f t="shared" si="68"/>
        <v>0</v>
      </c>
      <c r="H288" s="38">
        <f t="shared" si="69"/>
        <v>0</v>
      </c>
      <c r="I288" s="38">
        <f t="shared" si="70"/>
        <v>0</v>
      </c>
      <c r="J288" s="38">
        <f t="shared" si="71"/>
        <v>0</v>
      </c>
      <c r="K288" s="38">
        <f t="shared" si="72"/>
        <v>0</v>
      </c>
      <c r="L288" s="38">
        <f t="shared" si="73"/>
        <v>0</v>
      </c>
      <c r="M288" s="38">
        <f t="shared" ca="1" si="74"/>
        <v>-0.57846358249915408</v>
      </c>
      <c r="N288" s="38">
        <f t="shared" ca="1" si="75"/>
        <v>0</v>
      </c>
      <c r="O288" s="95">
        <f t="shared" ca="1" si="76"/>
        <v>0</v>
      </c>
      <c r="P288" s="38">
        <f t="shared" ca="1" si="77"/>
        <v>0</v>
      </c>
      <c r="Q288" s="38">
        <f t="shared" ca="1" si="78"/>
        <v>0</v>
      </c>
      <c r="R288" s="28">
        <f t="shared" ca="1" si="79"/>
        <v>0.57846358249915408</v>
      </c>
    </row>
    <row r="289" spans="1:18">
      <c r="A289" s="89"/>
      <c r="B289" s="89"/>
      <c r="C289" s="89"/>
      <c r="D289" s="90">
        <f t="shared" si="65"/>
        <v>0</v>
      </c>
      <c r="E289" s="90">
        <f t="shared" si="66"/>
        <v>0</v>
      </c>
      <c r="F289" s="38">
        <f t="shared" si="67"/>
        <v>0</v>
      </c>
      <c r="G289" s="38">
        <f t="shared" si="68"/>
        <v>0</v>
      </c>
      <c r="H289" s="38">
        <f t="shared" si="69"/>
        <v>0</v>
      </c>
      <c r="I289" s="38">
        <f t="shared" si="70"/>
        <v>0</v>
      </c>
      <c r="J289" s="38">
        <f t="shared" si="71"/>
        <v>0</v>
      </c>
      <c r="K289" s="38">
        <f t="shared" si="72"/>
        <v>0</v>
      </c>
      <c r="L289" s="38">
        <f t="shared" si="73"/>
        <v>0</v>
      </c>
      <c r="M289" s="38">
        <f t="shared" ca="1" si="74"/>
        <v>-0.57846358249915408</v>
      </c>
      <c r="N289" s="38">
        <f t="shared" ca="1" si="75"/>
        <v>0</v>
      </c>
      <c r="O289" s="95">
        <f t="shared" ca="1" si="76"/>
        <v>0</v>
      </c>
      <c r="P289" s="38">
        <f t="shared" ca="1" si="77"/>
        <v>0</v>
      </c>
      <c r="Q289" s="38">
        <f t="shared" ca="1" si="78"/>
        <v>0</v>
      </c>
      <c r="R289" s="28">
        <f t="shared" ca="1" si="79"/>
        <v>0.57846358249915408</v>
      </c>
    </row>
    <row r="290" spans="1:18">
      <c r="A290" s="89"/>
      <c r="B290" s="89"/>
      <c r="C290" s="89"/>
      <c r="D290" s="90">
        <f t="shared" si="65"/>
        <v>0</v>
      </c>
      <c r="E290" s="90">
        <f t="shared" si="66"/>
        <v>0</v>
      </c>
      <c r="F290" s="38">
        <f t="shared" si="67"/>
        <v>0</v>
      </c>
      <c r="G290" s="38">
        <f t="shared" si="68"/>
        <v>0</v>
      </c>
      <c r="H290" s="38">
        <f t="shared" si="69"/>
        <v>0</v>
      </c>
      <c r="I290" s="38">
        <f t="shared" si="70"/>
        <v>0</v>
      </c>
      <c r="J290" s="38">
        <f t="shared" si="71"/>
        <v>0</v>
      </c>
      <c r="K290" s="38">
        <f t="shared" si="72"/>
        <v>0</v>
      </c>
      <c r="L290" s="38">
        <f t="shared" si="73"/>
        <v>0</v>
      </c>
      <c r="M290" s="38">
        <f t="shared" ca="1" si="74"/>
        <v>-0.57846358249915408</v>
      </c>
      <c r="N290" s="38">
        <f t="shared" ca="1" si="75"/>
        <v>0</v>
      </c>
      <c r="O290" s="95">
        <f t="shared" ca="1" si="76"/>
        <v>0</v>
      </c>
      <c r="P290" s="38">
        <f t="shared" ca="1" si="77"/>
        <v>0</v>
      </c>
      <c r="Q290" s="38">
        <f t="shared" ca="1" si="78"/>
        <v>0</v>
      </c>
      <c r="R290" s="28">
        <f t="shared" ca="1" si="79"/>
        <v>0.57846358249915408</v>
      </c>
    </row>
    <row r="291" spans="1:18">
      <c r="A291" s="89"/>
      <c r="B291" s="89"/>
      <c r="C291" s="89"/>
      <c r="D291" s="90">
        <f t="shared" si="65"/>
        <v>0</v>
      </c>
      <c r="E291" s="90">
        <f t="shared" si="66"/>
        <v>0</v>
      </c>
      <c r="F291" s="38">
        <f t="shared" si="67"/>
        <v>0</v>
      </c>
      <c r="G291" s="38">
        <f t="shared" si="68"/>
        <v>0</v>
      </c>
      <c r="H291" s="38">
        <f t="shared" si="69"/>
        <v>0</v>
      </c>
      <c r="I291" s="38">
        <f t="shared" si="70"/>
        <v>0</v>
      </c>
      <c r="J291" s="38">
        <f t="shared" si="71"/>
        <v>0</v>
      </c>
      <c r="K291" s="38">
        <f t="shared" si="72"/>
        <v>0</v>
      </c>
      <c r="L291" s="38">
        <f t="shared" si="73"/>
        <v>0</v>
      </c>
      <c r="M291" s="38">
        <f t="shared" ca="1" si="74"/>
        <v>-0.57846358249915408</v>
      </c>
      <c r="N291" s="38">
        <f t="shared" ca="1" si="75"/>
        <v>0</v>
      </c>
      <c r="O291" s="95">
        <f t="shared" ca="1" si="76"/>
        <v>0</v>
      </c>
      <c r="P291" s="38">
        <f t="shared" ca="1" si="77"/>
        <v>0</v>
      </c>
      <c r="Q291" s="38">
        <f t="shared" ca="1" si="78"/>
        <v>0</v>
      </c>
      <c r="R291" s="28">
        <f t="shared" ca="1" si="79"/>
        <v>0.57846358249915408</v>
      </c>
    </row>
    <row r="292" spans="1:18">
      <c r="A292" s="89"/>
      <c r="B292" s="89"/>
      <c r="C292" s="89"/>
      <c r="D292" s="90">
        <f t="shared" si="65"/>
        <v>0</v>
      </c>
      <c r="E292" s="90">
        <f t="shared" si="66"/>
        <v>0</v>
      </c>
      <c r="F292" s="38">
        <f t="shared" si="67"/>
        <v>0</v>
      </c>
      <c r="G292" s="38">
        <f t="shared" si="68"/>
        <v>0</v>
      </c>
      <c r="H292" s="38">
        <f t="shared" si="69"/>
        <v>0</v>
      </c>
      <c r="I292" s="38">
        <f t="shared" si="70"/>
        <v>0</v>
      </c>
      <c r="J292" s="38">
        <f t="shared" si="71"/>
        <v>0</v>
      </c>
      <c r="K292" s="38">
        <f t="shared" si="72"/>
        <v>0</v>
      </c>
      <c r="L292" s="38">
        <f t="shared" si="73"/>
        <v>0</v>
      </c>
      <c r="M292" s="38">
        <f t="shared" ca="1" si="74"/>
        <v>-0.57846358249915408</v>
      </c>
      <c r="N292" s="38">
        <f t="shared" ca="1" si="75"/>
        <v>0</v>
      </c>
      <c r="O292" s="95">
        <f t="shared" ca="1" si="76"/>
        <v>0</v>
      </c>
      <c r="P292" s="38">
        <f t="shared" ca="1" si="77"/>
        <v>0</v>
      </c>
      <c r="Q292" s="38">
        <f t="shared" ca="1" si="78"/>
        <v>0</v>
      </c>
      <c r="R292" s="28">
        <f t="shared" ca="1" si="79"/>
        <v>0.57846358249915408</v>
      </c>
    </row>
    <row r="293" spans="1:18">
      <c r="A293" s="89"/>
      <c r="B293" s="89"/>
      <c r="C293" s="89"/>
      <c r="D293" s="90">
        <f t="shared" si="65"/>
        <v>0</v>
      </c>
      <c r="E293" s="90">
        <f t="shared" si="66"/>
        <v>0</v>
      </c>
      <c r="F293" s="38">
        <f t="shared" si="67"/>
        <v>0</v>
      </c>
      <c r="G293" s="38">
        <f t="shared" si="68"/>
        <v>0</v>
      </c>
      <c r="H293" s="38">
        <f t="shared" si="69"/>
        <v>0</v>
      </c>
      <c r="I293" s="38">
        <f t="shared" si="70"/>
        <v>0</v>
      </c>
      <c r="J293" s="38">
        <f t="shared" si="71"/>
        <v>0</v>
      </c>
      <c r="K293" s="38">
        <f t="shared" si="72"/>
        <v>0</v>
      </c>
      <c r="L293" s="38">
        <f t="shared" si="73"/>
        <v>0</v>
      </c>
      <c r="M293" s="38">
        <f t="shared" ca="1" si="74"/>
        <v>-0.57846358249915408</v>
      </c>
      <c r="N293" s="38">
        <f t="shared" ca="1" si="75"/>
        <v>0</v>
      </c>
      <c r="O293" s="95">
        <f t="shared" ca="1" si="76"/>
        <v>0</v>
      </c>
      <c r="P293" s="38">
        <f t="shared" ca="1" si="77"/>
        <v>0</v>
      </c>
      <c r="Q293" s="38">
        <f t="shared" ca="1" si="78"/>
        <v>0</v>
      </c>
      <c r="R293" s="28">
        <f t="shared" ca="1" si="79"/>
        <v>0.57846358249915408</v>
      </c>
    </row>
    <row r="294" spans="1:18">
      <c r="A294" s="89"/>
      <c r="B294" s="89"/>
      <c r="C294" s="89"/>
      <c r="D294" s="90">
        <f t="shared" si="65"/>
        <v>0</v>
      </c>
      <c r="E294" s="90">
        <f t="shared" si="66"/>
        <v>0</v>
      </c>
      <c r="F294" s="38">
        <f t="shared" si="67"/>
        <v>0</v>
      </c>
      <c r="G294" s="38">
        <f t="shared" si="68"/>
        <v>0</v>
      </c>
      <c r="H294" s="38">
        <f t="shared" si="69"/>
        <v>0</v>
      </c>
      <c r="I294" s="38">
        <f t="shared" si="70"/>
        <v>0</v>
      </c>
      <c r="J294" s="38">
        <f t="shared" si="71"/>
        <v>0</v>
      </c>
      <c r="K294" s="38">
        <f t="shared" si="72"/>
        <v>0</v>
      </c>
      <c r="L294" s="38">
        <f t="shared" si="73"/>
        <v>0</v>
      </c>
      <c r="M294" s="38">
        <f t="shared" ca="1" si="74"/>
        <v>-0.57846358249915408</v>
      </c>
      <c r="N294" s="38">
        <f t="shared" ca="1" si="75"/>
        <v>0</v>
      </c>
      <c r="O294" s="95">
        <f t="shared" ca="1" si="76"/>
        <v>0</v>
      </c>
      <c r="P294" s="38">
        <f t="shared" ca="1" si="77"/>
        <v>0</v>
      </c>
      <c r="Q294" s="38">
        <f t="shared" ca="1" si="78"/>
        <v>0</v>
      </c>
      <c r="R294" s="28">
        <f t="shared" ca="1" si="79"/>
        <v>0.57846358249915408</v>
      </c>
    </row>
    <row r="295" spans="1:18">
      <c r="A295" s="89"/>
      <c r="B295" s="89"/>
      <c r="C295" s="89"/>
      <c r="D295" s="90">
        <f t="shared" si="65"/>
        <v>0</v>
      </c>
      <c r="E295" s="90">
        <f t="shared" si="66"/>
        <v>0</v>
      </c>
      <c r="F295" s="38">
        <f t="shared" si="67"/>
        <v>0</v>
      </c>
      <c r="G295" s="38">
        <f t="shared" si="68"/>
        <v>0</v>
      </c>
      <c r="H295" s="38">
        <f t="shared" si="69"/>
        <v>0</v>
      </c>
      <c r="I295" s="38">
        <f t="shared" si="70"/>
        <v>0</v>
      </c>
      <c r="J295" s="38">
        <f t="shared" si="71"/>
        <v>0</v>
      </c>
      <c r="K295" s="38">
        <f t="shared" si="72"/>
        <v>0</v>
      </c>
      <c r="L295" s="38">
        <f t="shared" si="73"/>
        <v>0</v>
      </c>
      <c r="M295" s="38">
        <f t="shared" ca="1" si="74"/>
        <v>-0.57846358249915408</v>
      </c>
      <c r="N295" s="38">
        <f t="shared" ca="1" si="75"/>
        <v>0</v>
      </c>
      <c r="O295" s="95">
        <f t="shared" ca="1" si="76"/>
        <v>0</v>
      </c>
      <c r="P295" s="38">
        <f t="shared" ca="1" si="77"/>
        <v>0</v>
      </c>
      <c r="Q295" s="38">
        <f t="shared" ca="1" si="78"/>
        <v>0</v>
      </c>
      <c r="R295" s="28">
        <f t="shared" ca="1" si="79"/>
        <v>0.57846358249915408</v>
      </c>
    </row>
    <row r="296" spans="1:18">
      <c r="A296" s="89"/>
      <c r="B296" s="89"/>
      <c r="C296" s="89"/>
      <c r="D296" s="90">
        <f t="shared" si="65"/>
        <v>0</v>
      </c>
      <c r="E296" s="90">
        <f t="shared" si="66"/>
        <v>0</v>
      </c>
      <c r="F296" s="38">
        <f t="shared" si="67"/>
        <v>0</v>
      </c>
      <c r="G296" s="38">
        <f t="shared" si="68"/>
        <v>0</v>
      </c>
      <c r="H296" s="38">
        <f t="shared" si="69"/>
        <v>0</v>
      </c>
      <c r="I296" s="38">
        <f t="shared" si="70"/>
        <v>0</v>
      </c>
      <c r="J296" s="38">
        <f t="shared" si="71"/>
        <v>0</v>
      </c>
      <c r="K296" s="38">
        <f t="shared" si="72"/>
        <v>0</v>
      </c>
      <c r="L296" s="38">
        <f t="shared" si="73"/>
        <v>0</v>
      </c>
      <c r="M296" s="38">
        <f t="shared" ca="1" si="74"/>
        <v>-0.57846358249915408</v>
      </c>
      <c r="N296" s="38">
        <f t="shared" ca="1" si="75"/>
        <v>0</v>
      </c>
      <c r="O296" s="95">
        <f t="shared" ca="1" si="76"/>
        <v>0</v>
      </c>
      <c r="P296" s="38">
        <f t="shared" ca="1" si="77"/>
        <v>0</v>
      </c>
      <c r="Q296" s="38">
        <f t="shared" ca="1" si="78"/>
        <v>0</v>
      </c>
      <c r="R296" s="28">
        <f t="shared" ca="1" si="79"/>
        <v>0.57846358249915408</v>
      </c>
    </row>
    <row r="297" spans="1:18">
      <c r="A297" s="89"/>
      <c r="B297" s="89"/>
      <c r="C297" s="89"/>
      <c r="D297" s="90">
        <f t="shared" si="65"/>
        <v>0</v>
      </c>
      <c r="E297" s="90">
        <f t="shared" si="66"/>
        <v>0</v>
      </c>
      <c r="F297" s="38">
        <f t="shared" si="67"/>
        <v>0</v>
      </c>
      <c r="G297" s="38">
        <f t="shared" si="68"/>
        <v>0</v>
      </c>
      <c r="H297" s="38">
        <f t="shared" si="69"/>
        <v>0</v>
      </c>
      <c r="I297" s="38">
        <f t="shared" si="70"/>
        <v>0</v>
      </c>
      <c r="J297" s="38">
        <f t="shared" si="71"/>
        <v>0</v>
      </c>
      <c r="K297" s="38">
        <f t="shared" si="72"/>
        <v>0</v>
      </c>
      <c r="L297" s="38">
        <f t="shared" si="73"/>
        <v>0</v>
      </c>
      <c r="M297" s="38">
        <f t="shared" ca="1" si="74"/>
        <v>-0.57846358249915408</v>
      </c>
      <c r="N297" s="38">
        <f t="shared" ca="1" si="75"/>
        <v>0</v>
      </c>
      <c r="O297" s="95">
        <f t="shared" ca="1" si="76"/>
        <v>0</v>
      </c>
      <c r="P297" s="38">
        <f t="shared" ca="1" si="77"/>
        <v>0</v>
      </c>
      <c r="Q297" s="38">
        <f t="shared" ca="1" si="78"/>
        <v>0</v>
      </c>
      <c r="R297" s="28">
        <f t="shared" ca="1" si="79"/>
        <v>0.57846358249915408</v>
      </c>
    </row>
    <row r="298" spans="1:18">
      <c r="A298" s="89"/>
      <c r="B298" s="89"/>
      <c r="C298" s="89"/>
      <c r="D298" s="90">
        <f t="shared" si="65"/>
        <v>0</v>
      </c>
      <c r="E298" s="90">
        <f t="shared" si="66"/>
        <v>0</v>
      </c>
      <c r="F298" s="38">
        <f t="shared" si="67"/>
        <v>0</v>
      </c>
      <c r="G298" s="38">
        <f t="shared" si="68"/>
        <v>0</v>
      </c>
      <c r="H298" s="38">
        <f t="shared" si="69"/>
        <v>0</v>
      </c>
      <c r="I298" s="38">
        <f t="shared" si="70"/>
        <v>0</v>
      </c>
      <c r="J298" s="38">
        <f t="shared" si="71"/>
        <v>0</v>
      </c>
      <c r="K298" s="38">
        <f t="shared" si="72"/>
        <v>0</v>
      </c>
      <c r="L298" s="38">
        <f t="shared" si="73"/>
        <v>0</v>
      </c>
      <c r="M298" s="38">
        <f t="shared" ca="1" si="74"/>
        <v>-0.57846358249915408</v>
      </c>
      <c r="N298" s="38">
        <f t="shared" ca="1" si="75"/>
        <v>0</v>
      </c>
      <c r="O298" s="95">
        <f t="shared" ca="1" si="76"/>
        <v>0</v>
      </c>
      <c r="P298" s="38">
        <f t="shared" ca="1" si="77"/>
        <v>0</v>
      </c>
      <c r="Q298" s="38">
        <f t="shared" ca="1" si="78"/>
        <v>0</v>
      </c>
      <c r="R298" s="28">
        <f t="shared" ca="1" si="79"/>
        <v>0.57846358249915408</v>
      </c>
    </row>
    <row r="299" spans="1:18">
      <c r="A299" s="89"/>
      <c r="B299" s="89"/>
      <c r="C299" s="89"/>
      <c r="D299" s="90">
        <f t="shared" si="65"/>
        <v>0</v>
      </c>
      <c r="E299" s="90">
        <f t="shared" si="66"/>
        <v>0</v>
      </c>
      <c r="F299" s="38">
        <f t="shared" si="67"/>
        <v>0</v>
      </c>
      <c r="G299" s="38">
        <f t="shared" si="68"/>
        <v>0</v>
      </c>
      <c r="H299" s="38">
        <f t="shared" si="69"/>
        <v>0</v>
      </c>
      <c r="I299" s="38">
        <f t="shared" si="70"/>
        <v>0</v>
      </c>
      <c r="J299" s="38">
        <f t="shared" si="71"/>
        <v>0</v>
      </c>
      <c r="K299" s="38">
        <f t="shared" si="72"/>
        <v>0</v>
      </c>
      <c r="L299" s="38">
        <f t="shared" si="73"/>
        <v>0</v>
      </c>
      <c r="M299" s="38">
        <f t="shared" ca="1" si="74"/>
        <v>-0.57846358249915408</v>
      </c>
      <c r="N299" s="38">
        <f t="shared" ca="1" si="75"/>
        <v>0</v>
      </c>
      <c r="O299" s="95">
        <f t="shared" ca="1" si="76"/>
        <v>0</v>
      </c>
      <c r="P299" s="38">
        <f t="shared" ca="1" si="77"/>
        <v>0</v>
      </c>
      <c r="Q299" s="38">
        <f t="shared" ca="1" si="78"/>
        <v>0</v>
      </c>
      <c r="R299" s="28">
        <f t="shared" ca="1" si="79"/>
        <v>0.57846358249915408</v>
      </c>
    </row>
    <row r="300" spans="1:18">
      <c r="A300" s="89"/>
      <c r="B300" s="89"/>
      <c r="C300" s="89"/>
      <c r="D300" s="90">
        <f t="shared" si="65"/>
        <v>0</v>
      </c>
      <c r="E300" s="90">
        <f t="shared" si="66"/>
        <v>0</v>
      </c>
      <c r="F300" s="38">
        <f t="shared" si="67"/>
        <v>0</v>
      </c>
      <c r="G300" s="38">
        <f t="shared" si="68"/>
        <v>0</v>
      </c>
      <c r="H300" s="38">
        <f t="shared" si="69"/>
        <v>0</v>
      </c>
      <c r="I300" s="38">
        <f t="shared" si="70"/>
        <v>0</v>
      </c>
      <c r="J300" s="38">
        <f t="shared" si="71"/>
        <v>0</v>
      </c>
      <c r="K300" s="38">
        <f t="shared" si="72"/>
        <v>0</v>
      </c>
      <c r="L300" s="38">
        <f t="shared" si="73"/>
        <v>0</v>
      </c>
      <c r="M300" s="38">
        <f t="shared" ca="1" si="74"/>
        <v>-0.57846358249915408</v>
      </c>
      <c r="N300" s="38">
        <f t="shared" ca="1" si="75"/>
        <v>0</v>
      </c>
      <c r="O300" s="95">
        <f t="shared" ca="1" si="76"/>
        <v>0</v>
      </c>
      <c r="P300" s="38">
        <f t="shared" ca="1" si="77"/>
        <v>0</v>
      </c>
      <c r="Q300" s="38">
        <f t="shared" ca="1" si="78"/>
        <v>0</v>
      </c>
      <c r="R300" s="28">
        <f t="shared" ca="1" si="79"/>
        <v>0.57846358249915408</v>
      </c>
    </row>
    <row r="301" spans="1:18">
      <c r="A301" s="89"/>
      <c r="B301" s="89"/>
      <c r="C301" s="89"/>
      <c r="D301" s="90">
        <f t="shared" si="65"/>
        <v>0</v>
      </c>
      <c r="E301" s="90">
        <f t="shared" si="66"/>
        <v>0</v>
      </c>
      <c r="F301" s="38">
        <f t="shared" si="67"/>
        <v>0</v>
      </c>
      <c r="G301" s="38">
        <f t="shared" si="68"/>
        <v>0</v>
      </c>
      <c r="H301" s="38">
        <f t="shared" si="69"/>
        <v>0</v>
      </c>
      <c r="I301" s="38">
        <f t="shared" si="70"/>
        <v>0</v>
      </c>
      <c r="J301" s="38">
        <f t="shared" si="71"/>
        <v>0</v>
      </c>
      <c r="K301" s="38">
        <f t="shared" si="72"/>
        <v>0</v>
      </c>
      <c r="L301" s="38">
        <f t="shared" si="73"/>
        <v>0</v>
      </c>
      <c r="M301" s="38">
        <f t="shared" ca="1" si="74"/>
        <v>-0.57846358249915408</v>
      </c>
      <c r="N301" s="38">
        <f t="shared" ca="1" si="75"/>
        <v>0</v>
      </c>
      <c r="O301" s="95">
        <f t="shared" ca="1" si="76"/>
        <v>0</v>
      </c>
      <c r="P301" s="38">
        <f t="shared" ca="1" si="77"/>
        <v>0</v>
      </c>
      <c r="Q301" s="38">
        <f t="shared" ca="1" si="78"/>
        <v>0</v>
      </c>
      <c r="R301" s="28">
        <f t="shared" ca="1" si="79"/>
        <v>0.57846358249915408</v>
      </c>
    </row>
    <row r="302" spans="1:18">
      <c r="A302" s="89"/>
      <c r="B302" s="89"/>
      <c r="C302" s="89"/>
      <c r="D302" s="90">
        <f t="shared" si="65"/>
        <v>0</v>
      </c>
      <c r="E302" s="90">
        <f t="shared" si="66"/>
        <v>0</v>
      </c>
      <c r="F302" s="38">
        <f t="shared" si="67"/>
        <v>0</v>
      </c>
      <c r="G302" s="38">
        <f t="shared" si="68"/>
        <v>0</v>
      </c>
      <c r="H302" s="38">
        <f t="shared" si="69"/>
        <v>0</v>
      </c>
      <c r="I302" s="38">
        <f t="shared" si="70"/>
        <v>0</v>
      </c>
      <c r="J302" s="38">
        <f t="shared" si="71"/>
        <v>0</v>
      </c>
      <c r="K302" s="38">
        <f t="shared" si="72"/>
        <v>0</v>
      </c>
      <c r="L302" s="38">
        <f t="shared" si="73"/>
        <v>0</v>
      </c>
      <c r="M302" s="38">
        <f t="shared" ca="1" si="74"/>
        <v>-0.57846358249915408</v>
      </c>
      <c r="N302" s="38">
        <f t="shared" ca="1" si="75"/>
        <v>0</v>
      </c>
      <c r="O302" s="95">
        <f t="shared" ca="1" si="76"/>
        <v>0</v>
      </c>
      <c r="P302" s="38">
        <f t="shared" ca="1" si="77"/>
        <v>0</v>
      </c>
      <c r="Q302" s="38">
        <f t="shared" ca="1" si="78"/>
        <v>0</v>
      </c>
      <c r="R302" s="28">
        <f t="shared" ca="1" si="79"/>
        <v>0.57846358249915408</v>
      </c>
    </row>
    <row r="303" spans="1:18">
      <c r="A303" s="89"/>
      <c r="B303" s="89"/>
      <c r="C303" s="89"/>
      <c r="D303" s="90">
        <f t="shared" si="65"/>
        <v>0</v>
      </c>
      <c r="E303" s="90">
        <f t="shared" si="66"/>
        <v>0</v>
      </c>
      <c r="F303" s="38">
        <f t="shared" si="67"/>
        <v>0</v>
      </c>
      <c r="G303" s="38">
        <f t="shared" si="68"/>
        <v>0</v>
      </c>
      <c r="H303" s="38">
        <f t="shared" si="69"/>
        <v>0</v>
      </c>
      <c r="I303" s="38">
        <f t="shared" si="70"/>
        <v>0</v>
      </c>
      <c r="J303" s="38">
        <f t="shared" si="71"/>
        <v>0</v>
      </c>
      <c r="K303" s="38">
        <f t="shared" si="72"/>
        <v>0</v>
      </c>
      <c r="L303" s="38">
        <f t="shared" si="73"/>
        <v>0</v>
      </c>
      <c r="M303" s="38">
        <f t="shared" ca="1" si="74"/>
        <v>-0.57846358249915408</v>
      </c>
      <c r="N303" s="38">
        <f t="shared" ca="1" si="75"/>
        <v>0</v>
      </c>
      <c r="O303" s="95">
        <f t="shared" ca="1" si="76"/>
        <v>0</v>
      </c>
      <c r="P303" s="38">
        <f t="shared" ca="1" si="77"/>
        <v>0</v>
      </c>
      <c r="Q303" s="38">
        <f t="shared" ca="1" si="78"/>
        <v>0</v>
      </c>
      <c r="R303" s="28">
        <f t="shared" ca="1" si="79"/>
        <v>0.57846358249915408</v>
      </c>
    </row>
    <row r="304" spans="1:18">
      <c r="A304" s="89"/>
      <c r="B304" s="89"/>
      <c r="C304" s="89"/>
      <c r="D304" s="90">
        <f t="shared" si="65"/>
        <v>0</v>
      </c>
      <c r="E304" s="90">
        <f t="shared" si="66"/>
        <v>0</v>
      </c>
      <c r="F304" s="38">
        <f t="shared" si="67"/>
        <v>0</v>
      </c>
      <c r="G304" s="38">
        <f t="shared" si="68"/>
        <v>0</v>
      </c>
      <c r="H304" s="38">
        <f t="shared" si="69"/>
        <v>0</v>
      </c>
      <c r="I304" s="38">
        <f t="shared" si="70"/>
        <v>0</v>
      </c>
      <c r="J304" s="38">
        <f t="shared" si="71"/>
        <v>0</v>
      </c>
      <c r="K304" s="38">
        <f t="shared" si="72"/>
        <v>0</v>
      </c>
      <c r="L304" s="38">
        <f t="shared" si="73"/>
        <v>0</v>
      </c>
      <c r="M304" s="38">
        <f t="shared" ca="1" si="74"/>
        <v>-0.57846358249915408</v>
      </c>
      <c r="N304" s="38">
        <f t="shared" ca="1" si="75"/>
        <v>0</v>
      </c>
      <c r="O304" s="95">
        <f t="shared" ca="1" si="76"/>
        <v>0</v>
      </c>
      <c r="P304" s="38">
        <f t="shared" ca="1" si="77"/>
        <v>0</v>
      </c>
      <c r="Q304" s="38">
        <f t="shared" ca="1" si="78"/>
        <v>0</v>
      </c>
      <c r="R304" s="28">
        <f t="shared" ca="1" si="79"/>
        <v>0.57846358249915408</v>
      </c>
    </row>
    <row r="305" spans="1:18">
      <c r="A305" s="89"/>
      <c r="B305" s="89"/>
      <c r="C305" s="89"/>
      <c r="D305" s="90">
        <f t="shared" si="65"/>
        <v>0</v>
      </c>
      <c r="E305" s="90">
        <f t="shared" si="66"/>
        <v>0</v>
      </c>
      <c r="F305" s="38">
        <f t="shared" si="67"/>
        <v>0</v>
      </c>
      <c r="G305" s="38">
        <f t="shared" si="68"/>
        <v>0</v>
      </c>
      <c r="H305" s="38">
        <f t="shared" si="69"/>
        <v>0</v>
      </c>
      <c r="I305" s="38">
        <f t="shared" si="70"/>
        <v>0</v>
      </c>
      <c r="J305" s="38">
        <f t="shared" si="71"/>
        <v>0</v>
      </c>
      <c r="K305" s="38">
        <f t="shared" si="72"/>
        <v>0</v>
      </c>
      <c r="L305" s="38">
        <f t="shared" si="73"/>
        <v>0</v>
      </c>
      <c r="M305" s="38">
        <f t="shared" ca="1" si="74"/>
        <v>-0.57846358249915408</v>
      </c>
      <c r="N305" s="38">
        <f t="shared" ca="1" si="75"/>
        <v>0</v>
      </c>
      <c r="O305" s="95">
        <f t="shared" ca="1" si="76"/>
        <v>0</v>
      </c>
      <c r="P305" s="38">
        <f t="shared" ca="1" si="77"/>
        <v>0</v>
      </c>
      <c r="Q305" s="38">
        <f t="shared" ca="1" si="78"/>
        <v>0</v>
      </c>
      <c r="R305" s="28">
        <f t="shared" ca="1" si="79"/>
        <v>0.57846358249915408</v>
      </c>
    </row>
    <row r="306" spans="1:18">
      <c r="A306" s="89"/>
      <c r="B306" s="89"/>
      <c r="C306" s="89"/>
      <c r="D306" s="90">
        <f t="shared" si="65"/>
        <v>0</v>
      </c>
      <c r="E306" s="90">
        <f t="shared" si="66"/>
        <v>0</v>
      </c>
      <c r="F306" s="38">
        <f t="shared" si="67"/>
        <v>0</v>
      </c>
      <c r="G306" s="38">
        <f t="shared" si="68"/>
        <v>0</v>
      </c>
      <c r="H306" s="38">
        <f t="shared" si="69"/>
        <v>0</v>
      </c>
      <c r="I306" s="38">
        <f t="shared" si="70"/>
        <v>0</v>
      </c>
      <c r="J306" s="38">
        <f t="shared" si="71"/>
        <v>0</v>
      </c>
      <c r="K306" s="38">
        <f t="shared" si="72"/>
        <v>0</v>
      </c>
      <c r="L306" s="38">
        <f t="shared" si="73"/>
        <v>0</v>
      </c>
      <c r="M306" s="38">
        <f t="shared" ca="1" si="74"/>
        <v>-0.57846358249915408</v>
      </c>
      <c r="N306" s="38">
        <f t="shared" ca="1" si="75"/>
        <v>0</v>
      </c>
      <c r="O306" s="95">
        <f t="shared" ca="1" si="76"/>
        <v>0</v>
      </c>
      <c r="P306" s="38">
        <f t="shared" ca="1" si="77"/>
        <v>0</v>
      </c>
      <c r="Q306" s="38">
        <f t="shared" ca="1" si="78"/>
        <v>0</v>
      </c>
      <c r="R306" s="28">
        <f t="shared" ca="1" si="79"/>
        <v>0.57846358249915408</v>
      </c>
    </row>
    <row r="307" spans="1:18">
      <c r="A307" s="89"/>
      <c r="B307" s="89"/>
      <c r="C307" s="89"/>
      <c r="D307" s="90">
        <f t="shared" si="65"/>
        <v>0</v>
      </c>
      <c r="E307" s="90">
        <f t="shared" si="66"/>
        <v>0</v>
      </c>
      <c r="F307" s="38">
        <f t="shared" si="67"/>
        <v>0</v>
      </c>
      <c r="G307" s="38">
        <f t="shared" si="68"/>
        <v>0</v>
      </c>
      <c r="H307" s="38">
        <f t="shared" si="69"/>
        <v>0</v>
      </c>
      <c r="I307" s="38">
        <f t="shared" si="70"/>
        <v>0</v>
      </c>
      <c r="J307" s="38">
        <f t="shared" si="71"/>
        <v>0</v>
      </c>
      <c r="K307" s="38">
        <f t="shared" si="72"/>
        <v>0</v>
      </c>
      <c r="L307" s="38">
        <f t="shared" si="73"/>
        <v>0</v>
      </c>
      <c r="M307" s="38">
        <f t="shared" ca="1" si="74"/>
        <v>-0.57846358249915408</v>
      </c>
      <c r="N307" s="38">
        <f t="shared" ca="1" si="75"/>
        <v>0</v>
      </c>
      <c r="O307" s="95">
        <f t="shared" ca="1" si="76"/>
        <v>0</v>
      </c>
      <c r="P307" s="38">
        <f t="shared" ca="1" si="77"/>
        <v>0</v>
      </c>
      <c r="Q307" s="38">
        <f t="shared" ca="1" si="78"/>
        <v>0</v>
      </c>
      <c r="R307" s="28">
        <f t="shared" ca="1" si="79"/>
        <v>0.57846358249915408</v>
      </c>
    </row>
    <row r="308" spans="1:18">
      <c r="A308" s="89"/>
      <c r="B308" s="89"/>
      <c r="C308" s="89"/>
      <c r="D308" s="90">
        <f t="shared" si="65"/>
        <v>0</v>
      </c>
      <c r="E308" s="90">
        <f t="shared" si="66"/>
        <v>0</v>
      </c>
      <c r="F308" s="38">
        <f t="shared" si="67"/>
        <v>0</v>
      </c>
      <c r="G308" s="38">
        <f t="shared" si="68"/>
        <v>0</v>
      </c>
      <c r="H308" s="38">
        <f t="shared" si="69"/>
        <v>0</v>
      </c>
      <c r="I308" s="38">
        <f t="shared" si="70"/>
        <v>0</v>
      </c>
      <c r="J308" s="38">
        <f t="shared" si="71"/>
        <v>0</v>
      </c>
      <c r="K308" s="38">
        <f t="shared" si="72"/>
        <v>0</v>
      </c>
      <c r="L308" s="38">
        <f t="shared" si="73"/>
        <v>0</v>
      </c>
      <c r="M308" s="38">
        <f t="shared" ca="1" si="74"/>
        <v>-0.57846358249915408</v>
      </c>
      <c r="N308" s="38">
        <f t="shared" ca="1" si="75"/>
        <v>0</v>
      </c>
      <c r="O308" s="95">
        <f t="shared" ca="1" si="76"/>
        <v>0</v>
      </c>
      <c r="P308" s="38">
        <f t="shared" ca="1" si="77"/>
        <v>0</v>
      </c>
      <c r="Q308" s="38">
        <f t="shared" ca="1" si="78"/>
        <v>0</v>
      </c>
      <c r="R308" s="28">
        <f t="shared" ca="1" si="79"/>
        <v>0.57846358249915408</v>
      </c>
    </row>
    <row r="309" spans="1:18">
      <c r="A309" s="89"/>
      <c r="B309" s="89"/>
      <c r="C309" s="89"/>
      <c r="D309" s="90">
        <f t="shared" si="65"/>
        <v>0</v>
      </c>
      <c r="E309" s="90">
        <f t="shared" si="66"/>
        <v>0</v>
      </c>
      <c r="F309" s="38">
        <f t="shared" si="67"/>
        <v>0</v>
      </c>
      <c r="G309" s="38">
        <f t="shared" si="68"/>
        <v>0</v>
      </c>
      <c r="H309" s="38">
        <f t="shared" si="69"/>
        <v>0</v>
      </c>
      <c r="I309" s="38">
        <f t="shared" si="70"/>
        <v>0</v>
      </c>
      <c r="J309" s="38">
        <f t="shared" si="71"/>
        <v>0</v>
      </c>
      <c r="K309" s="38">
        <f t="shared" si="72"/>
        <v>0</v>
      </c>
      <c r="L309" s="38">
        <f t="shared" si="73"/>
        <v>0</v>
      </c>
      <c r="M309" s="38">
        <f t="shared" ca="1" si="74"/>
        <v>-0.57846358249915408</v>
      </c>
      <c r="N309" s="38">
        <f t="shared" ca="1" si="75"/>
        <v>0</v>
      </c>
      <c r="O309" s="95">
        <f t="shared" ca="1" si="76"/>
        <v>0</v>
      </c>
      <c r="P309" s="38">
        <f t="shared" ca="1" si="77"/>
        <v>0</v>
      </c>
      <c r="Q309" s="38">
        <f t="shared" ca="1" si="78"/>
        <v>0</v>
      </c>
      <c r="R309" s="28">
        <f t="shared" ca="1" si="79"/>
        <v>0.57846358249915408</v>
      </c>
    </row>
    <row r="310" spans="1:18">
      <c r="A310" s="89"/>
      <c r="B310" s="89"/>
      <c r="C310" s="89"/>
      <c r="D310" s="90">
        <f t="shared" si="65"/>
        <v>0</v>
      </c>
      <c r="E310" s="90">
        <f t="shared" si="66"/>
        <v>0</v>
      </c>
      <c r="F310" s="38">
        <f t="shared" si="67"/>
        <v>0</v>
      </c>
      <c r="G310" s="38">
        <f t="shared" si="68"/>
        <v>0</v>
      </c>
      <c r="H310" s="38">
        <f t="shared" si="69"/>
        <v>0</v>
      </c>
      <c r="I310" s="38">
        <f t="shared" si="70"/>
        <v>0</v>
      </c>
      <c r="J310" s="38">
        <f t="shared" si="71"/>
        <v>0</v>
      </c>
      <c r="K310" s="38">
        <f t="shared" si="72"/>
        <v>0</v>
      </c>
      <c r="L310" s="38">
        <f t="shared" si="73"/>
        <v>0</v>
      </c>
      <c r="M310" s="38">
        <f t="shared" ca="1" si="74"/>
        <v>-0.57846358249915408</v>
      </c>
      <c r="N310" s="38">
        <f t="shared" ca="1" si="75"/>
        <v>0</v>
      </c>
      <c r="O310" s="95">
        <f t="shared" ca="1" si="76"/>
        <v>0</v>
      </c>
      <c r="P310" s="38">
        <f t="shared" ca="1" si="77"/>
        <v>0</v>
      </c>
      <c r="Q310" s="38">
        <f t="shared" ca="1" si="78"/>
        <v>0</v>
      </c>
      <c r="R310" s="28">
        <f t="shared" ca="1" si="79"/>
        <v>0.57846358249915408</v>
      </c>
    </row>
    <row r="311" spans="1:18">
      <c r="A311" s="89"/>
      <c r="B311" s="89"/>
      <c r="C311" s="89"/>
      <c r="D311" s="90">
        <f t="shared" si="65"/>
        <v>0</v>
      </c>
      <c r="E311" s="90">
        <f t="shared" si="66"/>
        <v>0</v>
      </c>
      <c r="F311" s="38">
        <f t="shared" si="67"/>
        <v>0</v>
      </c>
      <c r="G311" s="38">
        <f t="shared" si="68"/>
        <v>0</v>
      </c>
      <c r="H311" s="38">
        <f t="shared" si="69"/>
        <v>0</v>
      </c>
      <c r="I311" s="38">
        <f t="shared" si="70"/>
        <v>0</v>
      </c>
      <c r="J311" s="38">
        <f t="shared" si="71"/>
        <v>0</v>
      </c>
      <c r="K311" s="38">
        <f t="shared" si="72"/>
        <v>0</v>
      </c>
      <c r="L311" s="38">
        <f t="shared" si="73"/>
        <v>0</v>
      </c>
      <c r="M311" s="38">
        <f t="shared" ca="1" si="74"/>
        <v>-0.57846358249915408</v>
      </c>
      <c r="N311" s="38">
        <f t="shared" ca="1" si="75"/>
        <v>0</v>
      </c>
      <c r="O311" s="95">
        <f t="shared" ca="1" si="76"/>
        <v>0</v>
      </c>
      <c r="P311" s="38">
        <f t="shared" ca="1" si="77"/>
        <v>0</v>
      </c>
      <c r="Q311" s="38">
        <f t="shared" ca="1" si="78"/>
        <v>0</v>
      </c>
      <c r="R311" s="28">
        <f t="shared" ca="1" si="79"/>
        <v>0.57846358249915408</v>
      </c>
    </row>
    <row r="312" spans="1:18">
      <c r="A312" s="89"/>
      <c r="B312" s="89"/>
      <c r="C312" s="89"/>
      <c r="D312" s="90">
        <f t="shared" si="65"/>
        <v>0</v>
      </c>
      <c r="E312" s="90">
        <f t="shared" si="66"/>
        <v>0</v>
      </c>
      <c r="F312" s="38">
        <f t="shared" si="67"/>
        <v>0</v>
      </c>
      <c r="G312" s="38">
        <f t="shared" si="68"/>
        <v>0</v>
      </c>
      <c r="H312" s="38">
        <f t="shared" si="69"/>
        <v>0</v>
      </c>
      <c r="I312" s="38">
        <f t="shared" si="70"/>
        <v>0</v>
      </c>
      <c r="J312" s="38">
        <f t="shared" si="71"/>
        <v>0</v>
      </c>
      <c r="K312" s="38">
        <f t="shared" si="72"/>
        <v>0</v>
      </c>
      <c r="L312" s="38">
        <f t="shared" si="73"/>
        <v>0</v>
      </c>
      <c r="M312" s="38">
        <f t="shared" ca="1" si="74"/>
        <v>-0.57846358249915408</v>
      </c>
      <c r="N312" s="38">
        <f t="shared" ca="1" si="75"/>
        <v>0</v>
      </c>
      <c r="O312" s="95">
        <f t="shared" ca="1" si="76"/>
        <v>0</v>
      </c>
      <c r="P312" s="38">
        <f t="shared" ca="1" si="77"/>
        <v>0</v>
      </c>
      <c r="Q312" s="38">
        <f t="shared" ca="1" si="78"/>
        <v>0</v>
      </c>
      <c r="R312" s="28">
        <f t="shared" ca="1" si="79"/>
        <v>0.57846358249915408</v>
      </c>
    </row>
    <row r="313" spans="1:18">
      <c r="A313" s="89"/>
      <c r="B313" s="89"/>
      <c r="C313" s="89"/>
      <c r="D313" s="90">
        <f t="shared" si="65"/>
        <v>0</v>
      </c>
      <c r="E313" s="90">
        <f t="shared" si="66"/>
        <v>0</v>
      </c>
      <c r="F313" s="38">
        <f t="shared" si="67"/>
        <v>0</v>
      </c>
      <c r="G313" s="38">
        <f t="shared" si="68"/>
        <v>0</v>
      </c>
      <c r="H313" s="38">
        <f t="shared" si="69"/>
        <v>0</v>
      </c>
      <c r="I313" s="38">
        <f t="shared" si="70"/>
        <v>0</v>
      </c>
      <c r="J313" s="38">
        <f t="shared" si="71"/>
        <v>0</v>
      </c>
      <c r="K313" s="38">
        <f t="shared" si="72"/>
        <v>0</v>
      </c>
      <c r="L313" s="38">
        <f t="shared" si="73"/>
        <v>0</v>
      </c>
      <c r="M313" s="38">
        <f t="shared" ca="1" si="74"/>
        <v>-0.57846358249915408</v>
      </c>
      <c r="N313" s="38">
        <f t="shared" ca="1" si="75"/>
        <v>0</v>
      </c>
      <c r="O313" s="95">
        <f t="shared" ca="1" si="76"/>
        <v>0</v>
      </c>
      <c r="P313" s="38">
        <f t="shared" ca="1" si="77"/>
        <v>0</v>
      </c>
      <c r="Q313" s="38">
        <f t="shared" ca="1" si="78"/>
        <v>0</v>
      </c>
      <c r="R313" s="28">
        <f t="shared" ca="1" si="79"/>
        <v>0.57846358249915408</v>
      </c>
    </row>
    <row r="314" spans="1:18">
      <c r="A314" s="89"/>
      <c r="B314" s="89"/>
      <c r="C314" s="89"/>
      <c r="D314" s="90">
        <f t="shared" si="65"/>
        <v>0</v>
      </c>
      <c r="E314" s="90">
        <f t="shared" si="66"/>
        <v>0</v>
      </c>
      <c r="F314" s="38">
        <f t="shared" si="67"/>
        <v>0</v>
      </c>
      <c r="G314" s="38">
        <f t="shared" si="68"/>
        <v>0</v>
      </c>
      <c r="H314" s="38">
        <f t="shared" si="69"/>
        <v>0</v>
      </c>
      <c r="I314" s="38">
        <f t="shared" si="70"/>
        <v>0</v>
      </c>
      <c r="J314" s="38">
        <f t="shared" si="71"/>
        <v>0</v>
      </c>
      <c r="K314" s="38">
        <f t="shared" si="72"/>
        <v>0</v>
      </c>
      <c r="L314" s="38">
        <f t="shared" si="73"/>
        <v>0</v>
      </c>
      <c r="M314" s="38">
        <f t="shared" ca="1" si="74"/>
        <v>-0.57846358249915408</v>
      </c>
      <c r="N314" s="38">
        <f t="shared" ca="1" si="75"/>
        <v>0</v>
      </c>
      <c r="O314" s="95">
        <f t="shared" ca="1" si="76"/>
        <v>0</v>
      </c>
      <c r="P314" s="38">
        <f t="shared" ca="1" si="77"/>
        <v>0</v>
      </c>
      <c r="Q314" s="38">
        <f t="shared" ca="1" si="78"/>
        <v>0</v>
      </c>
      <c r="R314" s="28">
        <f t="shared" ca="1" si="79"/>
        <v>0.57846358249915408</v>
      </c>
    </row>
    <row r="315" spans="1:18">
      <c r="A315" s="89"/>
      <c r="B315" s="89"/>
      <c r="C315" s="89"/>
      <c r="D315" s="90">
        <f t="shared" si="65"/>
        <v>0</v>
      </c>
      <c r="E315" s="90">
        <f t="shared" si="66"/>
        <v>0</v>
      </c>
      <c r="F315" s="38">
        <f t="shared" si="67"/>
        <v>0</v>
      </c>
      <c r="G315" s="38">
        <f t="shared" si="68"/>
        <v>0</v>
      </c>
      <c r="H315" s="38">
        <f t="shared" si="69"/>
        <v>0</v>
      </c>
      <c r="I315" s="38">
        <f t="shared" si="70"/>
        <v>0</v>
      </c>
      <c r="J315" s="38">
        <f t="shared" si="71"/>
        <v>0</v>
      </c>
      <c r="K315" s="38">
        <f t="shared" si="72"/>
        <v>0</v>
      </c>
      <c r="L315" s="38">
        <f t="shared" si="73"/>
        <v>0</v>
      </c>
      <c r="M315" s="38">
        <f t="shared" ca="1" si="74"/>
        <v>-0.57846358249915408</v>
      </c>
      <c r="N315" s="38">
        <f t="shared" ca="1" si="75"/>
        <v>0</v>
      </c>
      <c r="O315" s="95">
        <f t="shared" ca="1" si="76"/>
        <v>0</v>
      </c>
      <c r="P315" s="38">
        <f t="shared" ca="1" si="77"/>
        <v>0</v>
      </c>
      <c r="Q315" s="38">
        <f t="shared" ca="1" si="78"/>
        <v>0</v>
      </c>
      <c r="R315" s="28">
        <f t="shared" ca="1" si="79"/>
        <v>0.57846358249915408</v>
      </c>
    </row>
    <row r="316" spans="1:18">
      <c r="A316" s="89"/>
      <c r="B316" s="89"/>
      <c r="C316" s="89"/>
      <c r="D316" s="90">
        <f t="shared" si="65"/>
        <v>0</v>
      </c>
      <c r="E316" s="90">
        <f t="shared" si="66"/>
        <v>0</v>
      </c>
      <c r="F316" s="38">
        <f t="shared" si="67"/>
        <v>0</v>
      </c>
      <c r="G316" s="38">
        <f t="shared" si="68"/>
        <v>0</v>
      </c>
      <c r="H316" s="38">
        <f t="shared" si="69"/>
        <v>0</v>
      </c>
      <c r="I316" s="38">
        <f t="shared" si="70"/>
        <v>0</v>
      </c>
      <c r="J316" s="38">
        <f t="shared" si="71"/>
        <v>0</v>
      </c>
      <c r="K316" s="38">
        <f t="shared" si="72"/>
        <v>0</v>
      </c>
      <c r="L316" s="38">
        <f t="shared" si="73"/>
        <v>0</v>
      </c>
      <c r="M316" s="38">
        <f t="shared" ca="1" si="74"/>
        <v>-0.57846358249915408</v>
      </c>
      <c r="N316" s="38">
        <f t="shared" ca="1" si="75"/>
        <v>0</v>
      </c>
      <c r="O316" s="95">
        <f t="shared" ca="1" si="76"/>
        <v>0</v>
      </c>
      <c r="P316" s="38">
        <f t="shared" ca="1" si="77"/>
        <v>0</v>
      </c>
      <c r="Q316" s="38">
        <f t="shared" ca="1" si="78"/>
        <v>0</v>
      </c>
      <c r="R316" s="28">
        <f t="shared" ca="1" si="79"/>
        <v>0.57846358249915408</v>
      </c>
    </row>
    <row r="317" spans="1:18">
      <c r="A317" s="89"/>
      <c r="B317" s="89"/>
      <c r="C317" s="89"/>
      <c r="D317" s="90">
        <f t="shared" si="65"/>
        <v>0</v>
      </c>
      <c r="E317" s="90">
        <f t="shared" si="66"/>
        <v>0</v>
      </c>
      <c r="F317" s="38">
        <f t="shared" si="67"/>
        <v>0</v>
      </c>
      <c r="G317" s="38">
        <f t="shared" si="68"/>
        <v>0</v>
      </c>
      <c r="H317" s="38">
        <f t="shared" si="69"/>
        <v>0</v>
      </c>
      <c r="I317" s="38">
        <f t="shared" si="70"/>
        <v>0</v>
      </c>
      <c r="J317" s="38">
        <f t="shared" si="71"/>
        <v>0</v>
      </c>
      <c r="K317" s="38">
        <f t="shared" si="72"/>
        <v>0</v>
      </c>
      <c r="L317" s="38">
        <f t="shared" si="73"/>
        <v>0</v>
      </c>
      <c r="M317" s="38">
        <f t="shared" ca="1" si="74"/>
        <v>-0.57846358249915408</v>
      </c>
      <c r="N317" s="38">
        <f t="shared" ca="1" si="75"/>
        <v>0</v>
      </c>
      <c r="O317" s="95">
        <f t="shared" ca="1" si="76"/>
        <v>0</v>
      </c>
      <c r="P317" s="38">
        <f t="shared" ca="1" si="77"/>
        <v>0</v>
      </c>
      <c r="Q317" s="38">
        <f t="shared" ca="1" si="78"/>
        <v>0</v>
      </c>
      <c r="R317" s="28">
        <f t="shared" ca="1" si="79"/>
        <v>0.57846358249915408</v>
      </c>
    </row>
    <row r="318" spans="1:18">
      <c r="A318" s="89"/>
      <c r="B318" s="89"/>
      <c r="C318" s="89"/>
      <c r="D318" s="90">
        <f t="shared" si="65"/>
        <v>0</v>
      </c>
      <c r="E318" s="90">
        <f t="shared" si="66"/>
        <v>0</v>
      </c>
      <c r="F318" s="38">
        <f t="shared" si="67"/>
        <v>0</v>
      </c>
      <c r="G318" s="38">
        <f t="shared" si="68"/>
        <v>0</v>
      </c>
      <c r="H318" s="38">
        <f t="shared" si="69"/>
        <v>0</v>
      </c>
      <c r="I318" s="38">
        <f t="shared" si="70"/>
        <v>0</v>
      </c>
      <c r="J318" s="38">
        <f t="shared" si="71"/>
        <v>0</v>
      </c>
      <c r="K318" s="38">
        <f t="shared" si="72"/>
        <v>0</v>
      </c>
      <c r="L318" s="38">
        <f t="shared" si="73"/>
        <v>0</v>
      </c>
      <c r="M318" s="38">
        <f t="shared" ca="1" si="74"/>
        <v>-0.57846358249915408</v>
      </c>
      <c r="N318" s="38">
        <f t="shared" ca="1" si="75"/>
        <v>0</v>
      </c>
      <c r="O318" s="95">
        <f t="shared" ca="1" si="76"/>
        <v>0</v>
      </c>
      <c r="P318" s="38">
        <f t="shared" ca="1" si="77"/>
        <v>0</v>
      </c>
      <c r="Q318" s="38">
        <f t="shared" ca="1" si="78"/>
        <v>0</v>
      </c>
      <c r="R318" s="28">
        <f t="shared" ca="1" si="79"/>
        <v>0.57846358249915408</v>
      </c>
    </row>
    <row r="319" spans="1:18">
      <c r="A319" s="89"/>
      <c r="B319" s="89"/>
      <c r="C319" s="89"/>
      <c r="D319" s="90">
        <f t="shared" si="65"/>
        <v>0</v>
      </c>
      <c r="E319" s="90">
        <f t="shared" si="66"/>
        <v>0</v>
      </c>
      <c r="F319" s="38">
        <f t="shared" si="67"/>
        <v>0</v>
      </c>
      <c r="G319" s="38">
        <f t="shared" si="68"/>
        <v>0</v>
      </c>
      <c r="H319" s="38">
        <f t="shared" si="69"/>
        <v>0</v>
      </c>
      <c r="I319" s="38">
        <f t="shared" si="70"/>
        <v>0</v>
      </c>
      <c r="J319" s="38">
        <f t="shared" si="71"/>
        <v>0</v>
      </c>
      <c r="K319" s="38">
        <f t="shared" si="72"/>
        <v>0</v>
      </c>
      <c r="L319" s="38">
        <f t="shared" si="73"/>
        <v>0</v>
      </c>
      <c r="M319" s="38">
        <f t="shared" ca="1" si="74"/>
        <v>-0.57846358249915408</v>
      </c>
      <c r="N319" s="38">
        <f t="shared" ca="1" si="75"/>
        <v>0</v>
      </c>
      <c r="O319" s="95">
        <f t="shared" ca="1" si="76"/>
        <v>0</v>
      </c>
      <c r="P319" s="38">
        <f t="shared" ca="1" si="77"/>
        <v>0</v>
      </c>
      <c r="Q319" s="38">
        <f t="shared" ca="1" si="78"/>
        <v>0</v>
      </c>
      <c r="R319" s="28">
        <f t="shared" ca="1" si="79"/>
        <v>0.57846358249915408</v>
      </c>
    </row>
    <row r="320" spans="1:18">
      <c r="A320" s="89"/>
      <c r="B320" s="89"/>
      <c r="C320" s="89"/>
      <c r="D320" s="90">
        <f t="shared" si="65"/>
        <v>0</v>
      </c>
      <c r="E320" s="90">
        <f t="shared" si="66"/>
        <v>0</v>
      </c>
      <c r="F320" s="38">
        <f t="shared" si="67"/>
        <v>0</v>
      </c>
      <c r="G320" s="38">
        <f t="shared" si="68"/>
        <v>0</v>
      </c>
      <c r="H320" s="38">
        <f t="shared" si="69"/>
        <v>0</v>
      </c>
      <c r="I320" s="38">
        <f t="shared" si="70"/>
        <v>0</v>
      </c>
      <c r="J320" s="38">
        <f t="shared" si="71"/>
        <v>0</v>
      </c>
      <c r="K320" s="38">
        <f t="shared" si="72"/>
        <v>0</v>
      </c>
      <c r="L320" s="38">
        <f t="shared" si="73"/>
        <v>0</v>
      </c>
      <c r="M320" s="38">
        <f t="shared" ca="1" si="74"/>
        <v>-0.57846358249915408</v>
      </c>
      <c r="N320" s="38">
        <f t="shared" ca="1" si="75"/>
        <v>0</v>
      </c>
      <c r="O320" s="95">
        <f t="shared" ca="1" si="76"/>
        <v>0</v>
      </c>
      <c r="P320" s="38">
        <f t="shared" ca="1" si="77"/>
        <v>0</v>
      </c>
      <c r="Q320" s="38">
        <f t="shared" ca="1" si="78"/>
        <v>0</v>
      </c>
      <c r="R320" s="28">
        <f t="shared" ca="1" si="79"/>
        <v>0.57846358249915408</v>
      </c>
    </row>
    <row r="321" spans="1:18">
      <c r="A321" s="89"/>
      <c r="B321" s="89"/>
      <c r="C321" s="89"/>
      <c r="D321" s="90">
        <f t="shared" si="65"/>
        <v>0</v>
      </c>
      <c r="E321" s="90">
        <f t="shared" si="66"/>
        <v>0</v>
      </c>
      <c r="F321" s="38">
        <f t="shared" si="67"/>
        <v>0</v>
      </c>
      <c r="G321" s="38">
        <f t="shared" si="68"/>
        <v>0</v>
      </c>
      <c r="H321" s="38">
        <f t="shared" si="69"/>
        <v>0</v>
      </c>
      <c r="I321" s="38">
        <f t="shared" si="70"/>
        <v>0</v>
      </c>
      <c r="J321" s="38">
        <f t="shared" si="71"/>
        <v>0</v>
      </c>
      <c r="K321" s="38">
        <f t="shared" si="72"/>
        <v>0</v>
      </c>
      <c r="L321" s="38">
        <f t="shared" si="73"/>
        <v>0</v>
      </c>
      <c r="M321" s="38">
        <f t="shared" ca="1" si="74"/>
        <v>-0.57846358249915408</v>
      </c>
      <c r="N321" s="38">
        <f t="shared" ca="1" si="75"/>
        <v>0</v>
      </c>
      <c r="O321" s="95">
        <f t="shared" ca="1" si="76"/>
        <v>0</v>
      </c>
      <c r="P321" s="38">
        <f t="shared" ca="1" si="77"/>
        <v>0</v>
      </c>
      <c r="Q321" s="38">
        <f t="shared" ca="1" si="78"/>
        <v>0</v>
      </c>
      <c r="R321" s="28">
        <f t="shared" ca="1" si="79"/>
        <v>0.57846358249915408</v>
      </c>
    </row>
    <row r="322" spans="1:18">
      <c r="A322" s="89"/>
      <c r="B322" s="89"/>
      <c r="C322" s="89"/>
      <c r="D322" s="90">
        <f t="shared" si="65"/>
        <v>0</v>
      </c>
      <c r="E322" s="90">
        <f t="shared" si="66"/>
        <v>0</v>
      </c>
      <c r="F322" s="38">
        <f t="shared" si="67"/>
        <v>0</v>
      </c>
      <c r="G322" s="38">
        <f t="shared" si="68"/>
        <v>0</v>
      </c>
      <c r="H322" s="38">
        <f t="shared" si="69"/>
        <v>0</v>
      </c>
      <c r="I322" s="38">
        <f t="shared" si="70"/>
        <v>0</v>
      </c>
      <c r="J322" s="38">
        <f t="shared" si="71"/>
        <v>0</v>
      </c>
      <c r="K322" s="38">
        <f t="shared" si="72"/>
        <v>0</v>
      </c>
      <c r="L322" s="38">
        <f t="shared" si="73"/>
        <v>0</v>
      </c>
      <c r="M322" s="38">
        <f t="shared" ca="1" si="74"/>
        <v>-0.57846358249915408</v>
      </c>
      <c r="N322" s="38">
        <f t="shared" ca="1" si="75"/>
        <v>0</v>
      </c>
      <c r="O322" s="95">
        <f t="shared" ca="1" si="76"/>
        <v>0</v>
      </c>
      <c r="P322" s="38">
        <f t="shared" ca="1" si="77"/>
        <v>0</v>
      </c>
      <c r="Q322" s="38">
        <f t="shared" ca="1" si="78"/>
        <v>0</v>
      </c>
      <c r="R322" s="28">
        <f t="shared" ca="1" si="79"/>
        <v>0.57846358249915408</v>
      </c>
    </row>
    <row r="323" spans="1:18">
      <c r="A323" s="89"/>
      <c r="B323" s="89"/>
      <c r="C323" s="89"/>
      <c r="D323" s="90">
        <f t="shared" si="65"/>
        <v>0</v>
      </c>
      <c r="E323" s="90">
        <f t="shared" si="66"/>
        <v>0</v>
      </c>
      <c r="F323" s="38">
        <f t="shared" si="67"/>
        <v>0</v>
      </c>
      <c r="G323" s="38">
        <f t="shared" si="68"/>
        <v>0</v>
      </c>
      <c r="H323" s="38">
        <f t="shared" si="69"/>
        <v>0</v>
      </c>
      <c r="I323" s="38">
        <f t="shared" si="70"/>
        <v>0</v>
      </c>
      <c r="J323" s="38">
        <f t="shared" si="71"/>
        <v>0</v>
      </c>
      <c r="K323" s="38">
        <f t="shared" si="72"/>
        <v>0</v>
      </c>
      <c r="L323" s="38">
        <f t="shared" si="73"/>
        <v>0</v>
      </c>
      <c r="M323" s="38">
        <f t="shared" ca="1" si="74"/>
        <v>-0.57846358249915408</v>
      </c>
      <c r="N323" s="38">
        <f t="shared" ca="1" si="75"/>
        <v>0</v>
      </c>
      <c r="O323" s="95">
        <f t="shared" ca="1" si="76"/>
        <v>0</v>
      </c>
      <c r="P323" s="38">
        <f t="shared" ca="1" si="77"/>
        <v>0</v>
      </c>
      <c r="Q323" s="38">
        <f t="shared" ca="1" si="78"/>
        <v>0</v>
      </c>
      <c r="R323" s="28">
        <f t="shared" ca="1" si="79"/>
        <v>0.57846358249915408</v>
      </c>
    </row>
    <row r="324" spans="1:18">
      <c r="A324" s="89"/>
      <c r="B324" s="89"/>
      <c r="C324" s="89"/>
      <c r="D324" s="90">
        <f t="shared" si="65"/>
        <v>0</v>
      </c>
      <c r="E324" s="90">
        <f t="shared" si="66"/>
        <v>0</v>
      </c>
      <c r="F324" s="38">
        <f t="shared" si="67"/>
        <v>0</v>
      </c>
      <c r="G324" s="38">
        <f t="shared" si="68"/>
        <v>0</v>
      </c>
      <c r="H324" s="38">
        <f t="shared" si="69"/>
        <v>0</v>
      </c>
      <c r="I324" s="38">
        <f t="shared" si="70"/>
        <v>0</v>
      </c>
      <c r="J324" s="38">
        <f t="shared" si="71"/>
        <v>0</v>
      </c>
      <c r="K324" s="38">
        <f t="shared" si="72"/>
        <v>0</v>
      </c>
      <c r="L324" s="38">
        <f t="shared" si="73"/>
        <v>0</v>
      </c>
      <c r="M324" s="38">
        <f t="shared" ca="1" si="74"/>
        <v>-0.57846358249915408</v>
      </c>
      <c r="N324" s="38">
        <f t="shared" ca="1" si="75"/>
        <v>0</v>
      </c>
      <c r="O324" s="95">
        <f t="shared" ca="1" si="76"/>
        <v>0</v>
      </c>
      <c r="P324" s="38">
        <f t="shared" ca="1" si="77"/>
        <v>0</v>
      </c>
      <c r="Q324" s="38">
        <f t="shared" ca="1" si="78"/>
        <v>0</v>
      </c>
      <c r="R324" s="28">
        <f t="shared" ca="1" si="79"/>
        <v>0.57846358249915408</v>
      </c>
    </row>
    <row r="325" spans="1:18">
      <c r="A325" s="89"/>
      <c r="B325" s="89"/>
      <c r="C325" s="89"/>
      <c r="D325" s="90">
        <f t="shared" si="65"/>
        <v>0</v>
      </c>
      <c r="E325" s="90">
        <f t="shared" si="66"/>
        <v>0</v>
      </c>
      <c r="F325" s="38">
        <f t="shared" si="67"/>
        <v>0</v>
      </c>
      <c r="G325" s="38">
        <f t="shared" si="68"/>
        <v>0</v>
      </c>
      <c r="H325" s="38">
        <f t="shared" si="69"/>
        <v>0</v>
      </c>
      <c r="I325" s="38">
        <f t="shared" si="70"/>
        <v>0</v>
      </c>
      <c r="J325" s="38">
        <f t="shared" si="71"/>
        <v>0</v>
      </c>
      <c r="K325" s="38">
        <f t="shared" si="72"/>
        <v>0</v>
      </c>
      <c r="L325" s="38">
        <f t="shared" si="73"/>
        <v>0</v>
      </c>
      <c r="M325" s="38">
        <f t="shared" ca="1" si="74"/>
        <v>-0.57846358249915408</v>
      </c>
      <c r="N325" s="38">
        <f t="shared" ca="1" si="75"/>
        <v>0</v>
      </c>
      <c r="O325" s="95">
        <f t="shared" ca="1" si="76"/>
        <v>0</v>
      </c>
      <c r="P325" s="38">
        <f t="shared" ca="1" si="77"/>
        <v>0</v>
      </c>
      <c r="Q325" s="38">
        <f t="shared" ca="1" si="78"/>
        <v>0</v>
      </c>
      <c r="R325" s="28">
        <f t="shared" ca="1" si="79"/>
        <v>0.57846358249915408</v>
      </c>
    </row>
    <row r="326" spans="1:18">
      <c r="A326" s="89"/>
      <c r="B326" s="89"/>
      <c r="C326" s="89"/>
      <c r="D326" s="90">
        <f t="shared" si="65"/>
        <v>0</v>
      </c>
      <c r="E326" s="90">
        <f t="shared" si="66"/>
        <v>0</v>
      </c>
      <c r="F326" s="38">
        <f t="shared" si="67"/>
        <v>0</v>
      </c>
      <c r="G326" s="38">
        <f t="shared" si="68"/>
        <v>0</v>
      </c>
      <c r="H326" s="38">
        <f t="shared" si="69"/>
        <v>0</v>
      </c>
      <c r="I326" s="38">
        <f t="shared" si="70"/>
        <v>0</v>
      </c>
      <c r="J326" s="38">
        <f t="shared" si="71"/>
        <v>0</v>
      </c>
      <c r="K326" s="38">
        <f t="shared" si="72"/>
        <v>0</v>
      </c>
      <c r="L326" s="38">
        <f t="shared" si="73"/>
        <v>0</v>
      </c>
      <c r="M326" s="38">
        <f t="shared" ca="1" si="74"/>
        <v>-0.57846358249915408</v>
      </c>
      <c r="N326" s="38">
        <f t="shared" ca="1" si="75"/>
        <v>0</v>
      </c>
      <c r="O326" s="95">
        <f t="shared" ca="1" si="76"/>
        <v>0</v>
      </c>
      <c r="P326" s="38">
        <f t="shared" ca="1" si="77"/>
        <v>0</v>
      </c>
      <c r="Q326" s="38">
        <f t="shared" ca="1" si="78"/>
        <v>0</v>
      </c>
      <c r="R326" s="28">
        <f t="shared" ca="1" si="79"/>
        <v>0.57846358249915408</v>
      </c>
    </row>
    <row r="327" spans="1:18">
      <c r="A327" s="89"/>
      <c r="B327" s="89"/>
      <c r="C327" s="89"/>
      <c r="D327" s="90">
        <f t="shared" si="65"/>
        <v>0</v>
      </c>
      <c r="E327" s="90">
        <f t="shared" si="66"/>
        <v>0</v>
      </c>
      <c r="F327" s="38">
        <f t="shared" si="67"/>
        <v>0</v>
      </c>
      <c r="G327" s="38">
        <f t="shared" si="68"/>
        <v>0</v>
      </c>
      <c r="H327" s="38">
        <f t="shared" si="69"/>
        <v>0</v>
      </c>
      <c r="I327" s="38">
        <f t="shared" si="70"/>
        <v>0</v>
      </c>
      <c r="J327" s="38">
        <f t="shared" si="71"/>
        <v>0</v>
      </c>
      <c r="K327" s="38">
        <f t="shared" si="72"/>
        <v>0</v>
      </c>
      <c r="L327" s="38">
        <f t="shared" si="73"/>
        <v>0</v>
      </c>
      <c r="M327" s="38">
        <f t="shared" ca="1" si="74"/>
        <v>-0.57846358249915408</v>
      </c>
      <c r="N327" s="38">
        <f t="shared" ca="1" si="75"/>
        <v>0</v>
      </c>
      <c r="O327" s="95">
        <f t="shared" ca="1" si="76"/>
        <v>0</v>
      </c>
      <c r="P327" s="38">
        <f t="shared" ca="1" si="77"/>
        <v>0</v>
      </c>
      <c r="Q327" s="38">
        <f t="shared" ca="1" si="78"/>
        <v>0</v>
      </c>
      <c r="R327" s="28">
        <f t="shared" ca="1" si="79"/>
        <v>0.57846358249915408</v>
      </c>
    </row>
    <row r="328" spans="1:18">
      <c r="A328" s="89"/>
      <c r="B328" s="89"/>
      <c r="C328" s="89"/>
      <c r="D328" s="90">
        <f t="shared" si="65"/>
        <v>0</v>
      </c>
      <c r="E328" s="90">
        <f t="shared" si="66"/>
        <v>0</v>
      </c>
      <c r="F328" s="38">
        <f t="shared" si="67"/>
        <v>0</v>
      </c>
      <c r="G328" s="38">
        <f t="shared" si="68"/>
        <v>0</v>
      </c>
      <c r="H328" s="38">
        <f t="shared" si="69"/>
        <v>0</v>
      </c>
      <c r="I328" s="38">
        <f t="shared" si="70"/>
        <v>0</v>
      </c>
      <c r="J328" s="38">
        <f t="shared" si="71"/>
        <v>0</v>
      </c>
      <c r="K328" s="38">
        <f t="shared" si="72"/>
        <v>0</v>
      </c>
      <c r="L328" s="38">
        <f t="shared" si="73"/>
        <v>0</v>
      </c>
      <c r="M328" s="38">
        <f t="shared" ca="1" si="74"/>
        <v>-0.57846358249915408</v>
      </c>
      <c r="N328" s="38">
        <f t="shared" ca="1" si="75"/>
        <v>0</v>
      </c>
      <c r="O328" s="95">
        <f t="shared" ca="1" si="76"/>
        <v>0</v>
      </c>
      <c r="P328" s="38">
        <f t="shared" ca="1" si="77"/>
        <v>0</v>
      </c>
      <c r="Q328" s="38">
        <f t="shared" ca="1" si="78"/>
        <v>0</v>
      </c>
      <c r="R328" s="28">
        <f t="shared" ca="1" si="79"/>
        <v>0.57846358249915408</v>
      </c>
    </row>
    <row r="329" spans="1:18">
      <c r="A329" s="89"/>
      <c r="B329" s="89"/>
      <c r="C329" s="89"/>
      <c r="D329" s="90">
        <f t="shared" si="65"/>
        <v>0</v>
      </c>
      <c r="E329" s="90">
        <f t="shared" si="66"/>
        <v>0</v>
      </c>
      <c r="F329" s="38">
        <f t="shared" si="67"/>
        <v>0</v>
      </c>
      <c r="G329" s="38">
        <f t="shared" si="68"/>
        <v>0</v>
      </c>
      <c r="H329" s="38">
        <f t="shared" si="69"/>
        <v>0</v>
      </c>
      <c r="I329" s="38">
        <f t="shared" si="70"/>
        <v>0</v>
      </c>
      <c r="J329" s="38">
        <f t="shared" si="71"/>
        <v>0</v>
      </c>
      <c r="K329" s="38">
        <f t="shared" si="72"/>
        <v>0</v>
      </c>
      <c r="L329" s="38">
        <f t="shared" si="73"/>
        <v>0</v>
      </c>
      <c r="M329" s="38">
        <f t="shared" ca="1" si="74"/>
        <v>-0.57846358249915408</v>
      </c>
      <c r="N329" s="38">
        <f t="shared" ca="1" si="75"/>
        <v>0</v>
      </c>
      <c r="O329" s="95">
        <f t="shared" ca="1" si="76"/>
        <v>0</v>
      </c>
      <c r="P329" s="38">
        <f t="shared" ca="1" si="77"/>
        <v>0</v>
      </c>
      <c r="Q329" s="38">
        <f t="shared" ca="1" si="78"/>
        <v>0</v>
      </c>
      <c r="R329" s="28">
        <f t="shared" ca="1" si="79"/>
        <v>0.57846358249915408</v>
      </c>
    </row>
    <row r="330" spans="1:18">
      <c r="A330" s="89"/>
      <c r="B330" s="89"/>
      <c r="C330" s="89"/>
      <c r="D330" s="90">
        <f t="shared" si="65"/>
        <v>0</v>
      </c>
      <c r="E330" s="90">
        <f t="shared" si="66"/>
        <v>0</v>
      </c>
      <c r="F330" s="38">
        <f t="shared" si="67"/>
        <v>0</v>
      </c>
      <c r="G330" s="38">
        <f t="shared" si="68"/>
        <v>0</v>
      </c>
      <c r="H330" s="38">
        <f t="shared" si="69"/>
        <v>0</v>
      </c>
      <c r="I330" s="38">
        <f t="shared" si="70"/>
        <v>0</v>
      </c>
      <c r="J330" s="38">
        <f t="shared" si="71"/>
        <v>0</v>
      </c>
      <c r="K330" s="38">
        <f t="shared" si="72"/>
        <v>0</v>
      </c>
      <c r="L330" s="38">
        <f t="shared" si="73"/>
        <v>0</v>
      </c>
      <c r="M330" s="38">
        <f t="shared" ca="1" si="74"/>
        <v>-0.57846358249915408</v>
      </c>
      <c r="N330" s="38">
        <f t="shared" ca="1" si="75"/>
        <v>0</v>
      </c>
      <c r="O330" s="95">
        <f t="shared" ca="1" si="76"/>
        <v>0</v>
      </c>
      <c r="P330" s="38">
        <f t="shared" ca="1" si="77"/>
        <v>0</v>
      </c>
      <c r="Q330" s="38">
        <f t="shared" ca="1" si="78"/>
        <v>0</v>
      </c>
      <c r="R330" s="28">
        <f t="shared" ca="1" si="79"/>
        <v>0.57846358249915408</v>
      </c>
    </row>
    <row r="331" spans="1:18">
      <c r="A331" s="89"/>
      <c r="B331" s="89"/>
      <c r="C331" s="89"/>
      <c r="D331" s="90">
        <f t="shared" si="65"/>
        <v>0</v>
      </c>
      <c r="E331" s="90">
        <f t="shared" si="66"/>
        <v>0</v>
      </c>
      <c r="F331" s="38">
        <f t="shared" si="67"/>
        <v>0</v>
      </c>
      <c r="G331" s="38">
        <f t="shared" si="68"/>
        <v>0</v>
      </c>
      <c r="H331" s="38">
        <f t="shared" si="69"/>
        <v>0</v>
      </c>
      <c r="I331" s="38">
        <f t="shared" si="70"/>
        <v>0</v>
      </c>
      <c r="J331" s="38">
        <f t="shared" si="71"/>
        <v>0</v>
      </c>
      <c r="K331" s="38">
        <f t="shared" si="72"/>
        <v>0</v>
      </c>
      <c r="L331" s="38">
        <f t="shared" si="73"/>
        <v>0</v>
      </c>
      <c r="M331" s="38">
        <f t="shared" ca="1" si="74"/>
        <v>-0.57846358249915408</v>
      </c>
      <c r="N331" s="38">
        <f t="shared" ca="1" si="75"/>
        <v>0</v>
      </c>
      <c r="O331" s="95">
        <f t="shared" ca="1" si="76"/>
        <v>0</v>
      </c>
      <c r="P331" s="38">
        <f t="shared" ca="1" si="77"/>
        <v>0</v>
      </c>
      <c r="Q331" s="38">
        <f t="shared" ca="1" si="78"/>
        <v>0</v>
      </c>
      <c r="R331" s="28">
        <f t="shared" ca="1" si="79"/>
        <v>0.57846358249915408</v>
      </c>
    </row>
    <row r="332" spans="1:18">
      <c r="A332" s="89"/>
      <c r="B332" s="89"/>
      <c r="C332" s="89"/>
      <c r="D332" s="90">
        <f t="shared" si="65"/>
        <v>0</v>
      </c>
      <c r="E332" s="90">
        <f t="shared" si="66"/>
        <v>0</v>
      </c>
      <c r="F332" s="38">
        <f t="shared" si="67"/>
        <v>0</v>
      </c>
      <c r="G332" s="38">
        <f t="shared" si="68"/>
        <v>0</v>
      </c>
      <c r="H332" s="38">
        <f t="shared" si="69"/>
        <v>0</v>
      </c>
      <c r="I332" s="38">
        <f t="shared" si="70"/>
        <v>0</v>
      </c>
      <c r="J332" s="38">
        <f t="shared" si="71"/>
        <v>0</v>
      </c>
      <c r="K332" s="38">
        <f t="shared" si="72"/>
        <v>0</v>
      </c>
      <c r="L332" s="38">
        <f t="shared" si="73"/>
        <v>0</v>
      </c>
      <c r="M332" s="38">
        <f t="shared" ca="1" si="74"/>
        <v>-0.57846358249915408</v>
      </c>
      <c r="N332" s="38">
        <f t="shared" ca="1" si="75"/>
        <v>0</v>
      </c>
      <c r="O332" s="95">
        <f t="shared" ca="1" si="76"/>
        <v>0</v>
      </c>
      <c r="P332" s="38">
        <f t="shared" ca="1" si="77"/>
        <v>0</v>
      </c>
      <c r="Q332" s="38">
        <f t="shared" ca="1" si="78"/>
        <v>0</v>
      </c>
      <c r="R332" s="28">
        <f t="shared" ca="1" si="79"/>
        <v>0.57846358249915408</v>
      </c>
    </row>
    <row r="333" spans="1:18">
      <c r="A333" s="89"/>
      <c r="B333" s="89"/>
      <c r="C333" s="89"/>
      <c r="D333" s="90">
        <f t="shared" si="65"/>
        <v>0</v>
      </c>
      <c r="E333" s="90">
        <f t="shared" si="66"/>
        <v>0</v>
      </c>
      <c r="F333" s="38">
        <f t="shared" si="67"/>
        <v>0</v>
      </c>
      <c r="G333" s="38">
        <f t="shared" si="68"/>
        <v>0</v>
      </c>
      <c r="H333" s="38">
        <f t="shared" si="69"/>
        <v>0</v>
      </c>
      <c r="I333" s="38">
        <f t="shared" si="70"/>
        <v>0</v>
      </c>
      <c r="J333" s="38">
        <f t="shared" si="71"/>
        <v>0</v>
      </c>
      <c r="K333" s="38">
        <f t="shared" si="72"/>
        <v>0</v>
      </c>
      <c r="L333" s="38">
        <f t="shared" si="73"/>
        <v>0</v>
      </c>
      <c r="M333" s="38">
        <f t="shared" ca="1" si="74"/>
        <v>-0.57846358249915408</v>
      </c>
      <c r="N333" s="38">
        <f t="shared" ca="1" si="75"/>
        <v>0</v>
      </c>
      <c r="O333" s="95">
        <f t="shared" ca="1" si="76"/>
        <v>0</v>
      </c>
      <c r="P333" s="38">
        <f t="shared" ca="1" si="77"/>
        <v>0</v>
      </c>
      <c r="Q333" s="38">
        <f t="shared" ca="1" si="78"/>
        <v>0</v>
      </c>
      <c r="R333" s="28">
        <f t="shared" ca="1" si="79"/>
        <v>0.57846358249915408</v>
      </c>
    </row>
    <row r="334" spans="1:18">
      <c r="A334" s="89"/>
      <c r="B334" s="89"/>
      <c r="C334" s="89"/>
      <c r="D334" s="90">
        <f t="shared" si="65"/>
        <v>0</v>
      </c>
      <c r="E334" s="90">
        <f t="shared" si="66"/>
        <v>0</v>
      </c>
      <c r="F334" s="38">
        <f t="shared" si="67"/>
        <v>0</v>
      </c>
      <c r="G334" s="38">
        <f t="shared" si="68"/>
        <v>0</v>
      </c>
      <c r="H334" s="38">
        <f t="shared" si="69"/>
        <v>0</v>
      </c>
      <c r="I334" s="38">
        <f t="shared" si="70"/>
        <v>0</v>
      </c>
      <c r="J334" s="38">
        <f t="shared" si="71"/>
        <v>0</v>
      </c>
      <c r="K334" s="38">
        <f t="shared" si="72"/>
        <v>0</v>
      </c>
      <c r="L334" s="38">
        <f t="shared" si="73"/>
        <v>0</v>
      </c>
      <c r="M334" s="38">
        <f t="shared" ca="1" si="74"/>
        <v>-0.57846358249915408</v>
      </c>
      <c r="N334" s="38">
        <f t="shared" ca="1" si="75"/>
        <v>0</v>
      </c>
      <c r="O334" s="95">
        <f t="shared" ca="1" si="76"/>
        <v>0</v>
      </c>
      <c r="P334" s="38">
        <f t="shared" ca="1" si="77"/>
        <v>0</v>
      </c>
      <c r="Q334" s="38">
        <f t="shared" ca="1" si="78"/>
        <v>0</v>
      </c>
      <c r="R334" s="28">
        <f t="shared" ca="1" si="79"/>
        <v>0.57846358249915408</v>
      </c>
    </row>
    <row r="335" spans="1:18">
      <c r="A335" s="89"/>
      <c r="B335" s="89"/>
      <c r="C335" s="89"/>
      <c r="D335" s="90">
        <f t="shared" si="65"/>
        <v>0</v>
      </c>
      <c r="E335" s="90">
        <f t="shared" si="66"/>
        <v>0</v>
      </c>
      <c r="F335" s="38">
        <f t="shared" si="67"/>
        <v>0</v>
      </c>
      <c r="G335" s="38">
        <f t="shared" si="68"/>
        <v>0</v>
      </c>
      <c r="H335" s="38">
        <f t="shared" si="69"/>
        <v>0</v>
      </c>
      <c r="I335" s="38">
        <f t="shared" si="70"/>
        <v>0</v>
      </c>
      <c r="J335" s="38">
        <f t="shared" si="71"/>
        <v>0</v>
      </c>
      <c r="K335" s="38">
        <f t="shared" si="72"/>
        <v>0</v>
      </c>
      <c r="L335" s="38">
        <f t="shared" si="73"/>
        <v>0</v>
      </c>
      <c r="M335" s="38">
        <f t="shared" ca="1" si="74"/>
        <v>-0.57846358249915408</v>
      </c>
      <c r="N335" s="38">
        <f t="shared" ca="1" si="75"/>
        <v>0</v>
      </c>
      <c r="O335" s="95">
        <f t="shared" ca="1" si="76"/>
        <v>0</v>
      </c>
      <c r="P335" s="38">
        <f t="shared" ca="1" si="77"/>
        <v>0</v>
      </c>
      <c r="Q335" s="38">
        <f t="shared" ca="1" si="78"/>
        <v>0</v>
      </c>
      <c r="R335" s="28">
        <f t="shared" ca="1" si="79"/>
        <v>0.57846358249915408</v>
      </c>
    </row>
    <row r="336" spans="1:18">
      <c r="A336" s="89"/>
      <c r="B336" s="89"/>
      <c r="C336" s="89"/>
      <c r="D336" s="90">
        <f t="shared" si="65"/>
        <v>0</v>
      </c>
      <c r="E336" s="90">
        <f t="shared" si="66"/>
        <v>0</v>
      </c>
      <c r="F336" s="38">
        <f t="shared" si="67"/>
        <v>0</v>
      </c>
      <c r="G336" s="38">
        <f t="shared" si="68"/>
        <v>0</v>
      </c>
      <c r="H336" s="38">
        <f t="shared" si="69"/>
        <v>0</v>
      </c>
      <c r="I336" s="38">
        <f t="shared" si="70"/>
        <v>0</v>
      </c>
      <c r="J336" s="38">
        <f t="shared" si="71"/>
        <v>0</v>
      </c>
      <c r="K336" s="38">
        <f t="shared" si="72"/>
        <v>0</v>
      </c>
      <c r="L336" s="38">
        <f t="shared" si="73"/>
        <v>0</v>
      </c>
      <c r="M336" s="38">
        <f t="shared" ca="1" si="74"/>
        <v>-0.57846358249915408</v>
      </c>
      <c r="N336" s="38">
        <f t="shared" ca="1" si="75"/>
        <v>0</v>
      </c>
      <c r="O336" s="95">
        <f t="shared" ca="1" si="76"/>
        <v>0</v>
      </c>
      <c r="P336" s="38">
        <f t="shared" ca="1" si="77"/>
        <v>0</v>
      </c>
      <c r="Q336" s="38">
        <f t="shared" ca="1" si="78"/>
        <v>0</v>
      </c>
      <c r="R336" s="28">
        <f t="shared" ca="1" si="79"/>
        <v>0.57846358249915408</v>
      </c>
    </row>
    <row r="337" spans="1:18">
      <c r="A337" s="89"/>
      <c r="B337" s="89"/>
      <c r="C337" s="89"/>
      <c r="D337" s="90">
        <f t="shared" si="65"/>
        <v>0</v>
      </c>
      <c r="E337" s="90">
        <f t="shared" si="66"/>
        <v>0</v>
      </c>
      <c r="F337" s="38">
        <f t="shared" si="67"/>
        <v>0</v>
      </c>
      <c r="G337" s="38">
        <f t="shared" si="68"/>
        <v>0</v>
      </c>
      <c r="H337" s="38">
        <f t="shared" si="69"/>
        <v>0</v>
      </c>
      <c r="I337" s="38">
        <f t="shared" si="70"/>
        <v>0</v>
      </c>
      <c r="J337" s="38">
        <f t="shared" si="71"/>
        <v>0</v>
      </c>
      <c r="K337" s="38">
        <f t="shared" si="72"/>
        <v>0</v>
      </c>
      <c r="L337" s="38">
        <f t="shared" si="73"/>
        <v>0</v>
      </c>
      <c r="M337" s="38">
        <f t="shared" ca="1" si="74"/>
        <v>-0.57846358249915408</v>
      </c>
      <c r="N337" s="38">
        <f t="shared" ca="1" si="75"/>
        <v>0</v>
      </c>
      <c r="O337" s="95">
        <f t="shared" ca="1" si="76"/>
        <v>0</v>
      </c>
      <c r="P337" s="38">
        <f t="shared" ca="1" si="77"/>
        <v>0</v>
      </c>
      <c r="Q337" s="38">
        <f t="shared" ca="1" si="78"/>
        <v>0</v>
      </c>
      <c r="R337" s="28">
        <f t="shared" ca="1" si="79"/>
        <v>0.57846358249915408</v>
      </c>
    </row>
    <row r="338" spans="1:18">
      <c r="A338" s="89"/>
      <c r="B338" s="89"/>
      <c r="C338" s="89"/>
      <c r="D338" s="90">
        <f t="shared" si="65"/>
        <v>0</v>
      </c>
      <c r="E338" s="90">
        <f t="shared" si="66"/>
        <v>0</v>
      </c>
      <c r="F338" s="38">
        <f t="shared" si="67"/>
        <v>0</v>
      </c>
      <c r="G338" s="38">
        <f t="shared" si="68"/>
        <v>0</v>
      </c>
      <c r="H338" s="38">
        <f t="shared" si="69"/>
        <v>0</v>
      </c>
      <c r="I338" s="38">
        <f t="shared" si="70"/>
        <v>0</v>
      </c>
      <c r="J338" s="38">
        <f t="shared" si="71"/>
        <v>0</v>
      </c>
      <c r="K338" s="38">
        <f t="shared" si="72"/>
        <v>0</v>
      </c>
      <c r="L338" s="38">
        <f t="shared" si="73"/>
        <v>0</v>
      </c>
      <c r="M338" s="38">
        <f t="shared" ca="1" si="74"/>
        <v>-0.57846358249915408</v>
      </c>
      <c r="N338" s="38">
        <f t="shared" ca="1" si="75"/>
        <v>0</v>
      </c>
      <c r="O338" s="95">
        <f t="shared" ca="1" si="76"/>
        <v>0</v>
      </c>
      <c r="P338" s="38">
        <f t="shared" ca="1" si="77"/>
        <v>0</v>
      </c>
      <c r="Q338" s="38">
        <f t="shared" ca="1" si="78"/>
        <v>0</v>
      </c>
      <c r="R338" s="28">
        <f t="shared" ca="1" si="79"/>
        <v>0.57846358249915408</v>
      </c>
    </row>
    <row r="339" spans="1:18">
      <c r="A339" s="89"/>
      <c r="B339" s="89"/>
      <c r="C339" s="89"/>
      <c r="D339" s="90">
        <f t="shared" si="65"/>
        <v>0</v>
      </c>
      <c r="E339" s="90">
        <f t="shared" si="66"/>
        <v>0</v>
      </c>
      <c r="F339" s="38">
        <f t="shared" si="67"/>
        <v>0</v>
      </c>
      <c r="G339" s="38">
        <f t="shared" si="68"/>
        <v>0</v>
      </c>
      <c r="H339" s="38">
        <f t="shared" si="69"/>
        <v>0</v>
      </c>
      <c r="I339" s="38">
        <f t="shared" si="70"/>
        <v>0</v>
      </c>
      <c r="J339" s="38">
        <f t="shared" si="71"/>
        <v>0</v>
      </c>
      <c r="K339" s="38">
        <f t="shared" si="72"/>
        <v>0</v>
      </c>
      <c r="L339" s="38">
        <f t="shared" si="73"/>
        <v>0</v>
      </c>
      <c r="M339" s="38">
        <f t="shared" ca="1" si="74"/>
        <v>-0.57846358249915408</v>
      </c>
      <c r="N339" s="38">
        <f t="shared" ca="1" si="75"/>
        <v>0</v>
      </c>
      <c r="O339" s="95">
        <f t="shared" ca="1" si="76"/>
        <v>0</v>
      </c>
      <c r="P339" s="38">
        <f t="shared" ca="1" si="77"/>
        <v>0</v>
      </c>
      <c r="Q339" s="38">
        <f t="shared" ca="1" si="78"/>
        <v>0</v>
      </c>
      <c r="R339" s="28">
        <f t="shared" ca="1" si="79"/>
        <v>0.57846358249915408</v>
      </c>
    </row>
    <row r="340" spans="1:18">
      <c r="A340" s="89"/>
      <c r="B340" s="89"/>
      <c r="C340" s="89"/>
      <c r="D340" s="90">
        <f t="shared" si="65"/>
        <v>0</v>
      </c>
      <c r="E340" s="90">
        <f t="shared" si="66"/>
        <v>0</v>
      </c>
      <c r="F340" s="38">
        <f t="shared" si="67"/>
        <v>0</v>
      </c>
      <c r="G340" s="38">
        <f t="shared" si="68"/>
        <v>0</v>
      </c>
      <c r="H340" s="38">
        <f t="shared" si="69"/>
        <v>0</v>
      </c>
      <c r="I340" s="38">
        <f t="shared" si="70"/>
        <v>0</v>
      </c>
      <c r="J340" s="38">
        <f t="shared" si="71"/>
        <v>0</v>
      </c>
      <c r="K340" s="38">
        <f t="shared" si="72"/>
        <v>0</v>
      </c>
      <c r="L340" s="38">
        <f t="shared" si="73"/>
        <v>0</v>
      </c>
      <c r="M340" s="38">
        <f t="shared" ca="1" si="74"/>
        <v>-0.57846358249915408</v>
      </c>
      <c r="N340" s="38">
        <f t="shared" ca="1" si="75"/>
        <v>0</v>
      </c>
      <c r="O340" s="95">
        <f t="shared" ca="1" si="76"/>
        <v>0</v>
      </c>
      <c r="P340" s="38">
        <f t="shared" ca="1" si="77"/>
        <v>0</v>
      </c>
      <c r="Q340" s="38">
        <f t="shared" ca="1" si="78"/>
        <v>0</v>
      </c>
      <c r="R340" s="28">
        <f t="shared" ca="1" si="79"/>
        <v>0.57846358249915408</v>
      </c>
    </row>
    <row r="341" spans="1:18">
      <c r="A341" s="89"/>
      <c r="B341" s="89"/>
      <c r="C341" s="89"/>
      <c r="D341" s="90">
        <f t="shared" si="65"/>
        <v>0</v>
      </c>
      <c r="E341" s="90">
        <f t="shared" si="66"/>
        <v>0</v>
      </c>
      <c r="F341" s="38">
        <f t="shared" si="67"/>
        <v>0</v>
      </c>
      <c r="G341" s="38">
        <f t="shared" si="68"/>
        <v>0</v>
      </c>
      <c r="H341" s="38">
        <f t="shared" si="69"/>
        <v>0</v>
      </c>
      <c r="I341" s="38">
        <f t="shared" si="70"/>
        <v>0</v>
      </c>
      <c r="J341" s="38">
        <f t="shared" si="71"/>
        <v>0</v>
      </c>
      <c r="K341" s="38">
        <f t="shared" si="72"/>
        <v>0</v>
      </c>
      <c r="L341" s="38">
        <f t="shared" si="73"/>
        <v>0</v>
      </c>
      <c r="M341" s="38">
        <f t="shared" ca="1" si="74"/>
        <v>-0.57846358249915408</v>
      </c>
      <c r="N341" s="38">
        <f ca="1">C341*(M341-E341)^2</f>
        <v>0</v>
      </c>
      <c r="O341" s="95">
        <f t="shared" ca="1" si="76"/>
        <v>0</v>
      </c>
      <c r="P341" s="38">
        <f ca="1">(-C341*O$2+O$4*F341-O$5*H341)^2</f>
        <v>0</v>
      </c>
      <c r="Q341" s="38">
        <f t="shared" ca="1" si="78"/>
        <v>0</v>
      </c>
      <c r="R341" s="28">
        <f t="shared" ca="1" si="79"/>
        <v>0.57846358249915408</v>
      </c>
    </row>
    <row r="342" spans="1:18">
      <c r="A342" s="89"/>
      <c r="B342" s="89"/>
      <c r="C342" s="89"/>
      <c r="D342" s="90">
        <f t="shared" si="65"/>
        <v>0</v>
      </c>
      <c r="E342" s="90">
        <f t="shared" si="66"/>
        <v>0</v>
      </c>
      <c r="F342" s="38">
        <f t="shared" si="67"/>
        <v>0</v>
      </c>
      <c r="G342" s="38">
        <f t="shared" si="68"/>
        <v>0</v>
      </c>
      <c r="H342" s="38">
        <f t="shared" si="69"/>
        <v>0</v>
      </c>
      <c r="I342" s="38">
        <f t="shared" si="70"/>
        <v>0</v>
      </c>
      <c r="J342" s="38">
        <f t="shared" si="71"/>
        <v>0</v>
      </c>
      <c r="K342" s="38">
        <f t="shared" si="72"/>
        <v>0</v>
      </c>
      <c r="L342" s="38">
        <f t="shared" si="73"/>
        <v>0</v>
      </c>
      <c r="M342" s="38">
        <f t="shared" ca="1" si="74"/>
        <v>-0.57846358249915408</v>
      </c>
      <c r="N342" s="38">
        <f ca="1">C342*(M342-E342)^2</f>
        <v>0</v>
      </c>
      <c r="O342" s="95">
        <f t="shared" ca="1" si="76"/>
        <v>0</v>
      </c>
      <c r="P342" s="38">
        <f ca="1">(-C342*O$2+O$4*F342-O$5*H342)^2</f>
        <v>0</v>
      </c>
      <c r="Q342" s="38">
        <f t="shared" ca="1" si="78"/>
        <v>0</v>
      </c>
      <c r="R342" s="28">
        <f t="shared" ca="1" si="79"/>
        <v>0.57846358249915408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587"/>
  <sheetViews>
    <sheetView workbookViewId="0"/>
  </sheetViews>
  <sheetFormatPr defaultColWidth="10.28515625" defaultRowHeight="12.75"/>
  <cols>
    <col min="1" max="1" width="14.42578125" customWidth="1"/>
    <col min="2" max="2" width="5.140625" style="30" customWidth="1"/>
    <col min="3" max="3" width="11.85546875" customWidth="1"/>
    <col min="4" max="4" width="9.42578125" customWidth="1"/>
    <col min="5" max="5" width="9.7109375" customWidth="1"/>
    <col min="6" max="6" width="16.140625" customWidth="1"/>
    <col min="7" max="7" width="11.28515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>
      <c r="A1" s="1" t="s">
        <v>44</v>
      </c>
      <c r="V1" s="3" t="s">
        <v>9</v>
      </c>
      <c r="W1" s="5" t="s">
        <v>20</v>
      </c>
    </row>
    <row r="2" spans="1:23">
      <c r="A2" s="26" t="s">
        <v>22</v>
      </c>
      <c r="B2" s="116" t="s">
        <v>39</v>
      </c>
      <c r="V2">
        <v>0</v>
      </c>
      <c r="W2">
        <f t="shared" ref="W2:W20" si="0">+D$11+D$12*V2+D$13*V2^2</f>
        <v>0.74103075598718549</v>
      </c>
    </row>
    <row r="3" spans="1:23" ht="13.5" thickBot="1">
      <c r="A3" s="123" t="s">
        <v>175</v>
      </c>
      <c r="V3">
        <v>3000</v>
      </c>
      <c r="W3">
        <f t="shared" si="0"/>
        <v>0.6338625127488835</v>
      </c>
    </row>
    <row r="4" spans="1:23" ht="13.5" thickBot="1">
      <c r="A4" s="4" t="s">
        <v>0</v>
      </c>
      <c r="C4" s="24">
        <v>27216.41</v>
      </c>
      <c r="D4" s="25">
        <v>0.56119200000000002</v>
      </c>
      <c r="F4" s="39" t="str">
        <f>"F"&amp;E5</f>
        <v>F78</v>
      </c>
      <c r="G4" s="40" t="str">
        <f>"G"&amp;E5</f>
        <v>G78</v>
      </c>
      <c r="V4">
        <v>6000</v>
      </c>
      <c r="W4">
        <f t="shared" si="0"/>
        <v>0.53463659757745519</v>
      </c>
    </row>
    <row r="5" spans="1:23">
      <c r="A5" s="27" t="s">
        <v>46</v>
      </c>
      <c r="B5" s="117"/>
      <c r="C5" s="29">
        <v>8</v>
      </c>
      <c r="D5" s="28" t="s">
        <v>47</v>
      </c>
      <c r="E5" s="41">
        <v>78</v>
      </c>
      <c r="V5">
        <v>9000</v>
      </c>
      <c r="W5">
        <f t="shared" si="0"/>
        <v>0.44335301047290065</v>
      </c>
    </row>
    <row r="6" spans="1:23">
      <c r="A6" s="4" t="s">
        <v>1</v>
      </c>
      <c r="V6">
        <v>12000</v>
      </c>
      <c r="W6">
        <f t="shared" si="0"/>
        <v>0.3600117514352198</v>
      </c>
    </row>
    <row r="7" spans="1:23">
      <c r="A7" t="s">
        <v>2</v>
      </c>
      <c r="C7">
        <f>+C4</f>
        <v>27216.41</v>
      </c>
      <c r="V7">
        <v>15000</v>
      </c>
      <c r="W7">
        <f t="shared" si="0"/>
        <v>0.28461282046441272</v>
      </c>
    </row>
    <row r="8" spans="1:23">
      <c r="A8" t="s">
        <v>3</v>
      </c>
      <c r="C8">
        <v>0.57902699999999996</v>
      </c>
      <c r="V8">
        <v>18000</v>
      </c>
      <c r="W8">
        <f t="shared" si="0"/>
        <v>0.21715621756047934</v>
      </c>
    </row>
    <row r="9" spans="1:23">
      <c r="A9" s="97" t="s">
        <v>152</v>
      </c>
      <c r="B9" s="84">
        <v>63</v>
      </c>
      <c r="C9" s="97" t="str">
        <f>"F"&amp;B9</f>
        <v>F63</v>
      </c>
      <c r="D9" s="97" t="str">
        <f>"G"&amp;B9</f>
        <v>G63</v>
      </c>
      <c r="E9" s="28"/>
      <c r="V9">
        <v>21000</v>
      </c>
      <c r="W9">
        <f t="shared" si="0"/>
        <v>0.15764194272341972</v>
      </c>
    </row>
    <row r="10" spans="1:23" ht="13.5" thickBot="1">
      <c r="A10" s="28"/>
      <c r="B10" s="117"/>
      <c r="C10" s="3" t="s">
        <v>18</v>
      </c>
      <c r="D10" s="3" t="s">
        <v>19</v>
      </c>
      <c r="E10" s="28"/>
      <c r="V10">
        <v>24000</v>
      </c>
      <c r="W10">
        <f t="shared" si="0"/>
        <v>0.1060699959532338</v>
      </c>
    </row>
    <row r="11" spans="1:23">
      <c r="A11" s="28" t="s">
        <v>14</v>
      </c>
      <c r="B11" s="117"/>
      <c r="C11" s="98">
        <f ca="1">INTERCEPT(INDIRECT(D9):G1011,INDIRECT(C9):$F1011)</f>
        <v>-7.4948018271794287E-2</v>
      </c>
      <c r="D11" s="30">
        <f>+E11*F11</f>
        <v>0.74103075598718549</v>
      </c>
      <c r="E11" s="48">
        <v>0.74103075598718549</v>
      </c>
      <c r="F11">
        <v>1</v>
      </c>
      <c r="V11">
        <v>27000</v>
      </c>
      <c r="W11">
        <f t="shared" si="0"/>
        <v>6.244037724992163E-2</v>
      </c>
    </row>
    <row r="12" spans="1:23">
      <c r="A12" s="28" t="s">
        <v>15</v>
      </c>
      <c r="B12" s="117"/>
      <c r="C12" s="98">
        <f ca="1">SLOPE(INDIRECT(D9):G1011,INDIRECT(C9):$F1011)</f>
        <v>1.0691210961504724E-6</v>
      </c>
      <c r="D12" s="30">
        <f>+E12*F12</f>
        <v>-3.7046469090579623E-5</v>
      </c>
      <c r="E12" s="49">
        <v>-37.046469090579627</v>
      </c>
      <c r="F12">
        <v>9.9999999999999995E-7</v>
      </c>
      <c r="V12">
        <v>30000</v>
      </c>
      <c r="W12">
        <f t="shared" si="0"/>
        <v>2.675308661348319E-2</v>
      </c>
    </row>
    <row r="13" spans="1:23" ht="13.5" thickBot="1">
      <c r="A13" s="28" t="s">
        <v>17</v>
      </c>
      <c r="B13" s="117"/>
      <c r="C13" s="30" t="s">
        <v>26</v>
      </c>
      <c r="D13" s="30">
        <f>+E13*F13</f>
        <v>4.4124044815965162E-10</v>
      </c>
      <c r="E13" s="50">
        <v>4.412404481596516</v>
      </c>
      <c r="F13" s="47">
        <v>1E-10</v>
      </c>
      <c r="V13">
        <v>33000</v>
      </c>
      <c r="W13">
        <f t="shared" si="0"/>
        <v>-9.9187595608157819E-4</v>
      </c>
    </row>
    <row r="14" spans="1:23">
      <c r="A14" s="28"/>
      <c r="B14" s="117"/>
      <c r="C14" s="28" t="s">
        <v>162</v>
      </c>
      <c r="D14" s="28">
        <f>2*D13*365.24/C8</f>
        <v>5.5665335566676919E-7</v>
      </c>
      <c r="E14" s="28">
        <f>SUM(T21:T110)</f>
        <v>3.5124123513200975E-3</v>
      </c>
      <c r="F14" s="33"/>
      <c r="G14" s="29"/>
      <c r="V14">
        <v>36000</v>
      </c>
      <c r="W14">
        <f t="shared" si="0"/>
        <v>-2.0794510458772564E-2</v>
      </c>
    </row>
    <row r="15" spans="1:23">
      <c r="A15" s="31" t="s">
        <v>16</v>
      </c>
      <c r="B15" s="117"/>
      <c r="C15" s="32">
        <f ca="1">(C7+C11)+(C8+C12)*INT(MAX(F21:F3538))</f>
        <v>55354.204070921391</v>
      </c>
      <c r="D15" s="40">
        <f>+C7+INT(MAX(F21:F1594))*C8+D11+D12*INT(MAX(F21:F4029))+D13*INT(MAX(F21:F4056)^2)</f>
        <v>55354.209800447636</v>
      </c>
      <c r="E15" s="33" t="s">
        <v>55</v>
      </c>
      <c r="F15" s="29">
        <v>1</v>
      </c>
      <c r="G15" s="34"/>
      <c r="V15">
        <v>39000</v>
      </c>
      <c r="W15">
        <f t="shared" si="0"/>
        <v>-3.2654816894589822E-2</v>
      </c>
    </row>
    <row r="16" spans="1:23">
      <c r="A16" s="35" t="s">
        <v>4</v>
      </c>
      <c r="B16" s="117"/>
      <c r="C16" s="36">
        <f ca="1">+C8+C12</f>
        <v>0.57902806912109606</v>
      </c>
      <c r="D16" s="53">
        <f>+C8+D12+2*D13*MAX(F21:F126)</f>
        <v>0.57903283769006608</v>
      </c>
      <c r="E16" s="33" t="s">
        <v>48</v>
      </c>
      <c r="F16" s="34">
        <f ca="1">NOW()+15018.5+$C$5/24</f>
        <v>59958.570719560186</v>
      </c>
      <c r="G16" s="34"/>
      <c r="V16">
        <v>42000</v>
      </c>
      <c r="W16">
        <f t="shared" si="0"/>
        <v>-3.6572795263533298E-2</v>
      </c>
    </row>
    <row r="17" spans="1:23" ht="13.5" thickBot="1">
      <c r="A17" s="33" t="s">
        <v>42</v>
      </c>
      <c r="B17" s="117"/>
      <c r="C17" s="28">
        <f>COUNT(C21:C2196)</f>
        <v>90</v>
      </c>
      <c r="D17" s="33"/>
      <c r="E17" s="33" t="s">
        <v>56</v>
      </c>
      <c r="F17" s="34">
        <f ca="1">ROUND(2*(F16-$C$7)/$C$8,0)/2+F15</f>
        <v>56548</v>
      </c>
      <c r="G17" s="40"/>
      <c r="V17">
        <v>45000</v>
      </c>
      <c r="W17">
        <f t="shared" si="0"/>
        <v>-3.2548445565603101E-2</v>
      </c>
    </row>
    <row r="18" spans="1:23" ht="14.25" thickTop="1" thickBot="1">
      <c r="A18" s="35" t="s">
        <v>58</v>
      </c>
      <c r="B18" s="117"/>
      <c r="C18" s="100">
        <f ca="1">+C15</f>
        <v>55354.204070921391</v>
      </c>
      <c r="D18" s="101">
        <f ca="1">+C16</f>
        <v>0.57902806912109606</v>
      </c>
      <c r="E18" s="33" t="s">
        <v>49</v>
      </c>
      <c r="F18" s="40">
        <f ca="1">ROUND(2*(F16-$C$15)/$C$16,0)/2+F15</f>
        <v>7953</v>
      </c>
      <c r="G18" s="37"/>
      <c r="V18">
        <v>48000</v>
      </c>
      <c r="W18">
        <f t="shared" si="0"/>
        <v>-2.0581767800799122E-2</v>
      </c>
    </row>
    <row r="19" spans="1:23" ht="14.25" thickTop="1" thickBot="1">
      <c r="A19" s="35" t="s">
        <v>59</v>
      </c>
      <c r="C19" s="54">
        <f>+D15</f>
        <v>55354.209800447636</v>
      </c>
      <c r="D19" s="55">
        <f>+D16</f>
        <v>0.57903283769006608</v>
      </c>
      <c r="E19" s="33" t="s">
        <v>50</v>
      </c>
      <c r="F19" s="37">
        <f ca="1">+$C$15+$C$16*F18-15018.5-$C$5/24</f>
        <v>44940.380971308135</v>
      </c>
      <c r="V19">
        <v>51000</v>
      </c>
      <c r="W19">
        <f t="shared" si="0"/>
        <v>-6.7276196912113839E-4</v>
      </c>
    </row>
    <row r="20" spans="1:23" ht="15" thickBot="1">
      <c r="A20" s="3" t="s">
        <v>5</v>
      </c>
      <c r="B20" s="3" t="s">
        <v>6</v>
      </c>
      <c r="C20" s="3" t="s">
        <v>7</v>
      </c>
      <c r="D20" s="3" t="s">
        <v>12</v>
      </c>
      <c r="E20" s="3" t="s">
        <v>8</v>
      </c>
      <c r="F20" s="3" t="s">
        <v>9</v>
      </c>
      <c r="G20" s="3" t="s">
        <v>10</v>
      </c>
      <c r="H20" s="6" t="s">
        <v>11</v>
      </c>
      <c r="I20" s="6" t="s">
        <v>37</v>
      </c>
      <c r="J20" s="6" t="s">
        <v>38</v>
      </c>
      <c r="K20" s="6" t="s">
        <v>40</v>
      </c>
      <c r="L20" s="6" t="s">
        <v>23</v>
      </c>
      <c r="M20" s="6" t="s">
        <v>24</v>
      </c>
      <c r="N20" s="6" t="s">
        <v>27</v>
      </c>
      <c r="O20" s="6" t="s">
        <v>21</v>
      </c>
      <c r="P20" s="5" t="s">
        <v>20</v>
      </c>
      <c r="Q20" s="3" t="s">
        <v>13</v>
      </c>
      <c r="R20" s="52" t="s">
        <v>57</v>
      </c>
      <c r="S20" s="52" t="s">
        <v>60</v>
      </c>
      <c r="T20" s="52" t="s">
        <v>133</v>
      </c>
      <c r="U20" s="52" t="s">
        <v>163</v>
      </c>
      <c r="V20">
        <v>54000</v>
      </c>
      <c r="W20">
        <f t="shared" si="0"/>
        <v>2.7178571929429962E-2</v>
      </c>
    </row>
    <row r="21" spans="1:23">
      <c r="A21" s="8" t="s">
        <v>28</v>
      </c>
      <c r="B21" s="9" t="s">
        <v>25</v>
      </c>
      <c r="C21" s="8">
        <v>27216.560000000001</v>
      </c>
      <c r="D21" s="8" t="s">
        <v>29</v>
      </c>
      <c r="E21">
        <f>+(C21-C$7)/C$8</f>
        <v>0.25905527721756533</v>
      </c>
      <c r="F21" s="46">
        <f>ROUND(2*E21,0)/2-1.5</f>
        <v>-1</v>
      </c>
      <c r="G21">
        <f>+C21-(C$7+F21*C$8)</f>
        <v>0.72902700000122422</v>
      </c>
      <c r="I21">
        <f>+G21</f>
        <v>0.72902700000122422</v>
      </c>
      <c r="P21">
        <f>+D$11+D$12*F21+D$13*F21^2</f>
        <v>0.7410678028975165</v>
      </c>
      <c r="Q21" s="2">
        <f>+C21-15018.5</f>
        <v>12198.060000000001</v>
      </c>
      <c r="R21">
        <f>+(P21-G21)^2</f>
        <v>1.4498093438736055E-4</v>
      </c>
      <c r="S21">
        <v>0.05</v>
      </c>
      <c r="T21">
        <f>S21*R21</f>
        <v>7.2490467193680275E-6</v>
      </c>
      <c r="U21">
        <f>+G21-P21</f>
        <v>-1.204080289629228E-2</v>
      </c>
    </row>
    <row r="22" spans="1:23">
      <c r="A22" s="8" t="s">
        <v>28</v>
      </c>
      <c r="B22" s="9" t="s">
        <v>30</v>
      </c>
      <c r="C22" s="8">
        <v>28245.796999999999</v>
      </c>
      <c r="D22" s="8" t="s">
        <v>29</v>
      </c>
      <c r="E22">
        <f t="shared" ref="E22:E51" si="1">+(C22-C$7)/C$8</f>
        <v>1777.7875643104705</v>
      </c>
      <c r="F22" s="46">
        <f>ROUND(2*E22,0)/2-1.5</f>
        <v>1776.5</v>
      </c>
      <c r="G22">
        <f t="shared" ref="G22:G51" si="2">+C22-(C$7+F22*C$8)</f>
        <v>0.74553449999802979</v>
      </c>
      <c r="I22">
        <f t="shared" ref="I22:I59" si="3">+G22</f>
        <v>0.74553449999802979</v>
      </c>
      <c r="P22">
        <f t="shared" ref="P22:P51" si="4">+D$11+D$12*F22+D$13*F22^2</f>
        <v>0.67661023743293125</v>
      </c>
      <c r="Q22" s="2">
        <f t="shared" ref="Q22:Q51" si="5">+C22-15018.5</f>
        <v>13227.296999999999</v>
      </c>
      <c r="R22">
        <f t="shared" ref="R22:R51" si="6">+(P22-G22)^2</f>
        <v>4.7505539701426435E-3</v>
      </c>
      <c r="S22">
        <v>0.05</v>
      </c>
      <c r="T22">
        <f t="shared" ref="T22:T51" si="7">S22*R22</f>
        <v>2.375276985071322E-4</v>
      </c>
      <c r="U22">
        <f t="shared" ref="U22:U51" si="8">+G22-P22</f>
        <v>6.8924262565098537E-2</v>
      </c>
    </row>
    <row r="23" spans="1:23">
      <c r="A23" s="8" t="s">
        <v>28</v>
      </c>
      <c r="B23" s="9" t="s">
        <v>25</v>
      </c>
      <c r="C23" s="8">
        <v>28656.558000000001</v>
      </c>
      <c r="D23" s="8" t="s">
        <v>29</v>
      </c>
      <c r="E23">
        <f t="shared" si="1"/>
        <v>2487.1862624713549</v>
      </c>
      <c r="F23" s="45">
        <f>ROUND(2*E23,0)/2-1</f>
        <v>2486</v>
      </c>
      <c r="G23">
        <f t="shared" si="2"/>
        <v>0.68687800000043353</v>
      </c>
      <c r="I23">
        <f t="shared" si="3"/>
        <v>0.68687800000043353</v>
      </c>
      <c r="P23">
        <f t="shared" si="4"/>
        <v>0.65166018628075895</v>
      </c>
      <c r="Q23" s="2">
        <f t="shared" si="5"/>
        <v>13638.058000000001</v>
      </c>
      <c r="R23">
        <f t="shared" si="6"/>
        <v>1.2402944031936994E-3</v>
      </c>
      <c r="S23">
        <v>0.05</v>
      </c>
      <c r="T23">
        <f t="shared" si="7"/>
        <v>6.2014720159684971E-5</v>
      </c>
      <c r="U23">
        <f t="shared" si="8"/>
        <v>3.5217813719674584E-2</v>
      </c>
    </row>
    <row r="24" spans="1:23">
      <c r="A24" s="8" t="s">
        <v>28</v>
      </c>
      <c r="B24" s="9" t="s">
        <v>30</v>
      </c>
      <c r="C24" s="8">
        <v>30195.200000000001</v>
      </c>
      <c r="D24" s="8" t="s">
        <v>29</v>
      </c>
      <c r="E24">
        <f t="shared" si="1"/>
        <v>5144.4751281028366</v>
      </c>
      <c r="F24" s="45">
        <f>ROUND(2*E24,0)/2-1</f>
        <v>5143.5</v>
      </c>
      <c r="G24">
        <f t="shared" si="2"/>
        <v>0.56462549999923795</v>
      </c>
      <c r="I24">
        <f t="shared" si="3"/>
        <v>0.56462549999923795</v>
      </c>
      <c r="P24">
        <f t="shared" si="4"/>
        <v>0.56215551960050825</v>
      </c>
      <c r="Q24" s="2">
        <f t="shared" si="5"/>
        <v>15176.7</v>
      </c>
      <c r="R24">
        <f t="shared" si="6"/>
        <v>6.1008031701089212E-6</v>
      </c>
      <c r="S24">
        <v>0.05</v>
      </c>
      <c r="T24">
        <f t="shared" si="7"/>
        <v>3.0504015850544608E-7</v>
      </c>
      <c r="U24">
        <f t="shared" si="8"/>
        <v>2.4699803987296987E-3</v>
      </c>
    </row>
    <row r="25" spans="1:23">
      <c r="A25" s="8" t="s">
        <v>28</v>
      </c>
      <c r="B25" s="9" t="s">
        <v>25</v>
      </c>
      <c r="C25" s="8">
        <v>30842.253000000001</v>
      </c>
      <c r="D25" s="8" t="s">
        <v>29</v>
      </c>
      <c r="E25">
        <f t="shared" si="1"/>
        <v>6261.958423355044</v>
      </c>
      <c r="F25" s="45">
        <f>ROUND(2*E25,0)/2-1</f>
        <v>6261</v>
      </c>
      <c r="G25">
        <f t="shared" si="2"/>
        <v>0.55495300000256975</v>
      </c>
      <c r="I25">
        <f t="shared" si="3"/>
        <v>0.55495300000256975</v>
      </c>
      <c r="P25">
        <f t="shared" si="4"/>
        <v>0.52637949196901912</v>
      </c>
      <c r="Q25" s="2">
        <f t="shared" si="5"/>
        <v>15823.753000000001</v>
      </c>
      <c r="R25">
        <f t="shared" si="6"/>
        <v>8.1644536134338247E-4</v>
      </c>
      <c r="S25">
        <v>0.05</v>
      </c>
      <c r="T25">
        <f t="shared" si="7"/>
        <v>4.0822268067169126E-5</v>
      </c>
      <c r="U25">
        <f t="shared" si="8"/>
        <v>2.8573508033550632E-2</v>
      </c>
    </row>
    <row r="26" spans="1:23">
      <c r="A26" s="8" t="s">
        <v>28</v>
      </c>
      <c r="B26" s="9" t="s">
        <v>25</v>
      </c>
      <c r="C26" s="8">
        <v>30871.203000000001</v>
      </c>
      <c r="D26" s="8" t="s">
        <v>29</v>
      </c>
      <c r="E26">
        <f t="shared" si="1"/>
        <v>6311.9560918575498</v>
      </c>
      <c r="F26" s="45">
        <f>ROUND(2*E26,0)/2-1</f>
        <v>6311</v>
      </c>
      <c r="G26">
        <f t="shared" si="2"/>
        <v>0.55360300000029383</v>
      </c>
      <c r="I26">
        <f t="shared" si="3"/>
        <v>0.55360300000029383</v>
      </c>
      <c r="P26">
        <f t="shared" si="4"/>
        <v>0.52480453226020318</v>
      </c>
      <c r="Q26" s="2">
        <f t="shared" si="5"/>
        <v>15852.703000000001</v>
      </c>
      <c r="R26">
        <f t="shared" si="6"/>
        <v>8.293517441770418E-4</v>
      </c>
      <c r="S26">
        <v>0.05</v>
      </c>
      <c r="T26">
        <f t="shared" si="7"/>
        <v>4.1467587208852094E-5</v>
      </c>
      <c r="U26">
        <f t="shared" si="8"/>
        <v>2.879846774009065E-2</v>
      </c>
    </row>
    <row r="27" spans="1:23">
      <c r="A27" s="8" t="s">
        <v>28</v>
      </c>
      <c r="B27" s="9" t="s">
        <v>30</v>
      </c>
      <c r="C27" s="8">
        <v>33114.444000000003</v>
      </c>
      <c r="D27" s="8" t="s">
        <v>29</v>
      </c>
      <c r="E27">
        <f t="shared" si="1"/>
        <v>10186.112219292025</v>
      </c>
      <c r="F27" s="44">
        <f t="shared" ref="F27:F41" si="9">ROUND(2*E27,0)/2-0.5</f>
        <v>10185.5</v>
      </c>
      <c r="G27">
        <f t="shared" si="2"/>
        <v>0.35449150000204099</v>
      </c>
      <c r="I27">
        <f t="shared" si="3"/>
        <v>0.35449150000204099</v>
      </c>
      <c r="P27">
        <f t="shared" si="4"/>
        <v>0.4094701751378555</v>
      </c>
      <c r="Q27" s="2">
        <f t="shared" si="5"/>
        <v>18095.944000000003</v>
      </c>
      <c r="R27">
        <f t="shared" si="6"/>
        <v>3.0226547196894279E-3</v>
      </c>
      <c r="S27">
        <v>0.05</v>
      </c>
      <c r="T27">
        <f t="shared" si="7"/>
        <v>1.5113273598447139E-4</v>
      </c>
      <c r="U27">
        <f t="shared" si="8"/>
        <v>-5.4978675135814503E-2</v>
      </c>
    </row>
    <row r="28" spans="1:23">
      <c r="A28" s="8" t="s">
        <v>28</v>
      </c>
      <c r="B28" s="9" t="s">
        <v>30</v>
      </c>
      <c r="C28" s="8">
        <v>33179.286</v>
      </c>
      <c r="D28" s="8" t="s">
        <v>29</v>
      </c>
      <c r="E28">
        <f t="shared" si="1"/>
        <v>10298.096634526542</v>
      </c>
      <c r="F28" s="44">
        <f t="shared" si="9"/>
        <v>10297.5</v>
      </c>
      <c r="G28">
        <f t="shared" si="2"/>
        <v>0.34546750000299653</v>
      </c>
      <c r="I28">
        <f t="shared" si="3"/>
        <v>0.34546750000299653</v>
      </c>
      <c r="P28">
        <f t="shared" si="4"/>
        <v>0.40633321854687182</v>
      </c>
      <c r="Q28" s="2">
        <f t="shared" si="5"/>
        <v>18160.786</v>
      </c>
      <c r="R28">
        <f t="shared" si="6"/>
        <v>3.7046356938622445E-3</v>
      </c>
      <c r="S28">
        <v>0.05</v>
      </c>
      <c r="T28">
        <f t="shared" si="7"/>
        <v>1.8523178469311225E-4</v>
      </c>
      <c r="U28">
        <f t="shared" si="8"/>
        <v>-6.0865718543875291E-2</v>
      </c>
    </row>
    <row r="29" spans="1:23">
      <c r="A29" s="8" t="s">
        <v>28</v>
      </c>
      <c r="B29" s="9" t="s">
        <v>25</v>
      </c>
      <c r="C29" s="8">
        <v>33858.212</v>
      </c>
      <c r="D29" s="8" t="s">
        <v>29</v>
      </c>
      <c r="E29">
        <f t="shared" si="1"/>
        <v>11470.625722116585</v>
      </c>
      <c r="F29" s="44">
        <f t="shared" si="9"/>
        <v>11470</v>
      </c>
      <c r="G29">
        <f t="shared" si="2"/>
        <v>0.36230999999679625</v>
      </c>
      <c r="I29">
        <f t="shared" si="3"/>
        <v>0.36230999999679625</v>
      </c>
      <c r="P29">
        <f t="shared" si="4"/>
        <v>0.37415774599452434</v>
      </c>
      <c r="Q29" s="2">
        <f t="shared" si="5"/>
        <v>18839.712</v>
      </c>
      <c r="R29">
        <f t="shared" si="6"/>
        <v>1.4036908522668191E-4</v>
      </c>
      <c r="S29">
        <v>0.05</v>
      </c>
      <c r="T29">
        <f t="shared" si="7"/>
        <v>7.0184542613340958E-6</v>
      </c>
      <c r="U29">
        <f t="shared" si="8"/>
        <v>-1.1847745997728087E-2</v>
      </c>
    </row>
    <row r="30" spans="1:23">
      <c r="A30" s="8" t="s">
        <v>28</v>
      </c>
      <c r="B30" s="9" t="s">
        <v>25</v>
      </c>
      <c r="C30" s="8">
        <v>35654.26</v>
      </c>
      <c r="D30" s="8" t="s">
        <v>29</v>
      </c>
      <c r="E30">
        <f t="shared" si="1"/>
        <v>14572.463805660191</v>
      </c>
      <c r="F30" s="44">
        <f t="shared" si="9"/>
        <v>14572</v>
      </c>
      <c r="G30">
        <f t="shared" si="2"/>
        <v>0.26855600000271806</v>
      </c>
      <c r="I30">
        <f t="shared" si="3"/>
        <v>0.26855600000271806</v>
      </c>
      <c r="P30">
        <f t="shared" si="4"/>
        <v>0.29488401007106663</v>
      </c>
      <c r="Q30" s="2">
        <f t="shared" si="5"/>
        <v>20635.760000000002</v>
      </c>
      <c r="R30">
        <f t="shared" si="6"/>
        <v>6.9316411415906319E-4</v>
      </c>
      <c r="S30">
        <v>0.05</v>
      </c>
      <c r="T30">
        <f t="shared" si="7"/>
        <v>3.465820570795316E-5</v>
      </c>
      <c r="U30">
        <f t="shared" si="8"/>
        <v>-2.6328010068348562E-2</v>
      </c>
    </row>
    <row r="31" spans="1:23">
      <c r="A31" s="8" t="s">
        <v>28</v>
      </c>
      <c r="B31" s="9" t="s">
        <v>25</v>
      </c>
      <c r="C31" s="8">
        <v>36394.228999999999</v>
      </c>
      <c r="D31" s="8" t="s">
        <v>29</v>
      </c>
      <c r="E31">
        <f t="shared" si="1"/>
        <v>15850.416301830484</v>
      </c>
      <c r="F31" s="44">
        <f t="shared" si="9"/>
        <v>15850</v>
      </c>
      <c r="G31">
        <f t="shared" si="2"/>
        <v>0.24105000000417931</v>
      </c>
      <c r="I31">
        <f t="shared" si="3"/>
        <v>0.24105000000417931</v>
      </c>
      <c r="P31">
        <f t="shared" si="4"/>
        <v>0.26469374938928647</v>
      </c>
      <c r="Q31" s="2">
        <f t="shared" si="5"/>
        <v>21375.728999999999</v>
      </c>
      <c r="R31">
        <f t="shared" si="6"/>
        <v>5.5902688498575526E-4</v>
      </c>
      <c r="S31">
        <v>0.05</v>
      </c>
      <c r="T31">
        <f t="shared" si="7"/>
        <v>2.7951344249287764E-5</v>
      </c>
      <c r="U31">
        <f t="shared" si="8"/>
        <v>-2.364374938510716E-2</v>
      </c>
    </row>
    <row r="32" spans="1:23">
      <c r="A32" s="8" t="s">
        <v>28</v>
      </c>
      <c r="B32" s="9" t="s">
        <v>25</v>
      </c>
      <c r="C32" s="8">
        <v>36485.103000000003</v>
      </c>
      <c r="D32" s="8" t="s">
        <v>29</v>
      </c>
      <c r="E32">
        <f t="shared" si="1"/>
        <v>16007.358896908096</v>
      </c>
      <c r="F32" s="44">
        <f t="shared" si="9"/>
        <v>16007</v>
      </c>
      <c r="G32">
        <f t="shared" si="2"/>
        <v>0.20781100000021979</v>
      </c>
      <c r="I32">
        <f t="shared" si="3"/>
        <v>0.20781100000021979</v>
      </c>
      <c r="P32">
        <f t="shared" si="4"/>
        <v>0.26108433946431797</v>
      </c>
      <c r="Q32" s="2">
        <f t="shared" si="5"/>
        <v>21466.603000000003</v>
      </c>
      <c r="R32">
        <f t="shared" si="6"/>
        <v>2.8380486976570403E-3</v>
      </c>
      <c r="S32">
        <v>0.05</v>
      </c>
      <c r="T32">
        <f t="shared" si="7"/>
        <v>1.4190243488285202E-4</v>
      </c>
      <c r="U32">
        <f t="shared" si="8"/>
        <v>-5.3273339464098179E-2</v>
      </c>
    </row>
    <row r="33" spans="1:21">
      <c r="A33" s="8" t="s">
        <v>28</v>
      </c>
      <c r="B33" s="9" t="s">
        <v>30</v>
      </c>
      <c r="C33" s="8">
        <v>36763.326000000001</v>
      </c>
      <c r="D33" s="8" t="s">
        <v>29</v>
      </c>
      <c r="E33">
        <f t="shared" si="1"/>
        <v>16487.859806192115</v>
      </c>
      <c r="F33" s="44">
        <f t="shared" si="9"/>
        <v>16487.5</v>
      </c>
      <c r="G33">
        <f t="shared" si="2"/>
        <v>0.20833750000019791</v>
      </c>
      <c r="I33">
        <f t="shared" si="3"/>
        <v>0.20833750000019791</v>
      </c>
      <c r="P33">
        <f t="shared" si="4"/>
        <v>0.25017286612667333</v>
      </c>
      <c r="Q33" s="2">
        <f t="shared" si="5"/>
        <v>21744.826000000001</v>
      </c>
      <c r="R33">
        <f t="shared" si="6"/>
        <v>1.7501978589362474E-3</v>
      </c>
      <c r="S33">
        <v>0.05</v>
      </c>
      <c r="T33">
        <f t="shared" si="7"/>
        <v>8.7509892946812377E-5</v>
      </c>
      <c r="U33">
        <f t="shared" si="8"/>
        <v>-4.1835366126475426E-2</v>
      </c>
    </row>
    <row r="34" spans="1:21">
      <c r="A34" s="8" t="s">
        <v>28</v>
      </c>
      <c r="B34" s="9" t="s">
        <v>30</v>
      </c>
      <c r="C34" s="8">
        <v>36773.224000000002</v>
      </c>
      <c r="D34" s="8" t="s">
        <v>29</v>
      </c>
      <c r="E34">
        <f t="shared" si="1"/>
        <v>16504.954000417947</v>
      </c>
      <c r="F34" s="44">
        <f t="shared" si="9"/>
        <v>16504.5</v>
      </c>
      <c r="G34">
        <f t="shared" si="2"/>
        <v>0.2628785000051721</v>
      </c>
      <c r="I34">
        <f t="shared" si="3"/>
        <v>0.2628785000051721</v>
      </c>
      <c r="P34">
        <f t="shared" si="4"/>
        <v>0.24979055203485007</v>
      </c>
      <c r="Q34" s="2">
        <f t="shared" si="5"/>
        <v>21754.724000000002</v>
      </c>
      <c r="R34">
        <f t="shared" si="6"/>
        <v>1.7129438207385663E-4</v>
      </c>
      <c r="S34">
        <v>0.05</v>
      </c>
      <c r="T34">
        <f t="shared" si="7"/>
        <v>8.5647191036928313E-6</v>
      </c>
      <c r="U34">
        <f t="shared" si="8"/>
        <v>1.3087947970322034E-2</v>
      </c>
    </row>
    <row r="35" spans="1:21">
      <c r="A35" s="8" t="s">
        <v>28</v>
      </c>
      <c r="B35" s="9" t="s">
        <v>25</v>
      </c>
      <c r="C35" s="8">
        <v>36815.165999999997</v>
      </c>
      <c r="D35" s="8" t="s">
        <v>29</v>
      </c>
      <c r="E35">
        <f t="shared" si="1"/>
        <v>16577.38930999763</v>
      </c>
      <c r="F35" s="44">
        <f t="shared" si="9"/>
        <v>16577</v>
      </c>
      <c r="G35">
        <f t="shared" si="2"/>
        <v>0.22542099999554921</v>
      </c>
      <c r="I35">
        <f t="shared" si="3"/>
        <v>0.22542099999554921</v>
      </c>
      <c r="P35">
        <f t="shared" si="4"/>
        <v>0.24816295797750298</v>
      </c>
      <c r="Q35" s="2">
        <f t="shared" si="5"/>
        <v>21796.665999999997</v>
      </c>
      <c r="R35">
        <f t="shared" si="6"/>
        <v>5.1719665285295099E-4</v>
      </c>
      <c r="S35">
        <v>0.05</v>
      </c>
      <c r="T35">
        <f t="shared" si="7"/>
        <v>2.585983264264755E-5</v>
      </c>
      <c r="U35">
        <f t="shared" si="8"/>
        <v>-2.2741957981953775E-2</v>
      </c>
    </row>
    <row r="36" spans="1:21">
      <c r="A36" s="8" t="s">
        <v>28</v>
      </c>
      <c r="B36" s="9" t="s">
        <v>30</v>
      </c>
      <c r="C36" s="8">
        <v>36821.26</v>
      </c>
      <c r="D36" s="8" t="s">
        <v>29</v>
      </c>
      <c r="E36">
        <f t="shared" si="1"/>
        <v>16587.913862393296</v>
      </c>
      <c r="F36" s="44">
        <f t="shared" si="9"/>
        <v>16587.5</v>
      </c>
      <c r="G36">
        <f t="shared" si="2"/>
        <v>0.23963750000257278</v>
      </c>
      <c r="I36">
        <f t="shared" si="3"/>
        <v>0.23963750000257278</v>
      </c>
      <c r="P36">
        <f t="shared" si="4"/>
        <v>0.24792762199990334</v>
      </c>
      <c r="Q36" s="2">
        <f t="shared" si="5"/>
        <v>21802.760000000002</v>
      </c>
      <c r="R36">
        <f t="shared" si="6"/>
        <v>6.8726122730624077E-5</v>
      </c>
      <c r="S36">
        <v>0.05</v>
      </c>
      <c r="T36">
        <f t="shared" si="7"/>
        <v>3.4363061365312039E-6</v>
      </c>
      <c r="U36">
        <f t="shared" si="8"/>
        <v>-8.2901219973305629E-3</v>
      </c>
    </row>
    <row r="37" spans="1:21">
      <c r="A37" s="8" t="s">
        <v>28</v>
      </c>
      <c r="B37" s="9" t="s">
        <v>25</v>
      </c>
      <c r="C37" s="8">
        <v>36837.186999999998</v>
      </c>
      <c r="D37" s="8" t="s">
        <v>29</v>
      </c>
      <c r="E37">
        <f t="shared" si="1"/>
        <v>16615.420351727982</v>
      </c>
      <c r="F37" s="44">
        <f t="shared" si="9"/>
        <v>16615</v>
      </c>
      <c r="G37">
        <f t="shared" si="2"/>
        <v>0.24339499999769032</v>
      </c>
      <c r="I37">
        <f t="shared" si="3"/>
        <v>0.24339499999769032</v>
      </c>
      <c r="P37">
        <f t="shared" si="4"/>
        <v>0.24731172696436299</v>
      </c>
      <c r="Q37" s="2">
        <f t="shared" si="5"/>
        <v>21818.686999999998</v>
      </c>
      <c r="R37">
        <f t="shared" si="6"/>
        <v>1.5340750131460879E-5</v>
      </c>
      <c r="S37">
        <v>0.05</v>
      </c>
      <c r="T37">
        <f t="shared" si="7"/>
        <v>7.6703750657304396E-7</v>
      </c>
      <c r="U37">
        <f t="shared" si="8"/>
        <v>-3.9167269666726678E-3</v>
      </c>
    </row>
    <row r="38" spans="1:21">
      <c r="A38" s="8" t="s">
        <v>28</v>
      </c>
      <c r="B38" s="9" t="s">
        <v>25</v>
      </c>
      <c r="C38" s="8">
        <v>37017.775000000001</v>
      </c>
      <c r="D38" s="8" t="s">
        <v>29</v>
      </c>
      <c r="E38">
        <f t="shared" si="1"/>
        <v>16927.302181072733</v>
      </c>
      <c r="F38" s="44">
        <f t="shared" si="9"/>
        <v>16927</v>
      </c>
      <c r="G38">
        <f t="shared" si="2"/>
        <v>0.1749710000003688</v>
      </c>
      <c r="I38">
        <f t="shared" si="3"/>
        <v>0.1749710000003688</v>
      </c>
      <c r="P38">
        <f t="shared" si="4"/>
        <v>0.24037085578709946</v>
      </c>
      <c r="Q38" s="2">
        <f t="shared" si="5"/>
        <v>21999.275000000001</v>
      </c>
      <c r="R38">
        <f t="shared" si="6"/>
        <v>4.2771411369251673E-3</v>
      </c>
      <c r="S38">
        <v>0.05</v>
      </c>
      <c r="T38">
        <f t="shared" si="7"/>
        <v>2.1385705684625838E-4</v>
      </c>
      <c r="U38">
        <f t="shared" si="8"/>
        <v>-6.539985578673066E-2</v>
      </c>
    </row>
    <row r="39" spans="1:21">
      <c r="A39" s="8" t="s">
        <v>28</v>
      </c>
      <c r="B39" s="9" t="s">
        <v>30</v>
      </c>
      <c r="C39" s="8">
        <v>37026.737999999998</v>
      </c>
      <c r="D39" s="8" t="s">
        <v>29</v>
      </c>
      <c r="E39">
        <f t="shared" si="1"/>
        <v>16942.781597403919</v>
      </c>
      <c r="F39" s="44">
        <f t="shared" si="9"/>
        <v>16942.5</v>
      </c>
      <c r="G39">
        <f t="shared" si="2"/>
        <v>0.16305250000004889</v>
      </c>
      <c r="I39">
        <f t="shared" si="3"/>
        <v>0.16305250000004889</v>
      </c>
      <c r="P39">
        <f t="shared" si="4"/>
        <v>0.24002827671325916</v>
      </c>
      <c r="Q39" s="2">
        <f t="shared" si="5"/>
        <v>22008.237999999998</v>
      </c>
      <c r="R39">
        <f t="shared" si="6"/>
        <v>5.9252702006020036E-3</v>
      </c>
      <c r="S39">
        <v>0.05</v>
      </c>
      <c r="T39">
        <f t="shared" si="7"/>
        <v>2.9626351003010019E-4</v>
      </c>
      <c r="U39">
        <f t="shared" si="8"/>
        <v>-7.6975776713210264E-2</v>
      </c>
    </row>
    <row r="40" spans="1:21">
      <c r="A40" s="8" t="s">
        <v>28</v>
      </c>
      <c r="B40" s="9" t="s">
        <v>30</v>
      </c>
      <c r="C40" s="8">
        <v>37080.639000000003</v>
      </c>
      <c r="D40" s="8" t="s">
        <v>29</v>
      </c>
      <c r="E40">
        <f t="shared" si="1"/>
        <v>17035.870520718385</v>
      </c>
      <c r="F40" s="44">
        <f t="shared" si="9"/>
        <v>17035.5</v>
      </c>
      <c r="G40">
        <f t="shared" si="2"/>
        <v>0.21454150000499794</v>
      </c>
      <c r="I40">
        <f t="shared" si="3"/>
        <v>0.21454150000499794</v>
      </c>
      <c r="P40">
        <f t="shared" si="4"/>
        <v>0.23797725460695915</v>
      </c>
      <c r="Q40" s="2">
        <f t="shared" si="5"/>
        <v>22062.139000000003</v>
      </c>
      <c r="R40">
        <f t="shared" si="6"/>
        <v>5.492345937633459E-4</v>
      </c>
      <c r="S40">
        <v>0.05</v>
      </c>
      <c r="T40">
        <f t="shared" si="7"/>
        <v>2.7461729688167298E-5</v>
      </c>
      <c r="U40">
        <f t="shared" si="8"/>
        <v>-2.3435754601961206E-2</v>
      </c>
    </row>
    <row r="41" spans="1:21">
      <c r="A41" s="8" t="s">
        <v>28</v>
      </c>
      <c r="B41" s="9" t="s">
        <v>25</v>
      </c>
      <c r="C41" s="8">
        <v>37107.572999999997</v>
      </c>
      <c r="D41" s="8" t="s">
        <v>29</v>
      </c>
      <c r="E41">
        <f t="shared" si="1"/>
        <v>17082.386486295109</v>
      </c>
      <c r="F41" s="44">
        <f t="shared" si="9"/>
        <v>17082</v>
      </c>
      <c r="G41">
        <f t="shared" si="2"/>
        <v>0.22378599999501603</v>
      </c>
      <c r="I41">
        <f t="shared" si="3"/>
        <v>0.22378599999501603</v>
      </c>
      <c r="P41">
        <f t="shared" si="4"/>
        <v>0.23695460577028621</v>
      </c>
      <c r="Q41" s="2">
        <f t="shared" si="5"/>
        <v>22089.072999999997</v>
      </c>
      <c r="R41">
        <f t="shared" si="6"/>
        <v>1.7341217806447916E-4</v>
      </c>
      <c r="S41">
        <v>0.05</v>
      </c>
      <c r="T41">
        <f t="shared" si="7"/>
        <v>8.6706089032239592E-6</v>
      </c>
      <c r="U41">
        <f t="shared" si="8"/>
        <v>-1.3168605775270181E-2</v>
      </c>
    </row>
    <row r="42" spans="1:21">
      <c r="A42" s="8" t="s">
        <v>28</v>
      </c>
      <c r="B42" s="9" t="s">
        <v>25</v>
      </c>
      <c r="C42" s="8">
        <v>42152.49</v>
      </c>
      <c r="D42" s="8" t="s">
        <v>29</v>
      </c>
      <c r="E42">
        <f t="shared" si="1"/>
        <v>25795.135632707974</v>
      </c>
      <c r="F42">
        <f t="shared" ref="F42:F72" si="10">ROUND(2*E42,0)/2</f>
        <v>25795</v>
      </c>
      <c r="G42">
        <f t="shared" si="2"/>
        <v>7.8535000000556465E-2</v>
      </c>
      <c r="I42">
        <f t="shared" si="3"/>
        <v>7.8535000000556465E-2</v>
      </c>
      <c r="P42">
        <f t="shared" si="4"/>
        <v>7.9010548704060657E-2</v>
      </c>
      <c r="Q42" s="2">
        <f t="shared" si="5"/>
        <v>27133.989999999998</v>
      </c>
      <c r="R42">
        <f t="shared" si="6"/>
        <v>2.2614656940451757E-7</v>
      </c>
      <c r="S42">
        <v>0.05</v>
      </c>
      <c r="T42">
        <f t="shared" si="7"/>
        <v>1.1307328470225879E-8</v>
      </c>
      <c r="U42">
        <f t="shared" si="8"/>
        <v>-4.7554870350419165E-4</v>
      </c>
    </row>
    <row r="43" spans="1:21">
      <c r="A43" s="8" t="s">
        <v>28</v>
      </c>
      <c r="B43" s="9" t="s">
        <v>30</v>
      </c>
      <c r="C43" s="8">
        <v>42891.49</v>
      </c>
      <c r="D43" s="8" t="s">
        <v>29</v>
      </c>
      <c r="E43">
        <f t="shared" si="1"/>
        <v>27071.414631787462</v>
      </c>
      <c r="F43">
        <f t="shared" si="10"/>
        <v>27071.5</v>
      </c>
      <c r="G43">
        <f t="shared" si="2"/>
        <v>-4.9430500002927147E-2</v>
      </c>
      <c r="I43">
        <f t="shared" si="3"/>
        <v>-4.9430500002927147E-2</v>
      </c>
      <c r="P43">
        <f t="shared" si="4"/>
        <v>6.1497439811770804E-2</v>
      </c>
      <c r="Q43" s="2">
        <f t="shared" si="5"/>
        <v>27872.989999999998</v>
      </c>
      <c r="R43">
        <f t="shared" si="6"/>
        <v>1.2305007831533252E-2</v>
      </c>
      <c r="S43">
        <v>0.05</v>
      </c>
      <c r="T43">
        <f t="shared" si="7"/>
        <v>6.1525039157666261E-4</v>
      </c>
      <c r="U43">
        <f t="shared" si="8"/>
        <v>-0.11092793981469795</v>
      </c>
    </row>
    <row r="44" spans="1:21">
      <c r="A44" s="8" t="s">
        <v>28</v>
      </c>
      <c r="B44" s="9" t="s">
        <v>30</v>
      </c>
      <c r="C44" s="8">
        <v>43250.557999999997</v>
      </c>
      <c r="D44" s="8" t="s">
        <v>29</v>
      </c>
      <c r="E44">
        <f t="shared" si="1"/>
        <v>27691.537700314489</v>
      </c>
      <c r="F44">
        <f t="shared" si="10"/>
        <v>27691.5</v>
      </c>
      <c r="G44">
        <f t="shared" si="2"/>
        <v>2.1829500001331326E-2</v>
      </c>
      <c r="I44">
        <f t="shared" si="3"/>
        <v>2.1829500001331326E-2</v>
      </c>
      <c r="P44">
        <f t="shared" si="4"/>
        <v>5.3510092386402919E-2</v>
      </c>
      <c r="Q44" s="2">
        <f t="shared" si="5"/>
        <v>28232.057999999997</v>
      </c>
      <c r="R44">
        <f t="shared" si="6"/>
        <v>1.0036599338690561E-3</v>
      </c>
      <c r="S44">
        <v>0.05</v>
      </c>
      <c r="T44">
        <f t="shared" si="7"/>
        <v>5.0182996693452809E-5</v>
      </c>
      <c r="U44">
        <f t="shared" si="8"/>
        <v>-3.1680592385071593E-2</v>
      </c>
    </row>
    <row r="45" spans="1:21">
      <c r="A45" s="8" t="s">
        <v>28</v>
      </c>
      <c r="B45" s="9" t="s">
        <v>30</v>
      </c>
      <c r="C45" s="8">
        <v>43776.317999999999</v>
      </c>
      <c r="D45" s="8" t="s">
        <v>29</v>
      </c>
      <c r="E45">
        <f t="shared" si="1"/>
        <v>28599.543717305067</v>
      </c>
      <c r="F45">
        <f t="shared" si="10"/>
        <v>28599.5</v>
      </c>
      <c r="G45">
        <f t="shared" si="2"/>
        <v>2.5313500002084766E-2</v>
      </c>
      <c r="I45">
        <f t="shared" si="3"/>
        <v>2.5313500002084766E-2</v>
      </c>
      <c r="P45">
        <f t="shared" si="4"/>
        <v>4.2424680841314955E-2</v>
      </c>
      <c r="Q45" s="2">
        <f t="shared" si="5"/>
        <v>28757.817999999999</v>
      </c>
      <c r="R45">
        <f t="shared" si="6"/>
        <v>2.9279250971283834E-4</v>
      </c>
      <c r="S45">
        <v>0.05</v>
      </c>
      <c r="T45">
        <f t="shared" si="7"/>
        <v>1.4639625485641918E-5</v>
      </c>
      <c r="U45">
        <f t="shared" si="8"/>
        <v>-1.7111180839230189E-2</v>
      </c>
    </row>
    <row r="46" spans="1:21">
      <c r="A46" s="8" t="s">
        <v>28</v>
      </c>
      <c r="B46" s="9" t="s">
        <v>25</v>
      </c>
      <c r="C46" s="8">
        <v>43789.330999999998</v>
      </c>
      <c r="D46" s="8" t="s">
        <v>29</v>
      </c>
      <c r="E46">
        <f t="shared" si="1"/>
        <v>28622.017626121062</v>
      </c>
      <c r="F46">
        <f t="shared" si="10"/>
        <v>28622</v>
      </c>
      <c r="G46">
        <f t="shared" si="2"/>
        <v>1.0205999999016058E-2</v>
      </c>
      <c r="I46">
        <f t="shared" si="3"/>
        <v>1.0205999999016058E-2</v>
      </c>
      <c r="P46">
        <f t="shared" si="4"/>
        <v>4.2159225193625138E-2</v>
      </c>
      <c r="Q46" s="2">
        <f t="shared" si="5"/>
        <v>28770.830999999998</v>
      </c>
      <c r="R46">
        <f t="shared" si="6"/>
        <v>1.0210086003374006E-3</v>
      </c>
      <c r="S46">
        <v>0.05</v>
      </c>
      <c r="T46">
        <f t="shared" si="7"/>
        <v>5.1050430016870034E-5</v>
      </c>
      <c r="U46">
        <f t="shared" si="8"/>
        <v>-3.1953225194609081E-2</v>
      </c>
    </row>
    <row r="47" spans="1:21">
      <c r="A47" s="8" t="s">
        <v>28</v>
      </c>
      <c r="B47" s="9" t="s">
        <v>25</v>
      </c>
      <c r="C47" s="8">
        <v>43926.584999999999</v>
      </c>
      <c r="D47" s="8" t="s">
        <v>29</v>
      </c>
      <c r="E47">
        <f t="shared" si="1"/>
        <v>28859.060112913561</v>
      </c>
      <c r="F47">
        <f t="shared" si="10"/>
        <v>28859</v>
      </c>
      <c r="G47">
        <f t="shared" si="2"/>
        <v>3.480699999636272E-2</v>
      </c>
      <c r="I47">
        <f t="shared" si="3"/>
        <v>3.480699999636272E-2</v>
      </c>
      <c r="P47">
        <f t="shared" si="4"/>
        <v>3.9390229320715398E-2</v>
      </c>
      <c r="Q47" s="2">
        <f t="shared" si="5"/>
        <v>28908.084999999999</v>
      </c>
      <c r="R47">
        <f t="shared" si="6"/>
        <v>2.1005991039606302E-5</v>
      </c>
      <c r="S47">
        <v>0.05</v>
      </c>
      <c r="T47">
        <f t="shared" si="7"/>
        <v>1.0502995519803152E-6</v>
      </c>
      <c r="U47">
        <f t="shared" si="8"/>
        <v>-4.5832293243526778E-3</v>
      </c>
    </row>
    <row r="48" spans="1:21">
      <c r="A48" s="8" t="s">
        <v>28</v>
      </c>
      <c r="B48" s="9" t="s">
        <v>25</v>
      </c>
      <c r="C48" s="8">
        <v>44289.589</v>
      </c>
      <c r="D48" s="8" t="s">
        <v>29</v>
      </c>
      <c r="E48">
        <f t="shared" si="1"/>
        <v>29485.980791914713</v>
      </c>
      <c r="F48">
        <f t="shared" si="10"/>
        <v>29486</v>
      </c>
      <c r="G48">
        <f t="shared" si="2"/>
        <v>-1.112200000352459E-2</v>
      </c>
      <c r="I48">
        <f t="shared" si="3"/>
        <v>-1.112200000352459E-2</v>
      </c>
      <c r="P48">
        <f t="shared" si="4"/>
        <v>3.2303690266239526E-2</v>
      </c>
      <c r="Q48" s="2">
        <f t="shared" si="5"/>
        <v>29271.089</v>
      </c>
      <c r="R48">
        <f t="shared" si="6"/>
        <v>1.8857905754054859E-3</v>
      </c>
      <c r="S48">
        <v>0.05</v>
      </c>
      <c r="T48">
        <f t="shared" si="7"/>
        <v>9.4289528770274302E-5</v>
      </c>
      <c r="U48">
        <f t="shared" si="8"/>
        <v>-4.3425690269764117E-2</v>
      </c>
    </row>
    <row r="49" spans="1:21">
      <c r="A49" s="8" t="s">
        <v>28</v>
      </c>
      <c r="B49" s="9" t="s">
        <v>30</v>
      </c>
      <c r="C49" s="8">
        <v>44371.491000000002</v>
      </c>
      <c r="D49" s="8" t="s">
        <v>29</v>
      </c>
      <c r="E49">
        <f t="shared" si="1"/>
        <v>29627.428427344497</v>
      </c>
      <c r="F49">
        <f t="shared" si="10"/>
        <v>29627.5</v>
      </c>
      <c r="G49">
        <f t="shared" si="2"/>
        <v>-4.1442499998083804E-2</v>
      </c>
      <c r="I49">
        <f t="shared" si="3"/>
        <v>-4.1442499998083804E-2</v>
      </c>
      <c r="P49">
        <f t="shared" si="4"/>
        <v>3.0752397203290982E-2</v>
      </c>
      <c r="Q49" s="2">
        <f t="shared" si="5"/>
        <v>29352.991000000002</v>
      </c>
      <c r="R49">
        <f t="shared" si="6"/>
        <v>5.2121031819170726E-3</v>
      </c>
      <c r="S49">
        <v>0.05</v>
      </c>
      <c r="T49">
        <f t="shared" si="7"/>
        <v>2.6060515909585364E-4</v>
      </c>
      <c r="U49">
        <f t="shared" si="8"/>
        <v>-7.2194897201374786E-2</v>
      </c>
    </row>
    <row r="50" spans="1:21">
      <c r="A50" s="8" t="s">
        <v>28</v>
      </c>
      <c r="B50" s="9" t="s">
        <v>30</v>
      </c>
      <c r="C50" s="8">
        <v>44693.474000000002</v>
      </c>
      <c r="D50" s="8" t="s">
        <v>29</v>
      </c>
      <c r="E50">
        <f t="shared" si="1"/>
        <v>30183.50439616806</v>
      </c>
      <c r="F50">
        <f t="shared" si="10"/>
        <v>30183.5</v>
      </c>
      <c r="G50">
        <f t="shared" si="2"/>
        <v>2.5454999995417893E-3</v>
      </c>
      <c r="I50">
        <f t="shared" si="3"/>
        <v>2.5454999995417893E-3</v>
      </c>
      <c r="P50">
        <f t="shared" si="4"/>
        <v>2.4827974428280108E-2</v>
      </c>
      <c r="Q50" s="2">
        <f t="shared" si="5"/>
        <v>29674.974000000002</v>
      </c>
      <c r="R50">
        <f t="shared" si="6"/>
        <v>4.9650866666737712E-4</v>
      </c>
      <c r="S50">
        <v>0.05</v>
      </c>
      <c r="T50">
        <f t="shared" si="7"/>
        <v>2.4825433333368856E-5</v>
      </c>
      <c r="U50">
        <f t="shared" si="8"/>
        <v>-2.2282474428738319E-2</v>
      </c>
    </row>
    <row r="51" spans="1:21">
      <c r="A51" s="8" t="s">
        <v>28</v>
      </c>
      <c r="B51" s="9" t="s">
        <v>25</v>
      </c>
      <c r="C51" s="8">
        <v>44702.516000000003</v>
      </c>
      <c r="D51" s="8" t="s">
        <v>29</v>
      </c>
      <c r="E51">
        <f t="shared" si="1"/>
        <v>30199.120248278585</v>
      </c>
      <c r="F51">
        <f t="shared" si="10"/>
        <v>30199</v>
      </c>
      <c r="G51">
        <f t="shared" si="2"/>
        <v>6.9627000004402362E-2</v>
      </c>
      <c r="I51">
        <f t="shared" si="3"/>
        <v>6.9627000004402362E-2</v>
      </c>
      <c r="P51">
        <f t="shared" si="4"/>
        <v>2.4666723778471789E-2</v>
      </c>
      <c r="Q51" s="2">
        <f t="shared" si="5"/>
        <v>29684.016000000003</v>
      </c>
      <c r="R51">
        <f t="shared" si="6"/>
        <v>2.0214264383119781E-3</v>
      </c>
      <c r="S51">
        <v>0.05</v>
      </c>
      <c r="T51">
        <f t="shared" si="7"/>
        <v>1.0107132191559891E-4</v>
      </c>
      <c r="U51">
        <f t="shared" si="8"/>
        <v>4.4960276225930573E-2</v>
      </c>
    </row>
    <row r="52" spans="1:21">
      <c r="A52" s="8" t="s">
        <v>28</v>
      </c>
      <c r="B52" s="9" t="s">
        <v>30</v>
      </c>
      <c r="C52" s="8">
        <v>45488.453999999998</v>
      </c>
      <c r="D52" s="8" t="s">
        <v>29</v>
      </c>
      <c r="E52">
        <f t="shared" ref="E52:E81" si="11">+(C52-C$7)/C$8</f>
        <v>31556.462824704202</v>
      </c>
      <c r="F52">
        <f t="shared" si="10"/>
        <v>31556.5</v>
      </c>
      <c r="G52">
        <f t="shared" ref="G52:G81" si="12">+C52-(C$7+F52*C$8)</f>
        <v>-2.1525500000279862E-2</v>
      </c>
      <c r="I52">
        <f t="shared" si="3"/>
        <v>-2.1525500000279862E-2</v>
      </c>
      <c r="P52">
        <f t="shared" ref="P52:P81" si="13">+D$11+D$12*F52+D$13*F52^2</f>
        <v>1.1366692741768769E-2</v>
      </c>
      <c r="Q52" s="2">
        <f t="shared" ref="Q52:Q81" si="14">+C52-15018.5</f>
        <v>30469.953999999998</v>
      </c>
      <c r="R52">
        <f t="shared" ref="R52:R81" si="15">+(P52-G52)^2</f>
        <v>1.0818963433800767E-3</v>
      </c>
      <c r="S52">
        <v>0.05</v>
      </c>
      <c r="T52">
        <f t="shared" ref="T52:T81" si="16">S52*R52</f>
        <v>5.4094817169003838E-5</v>
      </c>
      <c r="U52">
        <f t="shared" ref="U52:U81" si="17">+G52-P52</f>
        <v>-3.2892192742048632E-2</v>
      </c>
    </row>
    <row r="53" spans="1:21">
      <c r="A53" s="8" t="s">
        <v>28</v>
      </c>
      <c r="B53" s="9" t="s">
        <v>25</v>
      </c>
      <c r="C53" s="8">
        <v>45816.497000000003</v>
      </c>
      <c r="D53" s="8" t="s">
        <v>29</v>
      </c>
      <c r="E53">
        <f t="shared" si="11"/>
        <v>32123.004626727259</v>
      </c>
      <c r="F53">
        <f t="shared" si="10"/>
        <v>32123</v>
      </c>
      <c r="G53">
        <f t="shared" si="12"/>
        <v>2.6790000047185458E-3</v>
      </c>
      <c r="I53">
        <f t="shared" si="3"/>
        <v>2.6790000047185458E-3</v>
      </c>
      <c r="P53">
        <f t="shared" si="13"/>
        <v>6.2973686406325169E-3</v>
      </c>
      <c r="Q53" s="2">
        <f t="shared" si="14"/>
        <v>30797.997000000003</v>
      </c>
      <c r="R53">
        <f t="shared" si="15"/>
        <v>1.3092591585365931E-5</v>
      </c>
      <c r="S53">
        <v>0.05</v>
      </c>
      <c r="T53">
        <f t="shared" si="16"/>
        <v>6.5462957926829661E-7</v>
      </c>
      <c r="U53">
        <f t="shared" si="17"/>
        <v>-3.6183686359139711E-3</v>
      </c>
    </row>
    <row r="54" spans="1:21">
      <c r="A54" s="8" t="s">
        <v>28</v>
      </c>
      <c r="B54" s="9" t="s">
        <v>25</v>
      </c>
      <c r="C54" s="8">
        <v>46113.584000000003</v>
      </c>
      <c r="D54" s="8" t="s">
        <v>29</v>
      </c>
      <c r="E54">
        <f t="shared" si="11"/>
        <v>32636.084327673845</v>
      </c>
      <c r="F54">
        <f t="shared" si="10"/>
        <v>32636</v>
      </c>
      <c r="G54">
        <f t="shared" si="12"/>
        <v>4.8827999999048188E-2</v>
      </c>
      <c r="I54">
        <f t="shared" si="3"/>
        <v>4.8827999999048188E-2</v>
      </c>
      <c r="P54">
        <f t="shared" si="13"/>
        <v>1.9511408607214009E-3</v>
      </c>
      <c r="Q54" s="2">
        <f t="shared" si="14"/>
        <v>31095.084000000003</v>
      </c>
      <c r="R54">
        <f t="shared" si="15"/>
        <v>2.1974399226745316E-3</v>
      </c>
      <c r="S54">
        <v>0.05</v>
      </c>
      <c r="T54">
        <f t="shared" si="16"/>
        <v>1.0987199613372659E-4</v>
      </c>
      <c r="U54">
        <f t="shared" si="17"/>
        <v>4.6876859138326787E-2</v>
      </c>
    </row>
    <row r="55" spans="1:21">
      <c r="A55" s="8" t="s">
        <v>28</v>
      </c>
      <c r="B55" s="9" t="s">
        <v>25</v>
      </c>
      <c r="C55" s="8">
        <v>46121.597000000002</v>
      </c>
      <c r="D55" s="8" t="s">
        <v>29</v>
      </c>
      <c r="E55">
        <f t="shared" si="11"/>
        <v>32649.923060582674</v>
      </c>
      <c r="F55">
        <f t="shared" si="10"/>
        <v>32650</v>
      </c>
      <c r="G55">
        <f t="shared" si="12"/>
        <v>-4.454999999870779E-2</v>
      </c>
      <c r="I55">
        <f t="shared" si="3"/>
        <v>-4.454999999870779E-2</v>
      </c>
      <c r="P55">
        <f t="shared" si="13"/>
        <v>1.8357858280330652E-3</v>
      </c>
      <c r="Q55" s="2">
        <f t="shared" si="14"/>
        <v>31103.097000000002</v>
      </c>
      <c r="R55">
        <f t="shared" si="15"/>
        <v>2.1516411267642728E-3</v>
      </c>
      <c r="S55">
        <v>0.05</v>
      </c>
      <c r="T55">
        <f t="shared" si="16"/>
        <v>1.0758205633821365E-4</v>
      </c>
      <c r="U55">
        <f t="shared" si="17"/>
        <v>-4.6385785826740855E-2</v>
      </c>
    </row>
    <row r="56" spans="1:21">
      <c r="A56" s="8" t="s">
        <v>28</v>
      </c>
      <c r="B56" s="9" t="s">
        <v>25</v>
      </c>
      <c r="C56" s="8">
        <v>46850.627999999997</v>
      </c>
      <c r="D56" s="8" t="s">
        <v>29</v>
      </c>
      <c r="E56">
        <f t="shared" si="11"/>
        <v>33908.985245938442</v>
      </c>
      <c r="F56">
        <f t="shared" si="10"/>
        <v>33909</v>
      </c>
      <c r="G56">
        <f t="shared" si="12"/>
        <v>-8.5430000035557896E-3</v>
      </c>
      <c r="I56">
        <f t="shared" si="3"/>
        <v>-8.5430000035557896E-3</v>
      </c>
      <c r="P56">
        <f t="shared" si="13"/>
        <v>-7.8307483137822764E-3</v>
      </c>
      <c r="Q56" s="2">
        <f t="shared" si="14"/>
        <v>31832.127999999997</v>
      </c>
      <c r="R56">
        <f t="shared" si="15"/>
        <v>5.0730246958522486E-7</v>
      </c>
      <c r="S56">
        <v>0.05</v>
      </c>
      <c r="T56">
        <f t="shared" si="16"/>
        <v>2.5365123479261246E-8</v>
      </c>
      <c r="U56">
        <f t="shared" si="17"/>
        <v>-7.1225168977351316E-4</v>
      </c>
    </row>
    <row r="57" spans="1:21">
      <c r="A57" s="8" t="s">
        <v>28</v>
      </c>
      <c r="B57" s="9" t="s">
        <v>25</v>
      </c>
      <c r="C57" s="8">
        <v>47717.428</v>
      </c>
      <c r="D57" s="8" t="s">
        <v>29</v>
      </c>
      <c r="E57">
        <f t="shared" si="11"/>
        <v>35405.979341205166</v>
      </c>
      <c r="F57">
        <f t="shared" si="10"/>
        <v>35406</v>
      </c>
      <c r="G57">
        <f t="shared" si="12"/>
        <v>-1.1961999996856321E-2</v>
      </c>
      <c r="I57">
        <f t="shared" si="3"/>
        <v>-1.1961999996856321E-2</v>
      </c>
      <c r="P57">
        <f t="shared" si="13"/>
        <v>-1.7504193791093359E-2</v>
      </c>
      <c r="Q57" s="2">
        <f t="shared" si="14"/>
        <v>32698.928</v>
      </c>
      <c r="R57">
        <f t="shared" si="15"/>
        <v>3.0715912052879536E-5</v>
      </c>
      <c r="S57">
        <v>0.05</v>
      </c>
      <c r="T57">
        <f t="shared" si="16"/>
        <v>1.5357956026439768E-6</v>
      </c>
      <c r="U57">
        <f t="shared" si="17"/>
        <v>5.5421937942370381E-3</v>
      </c>
    </row>
    <row r="58" spans="1:21">
      <c r="A58" s="8" t="s">
        <v>28</v>
      </c>
      <c r="B58" s="9" t="s">
        <v>25</v>
      </c>
      <c r="C58" s="8">
        <v>47945.557000000001</v>
      </c>
      <c r="D58" s="8" t="s">
        <v>29</v>
      </c>
      <c r="E58">
        <f t="shared" si="11"/>
        <v>35799.966150110449</v>
      </c>
      <c r="F58" s="103">
        <f t="shared" si="10"/>
        <v>35800</v>
      </c>
      <c r="G58" s="103">
        <f t="shared" si="12"/>
        <v>-1.9599999999627471E-2</v>
      </c>
      <c r="I58">
        <f t="shared" si="3"/>
        <v>-1.9599999999627471E-2</v>
      </c>
      <c r="P58">
        <f t="shared" si="13"/>
        <v>-1.9721429476229124E-2</v>
      </c>
      <c r="Q58" s="2">
        <f t="shared" si="14"/>
        <v>32927.057000000001</v>
      </c>
      <c r="R58">
        <f t="shared" si="15"/>
        <v>1.4745117787751457E-8</v>
      </c>
      <c r="S58">
        <v>0.05</v>
      </c>
      <c r="T58">
        <f t="shared" si="16"/>
        <v>7.3725588938757294E-10</v>
      </c>
      <c r="U58">
        <f t="shared" si="17"/>
        <v>1.2142947660165326E-4</v>
      </c>
    </row>
    <row r="59" spans="1:21" ht="13.5" thickBot="1">
      <c r="A59" s="8" t="s">
        <v>28</v>
      </c>
      <c r="B59" s="9" t="s">
        <v>30</v>
      </c>
      <c r="C59" s="8">
        <v>48067.417000000001</v>
      </c>
      <c r="D59" s="8" t="s">
        <v>29</v>
      </c>
      <c r="E59">
        <f t="shared" si="11"/>
        <v>36010.422657319956</v>
      </c>
      <c r="F59" s="102">
        <f t="shared" si="10"/>
        <v>36010.5</v>
      </c>
      <c r="G59" s="102">
        <f t="shared" si="12"/>
        <v>-4.4783499994082376E-2</v>
      </c>
      <c r="I59">
        <f t="shared" si="3"/>
        <v>-4.4783499994082376E-2</v>
      </c>
      <c r="P59">
        <f t="shared" si="13"/>
        <v>-2.0849871958655508E-2</v>
      </c>
      <c r="Q59" s="2">
        <f t="shared" si="14"/>
        <v>33048.917000000001</v>
      </c>
      <c r="R59">
        <f t="shared" si="15"/>
        <v>5.7281855093817096E-4</v>
      </c>
      <c r="S59">
        <v>0.05</v>
      </c>
      <c r="T59">
        <f t="shared" si="16"/>
        <v>2.864092754690855E-5</v>
      </c>
      <c r="U59">
        <f t="shared" si="17"/>
        <v>-2.3933628035426868E-2</v>
      </c>
    </row>
    <row r="60" spans="1:21">
      <c r="A60" s="8" t="s">
        <v>28</v>
      </c>
      <c r="B60" s="9" t="s">
        <v>25</v>
      </c>
      <c r="C60" s="124">
        <v>48528.63</v>
      </c>
      <c r="D60" s="8" t="s">
        <v>31</v>
      </c>
      <c r="E60">
        <f t="shared" si="11"/>
        <v>36806.953734454524</v>
      </c>
      <c r="F60">
        <f t="shared" si="10"/>
        <v>36807</v>
      </c>
      <c r="G60">
        <f t="shared" si="12"/>
        <v>-2.6789000003191177E-2</v>
      </c>
      <c r="J60">
        <f t="shared" ref="J60:J75" si="18">+G60</f>
        <v>-2.6789000003191177E-2</v>
      </c>
      <c r="P60">
        <f t="shared" si="13"/>
        <v>-2.476581861437821E-2</v>
      </c>
      <c r="Q60" s="2">
        <f t="shared" si="14"/>
        <v>33510.129999999997</v>
      </c>
      <c r="R60">
        <f t="shared" si="15"/>
        <v>4.0932629320391652E-6</v>
      </c>
      <c r="S60">
        <v>1</v>
      </c>
      <c r="T60">
        <f t="shared" si="16"/>
        <v>4.0932629320391652E-6</v>
      </c>
      <c r="U60">
        <f t="shared" si="17"/>
        <v>-2.0231813888129668E-3</v>
      </c>
    </row>
    <row r="61" spans="1:21">
      <c r="A61" s="8" t="s">
        <v>28</v>
      </c>
      <c r="B61" s="9" t="s">
        <v>25</v>
      </c>
      <c r="C61" s="124">
        <v>49810.592600000004</v>
      </c>
      <c r="D61" s="8" t="s">
        <v>31</v>
      </c>
      <c r="E61">
        <f t="shared" si="11"/>
        <v>39020.948245936728</v>
      </c>
      <c r="F61">
        <f t="shared" si="10"/>
        <v>39021</v>
      </c>
      <c r="G61">
        <f t="shared" si="12"/>
        <v>-2.9966999994940124E-2</v>
      </c>
      <c r="J61">
        <f t="shared" si="18"/>
        <v>-2.9966999994940124E-2</v>
      </c>
      <c r="P61">
        <f t="shared" si="13"/>
        <v>-3.2709846304368795E-2</v>
      </c>
      <c r="Q61" s="2">
        <f t="shared" si="14"/>
        <v>34792.092600000004</v>
      </c>
      <c r="R61">
        <f t="shared" si="15"/>
        <v>7.5232058771464777E-6</v>
      </c>
      <c r="S61">
        <v>1</v>
      </c>
      <c r="T61">
        <f t="shared" si="16"/>
        <v>7.5232058771464777E-6</v>
      </c>
      <c r="U61">
        <f t="shared" si="17"/>
        <v>2.7428463094286704E-3</v>
      </c>
    </row>
    <row r="62" spans="1:21">
      <c r="A62" s="8" t="s">
        <v>28</v>
      </c>
      <c r="B62" s="9" t="s">
        <v>30</v>
      </c>
      <c r="C62" s="124">
        <v>49811.4614</v>
      </c>
      <c r="D62" s="8" t="s">
        <v>31</v>
      </c>
      <c r="E62">
        <f t="shared" si="11"/>
        <v>39022.44869410235</v>
      </c>
      <c r="F62">
        <f t="shared" si="10"/>
        <v>39022.5</v>
      </c>
      <c r="G62">
        <f t="shared" si="12"/>
        <v>-2.9707499998039566E-2</v>
      </c>
      <c r="J62">
        <f t="shared" si="18"/>
        <v>-2.9707499998039566E-2</v>
      </c>
      <c r="O62">
        <f t="shared" ref="O62:O93" ca="1" si="19">+C$11+C$12*$F62</f>
        <v>-3.3228240297262478E-2</v>
      </c>
      <c r="P62">
        <f t="shared" si="13"/>
        <v>-3.2713762084630615E-2</v>
      </c>
      <c r="Q62" s="2">
        <f t="shared" si="14"/>
        <v>34792.9614</v>
      </c>
      <c r="R62">
        <f t="shared" si="15"/>
        <v>9.0376117332747705E-6</v>
      </c>
      <c r="S62">
        <v>1</v>
      </c>
      <c r="T62">
        <f t="shared" si="16"/>
        <v>9.0376117332747705E-6</v>
      </c>
      <c r="U62">
        <f t="shared" si="17"/>
        <v>3.0062620865910494E-3</v>
      </c>
    </row>
    <row r="63" spans="1:21">
      <c r="A63" s="8" t="s">
        <v>28</v>
      </c>
      <c r="B63" s="9" t="s">
        <v>25</v>
      </c>
      <c r="C63" s="124">
        <v>49812.327499999999</v>
      </c>
      <c r="D63" s="8" t="s">
        <v>31</v>
      </c>
      <c r="E63">
        <f t="shared" si="11"/>
        <v>39023.944479272992</v>
      </c>
      <c r="F63">
        <f t="shared" si="10"/>
        <v>39024</v>
      </c>
      <c r="G63">
        <f t="shared" si="12"/>
        <v>-3.2147999998414889E-2</v>
      </c>
      <c r="J63">
        <f t="shared" si="18"/>
        <v>-3.2147999998414889E-2</v>
      </c>
      <c r="O63">
        <f t="shared" ca="1" si="19"/>
        <v>-3.3226636615618255E-2</v>
      </c>
      <c r="P63">
        <f t="shared" si="13"/>
        <v>-3.2717675879310626E-2</v>
      </c>
      <c r="Q63" s="2">
        <f t="shared" si="14"/>
        <v>34793.827499999999</v>
      </c>
      <c r="R63">
        <f t="shared" si="15"/>
        <v>3.2453060927433385E-7</v>
      </c>
      <c r="S63">
        <v>1</v>
      </c>
      <c r="T63">
        <f t="shared" si="16"/>
        <v>3.2453060927433385E-7</v>
      </c>
      <c r="U63">
        <f t="shared" si="17"/>
        <v>5.6967588089573695E-4</v>
      </c>
    </row>
    <row r="64" spans="1:21">
      <c r="A64" s="8" t="s">
        <v>28</v>
      </c>
      <c r="B64" s="9" t="s">
        <v>30</v>
      </c>
      <c r="C64" s="124">
        <v>49840.412199999999</v>
      </c>
      <c r="D64" s="8" t="s">
        <v>31</v>
      </c>
      <c r="E64">
        <f t="shared" si="11"/>
        <v>39072.447744232995</v>
      </c>
      <c r="F64">
        <f t="shared" si="10"/>
        <v>39072.5</v>
      </c>
      <c r="G64">
        <f t="shared" si="12"/>
        <v>-3.0257500002335291E-2</v>
      </c>
      <c r="J64">
        <f t="shared" si="18"/>
        <v>-3.0257500002335291E-2</v>
      </c>
      <c r="O64">
        <f t="shared" ca="1" si="19"/>
        <v>-3.3174784242454958E-2</v>
      </c>
      <c r="P64">
        <f t="shared" si="13"/>
        <v>-3.2843151899208278E-2</v>
      </c>
      <c r="Q64" s="2">
        <f t="shared" si="14"/>
        <v>34821.912199999999</v>
      </c>
      <c r="R64">
        <f t="shared" si="15"/>
        <v>6.6855957318028753E-6</v>
      </c>
      <c r="S64">
        <v>1</v>
      </c>
      <c r="T64">
        <f t="shared" si="16"/>
        <v>6.6855957318028753E-6</v>
      </c>
      <c r="U64">
        <f t="shared" si="17"/>
        <v>2.5856518968729869E-3</v>
      </c>
    </row>
    <row r="65" spans="1:21">
      <c r="A65" s="8" t="s">
        <v>28</v>
      </c>
      <c r="B65" s="9" t="s">
        <v>30</v>
      </c>
      <c r="C65" s="124">
        <v>49866.468200000003</v>
      </c>
      <c r="D65" s="8" t="s">
        <v>31</v>
      </c>
      <c r="E65">
        <f t="shared" si="11"/>
        <v>39117.44737292044</v>
      </c>
      <c r="F65" s="103">
        <f t="shared" si="10"/>
        <v>39117.5</v>
      </c>
      <c r="G65" s="103">
        <f t="shared" si="12"/>
        <v>-3.0472499995084945E-2</v>
      </c>
      <c r="J65">
        <f t="shared" si="18"/>
        <v>-3.0472499995084945E-2</v>
      </c>
      <c r="O65">
        <f t="shared" ca="1" si="19"/>
        <v>-3.3126673793128183E-2</v>
      </c>
      <c r="P65">
        <f t="shared" si="13"/>
        <v>-3.2957716429412365E-2</v>
      </c>
      <c r="Q65" s="2">
        <f t="shared" si="14"/>
        <v>34847.968200000003</v>
      </c>
      <c r="R65">
        <f t="shared" si="15"/>
        <v>6.1763007254510938E-6</v>
      </c>
      <c r="S65">
        <v>1</v>
      </c>
      <c r="T65">
        <f t="shared" si="16"/>
        <v>6.1763007254510938E-6</v>
      </c>
      <c r="U65">
        <f t="shared" si="17"/>
        <v>2.4852164343274197E-3</v>
      </c>
    </row>
    <row r="66" spans="1:21">
      <c r="A66" s="8" t="s">
        <v>28</v>
      </c>
      <c r="B66" s="9" t="s">
        <v>30</v>
      </c>
      <c r="C66" s="124">
        <v>49888.472000000002</v>
      </c>
      <c r="D66" s="8" t="s">
        <v>31</v>
      </c>
      <c r="E66" s="103">
        <f t="shared" si="11"/>
        <v>39155.448709645672</v>
      </c>
      <c r="F66" s="103">
        <f t="shared" si="10"/>
        <v>39155.5</v>
      </c>
      <c r="G66" s="103">
        <f t="shared" si="12"/>
        <v>-2.9698499994992744E-2</v>
      </c>
      <c r="H66" s="103"/>
      <c r="J66">
        <f t="shared" si="18"/>
        <v>-2.9698499994992744E-2</v>
      </c>
      <c r="O66">
        <f t="shared" ca="1" si="19"/>
        <v>-3.3086047191474469E-2</v>
      </c>
      <c r="P66">
        <f t="shared" si="13"/>
        <v>-3.3053068138099828E-2</v>
      </c>
      <c r="Q66" s="2">
        <f t="shared" si="14"/>
        <v>34869.972000000002</v>
      </c>
      <c r="R66">
        <f t="shared" si="15"/>
        <v>1.1253127426748908E-5</v>
      </c>
      <c r="S66">
        <v>1</v>
      </c>
      <c r="T66">
        <f t="shared" si="16"/>
        <v>1.1253127426748908E-5</v>
      </c>
      <c r="U66">
        <f t="shared" si="17"/>
        <v>3.354568143107084E-3</v>
      </c>
    </row>
    <row r="67" spans="1:21">
      <c r="A67" s="10" t="s">
        <v>32</v>
      </c>
      <c r="B67" s="11" t="s">
        <v>30</v>
      </c>
      <c r="C67" s="125">
        <v>50147.5838</v>
      </c>
      <c r="D67" s="10">
        <v>2.9999999999999997E-4</v>
      </c>
      <c r="E67" s="103">
        <f t="shared" si="11"/>
        <v>39602.943904170279</v>
      </c>
      <c r="F67" s="103">
        <f t="shared" si="10"/>
        <v>39603</v>
      </c>
      <c r="G67" s="103">
        <f t="shared" si="12"/>
        <v>-3.2480999994731974E-2</v>
      </c>
      <c r="H67" s="103"/>
      <c r="J67">
        <f t="shared" si="18"/>
        <v>-3.2480999994731974E-2</v>
      </c>
      <c r="O67">
        <f t="shared" ca="1" si="19"/>
        <v>-3.2607615500947131E-2</v>
      </c>
      <c r="P67">
        <f t="shared" si="13"/>
        <v>-3.4080095519353315E-2</v>
      </c>
      <c r="Q67" s="2">
        <f t="shared" si="14"/>
        <v>35129.0838</v>
      </c>
      <c r="R67">
        <f t="shared" si="15"/>
        <v>2.5571064968640023E-6</v>
      </c>
      <c r="S67">
        <v>1</v>
      </c>
      <c r="T67">
        <f t="shared" si="16"/>
        <v>2.5571064968640023E-6</v>
      </c>
      <c r="U67">
        <f t="shared" si="17"/>
        <v>1.5990955246213412E-3</v>
      </c>
    </row>
    <row r="68" spans="1:21">
      <c r="A68" s="8" t="s">
        <v>33</v>
      </c>
      <c r="B68" s="11"/>
      <c r="C68" s="124">
        <v>50547.404199999997</v>
      </c>
      <c r="D68" s="8">
        <v>4.0000000000000002E-4</v>
      </c>
      <c r="E68" s="103">
        <f t="shared" si="11"/>
        <v>40293.447801225157</v>
      </c>
      <c r="F68" s="103">
        <f t="shared" si="10"/>
        <v>40293.5</v>
      </c>
      <c r="G68" s="103">
        <f t="shared" si="12"/>
        <v>-3.0224499998439569E-2</v>
      </c>
      <c r="H68" s="103"/>
      <c r="J68">
        <f t="shared" si="18"/>
        <v>-3.0224499998439569E-2</v>
      </c>
      <c r="O68">
        <f t="shared" ca="1" si="19"/>
        <v>-3.1869387384055231E-2</v>
      </c>
      <c r="P68">
        <f t="shared" si="13"/>
        <v>-3.5318094090857732E-2</v>
      </c>
      <c r="Q68" s="2">
        <f t="shared" si="14"/>
        <v>35528.904199999997</v>
      </c>
      <c r="R68">
        <f t="shared" si="15"/>
        <v>2.5944700778317212E-5</v>
      </c>
      <c r="S68">
        <v>1</v>
      </c>
      <c r="T68">
        <f t="shared" si="16"/>
        <v>2.5944700778317212E-5</v>
      </c>
      <c r="U68">
        <f t="shared" si="17"/>
        <v>5.0935940924181633E-3</v>
      </c>
    </row>
    <row r="69" spans="1:21">
      <c r="A69" s="8" t="s">
        <v>33</v>
      </c>
      <c r="B69" s="11"/>
      <c r="C69" s="124">
        <v>50904.374300000003</v>
      </c>
      <c r="D69" s="8">
        <v>2.9999999999999997E-4</v>
      </c>
      <c r="E69" s="103">
        <f t="shared" si="11"/>
        <v>40909.947722645069</v>
      </c>
      <c r="F69" s="103">
        <f t="shared" si="10"/>
        <v>40910</v>
      </c>
      <c r="G69" s="103">
        <f t="shared" si="12"/>
        <v>-3.0269999995653052E-2</v>
      </c>
      <c r="H69" s="103"/>
      <c r="J69">
        <f t="shared" si="18"/>
        <v>-3.0269999995653052E-2</v>
      </c>
      <c r="O69">
        <f t="shared" ca="1" si="19"/>
        <v>-3.1210274228278462E-2</v>
      </c>
      <c r="P69">
        <f t="shared" si="13"/>
        <v>-3.6067881611840602E-2</v>
      </c>
      <c r="Q69" s="2">
        <f t="shared" si="14"/>
        <v>35885.874300000003</v>
      </c>
      <c r="R69">
        <f t="shared" si="15"/>
        <v>3.3615431235325561E-5</v>
      </c>
      <c r="S69">
        <v>1</v>
      </c>
      <c r="T69">
        <f t="shared" si="16"/>
        <v>3.3615431235325561E-5</v>
      </c>
      <c r="U69">
        <f t="shared" si="17"/>
        <v>5.7978816161875502E-3</v>
      </c>
    </row>
    <row r="70" spans="1:21">
      <c r="A70" s="8" t="s">
        <v>33</v>
      </c>
      <c r="B70" s="9" t="s">
        <v>30</v>
      </c>
      <c r="C70" s="124">
        <v>50945.486799999999</v>
      </c>
      <c r="D70" s="8">
        <v>5.0000000000000001E-4</v>
      </c>
      <c r="E70">
        <f t="shared" si="11"/>
        <v>40980.950456541752</v>
      </c>
      <c r="F70">
        <f t="shared" si="10"/>
        <v>40981</v>
      </c>
      <c r="G70">
        <f t="shared" si="12"/>
        <v>-2.8686999998171814E-2</v>
      </c>
      <c r="J70">
        <f t="shared" si="18"/>
        <v>-2.8686999998171814E-2</v>
      </c>
      <c r="O70">
        <f t="shared" ca="1" si="19"/>
        <v>-3.1134366630451778E-2</v>
      </c>
      <c r="P70">
        <f t="shared" si="13"/>
        <v>-3.6132693787914727E-2</v>
      </c>
      <c r="Q70" s="2">
        <f t="shared" si="14"/>
        <v>35926.986799999999</v>
      </c>
      <c r="R70">
        <f t="shared" si="15"/>
        <v>5.5438356010616183E-5</v>
      </c>
      <c r="S70">
        <v>1</v>
      </c>
      <c r="T70">
        <f t="shared" si="16"/>
        <v>5.5438356010616183E-5</v>
      </c>
      <c r="U70">
        <f t="shared" si="17"/>
        <v>7.4456937897429132E-3</v>
      </c>
    </row>
    <row r="71" spans="1:21">
      <c r="A71" s="8" t="s">
        <v>34</v>
      </c>
      <c r="B71" s="9" t="s">
        <v>30</v>
      </c>
      <c r="C71" s="126">
        <v>51256.422700000003</v>
      </c>
      <c r="D71" s="21">
        <v>4.0000000000000002E-4</v>
      </c>
      <c r="E71">
        <f t="shared" si="11"/>
        <v>41517.947695012503</v>
      </c>
      <c r="F71">
        <f t="shared" si="10"/>
        <v>41518</v>
      </c>
      <c r="G71">
        <f t="shared" si="12"/>
        <v>-3.0285999993793666E-2</v>
      </c>
      <c r="J71">
        <f t="shared" si="18"/>
        <v>-3.0285999993793666E-2</v>
      </c>
      <c r="O71">
        <f t="shared" ca="1" si="19"/>
        <v>-3.0560248601818975E-2</v>
      </c>
      <c r="P71">
        <f t="shared" si="13"/>
        <v>-3.6478829681083513E-2</v>
      </c>
      <c r="Q71" s="2">
        <f t="shared" si="14"/>
        <v>36237.922700000003</v>
      </c>
      <c r="R71">
        <f t="shared" si="15"/>
        <v>3.8351139535778466E-5</v>
      </c>
      <c r="S71">
        <v>1</v>
      </c>
      <c r="T71">
        <f t="shared" si="16"/>
        <v>3.8351139535778466E-5</v>
      </c>
      <c r="U71">
        <f t="shared" si="17"/>
        <v>6.192829687289847E-3</v>
      </c>
    </row>
    <row r="72" spans="1:21">
      <c r="A72" s="8" t="s">
        <v>34</v>
      </c>
      <c r="B72" s="9" t="s">
        <v>30</v>
      </c>
      <c r="C72" s="126">
        <v>51270.608999999997</v>
      </c>
      <c r="D72" s="21">
        <v>1.1000000000000001E-3</v>
      </c>
      <c r="E72">
        <f t="shared" si="11"/>
        <v>41542.447934206866</v>
      </c>
      <c r="F72">
        <f t="shared" si="10"/>
        <v>41542.5</v>
      </c>
      <c r="G72">
        <f t="shared" si="12"/>
        <v>-3.0147500001476146E-2</v>
      </c>
      <c r="J72">
        <f t="shared" si="18"/>
        <v>-3.0147500001476146E-2</v>
      </c>
      <c r="O72">
        <f t="shared" ca="1" si="19"/>
        <v>-3.0534055134963288E-2</v>
      </c>
      <c r="P72">
        <f t="shared" si="13"/>
        <v>-3.6488551693815707E-2</v>
      </c>
      <c r="Q72" s="2">
        <f t="shared" si="14"/>
        <v>36252.108999999997</v>
      </c>
      <c r="R72">
        <f t="shared" si="15"/>
        <v>4.0208936564922409E-5</v>
      </c>
      <c r="S72">
        <v>1</v>
      </c>
      <c r="T72">
        <f t="shared" si="16"/>
        <v>4.0208936564922409E-5</v>
      </c>
      <c r="U72">
        <f t="shared" si="17"/>
        <v>6.341051692339561E-3</v>
      </c>
    </row>
    <row r="73" spans="1:21">
      <c r="A73" s="112" t="s">
        <v>171</v>
      </c>
      <c r="B73" s="113"/>
      <c r="C73" s="126">
        <v>52362.36</v>
      </c>
      <c r="D73" s="114">
        <v>3.0000000000000001E-3</v>
      </c>
      <c r="E73">
        <f t="shared" si="11"/>
        <v>43427.940320572277</v>
      </c>
      <c r="F73">
        <f t="shared" ref="F73:F102" si="20">ROUND(2*E73,0)/2</f>
        <v>43428</v>
      </c>
      <c r="G73">
        <f t="shared" si="12"/>
        <v>-3.4555999998701736E-2</v>
      </c>
      <c r="J73">
        <f t="shared" si="18"/>
        <v>-3.4555999998701736E-2</v>
      </c>
      <c r="O73">
        <f t="shared" ca="1" si="19"/>
        <v>-2.8518227308171572E-2</v>
      </c>
      <c r="P73">
        <f t="shared" si="13"/>
        <v>-3.5647708425194491E-2</v>
      </c>
      <c r="Q73" s="2">
        <f t="shared" si="14"/>
        <v>37343.86</v>
      </c>
      <c r="R73">
        <f t="shared" si="15"/>
        <v>1.1918272884752861E-6</v>
      </c>
      <c r="S73">
        <v>0.2</v>
      </c>
      <c r="T73">
        <f t="shared" si="16"/>
        <v>2.3836545769505723E-7</v>
      </c>
      <c r="U73">
        <f t="shared" si="17"/>
        <v>1.0917084264927546E-3</v>
      </c>
    </row>
    <row r="74" spans="1:21">
      <c r="A74" s="12" t="s">
        <v>36</v>
      </c>
      <c r="B74" s="14" t="s">
        <v>30</v>
      </c>
      <c r="C74" s="126">
        <v>52401.450799999999</v>
      </c>
      <c r="D74" s="22">
        <v>8.0000000000000004E-4</v>
      </c>
      <c r="E74">
        <f t="shared" si="11"/>
        <v>43495.45150744266</v>
      </c>
      <c r="F74">
        <f t="shared" si="20"/>
        <v>43495.5</v>
      </c>
      <c r="G74">
        <f t="shared" si="12"/>
        <v>-2.8078499999537598E-2</v>
      </c>
      <c r="J74">
        <f t="shared" si="18"/>
        <v>-2.8078499999537598E-2</v>
      </c>
      <c r="O74">
        <f t="shared" ca="1" si="19"/>
        <v>-2.8446061634181417E-2</v>
      </c>
      <c r="P74">
        <f t="shared" si="13"/>
        <v>-3.5559439012355143E-2</v>
      </c>
      <c r="Q74" s="2">
        <f t="shared" si="14"/>
        <v>37382.950799999999</v>
      </c>
      <c r="R74">
        <f t="shared" si="15"/>
        <v>5.5964448513495537E-5</v>
      </c>
      <c r="S74">
        <v>1</v>
      </c>
      <c r="T74">
        <f t="shared" si="16"/>
        <v>5.5964448513495537E-5</v>
      </c>
      <c r="U74">
        <f t="shared" si="17"/>
        <v>7.4809390128175446E-3</v>
      </c>
    </row>
    <row r="75" spans="1:21">
      <c r="A75" s="15" t="s">
        <v>41</v>
      </c>
      <c r="B75" s="16" t="s">
        <v>30</v>
      </c>
      <c r="C75" s="127">
        <v>53409.534599999999</v>
      </c>
      <c r="D75" s="17">
        <v>6.9999999999999999E-4</v>
      </c>
      <c r="E75">
        <f t="shared" si="11"/>
        <v>45236.447695876013</v>
      </c>
      <c r="F75">
        <f t="shared" si="20"/>
        <v>45236.5</v>
      </c>
      <c r="G75">
        <f t="shared" si="12"/>
        <v>-3.0285499997262377E-2</v>
      </c>
      <c r="J75">
        <f t="shared" si="18"/>
        <v>-3.0285499997262377E-2</v>
      </c>
      <c r="O75">
        <f t="shared" ca="1" si="19"/>
        <v>-2.6584721805783446E-2</v>
      </c>
      <c r="P75">
        <f t="shared" si="13"/>
        <v>-3.189345299539037E-2</v>
      </c>
      <c r="Q75" s="2">
        <f t="shared" si="14"/>
        <v>38391.034599999999</v>
      </c>
      <c r="R75">
        <f t="shared" si="15"/>
        <v>2.5855128441888007E-6</v>
      </c>
      <c r="S75">
        <v>1</v>
      </c>
      <c r="T75">
        <f t="shared" si="16"/>
        <v>2.5855128441888007E-6</v>
      </c>
      <c r="U75">
        <f t="shared" si="17"/>
        <v>1.6079529981279927E-3</v>
      </c>
    </row>
    <row r="76" spans="1:21">
      <c r="A76" s="15" t="s">
        <v>172</v>
      </c>
      <c r="B76" s="16" t="s">
        <v>30</v>
      </c>
      <c r="C76" s="127">
        <v>53758.689100000003</v>
      </c>
      <c r="D76" s="17">
        <v>2.9999999999999997E-4</v>
      </c>
      <c r="E76">
        <f t="shared" si="11"/>
        <v>45839.449801131908</v>
      </c>
      <c r="F76">
        <f t="shared" si="20"/>
        <v>45839.5</v>
      </c>
      <c r="G76">
        <f t="shared" si="12"/>
        <v>-2.9066499992040917E-2</v>
      </c>
      <c r="N76" s="119">
        <f t="shared" ref="N76:N82" si="21">G76</f>
        <v>-2.9066499992040917E-2</v>
      </c>
      <c r="O76">
        <f t="shared" ca="1" si="19"/>
        <v>-2.5940041784804711E-2</v>
      </c>
      <c r="P76">
        <f t="shared" si="13"/>
        <v>-3.0000065577886925E-2</v>
      </c>
      <c r="Q76" s="2">
        <f t="shared" si="14"/>
        <v>38740.189100000003</v>
      </c>
      <c r="R76">
        <f t="shared" si="15"/>
        <v>8.7154470307599992E-7</v>
      </c>
      <c r="S76">
        <v>1</v>
      </c>
      <c r="T76">
        <f t="shared" si="16"/>
        <v>8.7154470307599992E-7</v>
      </c>
      <c r="U76">
        <f t="shared" si="17"/>
        <v>9.3356558584600791E-4</v>
      </c>
    </row>
    <row r="77" spans="1:21">
      <c r="A77" s="15" t="s">
        <v>172</v>
      </c>
      <c r="B77" s="16" t="s">
        <v>25</v>
      </c>
      <c r="C77" s="127">
        <v>53767.664400000001</v>
      </c>
      <c r="D77" s="17">
        <v>2.9999999999999997E-4</v>
      </c>
      <c r="E77">
        <f t="shared" si="11"/>
        <v>45854.950459995824</v>
      </c>
      <c r="F77">
        <f t="shared" si="20"/>
        <v>45855</v>
      </c>
      <c r="G77">
        <f t="shared" si="12"/>
        <v>-2.8684999997494742E-2</v>
      </c>
      <c r="N77" s="119">
        <f t="shared" si="21"/>
        <v>-2.8684999997494742E-2</v>
      </c>
      <c r="O77">
        <f t="shared" ca="1" si="19"/>
        <v>-2.5923470407814377E-2</v>
      </c>
      <c r="P77">
        <f t="shared" si="13"/>
        <v>-2.994716635354755E-2</v>
      </c>
      <c r="Q77" s="2">
        <f t="shared" si="14"/>
        <v>38749.164400000001</v>
      </c>
      <c r="R77">
        <f t="shared" si="15"/>
        <v>1.593063910351622E-6</v>
      </c>
      <c r="S77">
        <v>1</v>
      </c>
      <c r="T77">
        <f t="shared" si="16"/>
        <v>1.593063910351622E-6</v>
      </c>
      <c r="U77">
        <f t="shared" si="17"/>
        <v>1.2621663560528074E-3</v>
      </c>
    </row>
    <row r="78" spans="1:21" ht="13.5" thickBot="1">
      <c r="A78" s="15" t="s">
        <v>172</v>
      </c>
      <c r="B78" s="16" t="s">
        <v>30</v>
      </c>
      <c r="C78" s="128">
        <v>53772.585099999997</v>
      </c>
      <c r="D78" s="120">
        <v>1E-4</v>
      </c>
      <c r="E78">
        <f t="shared" si="11"/>
        <v>45863.448682013099</v>
      </c>
      <c r="F78">
        <f t="shared" si="20"/>
        <v>45863.5</v>
      </c>
      <c r="G78">
        <f t="shared" si="12"/>
        <v>-2.9714500000409316E-2</v>
      </c>
      <c r="N78" s="119">
        <f t="shared" si="21"/>
        <v>-2.9714500000409316E-2</v>
      </c>
      <c r="O78">
        <f t="shared" ca="1" si="19"/>
        <v>-2.5914382878497094E-2</v>
      </c>
      <c r="P78">
        <f t="shared" si="13"/>
        <v>-2.9918067088439027E-2</v>
      </c>
      <c r="Q78" s="2">
        <f t="shared" si="14"/>
        <v>38754.085099999997</v>
      </c>
      <c r="R78">
        <f t="shared" si="15"/>
        <v>4.14395593288958E-8</v>
      </c>
      <c r="S78">
        <v>1</v>
      </c>
      <c r="T78">
        <f t="shared" si="16"/>
        <v>4.14395593288958E-8</v>
      </c>
      <c r="U78">
        <f t="shared" si="17"/>
        <v>2.0356708802971024E-4</v>
      </c>
    </row>
    <row r="79" spans="1:21">
      <c r="A79" s="15" t="s">
        <v>172</v>
      </c>
      <c r="B79" s="16" t="s">
        <v>25</v>
      </c>
      <c r="C79" s="127">
        <v>53774.612699999998</v>
      </c>
      <c r="D79" s="17">
        <v>1E-4</v>
      </c>
      <c r="E79">
        <f t="shared" si="11"/>
        <v>45866.950418546978</v>
      </c>
      <c r="F79">
        <f t="shared" si="20"/>
        <v>45867</v>
      </c>
      <c r="G79">
        <f t="shared" si="12"/>
        <v>-2.8708999998343643E-2</v>
      </c>
      <c r="N79" s="119">
        <f t="shared" si="21"/>
        <v>-2.8708999998343643E-2</v>
      </c>
      <c r="O79">
        <f t="shared" ca="1" si="19"/>
        <v>-2.5910640954660571E-2</v>
      </c>
      <c r="P79">
        <f t="shared" si="13"/>
        <v>-2.9906066506001361E-2</v>
      </c>
      <c r="Q79" s="2">
        <f t="shared" si="14"/>
        <v>38756.112699999998</v>
      </c>
      <c r="R79">
        <f t="shared" si="15"/>
        <v>1.4329682237558455E-6</v>
      </c>
      <c r="S79">
        <v>1</v>
      </c>
      <c r="T79">
        <f t="shared" si="16"/>
        <v>1.4329682237558455E-6</v>
      </c>
      <c r="U79">
        <f t="shared" si="17"/>
        <v>1.197066507657718E-3</v>
      </c>
    </row>
    <row r="80" spans="1:21">
      <c r="A80" s="15" t="s">
        <v>172</v>
      </c>
      <c r="B80" s="16" t="s">
        <v>30</v>
      </c>
      <c r="C80" s="127">
        <v>53794.588199999998</v>
      </c>
      <c r="D80" s="17">
        <v>1E-4</v>
      </c>
      <c r="E80">
        <f t="shared" si="11"/>
        <v>45901.448809813708</v>
      </c>
      <c r="F80">
        <f t="shared" si="20"/>
        <v>45901.5</v>
      </c>
      <c r="G80">
        <f t="shared" si="12"/>
        <v>-2.9640499997185543E-2</v>
      </c>
      <c r="N80" s="119">
        <f t="shared" si="21"/>
        <v>-2.9640499997185543E-2</v>
      </c>
      <c r="O80">
        <f t="shared" ca="1" si="19"/>
        <v>-2.5873756276843379E-2</v>
      </c>
      <c r="P80">
        <f t="shared" si="13"/>
        <v>-2.9787196584316833E-2</v>
      </c>
      <c r="Q80" s="2">
        <f t="shared" si="14"/>
        <v>38776.088199999998</v>
      </c>
      <c r="R80">
        <f t="shared" si="15"/>
        <v>2.1519888675968083E-8</v>
      </c>
      <c r="S80">
        <v>1</v>
      </c>
      <c r="T80">
        <f t="shared" si="16"/>
        <v>2.1519888675968083E-8</v>
      </c>
      <c r="U80">
        <f t="shared" si="17"/>
        <v>1.4669658713128975E-4</v>
      </c>
    </row>
    <row r="81" spans="1:21">
      <c r="A81" s="15" t="s">
        <v>172</v>
      </c>
      <c r="B81" s="16" t="s">
        <v>25</v>
      </c>
      <c r="C81" s="127">
        <v>53800.668700000002</v>
      </c>
      <c r="D81" s="17">
        <v>1E-4</v>
      </c>
      <c r="E81">
        <f t="shared" si="11"/>
        <v>45911.950047234423</v>
      </c>
      <c r="F81">
        <f t="shared" si="20"/>
        <v>45912</v>
      </c>
      <c r="G81">
        <f t="shared" si="12"/>
        <v>-2.8923999991093297E-2</v>
      </c>
      <c r="N81" s="119">
        <f t="shared" si="21"/>
        <v>-2.8923999991093297E-2</v>
      </c>
      <c r="O81">
        <f t="shared" ca="1" si="19"/>
        <v>-2.5862530505333797E-2</v>
      </c>
      <c r="P81">
        <f t="shared" si="13"/>
        <v>-2.97508102959535E-2</v>
      </c>
      <c r="Q81" s="2">
        <f t="shared" si="14"/>
        <v>38782.168700000002</v>
      </c>
      <c r="R81">
        <f t="shared" si="15"/>
        <v>6.8361528022302309E-7</v>
      </c>
      <c r="S81">
        <v>1</v>
      </c>
      <c r="T81">
        <f t="shared" si="16"/>
        <v>6.8361528022302309E-7</v>
      </c>
      <c r="U81">
        <f t="shared" si="17"/>
        <v>8.2681030486020379E-4</v>
      </c>
    </row>
    <row r="82" spans="1:21">
      <c r="A82" s="15" t="s">
        <v>172</v>
      </c>
      <c r="B82" s="16" t="s">
        <v>25</v>
      </c>
      <c r="C82" s="127">
        <v>53803.563499999997</v>
      </c>
      <c r="D82" s="17">
        <v>1E-4</v>
      </c>
      <c r="E82">
        <f t="shared" ref="E82:E110" si="22">+(C82-C$7)/C$8</f>
        <v>45916.949468677623</v>
      </c>
      <c r="F82">
        <f t="shared" si="20"/>
        <v>45917</v>
      </c>
      <c r="G82">
        <f t="shared" ref="G82:G110" si="23">+C82-(C$7+F82*C$8)</f>
        <v>-2.9259000002639368E-2</v>
      </c>
      <c r="N82" s="119">
        <f t="shared" si="21"/>
        <v>-2.9259000002639368E-2</v>
      </c>
      <c r="O82">
        <f t="shared" ca="1" si="19"/>
        <v>-2.5857184899853045E-2</v>
      </c>
      <c r="P82">
        <f t="shared" ref="P82:P110" si="24">+D$11+D$12*F82+D$13*F82^2</f>
        <v>-2.973344929583599E-2</v>
      </c>
      <c r="Q82" s="2">
        <f t="shared" ref="Q82:Q110" si="25">+C82-15018.5</f>
        <v>38785.063499999997</v>
      </c>
      <c r="R82">
        <f t="shared" ref="R82:R110" si="26">+(P82-G82)^2</f>
        <v>2.2510213181477375E-7</v>
      </c>
      <c r="S82">
        <v>1</v>
      </c>
      <c r="T82">
        <f t="shared" ref="T82:T110" si="27">S82*R82</f>
        <v>2.2510213181477375E-7</v>
      </c>
      <c r="U82">
        <f t="shared" ref="U82:U110" si="28">+G82-P82</f>
        <v>4.7444929319662155E-4</v>
      </c>
    </row>
    <row r="83" spans="1:21">
      <c r="A83" s="18" t="s">
        <v>45</v>
      </c>
      <c r="B83" s="16" t="s">
        <v>30</v>
      </c>
      <c r="C83" s="127">
        <v>53829.908900000002</v>
      </c>
      <c r="D83" s="22">
        <v>2.0000000000000001E-4</v>
      </c>
      <c r="E83">
        <f t="shared" si="22"/>
        <v>45962.448901346579</v>
      </c>
      <c r="F83">
        <f t="shared" si="20"/>
        <v>45962.5</v>
      </c>
      <c r="G83">
        <f t="shared" si="23"/>
        <v>-2.9587499993795063E-2</v>
      </c>
      <c r="K83">
        <f>+G83</f>
        <v>-2.9587499993795063E-2</v>
      </c>
      <c r="O83">
        <f t="shared" ca="1" si="19"/>
        <v>-2.5808539889978201E-2</v>
      </c>
      <c r="P83">
        <f t="shared" si="24"/>
        <v>-2.9574450334528213E-2</v>
      </c>
      <c r="Q83" s="2">
        <f t="shared" si="25"/>
        <v>38811.408900000002</v>
      </c>
      <c r="R83">
        <f t="shared" si="26"/>
        <v>1.7029360698089798E-10</v>
      </c>
      <c r="S83">
        <v>1</v>
      </c>
      <c r="T83">
        <f t="shared" si="27"/>
        <v>1.7029360698089798E-10</v>
      </c>
      <c r="U83">
        <f t="shared" si="28"/>
        <v>-1.3049659266850533E-5</v>
      </c>
    </row>
    <row r="84" spans="1:21">
      <c r="A84" s="20" t="s">
        <v>43</v>
      </c>
      <c r="B84" s="16" t="s">
        <v>25</v>
      </c>
      <c r="C84" s="127">
        <v>53846.411099999998</v>
      </c>
      <c r="D84" s="17">
        <v>4.0000000000000002E-4</v>
      </c>
      <c r="E84">
        <f t="shared" si="22"/>
        <v>45990.948781317624</v>
      </c>
      <c r="F84">
        <f t="shared" si="20"/>
        <v>45991</v>
      </c>
      <c r="G84">
        <f t="shared" si="23"/>
        <v>-2.9656999999133404E-2</v>
      </c>
      <c r="J84">
        <f>+G84</f>
        <v>-2.9656999999133404E-2</v>
      </c>
      <c r="O84">
        <f t="shared" ca="1" si="19"/>
        <v>-2.5778069938737914E-2</v>
      </c>
      <c r="P84">
        <f t="shared" si="24"/>
        <v>-2.9473927002439004E-2</v>
      </c>
      <c r="Q84" s="2">
        <f t="shared" si="25"/>
        <v>38827.911099999998</v>
      </c>
      <c r="R84">
        <f t="shared" si="26"/>
        <v>3.3515722118667805E-8</v>
      </c>
      <c r="S84">
        <v>1</v>
      </c>
      <c r="T84">
        <f t="shared" si="27"/>
        <v>3.3515722118667805E-8</v>
      </c>
      <c r="U84">
        <f t="shared" si="28"/>
        <v>-1.8307299669440003E-4</v>
      </c>
    </row>
    <row r="85" spans="1:21">
      <c r="A85" s="20" t="s">
        <v>173</v>
      </c>
      <c r="B85" s="16"/>
      <c r="C85" s="127">
        <v>53905.471899999997</v>
      </c>
      <c r="D85" s="22">
        <v>2.0000000000000001E-4</v>
      </c>
      <c r="E85">
        <f t="shared" si="22"/>
        <v>46092.948860761244</v>
      </c>
      <c r="F85">
        <f t="shared" si="20"/>
        <v>46093</v>
      </c>
      <c r="G85">
        <f t="shared" si="23"/>
        <v>-2.9610999998112675E-2</v>
      </c>
      <c r="N85" s="119">
        <f>G85</f>
        <v>-2.9610999998112675E-2</v>
      </c>
      <c r="O85">
        <f t="shared" ca="1" si="19"/>
        <v>-2.5669019586930561E-2</v>
      </c>
      <c r="P85">
        <f t="shared" si="24"/>
        <v>-2.9108285935988132E-2</v>
      </c>
      <c r="Q85" s="2">
        <f t="shared" si="25"/>
        <v>38886.971899999997</v>
      </c>
      <c r="R85">
        <f t="shared" si="26"/>
        <v>2.5272142825775884E-7</v>
      </c>
      <c r="S85">
        <v>1</v>
      </c>
      <c r="T85">
        <f t="shared" si="27"/>
        <v>2.5272142825775884E-7</v>
      </c>
      <c r="U85">
        <f t="shared" si="28"/>
        <v>-5.0271406212454295E-4</v>
      </c>
    </row>
    <row r="86" spans="1:21">
      <c r="A86" s="20" t="s">
        <v>173</v>
      </c>
      <c r="B86" s="16"/>
      <c r="C86" s="127">
        <v>53907.496899999998</v>
      </c>
      <c r="D86" s="22">
        <v>2.0000000000000001E-4</v>
      </c>
      <c r="E86">
        <f t="shared" si="22"/>
        <v>46096.446107003649</v>
      </c>
      <c r="F86">
        <f t="shared" si="20"/>
        <v>46096.5</v>
      </c>
      <c r="G86">
        <f t="shared" si="23"/>
        <v>-3.1205499995849095E-2</v>
      </c>
      <c r="N86" s="119">
        <f>G86</f>
        <v>-3.1205499995849095E-2</v>
      </c>
      <c r="O86">
        <f t="shared" ca="1" si="19"/>
        <v>-2.5665277663094038E-2</v>
      </c>
      <c r="P86">
        <f t="shared" si="24"/>
        <v>-2.9095576500770548E-2</v>
      </c>
      <c r="Q86" s="2">
        <f t="shared" si="25"/>
        <v>38888.996899999998</v>
      </c>
      <c r="R86">
        <f t="shared" si="26"/>
        <v>4.4517771550844726E-6</v>
      </c>
      <c r="S86">
        <v>1</v>
      </c>
      <c r="T86">
        <f t="shared" si="27"/>
        <v>4.4517771550844726E-6</v>
      </c>
      <c r="U86">
        <f t="shared" si="28"/>
        <v>-2.1099234950785473E-3</v>
      </c>
    </row>
    <row r="87" spans="1:21">
      <c r="A87" s="18" t="s">
        <v>54</v>
      </c>
      <c r="B87" s="16"/>
      <c r="C87" s="129">
        <v>54527.929600000003</v>
      </c>
      <c r="D87" s="17">
        <v>1E-4</v>
      </c>
      <c r="E87">
        <f t="shared" si="22"/>
        <v>47167.955207615545</v>
      </c>
      <c r="F87">
        <f t="shared" si="20"/>
        <v>47168</v>
      </c>
      <c r="G87">
        <f t="shared" si="23"/>
        <v>-2.5935999990906566E-2</v>
      </c>
      <c r="K87">
        <f>+G87</f>
        <v>-2.5935999990906566E-2</v>
      </c>
      <c r="O87">
        <f t="shared" ca="1" si="19"/>
        <v>-2.4519714408568809E-2</v>
      </c>
      <c r="P87">
        <f t="shared" si="24"/>
        <v>-2.4696425364857832E-2</v>
      </c>
      <c r="Q87" s="2">
        <f t="shared" si="25"/>
        <v>39509.429600000003</v>
      </c>
      <c r="R87">
        <f t="shared" si="26"/>
        <v>1.5365452535438584E-6</v>
      </c>
      <c r="S87">
        <v>1</v>
      </c>
      <c r="T87">
        <f t="shared" si="27"/>
        <v>1.5365452535438584E-6</v>
      </c>
      <c r="U87">
        <f t="shared" si="28"/>
        <v>-1.2395746260487339E-3</v>
      </c>
    </row>
    <row r="88" spans="1:21">
      <c r="A88" s="19" t="s">
        <v>174</v>
      </c>
      <c r="B88" s="16" t="s">
        <v>30</v>
      </c>
      <c r="C88" s="130">
        <v>54575.120499999997</v>
      </c>
      <c r="D88" s="22">
        <v>2.0000000000000001E-4</v>
      </c>
      <c r="E88">
        <f t="shared" si="22"/>
        <v>47249.455552159052</v>
      </c>
      <c r="F88">
        <f t="shared" si="20"/>
        <v>47249.5</v>
      </c>
      <c r="G88">
        <f t="shared" si="23"/>
        <v>-2.5736499999766238E-2</v>
      </c>
      <c r="N88" s="119">
        <f>G88</f>
        <v>-2.5736499999766238E-2</v>
      </c>
      <c r="O88">
        <f t="shared" ca="1" si="19"/>
        <v>-2.4432581039232543E-2</v>
      </c>
      <c r="P88">
        <f t="shared" si="24"/>
        <v>-2.4320355764589463E-2</v>
      </c>
      <c r="Q88" s="2">
        <f t="shared" si="25"/>
        <v>39556.620499999997</v>
      </c>
      <c r="R88">
        <f t="shared" si="26"/>
        <v>2.0054644948244132E-6</v>
      </c>
      <c r="S88">
        <v>1</v>
      </c>
      <c r="T88">
        <f t="shared" si="27"/>
        <v>2.0054644948244132E-6</v>
      </c>
      <c r="U88">
        <f t="shared" si="28"/>
        <v>-1.416144235176775E-3</v>
      </c>
    </row>
    <row r="89" spans="1:21">
      <c r="A89" s="19" t="s">
        <v>174</v>
      </c>
      <c r="B89" s="16" t="s">
        <v>25</v>
      </c>
      <c r="C89" s="130">
        <v>54581.202700000002</v>
      </c>
      <c r="D89" s="17">
        <v>2.9999999999999997E-4</v>
      </c>
      <c r="E89">
        <f t="shared" si="22"/>
        <v>47259.959725539578</v>
      </c>
      <c r="F89">
        <f t="shared" si="20"/>
        <v>47260</v>
      </c>
      <c r="G89">
        <f t="shared" si="23"/>
        <v>-2.3320000000239816E-2</v>
      </c>
      <c r="N89" s="119">
        <f>G89</f>
        <v>-2.3320000000239816E-2</v>
      </c>
      <c r="O89">
        <f t="shared" ca="1" si="19"/>
        <v>-2.4421355267722961E-2</v>
      </c>
      <c r="P89">
        <f t="shared" si="24"/>
        <v>-2.427147884161962E-2</v>
      </c>
      <c r="Q89" s="2">
        <f t="shared" si="25"/>
        <v>39562.702700000002</v>
      </c>
      <c r="R89">
        <f t="shared" si="26"/>
        <v>9.0531198559345563E-7</v>
      </c>
      <c r="S89">
        <v>1</v>
      </c>
      <c r="T89">
        <f t="shared" si="27"/>
        <v>9.0531198559345563E-7</v>
      </c>
      <c r="U89">
        <f t="shared" si="28"/>
        <v>9.5147884137980476E-4</v>
      </c>
    </row>
    <row r="90" spans="1:21">
      <c r="A90" s="19" t="s">
        <v>174</v>
      </c>
      <c r="B90" s="16" t="s">
        <v>25</v>
      </c>
      <c r="C90" s="130">
        <v>54584.0982</v>
      </c>
      <c r="D90" s="17">
        <v>5.9999999999999995E-4</v>
      </c>
      <c r="E90">
        <f t="shared" si="22"/>
        <v>47264.960355907417</v>
      </c>
      <c r="F90">
        <f t="shared" si="20"/>
        <v>47265</v>
      </c>
      <c r="G90">
        <f t="shared" si="23"/>
        <v>-2.2955000000365544E-2</v>
      </c>
      <c r="N90" s="119">
        <f>G90</f>
        <v>-2.2955000000365544E-2</v>
      </c>
      <c r="O90">
        <f t="shared" ca="1" si="19"/>
        <v>-2.4416009662242208E-2</v>
      </c>
      <c r="P90">
        <f t="shared" si="24"/>
        <v>-2.4248169920260909E-2</v>
      </c>
      <c r="Q90" s="2">
        <f t="shared" si="25"/>
        <v>39565.5982</v>
      </c>
      <c r="R90">
        <f t="shared" si="26"/>
        <v>1.6722884417221847E-6</v>
      </c>
      <c r="S90">
        <v>1</v>
      </c>
      <c r="T90">
        <f t="shared" si="27"/>
        <v>1.6722884417221847E-6</v>
      </c>
      <c r="U90">
        <f t="shared" si="28"/>
        <v>1.293169919895365E-3</v>
      </c>
    </row>
    <row r="91" spans="1:21">
      <c r="A91" s="19" t="s">
        <v>174</v>
      </c>
      <c r="B91" s="16" t="s">
        <v>30</v>
      </c>
      <c r="C91" s="130">
        <v>54586.123200000002</v>
      </c>
      <c r="D91" s="17">
        <v>6.9999999999999999E-4</v>
      </c>
      <c r="E91">
        <f t="shared" si="22"/>
        <v>47268.457602149821</v>
      </c>
      <c r="F91">
        <f t="shared" si="20"/>
        <v>47268.5</v>
      </c>
      <c r="G91">
        <f t="shared" si="23"/>
        <v>-2.4549499998101965E-2</v>
      </c>
      <c r="N91" s="119">
        <f>G91</f>
        <v>-2.4549499998101965E-2</v>
      </c>
      <c r="O91">
        <f t="shared" ca="1" si="19"/>
        <v>-2.4412267738405685E-2</v>
      </c>
      <c r="P91">
        <f t="shared" si="24"/>
        <v>-2.4231840548406769E-2</v>
      </c>
      <c r="Q91" s="2">
        <f t="shared" si="25"/>
        <v>39567.623200000002</v>
      </c>
      <c r="R91">
        <f t="shared" si="26"/>
        <v>1.0090752598065454E-7</v>
      </c>
      <c r="S91">
        <v>1</v>
      </c>
      <c r="T91">
        <f t="shared" si="27"/>
        <v>1.0090752598065454E-7</v>
      </c>
      <c r="U91">
        <f t="shared" si="28"/>
        <v>-3.1765944969519566E-4</v>
      </c>
    </row>
    <row r="92" spans="1:21">
      <c r="A92" s="19" t="s">
        <v>174</v>
      </c>
      <c r="B92" s="16" t="s">
        <v>25</v>
      </c>
      <c r="C92" s="130">
        <v>54588.150099999999</v>
      </c>
      <c r="D92" s="17">
        <v>5.0000000000000001E-4</v>
      </c>
      <c r="E92">
        <f t="shared" si="22"/>
        <v>47271.958129759063</v>
      </c>
      <c r="F92">
        <f t="shared" si="20"/>
        <v>47272</v>
      </c>
      <c r="G92">
        <f t="shared" si="23"/>
        <v>-2.4244000000180677E-2</v>
      </c>
      <c r="N92" s="119">
        <f>G92</f>
        <v>-2.4244000000180677E-2</v>
      </c>
      <c r="O92">
        <f t="shared" ca="1" si="19"/>
        <v>-2.4408525814569156E-2</v>
      </c>
      <c r="P92">
        <f t="shared" si="24"/>
        <v>-2.4215500366161269E-2</v>
      </c>
      <c r="Q92" s="2">
        <f t="shared" si="25"/>
        <v>39569.650099999999</v>
      </c>
      <c r="R92">
        <f t="shared" si="26"/>
        <v>8.1222913924018031E-10</v>
      </c>
      <c r="S92">
        <v>1</v>
      </c>
      <c r="T92">
        <f t="shared" si="27"/>
        <v>8.1222913924018031E-10</v>
      </c>
      <c r="U92">
        <f t="shared" si="28"/>
        <v>-2.8499634019407694E-5</v>
      </c>
    </row>
    <row r="93" spans="1:21">
      <c r="A93" s="17" t="s">
        <v>51</v>
      </c>
      <c r="B93" s="16" t="s">
        <v>25</v>
      </c>
      <c r="C93" s="127">
        <v>54597.4133</v>
      </c>
      <c r="D93" s="17">
        <v>1E-4</v>
      </c>
      <c r="E93">
        <f t="shared" si="22"/>
        <v>47287.956002051724</v>
      </c>
      <c r="F93">
        <f t="shared" si="20"/>
        <v>47288</v>
      </c>
      <c r="G93">
        <f t="shared" si="23"/>
        <v>-2.5475999995251186E-2</v>
      </c>
      <c r="J93">
        <f>+G93</f>
        <v>-2.5475999995251186E-2</v>
      </c>
      <c r="O93">
        <f t="shared" ca="1" si="19"/>
        <v>-2.4391419877030751E-2</v>
      </c>
      <c r="P93">
        <f t="shared" si="24"/>
        <v>-2.4140664723163008E-2</v>
      </c>
      <c r="Q93" s="2">
        <f t="shared" si="25"/>
        <v>39578.9133</v>
      </c>
      <c r="R93">
        <f t="shared" si="26"/>
        <v>1.7831202888828093E-6</v>
      </c>
      <c r="S93">
        <v>1</v>
      </c>
      <c r="T93">
        <f t="shared" si="27"/>
        <v>1.7831202888828093E-6</v>
      </c>
      <c r="U93">
        <f t="shared" si="28"/>
        <v>-1.3353352720881784E-3</v>
      </c>
    </row>
    <row r="94" spans="1:21">
      <c r="A94" s="19" t="s">
        <v>174</v>
      </c>
      <c r="B94" s="16" t="s">
        <v>25</v>
      </c>
      <c r="C94" s="130">
        <v>54603.205000000002</v>
      </c>
      <c r="D94" s="17">
        <v>5.9999999999999995E-4</v>
      </c>
      <c r="E94">
        <f t="shared" si="22"/>
        <v>47297.958471712031</v>
      </c>
      <c r="F94">
        <f t="shared" si="20"/>
        <v>47298</v>
      </c>
      <c r="G94">
        <f t="shared" si="23"/>
        <v>-2.4045999991358258E-2</v>
      </c>
      <c r="N94" s="119">
        <f t="shared" ref="N94:N101" si="29">G94</f>
        <v>-2.4045999991358258E-2</v>
      </c>
      <c r="O94">
        <f t="shared" ref="O94:O110" ca="1" si="30">+C$11+C$12*$F94</f>
        <v>-2.4380728666069246E-2</v>
      </c>
      <c r="P94">
        <f t="shared" si="24"/>
        <v>-2.4093777723772636E-2</v>
      </c>
      <c r="Q94" s="2">
        <f t="shared" si="25"/>
        <v>39584.705000000002</v>
      </c>
      <c r="R94">
        <f t="shared" si="26"/>
        <v>2.2827117146599057E-9</v>
      </c>
      <c r="S94">
        <v>1</v>
      </c>
      <c r="T94">
        <f t="shared" si="27"/>
        <v>2.2827117146599057E-9</v>
      </c>
      <c r="U94">
        <f t="shared" si="28"/>
        <v>4.7777732414377994E-5</v>
      </c>
    </row>
    <row r="95" spans="1:21">
      <c r="A95" s="19" t="s">
        <v>174</v>
      </c>
      <c r="B95" s="16" t="s">
        <v>30</v>
      </c>
      <c r="C95" s="130">
        <v>54685.139000000003</v>
      </c>
      <c r="D95" s="17">
        <v>2.9999999999999997E-4</v>
      </c>
      <c r="E95">
        <f t="shared" si="22"/>
        <v>47439.461372267622</v>
      </c>
      <c r="F95">
        <f t="shared" si="20"/>
        <v>47439.5</v>
      </c>
      <c r="G95">
        <f t="shared" si="23"/>
        <v>-2.2366499993950129E-2</v>
      </c>
      <c r="N95" s="119">
        <f t="shared" si="29"/>
        <v>-2.2366499993950129E-2</v>
      </c>
      <c r="O95">
        <f t="shared" ca="1" si="30"/>
        <v>-2.4229448030963954E-2</v>
      </c>
      <c r="P95">
        <f t="shared" si="24"/>
        <v>-2.3420867700600034E-2</v>
      </c>
      <c r="Q95" s="2">
        <f t="shared" si="25"/>
        <v>39666.639000000003</v>
      </c>
      <c r="R95">
        <f t="shared" si="26"/>
        <v>1.1116912608261817E-6</v>
      </c>
      <c r="S95">
        <v>1</v>
      </c>
      <c r="T95">
        <f t="shared" si="27"/>
        <v>1.1116912608261817E-6</v>
      </c>
      <c r="U95">
        <f t="shared" si="28"/>
        <v>1.0543677066499058E-3</v>
      </c>
    </row>
    <row r="96" spans="1:21">
      <c r="A96" s="19" t="s">
        <v>174</v>
      </c>
      <c r="B96" s="16" t="s">
        <v>25</v>
      </c>
      <c r="C96" s="130">
        <v>54686.006999999998</v>
      </c>
      <c r="D96" s="17">
        <v>5.0000000000000001E-4</v>
      </c>
      <c r="E96">
        <f t="shared" si="22"/>
        <v>47440.960438805101</v>
      </c>
      <c r="F96">
        <f t="shared" si="20"/>
        <v>47441</v>
      </c>
      <c r="G96">
        <f t="shared" si="23"/>
        <v>-2.2906999998667743E-2</v>
      </c>
      <c r="N96" s="119">
        <f t="shared" si="29"/>
        <v>-2.2906999998667743E-2</v>
      </c>
      <c r="O96">
        <f t="shared" ca="1" si="30"/>
        <v>-2.4227844349319724E-2</v>
      </c>
      <c r="P96">
        <f t="shared" si="24"/>
        <v>-2.3413639732723146E-2</v>
      </c>
      <c r="Q96" s="2">
        <f t="shared" si="25"/>
        <v>39667.506999999998</v>
      </c>
      <c r="R96">
        <f t="shared" si="26"/>
        <v>2.5668382012372947E-7</v>
      </c>
      <c r="S96">
        <v>1</v>
      </c>
      <c r="T96">
        <f t="shared" si="27"/>
        <v>2.5668382012372947E-7</v>
      </c>
      <c r="U96">
        <f t="shared" si="28"/>
        <v>5.0663973405540297E-4</v>
      </c>
    </row>
    <row r="97" spans="1:21">
      <c r="A97" s="38" t="s">
        <v>170</v>
      </c>
      <c r="B97" s="16" t="s">
        <v>30</v>
      </c>
      <c r="C97" s="130">
        <v>54931.224099999999</v>
      </c>
      <c r="D97" s="17">
        <v>2.9999999999999997E-4</v>
      </c>
      <c r="E97" s="19">
        <f t="shared" si="22"/>
        <v>47864.458997594244</v>
      </c>
      <c r="F97">
        <f t="shared" si="20"/>
        <v>47864.5</v>
      </c>
      <c r="G97">
        <f t="shared" si="23"/>
        <v>-2.3741499993775506E-2</v>
      </c>
      <c r="N97">
        <f t="shared" si="29"/>
        <v>-2.3741499993775506E-2</v>
      </c>
      <c r="O97">
        <f t="shared" ca="1" si="30"/>
        <v>-2.3775071565100003E-2</v>
      </c>
      <c r="P97">
        <f t="shared" si="24"/>
        <v>-2.1293525703748317E-2</v>
      </c>
      <c r="Q97" s="2">
        <f t="shared" si="25"/>
        <v>39912.724099999999</v>
      </c>
      <c r="R97">
        <f t="shared" si="26"/>
        <v>5.9925781246341167E-6</v>
      </c>
      <c r="S97">
        <v>1</v>
      </c>
      <c r="T97">
        <f t="shared" si="27"/>
        <v>5.9925781246341167E-6</v>
      </c>
      <c r="U97">
        <f t="shared" si="28"/>
        <v>-2.4479742900271884E-3</v>
      </c>
    </row>
    <row r="98" spans="1:21">
      <c r="A98" s="109" t="s">
        <v>170</v>
      </c>
      <c r="B98" s="118"/>
      <c r="C98" s="127">
        <v>54932.093500000003</v>
      </c>
      <c r="D98" s="110">
        <v>2.9999999999999997E-4</v>
      </c>
      <c r="E98" s="19">
        <f t="shared" si="22"/>
        <v>47865.96048198099</v>
      </c>
      <c r="F98">
        <f t="shared" si="20"/>
        <v>47866</v>
      </c>
      <c r="G98">
        <f t="shared" si="23"/>
        <v>-2.2881999990204349E-2</v>
      </c>
      <c r="N98">
        <f t="shared" si="29"/>
        <v>-2.2881999990204349E-2</v>
      </c>
      <c r="O98">
        <f t="shared" ca="1" si="30"/>
        <v>-2.3773467883455773E-2</v>
      </c>
      <c r="P98">
        <f t="shared" si="24"/>
        <v>-2.1285735154299879E-2</v>
      </c>
      <c r="Q98" s="2">
        <f t="shared" si="25"/>
        <v>39913.593500000003</v>
      </c>
      <c r="R98">
        <f t="shared" si="26"/>
        <v>2.5480614263451268E-6</v>
      </c>
      <c r="S98">
        <v>1</v>
      </c>
      <c r="T98">
        <f t="shared" si="27"/>
        <v>2.5480614263451268E-6</v>
      </c>
      <c r="U98">
        <f t="shared" si="28"/>
        <v>-1.5962648359044707E-3</v>
      </c>
    </row>
    <row r="99" spans="1:21">
      <c r="A99" s="109" t="s">
        <v>170</v>
      </c>
      <c r="C99" s="127">
        <v>54934.120199999998</v>
      </c>
      <c r="D99" s="110">
        <v>2.9999999999999997E-4</v>
      </c>
      <c r="E99" s="19">
        <f t="shared" si="22"/>
        <v>47869.460664183192</v>
      </c>
      <c r="F99">
        <f t="shared" si="20"/>
        <v>47869.5</v>
      </c>
      <c r="G99">
        <f t="shared" si="23"/>
        <v>-2.2776500001782551E-2</v>
      </c>
      <c r="N99">
        <f t="shared" si="29"/>
        <v>-2.2776500001782551E-2</v>
      </c>
      <c r="O99">
        <f t="shared" ca="1" si="30"/>
        <v>-2.3769725959619251E-2</v>
      </c>
      <c r="P99">
        <f t="shared" si="24"/>
        <v>-2.1267549483880321E-2</v>
      </c>
      <c r="Q99" s="2">
        <f t="shared" si="25"/>
        <v>39915.620199999998</v>
      </c>
      <c r="R99">
        <f t="shared" si="26"/>
        <v>2.2769316654774083E-6</v>
      </c>
      <c r="S99">
        <v>1</v>
      </c>
      <c r="T99">
        <f t="shared" si="27"/>
        <v>2.2769316654774083E-6</v>
      </c>
      <c r="U99">
        <f t="shared" si="28"/>
        <v>-1.50895051790223E-3</v>
      </c>
    </row>
    <row r="100" spans="1:21">
      <c r="A100" s="20" t="s">
        <v>53</v>
      </c>
      <c r="B100" s="16" t="s">
        <v>25</v>
      </c>
      <c r="C100" s="127">
        <v>54941.359479999999</v>
      </c>
      <c r="D100" s="17">
        <v>2.9999999999999997E-4</v>
      </c>
      <c r="E100">
        <f t="shared" si="22"/>
        <v>47881.96315543144</v>
      </c>
      <c r="F100">
        <f t="shared" si="20"/>
        <v>47882</v>
      </c>
      <c r="G100">
        <f t="shared" si="23"/>
        <v>-2.1333999997295905E-2</v>
      </c>
      <c r="N100" s="119">
        <f t="shared" si="29"/>
        <v>-2.1333999997295905E-2</v>
      </c>
      <c r="O100">
        <f t="shared" ca="1" si="30"/>
        <v>-2.3756361945917369E-2</v>
      </c>
      <c r="P100">
        <f t="shared" si="24"/>
        <v>-2.1202512412862973E-2</v>
      </c>
      <c r="Q100" s="2">
        <f t="shared" si="25"/>
        <v>39922.859479999999</v>
      </c>
      <c r="R100">
        <f t="shared" si="26"/>
        <v>1.7288984860007469E-8</v>
      </c>
      <c r="S100">
        <v>1</v>
      </c>
      <c r="T100">
        <f t="shared" si="27"/>
        <v>1.7288984860007469E-8</v>
      </c>
      <c r="U100">
        <f t="shared" si="28"/>
        <v>-1.3148758443293218E-4</v>
      </c>
    </row>
    <row r="101" spans="1:21">
      <c r="A101" s="109" t="s">
        <v>170</v>
      </c>
      <c r="C101" s="127">
        <v>54951.201699999998</v>
      </c>
      <c r="D101" s="23">
        <v>2.0000000000000001E-4</v>
      </c>
      <c r="E101" s="19">
        <f t="shared" si="22"/>
        <v>47898.96101563485</v>
      </c>
      <c r="F101">
        <f t="shared" si="20"/>
        <v>47899</v>
      </c>
      <c r="G101">
        <f t="shared" si="23"/>
        <v>-2.2573000002012122E-2</v>
      </c>
      <c r="N101">
        <f t="shared" si="29"/>
        <v>-2.2573000002012122E-2</v>
      </c>
      <c r="O101">
        <f t="shared" ca="1" si="30"/>
        <v>-2.3738186887282811E-2</v>
      </c>
      <c r="P101">
        <f t="shared" si="24"/>
        <v>-2.1113840714194865E-2</v>
      </c>
      <c r="Q101" s="2">
        <f t="shared" si="25"/>
        <v>39932.701699999998</v>
      </c>
      <c r="R101">
        <f t="shared" si="26"/>
        <v>2.1291458272233668E-6</v>
      </c>
      <c r="S101">
        <v>1</v>
      </c>
      <c r="T101">
        <f t="shared" si="27"/>
        <v>2.1291458272233668E-6</v>
      </c>
      <c r="U101">
        <f t="shared" si="28"/>
        <v>-1.4591592878172577E-3</v>
      </c>
    </row>
    <row r="102" spans="1:21">
      <c r="A102" s="17" t="s">
        <v>52</v>
      </c>
      <c r="B102" s="16" t="s">
        <v>25</v>
      </c>
      <c r="C102" s="127">
        <v>54955.832300000002</v>
      </c>
      <c r="D102" s="17">
        <v>1.1999999999999999E-3</v>
      </c>
      <c r="E102" s="19">
        <f t="shared" si="22"/>
        <v>47906.958224746006</v>
      </c>
      <c r="F102">
        <f t="shared" si="20"/>
        <v>47907</v>
      </c>
      <c r="G102">
        <f t="shared" si="23"/>
        <v>-2.4188999996113125E-2</v>
      </c>
      <c r="J102">
        <f>+G102</f>
        <v>-2.4188999996113125E-2</v>
      </c>
      <c r="O102">
        <f t="shared" ca="1" si="30"/>
        <v>-2.3729633918513605E-2</v>
      </c>
      <c r="P102">
        <f t="shared" si="24"/>
        <v>-2.1072024607908579E-2</v>
      </c>
      <c r="Q102" s="2">
        <f t="shared" si="25"/>
        <v>39937.332300000002</v>
      </c>
      <c r="R102">
        <f t="shared" si="26"/>
        <v>9.7155355706728792E-6</v>
      </c>
      <c r="S102">
        <v>1</v>
      </c>
      <c r="T102">
        <f t="shared" si="27"/>
        <v>9.7155355706728792E-6</v>
      </c>
      <c r="U102">
        <f t="shared" si="28"/>
        <v>-3.1169753882045459E-3</v>
      </c>
    </row>
    <row r="103" spans="1:21">
      <c r="A103" s="109" t="s">
        <v>170</v>
      </c>
      <c r="C103" s="127">
        <v>55314.254000000001</v>
      </c>
      <c r="D103" s="23">
        <v>4.0000000000000002E-4</v>
      </c>
      <c r="E103" s="19">
        <f t="shared" si="22"/>
        <v>48525.965110435267</v>
      </c>
      <c r="F103">
        <f t="shared" ref="F103:F110" si="31">ROUND(2*E103,0)/2</f>
        <v>48526</v>
      </c>
      <c r="G103">
        <f t="shared" si="23"/>
        <v>-2.0201999999699183E-2</v>
      </c>
      <c r="N103">
        <f t="shared" ref="N103:N110" si="32">G103</f>
        <v>-2.0201999999699183E-2</v>
      </c>
      <c r="O103">
        <f t="shared" ca="1" si="30"/>
        <v>-2.3067847959996467E-2</v>
      </c>
      <c r="P103">
        <f t="shared" si="24"/>
        <v>-1.7665252229939199E-2</v>
      </c>
      <c r="Q103" s="2">
        <f t="shared" si="25"/>
        <v>40295.754000000001</v>
      </c>
      <c r="R103">
        <f t="shared" si="26"/>
        <v>6.4350892473822517E-6</v>
      </c>
      <c r="S103">
        <v>1</v>
      </c>
      <c r="T103">
        <f t="shared" si="27"/>
        <v>6.4350892473822517E-6</v>
      </c>
      <c r="U103">
        <f t="shared" si="28"/>
        <v>-2.5367477697599838E-3</v>
      </c>
    </row>
    <row r="104" spans="1:21">
      <c r="A104" s="109" t="s">
        <v>170</v>
      </c>
      <c r="C104" s="127">
        <v>55327.282599999999</v>
      </c>
      <c r="D104" s="23">
        <v>2.0000000000000001E-4</v>
      </c>
      <c r="E104" s="19">
        <f t="shared" si="22"/>
        <v>48548.465961000096</v>
      </c>
      <c r="F104">
        <f t="shared" si="31"/>
        <v>48548.5</v>
      </c>
      <c r="G104">
        <f t="shared" si="23"/>
        <v>-1.9709499996679369E-2</v>
      </c>
      <c r="N104">
        <f t="shared" si="32"/>
        <v>-1.9709499996679369E-2</v>
      </c>
      <c r="O104">
        <f t="shared" ca="1" si="30"/>
        <v>-2.304379273533308E-2</v>
      </c>
      <c r="P104">
        <f t="shared" si="24"/>
        <v>-1.7535050877067526E-2</v>
      </c>
      <c r="Q104" s="2">
        <f t="shared" si="25"/>
        <v>40308.782599999999</v>
      </c>
      <c r="R104">
        <f t="shared" si="26"/>
        <v>4.7282289737807194E-6</v>
      </c>
      <c r="S104">
        <v>1</v>
      </c>
      <c r="T104">
        <f t="shared" si="27"/>
        <v>4.7282289737807194E-6</v>
      </c>
      <c r="U104">
        <f t="shared" si="28"/>
        <v>-2.1744491196118432E-3</v>
      </c>
    </row>
    <row r="105" spans="1:21">
      <c r="A105" s="109" t="s">
        <v>170</v>
      </c>
      <c r="C105" s="127">
        <v>55332.204599999997</v>
      </c>
      <c r="D105" s="23">
        <v>1E-4</v>
      </c>
      <c r="E105" s="19">
        <f t="shared" si="22"/>
        <v>48556.966428163105</v>
      </c>
      <c r="F105">
        <f t="shared" si="31"/>
        <v>48557</v>
      </c>
      <c r="G105">
        <f t="shared" si="23"/>
        <v>-1.9438999996054918E-2</v>
      </c>
      <c r="N105">
        <f t="shared" si="32"/>
        <v>-1.9438999996054918E-2</v>
      </c>
      <c r="O105">
        <f t="shared" ca="1" si="30"/>
        <v>-2.3034705206015797E-2</v>
      </c>
      <c r="P105">
        <f t="shared" si="24"/>
        <v>-1.7485747432457899E-2</v>
      </c>
      <c r="Q105" s="2">
        <f t="shared" si="25"/>
        <v>40313.704599999997</v>
      </c>
      <c r="R105">
        <f t="shared" si="26"/>
        <v>3.8151955771983258E-6</v>
      </c>
      <c r="S105">
        <v>1</v>
      </c>
      <c r="T105">
        <f t="shared" si="27"/>
        <v>3.8151955771983258E-6</v>
      </c>
      <c r="U105">
        <f t="shared" si="28"/>
        <v>-1.9532525635970188E-3</v>
      </c>
    </row>
    <row r="106" spans="1:21">
      <c r="A106" s="109" t="s">
        <v>170</v>
      </c>
      <c r="C106" s="127">
        <v>55337.126100000001</v>
      </c>
      <c r="D106" s="23">
        <v>2.0000000000000001E-4</v>
      </c>
      <c r="E106" s="19">
        <f t="shared" si="22"/>
        <v>48565.466031808537</v>
      </c>
      <c r="F106">
        <f t="shared" si="31"/>
        <v>48565.5</v>
      </c>
      <c r="G106">
        <f t="shared" si="23"/>
        <v>-1.9668499997351319E-2</v>
      </c>
      <c r="N106">
        <f t="shared" si="32"/>
        <v>-1.9668499997351319E-2</v>
      </c>
      <c r="O106">
        <f t="shared" ca="1" si="30"/>
        <v>-2.3025617676698522E-2</v>
      </c>
      <c r="P106">
        <f t="shared" si="24"/>
        <v>-1.7436380228603721E-2</v>
      </c>
      <c r="Q106" s="2">
        <f t="shared" si="25"/>
        <v>40318.626100000001</v>
      </c>
      <c r="R106">
        <f t="shared" si="26"/>
        <v>4.9823586620338306E-6</v>
      </c>
      <c r="S106">
        <v>1</v>
      </c>
      <c r="T106">
        <f t="shared" si="27"/>
        <v>4.9823586620338306E-6</v>
      </c>
      <c r="U106">
        <f t="shared" si="28"/>
        <v>-2.232119768747598E-3</v>
      </c>
    </row>
    <row r="107" spans="1:21">
      <c r="A107" s="109" t="s">
        <v>170</v>
      </c>
      <c r="C107" s="127">
        <v>55350.154499999997</v>
      </c>
      <c r="D107" s="23">
        <v>2.0000000000000001E-4</v>
      </c>
      <c r="E107" s="19">
        <f t="shared" si="22"/>
        <v>48587.96653696632</v>
      </c>
      <c r="F107">
        <f t="shared" si="31"/>
        <v>48588</v>
      </c>
      <c r="G107">
        <f t="shared" si="23"/>
        <v>-1.9376000003830995E-2</v>
      </c>
      <c r="N107">
        <f t="shared" si="32"/>
        <v>-1.9376000003830995E-2</v>
      </c>
      <c r="O107">
        <f t="shared" ca="1" si="30"/>
        <v>-2.3001562452035135E-2</v>
      </c>
      <c r="P107">
        <f t="shared" si="24"/>
        <v>-1.7305394570835464E-2</v>
      </c>
      <c r="Q107" s="2">
        <f t="shared" si="25"/>
        <v>40331.654499999997</v>
      </c>
      <c r="R107">
        <f t="shared" si="26"/>
        <v>4.287406859150612E-6</v>
      </c>
      <c r="S107">
        <v>1</v>
      </c>
      <c r="T107">
        <f t="shared" si="27"/>
        <v>4.287406859150612E-6</v>
      </c>
      <c r="U107">
        <f t="shared" si="28"/>
        <v>-2.0706054329955315E-3</v>
      </c>
    </row>
    <row r="108" spans="1:21">
      <c r="A108" s="109" t="s">
        <v>170</v>
      </c>
      <c r="C108" s="127">
        <v>55352.180899999999</v>
      </c>
      <c r="D108" s="23">
        <v>2.0000000000000001E-4</v>
      </c>
      <c r="E108" s="19">
        <f t="shared" si="22"/>
        <v>48591.466201057985</v>
      </c>
      <c r="F108">
        <f t="shared" si="31"/>
        <v>48591.5</v>
      </c>
      <c r="G108">
        <f t="shared" si="23"/>
        <v>-1.9570500000554603E-2</v>
      </c>
      <c r="N108">
        <f t="shared" si="32"/>
        <v>-1.9570500000554603E-2</v>
      </c>
      <c r="O108">
        <f t="shared" ca="1" si="30"/>
        <v>-2.2997820528198605E-2</v>
      </c>
      <c r="P108">
        <f t="shared" si="24"/>
        <v>-1.7284978871190626E-2</v>
      </c>
      <c r="Q108" s="2">
        <f t="shared" si="25"/>
        <v>40333.680899999999</v>
      </c>
      <c r="R108">
        <f t="shared" si="26"/>
        <v>5.2236068327691869E-6</v>
      </c>
      <c r="S108">
        <v>1</v>
      </c>
      <c r="T108">
        <f t="shared" si="27"/>
        <v>5.2236068327691869E-6</v>
      </c>
      <c r="U108">
        <f t="shared" si="28"/>
        <v>-2.2855211293639766E-3</v>
      </c>
    </row>
    <row r="109" spans="1:21" ht="13.5" thickBot="1">
      <c r="A109" s="111" t="s">
        <v>170</v>
      </c>
      <c r="C109" s="127">
        <v>55353.048499999997</v>
      </c>
      <c r="D109" s="23">
        <v>2.0000000000000001E-4</v>
      </c>
      <c r="E109" s="19">
        <f t="shared" si="22"/>
        <v>48592.964576781393</v>
      </c>
      <c r="F109">
        <f t="shared" si="31"/>
        <v>48593</v>
      </c>
      <c r="G109">
        <f t="shared" si="23"/>
        <v>-2.0511000002443325E-2</v>
      </c>
      <c r="N109">
        <f t="shared" si="32"/>
        <v>-2.0511000002443325E-2</v>
      </c>
      <c r="O109">
        <f t="shared" ca="1" si="30"/>
        <v>-2.2996216846554382E-2</v>
      </c>
      <c r="P109">
        <f t="shared" si="24"/>
        <v>-1.7276225976325277E-2</v>
      </c>
      <c r="Q109" s="2">
        <f t="shared" si="25"/>
        <v>40334.548499999997</v>
      </c>
      <c r="R109">
        <f t="shared" si="26"/>
        <v>1.0463763000047966E-5</v>
      </c>
      <c r="S109">
        <v>1</v>
      </c>
      <c r="T109">
        <f t="shared" si="27"/>
        <v>1.0463763000047966E-5</v>
      </c>
      <c r="U109">
        <f t="shared" si="28"/>
        <v>-3.234774026118048E-3</v>
      </c>
    </row>
    <row r="110" spans="1:21">
      <c r="A110" s="109" t="s">
        <v>170</v>
      </c>
      <c r="B110" s="30" t="s">
        <v>25</v>
      </c>
      <c r="C110" s="127">
        <v>55354.207399999999</v>
      </c>
      <c r="D110" s="23">
        <v>2.9999999999999997E-4</v>
      </c>
      <c r="E110" s="19">
        <f t="shared" si="22"/>
        <v>48594.966037853163</v>
      </c>
      <c r="F110">
        <f t="shared" si="31"/>
        <v>48595</v>
      </c>
      <c r="G110">
        <f t="shared" si="23"/>
        <v>-1.9664999999804422E-2</v>
      </c>
      <c r="N110">
        <f t="shared" si="32"/>
        <v>-1.9664999999804422E-2</v>
      </c>
      <c r="O110">
        <f t="shared" ca="1" si="30"/>
        <v>-2.2994078604362082E-2</v>
      </c>
      <c r="P110">
        <f t="shared" si="24"/>
        <v>-1.7264552361154983E-2</v>
      </c>
      <c r="Q110" s="2">
        <f t="shared" si="25"/>
        <v>40335.707399999999</v>
      </c>
      <c r="R110">
        <f t="shared" si="26"/>
        <v>5.7621488658976669E-6</v>
      </c>
      <c r="S110">
        <v>1</v>
      </c>
      <c r="T110">
        <f t="shared" si="27"/>
        <v>5.7621488658976669E-6</v>
      </c>
      <c r="U110">
        <f t="shared" si="28"/>
        <v>-2.4004476386494389E-3</v>
      </c>
    </row>
    <row r="111" spans="1:21">
      <c r="C111" s="23"/>
      <c r="D111" s="23"/>
    </row>
    <row r="112" spans="1:21">
      <c r="C112" s="23"/>
      <c r="D112" s="23"/>
    </row>
    <row r="113" spans="3:4">
      <c r="C113" s="23"/>
      <c r="D113" s="23"/>
    </row>
    <row r="114" spans="3:4">
      <c r="C114" s="23"/>
      <c r="D114" s="23"/>
    </row>
    <row r="115" spans="3:4">
      <c r="C115" s="23"/>
      <c r="D115" s="23"/>
    </row>
    <row r="116" spans="3:4">
      <c r="C116" s="23"/>
      <c r="D116" s="23"/>
    </row>
    <row r="117" spans="3:4">
      <c r="C117" s="23"/>
      <c r="D117" s="23"/>
    </row>
    <row r="118" spans="3:4">
      <c r="C118" s="23"/>
      <c r="D118" s="23"/>
    </row>
    <row r="119" spans="3:4">
      <c r="C119" s="23"/>
      <c r="D119" s="23"/>
    </row>
    <row r="120" spans="3:4">
      <c r="C120" s="23"/>
      <c r="D120" s="23"/>
    </row>
    <row r="121" spans="3:4">
      <c r="C121" s="23"/>
      <c r="D121" s="23"/>
    </row>
    <row r="122" spans="3:4">
      <c r="C122" s="23"/>
      <c r="D122" s="23"/>
    </row>
    <row r="123" spans="3:4">
      <c r="C123" s="23"/>
      <c r="D123" s="23"/>
    </row>
    <row r="124" spans="3:4">
      <c r="C124" s="23"/>
      <c r="D124" s="23"/>
    </row>
    <row r="125" spans="3:4">
      <c r="C125" s="23"/>
      <c r="D125" s="23"/>
    </row>
    <row r="126" spans="3:4">
      <c r="C126" s="23"/>
      <c r="D126" s="23"/>
    </row>
    <row r="127" spans="3:4">
      <c r="C127" s="23"/>
      <c r="D127" s="23"/>
    </row>
    <row r="128" spans="3:4">
      <c r="C128" s="23"/>
      <c r="D128" s="23"/>
    </row>
    <row r="129" spans="3:4">
      <c r="C129" s="23"/>
      <c r="D129" s="23"/>
    </row>
    <row r="130" spans="3:4">
      <c r="C130" s="23"/>
      <c r="D130" s="23"/>
    </row>
    <row r="131" spans="3:4">
      <c r="C131" s="23"/>
      <c r="D131" s="23"/>
    </row>
    <row r="132" spans="3:4">
      <c r="C132" s="23"/>
      <c r="D132" s="23"/>
    </row>
    <row r="133" spans="3:4">
      <c r="C133" s="23"/>
      <c r="D133" s="23"/>
    </row>
    <row r="134" spans="3:4">
      <c r="C134" s="23"/>
      <c r="D134" s="23"/>
    </row>
    <row r="135" spans="3:4">
      <c r="C135" s="23"/>
      <c r="D135" s="23"/>
    </row>
    <row r="136" spans="3:4">
      <c r="C136" s="23"/>
      <c r="D136" s="23"/>
    </row>
    <row r="137" spans="3:4">
      <c r="C137" s="23"/>
      <c r="D137" s="23"/>
    </row>
    <row r="138" spans="3:4">
      <c r="C138" s="23"/>
      <c r="D138" s="23"/>
    </row>
    <row r="139" spans="3:4">
      <c r="C139" s="23"/>
      <c r="D139" s="23"/>
    </row>
    <row r="140" spans="3:4">
      <c r="C140" s="23"/>
      <c r="D140" s="23"/>
    </row>
    <row r="141" spans="3:4">
      <c r="C141" s="23"/>
      <c r="D141" s="23"/>
    </row>
    <row r="142" spans="3:4">
      <c r="C142" s="23"/>
      <c r="D142" s="23"/>
    </row>
    <row r="143" spans="3:4">
      <c r="C143" s="23"/>
      <c r="D143" s="23"/>
    </row>
    <row r="144" spans="3:4">
      <c r="C144" s="23"/>
      <c r="D144" s="23"/>
    </row>
    <row r="145" spans="3:4">
      <c r="C145" s="23"/>
      <c r="D145" s="23"/>
    </row>
    <row r="146" spans="3:4">
      <c r="C146" s="23"/>
      <c r="D146" s="23"/>
    </row>
    <row r="147" spans="3:4">
      <c r="C147" s="23"/>
      <c r="D147" s="23"/>
    </row>
    <row r="148" spans="3:4">
      <c r="C148" s="23"/>
      <c r="D148" s="23"/>
    </row>
    <row r="149" spans="3:4">
      <c r="C149" s="23"/>
      <c r="D149" s="23"/>
    </row>
    <row r="150" spans="3:4">
      <c r="C150" s="23"/>
      <c r="D150" s="23"/>
    </row>
    <row r="151" spans="3:4">
      <c r="C151" s="23"/>
      <c r="D151" s="23"/>
    </row>
    <row r="152" spans="3:4">
      <c r="C152" s="23"/>
      <c r="D152" s="23"/>
    </row>
    <row r="153" spans="3:4">
      <c r="C153" s="23"/>
      <c r="D153" s="23"/>
    </row>
    <row r="154" spans="3:4">
      <c r="C154" s="23"/>
      <c r="D154" s="23"/>
    </row>
    <row r="155" spans="3:4">
      <c r="C155" s="23"/>
      <c r="D155" s="23"/>
    </row>
    <row r="156" spans="3:4">
      <c r="C156" s="23"/>
      <c r="D156" s="23"/>
    </row>
    <row r="157" spans="3:4">
      <c r="C157" s="23"/>
      <c r="D157" s="23"/>
    </row>
    <row r="158" spans="3:4">
      <c r="C158" s="23"/>
      <c r="D158" s="23"/>
    </row>
    <row r="159" spans="3:4">
      <c r="C159" s="23"/>
      <c r="D159" s="23"/>
    </row>
    <row r="160" spans="3:4">
      <c r="C160" s="23"/>
      <c r="D160" s="23"/>
    </row>
    <row r="161" spans="3:4">
      <c r="C161" s="23"/>
      <c r="D161" s="23"/>
    </row>
    <row r="162" spans="3:4">
      <c r="C162" s="23"/>
      <c r="D162" s="23"/>
    </row>
    <row r="163" spans="3:4">
      <c r="C163" s="23"/>
      <c r="D163" s="23"/>
    </row>
    <row r="164" spans="3:4">
      <c r="C164" s="23"/>
      <c r="D164" s="23"/>
    </row>
    <row r="165" spans="3:4">
      <c r="C165" s="23"/>
      <c r="D165" s="23"/>
    </row>
    <row r="166" spans="3:4">
      <c r="C166" s="23"/>
      <c r="D166" s="23"/>
    </row>
    <row r="167" spans="3:4">
      <c r="C167" s="23"/>
      <c r="D167" s="23"/>
    </row>
    <row r="168" spans="3:4">
      <c r="C168" s="23"/>
      <c r="D168" s="23"/>
    </row>
    <row r="169" spans="3:4">
      <c r="C169" s="23"/>
      <c r="D169" s="23"/>
    </row>
    <row r="170" spans="3:4">
      <c r="C170" s="23"/>
      <c r="D170" s="23"/>
    </row>
    <row r="171" spans="3:4">
      <c r="C171" s="23"/>
      <c r="D171" s="23"/>
    </row>
    <row r="172" spans="3:4">
      <c r="C172" s="23"/>
      <c r="D172" s="23"/>
    </row>
    <row r="173" spans="3:4">
      <c r="C173" s="23"/>
      <c r="D173" s="23"/>
    </row>
    <row r="174" spans="3:4">
      <c r="C174" s="23"/>
      <c r="D174" s="23"/>
    </row>
    <row r="175" spans="3:4">
      <c r="C175" s="23"/>
      <c r="D175" s="23"/>
    </row>
    <row r="176" spans="3:4">
      <c r="C176" s="23"/>
      <c r="D176" s="23"/>
    </row>
    <row r="177" spans="3:4">
      <c r="C177" s="23"/>
      <c r="D177" s="23"/>
    </row>
    <row r="178" spans="3:4">
      <c r="C178" s="23"/>
      <c r="D178" s="23"/>
    </row>
    <row r="179" spans="3:4">
      <c r="C179" s="23"/>
      <c r="D179" s="23"/>
    </row>
    <row r="180" spans="3:4">
      <c r="C180" s="23"/>
      <c r="D180" s="23"/>
    </row>
    <row r="181" spans="3:4">
      <c r="C181" s="23"/>
      <c r="D181" s="23"/>
    </row>
    <row r="182" spans="3:4">
      <c r="C182" s="23"/>
      <c r="D182" s="23"/>
    </row>
    <row r="183" spans="3:4">
      <c r="C183" s="23"/>
      <c r="D183" s="23"/>
    </row>
    <row r="184" spans="3:4">
      <c r="C184" s="23"/>
      <c r="D184" s="23"/>
    </row>
    <row r="185" spans="3:4">
      <c r="C185" s="23"/>
      <c r="D185" s="23"/>
    </row>
    <row r="186" spans="3:4">
      <c r="C186" s="23"/>
      <c r="D186" s="23"/>
    </row>
    <row r="187" spans="3:4">
      <c r="C187" s="23"/>
      <c r="D187" s="23"/>
    </row>
    <row r="188" spans="3:4">
      <c r="C188" s="23"/>
      <c r="D188" s="23"/>
    </row>
    <row r="189" spans="3:4">
      <c r="C189" s="23"/>
      <c r="D189" s="23"/>
    </row>
    <row r="190" spans="3:4">
      <c r="C190" s="23"/>
      <c r="D190" s="23"/>
    </row>
    <row r="191" spans="3:4">
      <c r="C191" s="23"/>
      <c r="D191" s="23"/>
    </row>
    <row r="192" spans="3:4">
      <c r="C192" s="23"/>
      <c r="D192" s="23"/>
    </row>
    <row r="193" spans="3:4">
      <c r="C193" s="23"/>
      <c r="D193" s="23"/>
    </row>
    <row r="194" spans="3:4">
      <c r="C194" s="23"/>
      <c r="D194" s="23"/>
    </row>
    <row r="195" spans="3:4">
      <c r="C195" s="23"/>
      <c r="D195" s="23"/>
    </row>
    <row r="196" spans="3:4">
      <c r="C196" s="23"/>
      <c r="D196" s="23"/>
    </row>
    <row r="197" spans="3:4">
      <c r="C197" s="23"/>
      <c r="D197" s="23"/>
    </row>
    <row r="198" spans="3:4">
      <c r="C198" s="23"/>
      <c r="D198" s="23"/>
    </row>
    <row r="199" spans="3:4">
      <c r="C199" s="23"/>
      <c r="D199" s="23"/>
    </row>
    <row r="200" spans="3:4">
      <c r="C200" s="23"/>
      <c r="D200" s="23"/>
    </row>
    <row r="201" spans="3:4">
      <c r="C201" s="23"/>
      <c r="D201" s="23"/>
    </row>
    <row r="202" spans="3:4">
      <c r="C202" s="23"/>
      <c r="D202" s="23"/>
    </row>
    <row r="203" spans="3:4">
      <c r="C203" s="23"/>
      <c r="D203" s="23"/>
    </row>
    <row r="204" spans="3:4">
      <c r="C204" s="23"/>
      <c r="D204" s="23"/>
    </row>
    <row r="205" spans="3:4">
      <c r="C205" s="23"/>
      <c r="D205" s="23"/>
    </row>
    <row r="206" spans="3:4">
      <c r="C206" s="23"/>
      <c r="D206" s="23"/>
    </row>
    <row r="207" spans="3:4">
      <c r="C207" s="23"/>
      <c r="D207" s="23"/>
    </row>
    <row r="208" spans="3:4">
      <c r="C208" s="23"/>
      <c r="D208" s="23"/>
    </row>
    <row r="209" spans="3:4">
      <c r="C209" s="23"/>
      <c r="D209" s="23"/>
    </row>
    <row r="210" spans="3:4">
      <c r="C210" s="23"/>
      <c r="D210" s="23"/>
    </row>
    <row r="211" spans="3:4">
      <c r="C211" s="23"/>
      <c r="D211" s="23"/>
    </row>
    <row r="212" spans="3:4">
      <c r="C212" s="23"/>
      <c r="D212" s="23"/>
    </row>
    <row r="213" spans="3:4">
      <c r="C213" s="23"/>
      <c r="D213" s="23"/>
    </row>
    <row r="214" spans="3:4">
      <c r="C214" s="23"/>
      <c r="D214" s="23"/>
    </row>
    <row r="215" spans="3:4">
      <c r="C215" s="23"/>
      <c r="D215" s="23"/>
    </row>
    <row r="216" spans="3:4">
      <c r="C216" s="23"/>
      <c r="D216" s="23"/>
    </row>
    <row r="217" spans="3:4">
      <c r="C217" s="23"/>
      <c r="D217" s="23"/>
    </row>
    <row r="218" spans="3:4">
      <c r="C218" s="23"/>
      <c r="D218" s="23"/>
    </row>
    <row r="219" spans="3:4">
      <c r="C219" s="23"/>
      <c r="D219" s="23"/>
    </row>
    <row r="220" spans="3:4">
      <c r="C220" s="23"/>
      <c r="D220" s="23"/>
    </row>
    <row r="221" spans="3:4">
      <c r="C221" s="23"/>
      <c r="D221" s="23"/>
    </row>
    <row r="222" spans="3:4">
      <c r="C222" s="23"/>
      <c r="D222" s="23"/>
    </row>
    <row r="223" spans="3:4">
      <c r="C223" s="23"/>
      <c r="D223" s="23"/>
    </row>
    <row r="224" spans="3:4">
      <c r="C224" s="23"/>
      <c r="D224" s="23"/>
    </row>
    <row r="225" spans="3:4">
      <c r="C225" s="23"/>
      <c r="D225" s="23"/>
    </row>
    <row r="226" spans="3:4">
      <c r="C226" s="23"/>
      <c r="D226" s="23"/>
    </row>
    <row r="227" spans="3:4">
      <c r="C227" s="23"/>
      <c r="D227" s="23"/>
    </row>
    <row r="228" spans="3:4">
      <c r="C228" s="23"/>
      <c r="D228" s="23"/>
    </row>
    <row r="229" spans="3:4">
      <c r="C229" s="23"/>
      <c r="D229" s="23"/>
    </row>
    <row r="230" spans="3:4">
      <c r="C230" s="23"/>
      <c r="D230" s="23"/>
    </row>
    <row r="231" spans="3:4">
      <c r="C231" s="23"/>
      <c r="D231" s="23"/>
    </row>
    <row r="232" spans="3:4">
      <c r="C232" s="23"/>
      <c r="D232" s="23"/>
    </row>
    <row r="233" spans="3:4">
      <c r="C233" s="23"/>
      <c r="D233" s="23"/>
    </row>
    <row r="234" spans="3:4">
      <c r="C234" s="23"/>
      <c r="D234" s="23"/>
    </row>
    <row r="235" spans="3:4">
      <c r="C235" s="23"/>
      <c r="D235" s="23"/>
    </row>
    <row r="236" spans="3:4">
      <c r="C236" s="23"/>
      <c r="D236" s="23"/>
    </row>
    <row r="237" spans="3:4">
      <c r="C237" s="23"/>
      <c r="D237" s="23"/>
    </row>
    <row r="238" spans="3:4">
      <c r="C238" s="23"/>
      <c r="D238" s="23"/>
    </row>
    <row r="239" spans="3:4">
      <c r="C239" s="23"/>
      <c r="D239" s="23"/>
    </row>
    <row r="240" spans="3:4">
      <c r="C240" s="23"/>
      <c r="D240" s="23"/>
    </row>
    <row r="241" spans="3:4">
      <c r="C241" s="23"/>
      <c r="D241" s="23"/>
    </row>
    <row r="242" spans="3:4">
      <c r="C242" s="23"/>
      <c r="D242" s="23"/>
    </row>
    <row r="243" spans="3:4">
      <c r="C243" s="23"/>
      <c r="D243" s="23"/>
    </row>
    <row r="244" spans="3:4">
      <c r="C244" s="23"/>
      <c r="D244" s="23"/>
    </row>
    <row r="245" spans="3:4">
      <c r="C245" s="23"/>
      <c r="D245" s="23"/>
    </row>
    <row r="246" spans="3:4">
      <c r="C246" s="23"/>
      <c r="D246" s="23"/>
    </row>
    <row r="247" spans="3:4">
      <c r="C247" s="23"/>
      <c r="D247" s="23"/>
    </row>
    <row r="248" spans="3:4">
      <c r="C248" s="23"/>
      <c r="D248" s="23"/>
    </row>
    <row r="249" spans="3:4">
      <c r="C249" s="23"/>
      <c r="D249" s="23"/>
    </row>
    <row r="250" spans="3:4">
      <c r="C250" s="23"/>
      <c r="D250" s="23"/>
    </row>
    <row r="251" spans="3:4">
      <c r="C251" s="23"/>
      <c r="D251" s="23"/>
    </row>
    <row r="252" spans="3:4">
      <c r="C252" s="23"/>
      <c r="D252" s="23"/>
    </row>
    <row r="253" spans="3:4">
      <c r="C253" s="23"/>
      <c r="D253" s="23"/>
    </row>
    <row r="254" spans="3:4">
      <c r="C254" s="23"/>
      <c r="D254" s="23"/>
    </row>
    <row r="255" spans="3:4">
      <c r="C255" s="23"/>
      <c r="D255" s="23"/>
    </row>
    <row r="256" spans="3:4">
      <c r="C256" s="23"/>
      <c r="D256" s="23"/>
    </row>
    <row r="257" spans="3:4">
      <c r="C257" s="23"/>
      <c r="D257" s="23"/>
    </row>
    <row r="258" spans="3:4">
      <c r="C258" s="23"/>
      <c r="D258" s="23"/>
    </row>
    <row r="259" spans="3:4">
      <c r="C259" s="23"/>
      <c r="D259" s="23"/>
    </row>
    <row r="260" spans="3:4">
      <c r="C260" s="23"/>
      <c r="D260" s="23"/>
    </row>
    <row r="261" spans="3:4">
      <c r="C261" s="23"/>
      <c r="D261" s="23"/>
    </row>
    <row r="262" spans="3:4">
      <c r="C262" s="23"/>
      <c r="D262" s="23"/>
    </row>
    <row r="263" spans="3:4">
      <c r="C263" s="23"/>
      <c r="D263" s="23"/>
    </row>
    <row r="264" spans="3:4">
      <c r="C264" s="23"/>
      <c r="D264" s="23"/>
    </row>
    <row r="265" spans="3:4">
      <c r="C265" s="23"/>
      <c r="D265" s="23"/>
    </row>
    <row r="266" spans="3:4">
      <c r="C266" s="23"/>
      <c r="D266" s="23"/>
    </row>
    <row r="267" spans="3:4">
      <c r="C267" s="23"/>
      <c r="D267" s="23"/>
    </row>
    <row r="268" spans="3:4">
      <c r="C268" s="23"/>
      <c r="D268" s="23"/>
    </row>
    <row r="269" spans="3:4">
      <c r="C269" s="23"/>
      <c r="D269" s="23"/>
    </row>
    <row r="270" spans="3:4">
      <c r="C270" s="23"/>
      <c r="D270" s="23"/>
    </row>
    <row r="271" spans="3:4">
      <c r="C271" s="23"/>
      <c r="D271" s="23"/>
    </row>
    <row r="272" spans="3:4">
      <c r="C272" s="23"/>
      <c r="D272" s="23"/>
    </row>
    <row r="273" spans="3:4">
      <c r="C273" s="23"/>
      <c r="D273" s="23"/>
    </row>
    <row r="274" spans="3:4">
      <c r="C274" s="23"/>
      <c r="D274" s="23"/>
    </row>
    <row r="275" spans="3:4">
      <c r="C275" s="23"/>
      <c r="D275" s="23"/>
    </row>
    <row r="276" spans="3:4">
      <c r="C276" s="23"/>
      <c r="D276" s="23"/>
    </row>
    <row r="277" spans="3:4">
      <c r="C277" s="23"/>
      <c r="D277" s="23"/>
    </row>
    <row r="278" spans="3:4">
      <c r="C278" s="23"/>
      <c r="D278" s="23"/>
    </row>
    <row r="279" spans="3:4">
      <c r="C279" s="23"/>
      <c r="D279" s="23"/>
    </row>
    <row r="280" spans="3:4">
      <c r="C280" s="23"/>
      <c r="D280" s="23"/>
    </row>
    <row r="281" spans="3:4">
      <c r="C281" s="23"/>
      <c r="D281" s="23"/>
    </row>
    <row r="282" spans="3:4">
      <c r="C282" s="23"/>
      <c r="D282" s="23"/>
    </row>
    <row r="283" spans="3:4">
      <c r="C283" s="23"/>
      <c r="D283" s="23"/>
    </row>
    <row r="284" spans="3:4">
      <c r="C284" s="23"/>
      <c r="D284" s="23"/>
    </row>
    <row r="285" spans="3:4">
      <c r="C285" s="23"/>
      <c r="D285" s="23"/>
    </row>
    <row r="286" spans="3:4">
      <c r="C286" s="23"/>
      <c r="D286" s="23"/>
    </row>
    <row r="287" spans="3:4">
      <c r="C287" s="23"/>
      <c r="D287" s="23"/>
    </row>
    <row r="288" spans="3:4">
      <c r="C288" s="23"/>
      <c r="D288" s="23"/>
    </row>
    <row r="289" spans="3:4">
      <c r="C289" s="23"/>
      <c r="D289" s="23"/>
    </row>
    <row r="290" spans="3:4">
      <c r="C290" s="23"/>
      <c r="D290" s="23"/>
    </row>
    <row r="291" spans="3:4">
      <c r="C291" s="23"/>
      <c r="D291" s="23"/>
    </row>
    <row r="292" spans="3:4">
      <c r="C292" s="23"/>
      <c r="D292" s="23"/>
    </row>
    <row r="293" spans="3:4">
      <c r="C293" s="23"/>
      <c r="D293" s="23"/>
    </row>
    <row r="294" spans="3:4">
      <c r="C294" s="23"/>
      <c r="D294" s="23"/>
    </row>
    <row r="295" spans="3:4">
      <c r="C295" s="23"/>
      <c r="D295" s="23"/>
    </row>
    <row r="296" spans="3:4">
      <c r="C296" s="23"/>
      <c r="D296" s="23"/>
    </row>
    <row r="297" spans="3:4">
      <c r="C297" s="23"/>
      <c r="D297" s="23"/>
    </row>
    <row r="298" spans="3:4">
      <c r="C298" s="23"/>
      <c r="D298" s="23"/>
    </row>
    <row r="299" spans="3:4">
      <c r="C299" s="23"/>
      <c r="D299" s="23"/>
    </row>
    <row r="300" spans="3:4">
      <c r="C300" s="23"/>
      <c r="D300" s="23"/>
    </row>
    <row r="301" spans="3:4">
      <c r="C301" s="23"/>
      <c r="D301" s="23"/>
    </row>
    <row r="302" spans="3:4">
      <c r="C302" s="23"/>
      <c r="D302" s="23"/>
    </row>
    <row r="303" spans="3:4">
      <c r="C303" s="23"/>
      <c r="D303" s="23"/>
    </row>
    <row r="304" spans="3:4">
      <c r="C304" s="23"/>
      <c r="D304" s="23"/>
    </row>
    <row r="305" spans="3:4">
      <c r="C305" s="23"/>
      <c r="D305" s="23"/>
    </row>
    <row r="306" spans="3:4">
      <c r="C306" s="23"/>
      <c r="D306" s="23"/>
    </row>
    <row r="307" spans="3:4">
      <c r="C307" s="23"/>
      <c r="D307" s="23"/>
    </row>
    <row r="308" spans="3:4">
      <c r="C308" s="23"/>
      <c r="D308" s="23"/>
    </row>
    <row r="309" spans="3:4">
      <c r="C309" s="23"/>
      <c r="D309" s="23"/>
    </row>
    <row r="310" spans="3:4">
      <c r="C310" s="23"/>
      <c r="D310" s="23"/>
    </row>
    <row r="311" spans="3:4">
      <c r="C311" s="23"/>
      <c r="D311" s="23"/>
    </row>
    <row r="312" spans="3:4">
      <c r="C312" s="23"/>
      <c r="D312" s="23"/>
    </row>
    <row r="313" spans="3:4">
      <c r="C313" s="23"/>
      <c r="D313" s="23"/>
    </row>
    <row r="314" spans="3:4">
      <c r="C314" s="23"/>
      <c r="D314" s="23"/>
    </row>
    <row r="315" spans="3:4">
      <c r="C315" s="23"/>
      <c r="D315" s="23"/>
    </row>
    <row r="316" spans="3:4">
      <c r="C316" s="23"/>
      <c r="D316" s="23"/>
    </row>
    <row r="317" spans="3:4">
      <c r="C317" s="23"/>
      <c r="D317" s="23"/>
    </row>
    <row r="318" spans="3:4">
      <c r="C318" s="23"/>
      <c r="D318" s="23"/>
    </row>
    <row r="319" spans="3:4">
      <c r="C319" s="23"/>
      <c r="D319" s="23"/>
    </row>
    <row r="320" spans="3:4">
      <c r="C320" s="23"/>
      <c r="D320" s="23"/>
    </row>
    <row r="321" spans="3:4">
      <c r="C321" s="23"/>
      <c r="D321" s="23"/>
    </row>
    <row r="322" spans="3:4">
      <c r="C322" s="23"/>
      <c r="D322" s="23"/>
    </row>
    <row r="323" spans="3:4">
      <c r="C323" s="23"/>
      <c r="D323" s="23"/>
    </row>
    <row r="324" spans="3:4">
      <c r="C324" s="23"/>
      <c r="D324" s="23"/>
    </row>
    <row r="325" spans="3:4">
      <c r="C325" s="23"/>
      <c r="D325" s="23"/>
    </row>
    <row r="326" spans="3:4">
      <c r="C326" s="23"/>
      <c r="D326" s="23"/>
    </row>
    <row r="327" spans="3:4">
      <c r="C327" s="23"/>
      <c r="D327" s="23"/>
    </row>
    <row r="328" spans="3:4">
      <c r="C328" s="23"/>
      <c r="D328" s="23"/>
    </row>
    <row r="329" spans="3:4">
      <c r="C329" s="23"/>
      <c r="D329" s="23"/>
    </row>
    <row r="330" spans="3:4">
      <c r="C330" s="23"/>
      <c r="D330" s="23"/>
    </row>
    <row r="331" spans="3:4">
      <c r="C331" s="23"/>
      <c r="D331" s="23"/>
    </row>
    <row r="332" spans="3:4">
      <c r="C332" s="23"/>
      <c r="D332" s="23"/>
    </row>
    <row r="333" spans="3:4">
      <c r="C333" s="23"/>
      <c r="D333" s="23"/>
    </row>
    <row r="334" spans="3:4">
      <c r="C334" s="23"/>
      <c r="D334" s="23"/>
    </row>
    <row r="335" spans="3:4">
      <c r="C335" s="23"/>
      <c r="D335" s="23"/>
    </row>
    <row r="336" spans="3:4">
      <c r="C336" s="23"/>
      <c r="D336" s="23"/>
    </row>
    <row r="337" spans="3:4">
      <c r="C337" s="23"/>
      <c r="D337" s="23"/>
    </row>
    <row r="338" spans="3:4">
      <c r="C338" s="23"/>
      <c r="D338" s="23"/>
    </row>
    <row r="339" spans="3:4">
      <c r="C339" s="23"/>
      <c r="D339" s="23"/>
    </row>
    <row r="340" spans="3:4">
      <c r="C340" s="23"/>
      <c r="D340" s="23"/>
    </row>
    <row r="341" spans="3:4">
      <c r="C341" s="23"/>
      <c r="D341" s="23"/>
    </row>
    <row r="342" spans="3:4">
      <c r="C342" s="23"/>
      <c r="D342" s="23"/>
    </row>
    <row r="343" spans="3:4">
      <c r="C343" s="23"/>
      <c r="D343" s="23"/>
    </row>
    <row r="344" spans="3:4">
      <c r="C344" s="23"/>
      <c r="D344" s="23"/>
    </row>
    <row r="345" spans="3:4">
      <c r="C345" s="23"/>
      <c r="D345" s="23"/>
    </row>
    <row r="346" spans="3:4">
      <c r="C346" s="23"/>
      <c r="D346" s="23"/>
    </row>
    <row r="347" spans="3:4">
      <c r="C347" s="23"/>
      <c r="D347" s="23"/>
    </row>
    <row r="348" spans="3:4">
      <c r="C348" s="23"/>
      <c r="D348" s="23"/>
    </row>
    <row r="349" spans="3:4">
      <c r="C349" s="23"/>
      <c r="D349" s="23"/>
    </row>
    <row r="350" spans="3:4">
      <c r="C350" s="23"/>
      <c r="D350" s="23"/>
    </row>
    <row r="351" spans="3:4">
      <c r="C351" s="23"/>
      <c r="D351" s="23"/>
    </row>
    <row r="352" spans="3:4">
      <c r="C352" s="23"/>
      <c r="D352" s="23"/>
    </row>
    <row r="353" spans="3:4">
      <c r="C353" s="23"/>
      <c r="D353" s="23"/>
    </row>
    <row r="354" spans="3:4">
      <c r="C354" s="23"/>
      <c r="D354" s="23"/>
    </row>
    <row r="355" spans="3:4">
      <c r="C355" s="23"/>
      <c r="D355" s="23"/>
    </row>
    <row r="356" spans="3:4">
      <c r="C356" s="23"/>
      <c r="D356" s="23"/>
    </row>
    <row r="357" spans="3:4">
      <c r="C357" s="23"/>
      <c r="D357" s="23"/>
    </row>
    <row r="358" spans="3:4">
      <c r="C358" s="23"/>
      <c r="D358" s="23"/>
    </row>
    <row r="359" spans="3:4">
      <c r="C359" s="23"/>
      <c r="D359" s="23"/>
    </row>
    <row r="360" spans="3:4">
      <c r="C360" s="23"/>
      <c r="D360" s="23"/>
    </row>
    <row r="361" spans="3:4">
      <c r="C361" s="23"/>
      <c r="D361" s="23"/>
    </row>
    <row r="362" spans="3:4">
      <c r="C362" s="23"/>
      <c r="D362" s="23"/>
    </row>
    <row r="363" spans="3:4">
      <c r="C363" s="23"/>
      <c r="D363" s="23"/>
    </row>
    <row r="364" spans="3:4">
      <c r="C364" s="23"/>
      <c r="D364" s="23"/>
    </row>
    <row r="365" spans="3:4">
      <c r="C365" s="23"/>
      <c r="D365" s="23"/>
    </row>
    <row r="366" spans="3:4">
      <c r="C366" s="23"/>
      <c r="D366" s="23"/>
    </row>
    <row r="367" spans="3:4">
      <c r="C367" s="23"/>
      <c r="D367" s="23"/>
    </row>
    <row r="368" spans="3:4">
      <c r="C368" s="23"/>
      <c r="D368" s="23"/>
    </row>
    <row r="369" spans="3:4">
      <c r="C369" s="23"/>
      <c r="D369" s="23"/>
    </row>
    <row r="370" spans="3:4">
      <c r="C370" s="23"/>
      <c r="D370" s="23"/>
    </row>
    <row r="371" spans="3:4">
      <c r="C371" s="23"/>
      <c r="D371" s="23"/>
    </row>
    <row r="372" spans="3:4">
      <c r="C372" s="23"/>
      <c r="D372" s="23"/>
    </row>
    <row r="373" spans="3:4">
      <c r="C373" s="23"/>
      <c r="D373" s="23"/>
    </row>
    <row r="374" spans="3:4">
      <c r="C374" s="23"/>
      <c r="D374" s="23"/>
    </row>
    <row r="375" spans="3:4">
      <c r="C375" s="23"/>
      <c r="D375" s="23"/>
    </row>
    <row r="376" spans="3:4">
      <c r="C376" s="23"/>
      <c r="D376" s="23"/>
    </row>
    <row r="377" spans="3:4">
      <c r="C377" s="23"/>
      <c r="D377" s="23"/>
    </row>
    <row r="378" spans="3:4">
      <c r="C378" s="23"/>
      <c r="D378" s="23"/>
    </row>
    <row r="379" spans="3:4">
      <c r="C379" s="23"/>
      <c r="D379" s="23"/>
    </row>
    <row r="380" spans="3:4">
      <c r="C380" s="23"/>
      <c r="D380" s="23"/>
    </row>
    <row r="381" spans="3:4">
      <c r="C381" s="23"/>
      <c r="D381" s="23"/>
    </row>
    <row r="382" spans="3:4">
      <c r="C382" s="23"/>
      <c r="D382" s="23"/>
    </row>
    <row r="383" spans="3:4">
      <c r="C383" s="23"/>
      <c r="D383" s="23"/>
    </row>
    <row r="384" spans="3:4">
      <c r="C384" s="23"/>
      <c r="D384" s="23"/>
    </row>
    <row r="385" spans="3:4">
      <c r="C385" s="23"/>
      <c r="D385" s="23"/>
    </row>
    <row r="386" spans="3:4">
      <c r="C386" s="23"/>
      <c r="D386" s="23"/>
    </row>
    <row r="387" spans="3:4">
      <c r="C387" s="23"/>
      <c r="D387" s="23"/>
    </row>
    <row r="388" spans="3:4">
      <c r="C388" s="23"/>
      <c r="D388" s="23"/>
    </row>
    <row r="389" spans="3:4">
      <c r="C389" s="23"/>
      <c r="D389" s="23"/>
    </row>
    <row r="390" spans="3:4">
      <c r="C390" s="23"/>
      <c r="D390" s="23"/>
    </row>
    <row r="391" spans="3:4">
      <c r="C391" s="23"/>
      <c r="D391" s="23"/>
    </row>
    <row r="392" spans="3:4">
      <c r="C392" s="23"/>
      <c r="D392" s="23"/>
    </row>
    <row r="393" spans="3:4">
      <c r="C393" s="23"/>
      <c r="D393" s="23"/>
    </row>
    <row r="394" spans="3:4">
      <c r="C394" s="23"/>
      <c r="D394" s="23"/>
    </row>
    <row r="395" spans="3:4">
      <c r="C395" s="23"/>
      <c r="D395" s="23"/>
    </row>
    <row r="396" spans="3:4">
      <c r="C396" s="23"/>
      <c r="D396" s="23"/>
    </row>
    <row r="397" spans="3:4">
      <c r="C397" s="23"/>
      <c r="D397" s="23"/>
    </row>
    <row r="398" spans="3:4">
      <c r="C398" s="23"/>
      <c r="D398" s="23"/>
    </row>
    <row r="399" spans="3:4">
      <c r="C399" s="23"/>
      <c r="D399" s="23"/>
    </row>
    <row r="400" spans="3:4">
      <c r="C400" s="23"/>
      <c r="D400" s="23"/>
    </row>
    <row r="401" spans="3:4">
      <c r="C401" s="23"/>
      <c r="D401" s="23"/>
    </row>
    <row r="402" spans="3:4">
      <c r="C402" s="23"/>
      <c r="D402" s="23"/>
    </row>
    <row r="403" spans="3:4">
      <c r="C403" s="23"/>
      <c r="D403" s="23"/>
    </row>
    <row r="404" spans="3:4">
      <c r="C404" s="23"/>
      <c r="D404" s="23"/>
    </row>
    <row r="405" spans="3:4">
      <c r="C405" s="23"/>
      <c r="D405" s="23"/>
    </row>
    <row r="406" spans="3:4">
      <c r="C406" s="23"/>
      <c r="D406" s="23"/>
    </row>
    <row r="407" spans="3:4">
      <c r="C407" s="23"/>
      <c r="D407" s="23"/>
    </row>
    <row r="408" spans="3:4">
      <c r="C408" s="23"/>
      <c r="D408" s="23"/>
    </row>
    <row r="409" spans="3:4">
      <c r="C409" s="23"/>
      <c r="D409" s="23"/>
    </row>
    <row r="410" spans="3:4">
      <c r="C410" s="23"/>
      <c r="D410" s="23"/>
    </row>
    <row r="411" spans="3:4">
      <c r="C411" s="23"/>
      <c r="D411" s="23"/>
    </row>
    <row r="412" spans="3:4">
      <c r="C412" s="23"/>
      <c r="D412" s="23"/>
    </row>
    <row r="413" spans="3:4">
      <c r="C413" s="23"/>
      <c r="D413" s="23"/>
    </row>
    <row r="414" spans="3:4">
      <c r="C414" s="23"/>
      <c r="D414" s="23"/>
    </row>
    <row r="415" spans="3:4">
      <c r="C415" s="23"/>
      <c r="D415" s="23"/>
    </row>
    <row r="416" spans="3:4">
      <c r="C416" s="23"/>
      <c r="D416" s="23"/>
    </row>
    <row r="417" spans="3:4">
      <c r="C417" s="23"/>
      <c r="D417" s="23"/>
    </row>
    <row r="418" spans="3:4">
      <c r="C418" s="23"/>
      <c r="D418" s="23"/>
    </row>
    <row r="419" spans="3:4">
      <c r="C419" s="23"/>
      <c r="D419" s="23"/>
    </row>
    <row r="420" spans="3:4">
      <c r="C420" s="23"/>
      <c r="D420" s="23"/>
    </row>
    <row r="421" spans="3:4">
      <c r="C421" s="23"/>
      <c r="D421" s="23"/>
    </row>
    <row r="422" spans="3:4">
      <c r="C422" s="23"/>
      <c r="D422" s="23"/>
    </row>
    <row r="423" spans="3:4">
      <c r="C423" s="23"/>
      <c r="D423" s="23"/>
    </row>
    <row r="424" spans="3:4">
      <c r="C424" s="23"/>
      <c r="D424" s="23"/>
    </row>
    <row r="425" spans="3:4">
      <c r="C425" s="23"/>
      <c r="D425" s="23"/>
    </row>
    <row r="426" spans="3:4">
      <c r="C426" s="23"/>
      <c r="D426" s="23"/>
    </row>
    <row r="427" spans="3:4">
      <c r="C427" s="23"/>
      <c r="D427" s="23"/>
    </row>
    <row r="428" spans="3:4">
      <c r="C428" s="23"/>
      <c r="D428" s="23"/>
    </row>
    <row r="429" spans="3:4">
      <c r="C429" s="23"/>
      <c r="D429" s="23"/>
    </row>
    <row r="430" spans="3:4">
      <c r="C430" s="23"/>
      <c r="D430" s="23"/>
    </row>
    <row r="431" spans="3:4">
      <c r="C431" s="23"/>
      <c r="D431" s="23"/>
    </row>
    <row r="432" spans="3:4">
      <c r="C432" s="23"/>
      <c r="D432" s="23"/>
    </row>
    <row r="433" spans="3:4">
      <c r="C433" s="23"/>
      <c r="D433" s="23"/>
    </row>
    <row r="434" spans="3:4">
      <c r="C434" s="23"/>
      <c r="D434" s="23"/>
    </row>
    <row r="435" spans="3:4">
      <c r="C435" s="23"/>
      <c r="D435" s="23"/>
    </row>
    <row r="436" spans="3:4">
      <c r="C436" s="23"/>
      <c r="D436" s="23"/>
    </row>
    <row r="437" spans="3:4">
      <c r="C437" s="23"/>
      <c r="D437" s="23"/>
    </row>
    <row r="438" spans="3:4">
      <c r="C438" s="23"/>
      <c r="D438" s="23"/>
    </row>
    <row r="439" spans="3:4">
      <c r="C439" s="23"/>
      <c r="D439" s="23"/>
    </row>
    <row r="440" spans="3:4">
      <c r="C440" s="23"/>
      <c r="D440" s="23"/>
    </row>
    <row r="441" spans="3:4">
      <c r="C441" s="23"/>
      <c r="D441" s="23"/>
    </row>
    <row r="442" spans="3:4">
      <c r="C442" s="23"/>
      <c r="D442" s="23"/>
    </row>
    <row r="443" spans="3:4">
      <c r="C443" s="23"/>
      <c r="D443" s="23"/>
    </row>
    <row r="444" spans="3:4">
      <c r="C444" s="23"/>
      <c r="D444" s="23"/>
    </row>
    <row r="445" spans="3:4">
      <c r="C445" s="23"/>
      <c r="D445" s="23"/>
    </row>
    <row r="446" spans="3:4">
      <c r="C446" s="23"/>
      <c r="D446" s="23"/>
    </row>
    <row r="447" spans="3:4">
      <c r="C447" s="23"/>
      <c r="D447" s="23"/>
    </row>
    <row r="448" spans="3:4">
      <c r="C448" s="23"/>
      <c r="D448" s="23"/>
    </row>
    <row r="449" spans="3:4">
      <c r="C449" s="23"/>
      <c r="D449" s="23"/>
    </row>
    <row r="450" spans="3:4">
      <c r="C450" s="23"/>
      <c r="D450" s="23"/>
    </row>
    <row r="451" spans="3:4">
      <c r="C451" s="23"/>
      <c r="D451" s="23"/>
    </row>
    <row r="452" spans="3:4">
      <c r="C452" s="23"/>
      <c r="D452" s="23"/>
    </row>
    <row r="453" spans="3:4">
      <c r="C453" s="23"/>
      <c r="D453" s="23"/>
    </row>
    <row r="454" spans="3:4">
      <c r="C454" s="23"/>
      <c r="D454" s="23"/>
    </row>
    <row r="455" spans="3:4">
      <c r="C455" s="23"/>
      <c r="D455" s="23"/>
    </row>
    <row r="456" spans="3:4">
      <c r="C456" s="23"/>
      <c r="D456" s="23"/>
    </row>
    <row r="457" spans="3:4">
      <c r="C457" s="23"/>
      <c r="D457" s="23"/>
    </row>
    <row r="458" spans="3:4">
      <c r="C458" s="23"/>
      <c r="D458" s="23"/>
    </row>
    <row r="459" spans="3:4">
      <c r="C459" s="23"/>
      <c r="D459" s="23"/>
    </row>
    <row r="460" spans="3:4">
      <c r="C460" s="23"/>
      <c r="D460" s="23"/>
    </row>
    <row r="461" spans="3:4">
      <c r="C461" s="23"/>
      <c r="D461" s="23"/>
    </row>
    <row r="462" spans="3:4">
      <c r="C462" s="23"/>
      <c r="D462" s="23"/>
    </row>
    <row r="463" spans="3:4">
      <c r="C463" s="23"/>
      <c r="D463" s="23"/>
    </row>
    <row r="464" spans="3:4">
      <c r="C464" s="23"/>
      <c r="D464" s="23"/>
    </row>
    <row r="465" spans="3:4">
      <c r="C465" s="23"/>
      <c r="D465" s="23"/>
    </row>
    <row r="466" spans="3:4">
      <c r="C466" s="23"/>
      <c r="D466" s="23"/>
    </row>
    <row r="467" spans="3:4">
      <c r="C467" s="23"/>
      <c r="D467" s="23"/>
    </row>
    <row r="468" spans="3:4">
      <c r="C468" s="23"/>
      <c r="D468" s="23"/>
    </row>
    <row r="469" spans="3:4">
      <c r="C469" s="23"/>
      <c r="D469" s="23"/>
    </row>
    <row r="470" spans="3:4">
      <c r="C470" s="23"/>
      <c r="D470" s="23"/>
    </row>
    <row r="471" spans="3:4">
      <c r="C471" s="23"/>
      <c r="D471" s="23"/>
    </row>
    <row r="472" spans="3:4">
      <c r="C472" s="23"/>
      <c r="D472" s="23"/>
    </row>
    <row r="473" spans="3:4">
      <c r="C473" s="23"/>
      <c r="D473" s="23"/>
    </row>
    <row r="474" spans="3:4">
      <c r="C474" s="23"/>
      <c r="D474" s="23"/>
    </row>
    <row r="475" spans="3:4">
      <c r="C475" s="23"/>
      <c r="D475" s="23"/>
    </row>
    <row r="476" spans="3:4">
      <c r="C476" s="23"/>
      <c r="D476" s="23"/>
    </row>
    <row r="477" spans="3:4">
      <c r="C477" s="23"/>
      <c r="D477" s="23"/>
    </row>
    <row r="478" spans="3:4">
      <c r="C478" s="23"/>
      <c r="D478" s="23"/>
    </row>
    <row r="479" spans="3:4">
      <c r="C479" s="23"/>
      <c r="D479" s="23"/>
    </row>
    <row r="480" spans="3:4">
      <c r="C480" s="23"/>
      <c r="D480" s="23"/>
    </row>
    <row r="481" spans="3:4">
      <c r="C481" s="23"/>
      <c r="D481" s="23"/>
    </row>
    <row r="482" spans="3:4">
      <c r="C482" s="23"/>
      <c r="D482" s="23"/>
    </row>
    <row r="483" spans="3:4">
      <c r="C483" s="23"/>
      <c r="D483" s="23"/>
    </row>
    <row r="484" spans="3:4">
      <c r="C484" s="23"/>
      <c r="D484" s="23"/>
    </row>
    <row r="485" spans="3:4">
      <c r="C485" s="23"/>
      <c r="D485" s="23"/>
    </row>
    <row r="486" spans="3:4">
      <c r="C486" s="23"/>
      <c r="D486" s="23"/>
    </row>
    <row r="487" spans="3:4">
      <c r="C487" s="23"/>
      <c r="D487" s="23"/>
    </row>
    <row r="488" spans="3:4">
      <c r="C488" s="23"/>
      <c r="D488" s="23"/>
    </row>
    <row r="489" spans="3:4">
      <c r="C489" s="23"/>
      <c r="D489" s="23"/>
    </row>
    <row r="490" spans="3:4">
      <c r="C490" s="23"/>
      <c r="D490" s="23"/>
    </row>
    <row r="491" spans="3:4">
      <c r="C491" s="23"/>
      <c r="D491" s="23"/>
    </row>
    <row r="492" spans="3:4">
      <c r="C492" s="23"/>
      <c r="D492" s="23"/>
    </row>
    <row r="493" spans="3:4">
      <c r="C493" s="23"/>
      <c r="D493" s="23"/>
    </row>
    <row r="494" spans="3:4">
      <c r="C494" s="23"/>
      <c r="D494" s="23"/>
    </row>
    <row r="495" spans="3:4">
      <c r="C495" s="23"/>
      <c r="D495" s="23"/>
    </row>
    <row r="496" spans="3:4">
      <c r="C496" s="23"/>
      <c r="D496" s="23"/>
    </row>
    <row r="497" spans="3:4">
      <c r="C497" s="23"/>
      <c r="D497" s="23"/>
    </row>
    <row r="498" spans="3:4">
      <c r="C498" s="23"/>
      <c r="D498" s="23"/>
    </row>
    <row r="499" spans="3:4">
      <c r="C499" s="23"/>
      <c r="D499" s="23"/>
    </row>
    <row r="500" spans="3:4">
      <c r="C500" s="23"/>
      <c r="D500" s="23"/>
    </row>
    <row r="501" spans="3:4">
      <c r="C501" s="23"/>
      <c r="D501" s="23"/>
    </row>
    <row r="502" spans="3:4">
      <c r="C502" s="23"/>
      <c r="D502" s="23"/>
    </row>
    <row r="503" spans="3:4">
      <c r="C503" s="23"/>
      <c r="D503" s="23"/>
    </row>
    <row r="504" spans="3:4">
      <c r="C504" s="23"/>
      <c r="D504" s="23"/>
    </row>
    <row r="505" spans="3:4">
      <c r="C505" s="23"/>
      <c r="D505" s="23"/>
    </row>
    <row r="506" spans="3:4">
      <c r="C506" s="23"/>
      <c r="D506" s="23"/>
    </row>
    <row r="507" spans="3:4">
      <c r="C507" s="23"/>
      <c r="D507" s="23"/>
    </row>
    <row r="508" spans="3:4">
      <c r="C508" s="23"/>
      <c r="D508" s="23"/>
    </row>
    <row r="509" spans="3:4">
      <c r="C509" s="23"/>
      <c r="D509" s="23"/>
    </row>
    <row r="510" spans="3:4">
      <c r="C510" s="23"/>
      <c r="D510" s="23"/>
    </row>
    <row r="511" spans="3:4">
      <c r="C511" s="23"/>
      <c r="D511" s="23"/>
    </row>
    <row r="512" spans="3:4">
      <c r="C512" s="23"/>
      <c r="D512" s="23"/>
    </row>
    <row r="513" spans="3:4">
      <c r="C513" s="23"/>
      <c r="D513" s="23"/>
    </row>
    <row r="514" spans="3:4">
      <c r="C514" s="23"/>
      <c r="D514" s="23"/>
    </row>
    <row r="515" spans="3:4">
      <c r="C515" s="23"/>
      <c r="D515" s="23"/>
    </row>
    <row r="516" spans="3:4">
      <c r="C516" s="23"/>
      <c r="D516" s="23"/>
    </row>
    <row r="517" spans="3:4">
      <c r="C517" s="23"/>
      <c r="D517" s="23"/>
    </row>
    <row r="518" spans="3:4">
      <c r="C518" s="23"/>
      <c r="D518" s="23"/>
    </row>
    <row r="519" spans="3:4">
      <c r="C519" s="23"/>
      <c r="D519" s="23"/>
    </row>
    <row r="520" spans="3:4">
      <c r="C520" s="23"/>
      <c r="D520" s="23"/>
    </row>
    <row r="521" spans="3:4">
      <c r="C521" s="23"/>
      <c r="D521" s="23"/>
    </row>
    <row r="522" spans="3:4">
      <c r="C522" s="23"/>
      <c r="D522" s="23"/>
    </row>
    <row r="523" spans="3:4">
      <c r="C523" s="23"/>
      <c r="D523" s="23"/>
    </row>
    <row r="524" spans="3:4">
      <c r="C524" s="23"/>
      <c r="D524" s="23"/>
    </row>
    <row r="525" spans="3:4">
      <c r="C525" s="23"/>
      <c r="D525" s="23"/>
    </row>
    <row r="526" spans="3:4">
      <c r="C526" s="23"/>
      <c r="D526" s="23"/>
    </row>
    <row r="527" spans="3:4">
      <c r="C527" s="23"/>
      <c r="D527" s="23"/>
    </row>
    <row r="528" spans="3:4">
      <c r="C528" s="23"/>
      <c r="D528" s="23"/>
    </row>
    <row r="529" spans="3:4">
      <c r="C529" s="23"/>
      <c r="D529" s="23"/>
    </row>
    <row r="530" spans="3:4">
      <c r="C530" s="23"/>
      <c r="D530" s="23"/>
    </row>
    <row r="531" spans="3:4">
      <c r="C531" s="23"/>
      <c r="D531" s="23"/>
    </row>
    <row r="532" spans="3:4">
      <c r="C532" s="23"/>
      <c r="D532" s="23"/>
    </row>
    <row r="533" spans="3:4">
      <c r="C533" s="23"/>
      <c r="D533" s="23"/>
    </row>
    <row r="534" spans="3:4">
      <c r="C534" s="23"/>
      <c r="D534" s="23"/>
    </row>
    <row r="535" spans="3:4">
      <c r="C535" s="23"/>
      <c r="D535" s="23"/>
    </row>
    <row r="536" spans="3:4">
      <c r="C536" s="23"/>
      <c r="D536" s="23"/>
    </row>
    <row r="537" spans="3:4">
      <c r="C537" s="23"/>
      <c r="D537" s="23"/>
    </row>
    <row r="538" spans="3:4">
      <c r="C538" s="23"/>
      <c r="D538" s="23"/>
    </row>
    <row r="539" spans="3:4">
      <c r="C539" s="23"/>
      <c r="D539" s="23"/>
    </row>
    <row r="540" spans="3:4">
      <c r="C540" s="23"/>
      <c r="D540" s="23"/>
    </row>
    <row r="541" spans="3:4">
      <c r="C541" s="23"/>
      <c r="D541" s="23"/>
    </row>
    <row r="542" spans="3:4">
      <c r="C542" s="23"/>
      <c r="D542" s="23"/>
    </row>
    <row r="543" spans="3:4">
      <c r="C543" s="23"/>
      <c r="D543" s="23"/>
    </row>
    <row r="544" spans="3:4">
      <c r="C544" s="23"/>
      <c r="D544" s="23"/>
    </row>
    <row r="545" spans="3:4">
      <c r="C545" s="23"/>
      <c r="D545" s="23"/>
    </row>
    <row r="546" spans="3:4">
      <c r="C546" s="23"/>
      <c r="D546" s="23"/>
    </row>
    <row r="547" spans="3:4">
      <c r="C547" s="23"/>
      <c r="D547" s="23"/>
    </row>
    <row r="548" spans="3:4">
      <c r="C548" s="23"/>
      <c r="D548" s="23"/>
    </row>
    <row r="549" spans="3:4">
      <c r="C549" s="23"/>
      <c r="D549" s="23"/>
    </row>
    <row r="550" spans="3:4">
      <c r="C550" s="23"/>
      <c r="D550" s="23"/>
    </row>
    <row r="551" spans="3:4">
      <c r="C551" s="23"/>
      <c r="D551" s="23"/>
    </row>
    <row r="552" spans="3:4">
      <c r="C552" s="23"/>
      <c r="D552" s="23"/>
    </row>
    <row r="553" spans="3:4">
      <c r="C553" s="23"/>
      <c r="D553" s="23"/>
    </row>
    <row r="554" spans="3:4">
      <c r="C554" s="23"/>
      <c r="D554" s="23"/>
    </row>
    <row r="555" spans="3:4">
      <c r="C555" s="23"/>
      <c r="D555" s="23"/>
    </row>
    <row r="556" spans="3:4">
      <c r="C556" s="23"/>
      <c r="D556" s="23"/>
    </row>
    <row r="557" spans="3:4">
      <c r="C557" s="23"/>
      <c r="D557" s="23"/>
    </row>
    <row r="558" spans="3:4">
      <c r="C558" s="23"/>
      <c r="D558" s="23"/>
    </row>
    <row r="559" spans="3:4">
      <c r="C559" s="23"/>
      <c r="D559" s="23"/>
    </row>
    <row r="560" spans="3:4">
      <c r="C560" s="23"/>
      <c r="D560" s="23"/>
    </row>
    <row r="561" spans="3:4">
      <c r="C561" s="23"/>
      <c r="D561" s="23"/>
    </row>
    <row r="562" spans="3:4">
      <c r="C562" s="23"/>
      <c r="D562" s="23"/>
    </row>
    <row r="563" spans="3:4">
      <c r="C563" s="23"/>
      <c r="D563" s="23"/>
    </row>
    <row r="564" spans="3:4">
      <c r="C564" s="23"/>
      <c r="D564" s="23"/>
    </row>
    <row r="565" spans="3:4">
      <c r="C565" s="23"/>
      <c r="D565" s="23"/>
    </row>
    <row r="566" spans="3:4">
      <c r="C566" s="23"/>
      <c r="D566" s="23"/>
    </row>
    <row r="567" spans="3:4">
      <c r="C567" s="23"/>
      <c r="D567" s="23"/>
    </row>
    <row r="568" spans="3:4">
      <c r="C568" s="23"/>
      <c r="D568" s="23"/>
    </row>
    <row r="569" spans="3:4">
      <c r="C569" s="23"/>
      <c r="D569" s="23"/>
    </row>
    <row r="570" spans="3:4">
      <c r="C570" s="23"/>
      <c r="D570" s="23"/>
    </row>
    <row r="571" spans="3:4">
      <c r="C571" s="23"/>
      <c r="D571" s="23"/>
    </row>
    <row r="572" spans="3:4">
      <c r="C572" s="23"/>
      <c r="D572" s="23"/>
    </row>
    <row r="573" spans="3:4">
      <c r="C573" s="23"/>
      <c r="D573" s="23"/>
    </row>
    <row r="574" spans="3:4">
      <c r="C574" s="23"/>
      <c r="D574" s="23"/>
    </row>
    <row r="575" spans="3:4">
      <c r="C575" s="23"/>
      <c r="D575" s="23"/>
    </row>
    <row r="576" spans="3:4">
      <c r="C576" s="23"/>
      <c r="D576" s="23"/>
    </row>
    <row r="577" spans="3:4">
      <c r="C577" s="23"/>
      <c r="D577" s="23"/>
    </row>
    <row r="578" spans="3:4">
      <c r="C578" s="23"/>
      <c r="D578" s="23"/>
    </row>
    <row r="579" spans="3:4">
      <c r="C579" s="23"/>
      <c r="D579" s="23"/>
    </row>
    <row r="580" spans="3:4">
      <c r="C580" s="23"/>
      <c r="D580" s="23"/>
    </row>
    <row r="581" spans="3:4">
      <c r="C581" s="23"/>
      <c r="D581" s="23"/>
    </row>
    <row r="582" spans="3:4">
      <c r="C582" s="23"/>
      <c r="D582" s="23"/>
    </row>
    <row r="583" spans="3:4">
      <c r="C583" s="23"/>
      <c r="D583" s="23"/>
    </row>
    <row r="584" spans="3:4">
      <c r="C584" s="23"/>
      <c r="D584" s="23"/>
    </row>
    <row r="585" spans="3:4">
      <c r="C585" s="23"/>
      <c r="D585" s="23"/>
    </row>
    <row r="586" spans="3:4">
      <c r="C586" s="23"/>
      <c r="D586" s="23"/>
    </row>
    <row r="587" spans="3:4">
      <c r="C587" s="23"/>
      <c r="D587" s="23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342"/>
  <sheetViews>
    <sheetView workbookViewId="0">
      <selection activeCell="F10" sqref="F10"/>
    </sheetView>
  </sheetViews>
  <sheetFormatPr defaultRowHeight="12.75"/>
  <cols>
    <col min="1" max="1" width="9.140625" style="28"/>
    <col min="2" max="2" width="10.7109375" style="28" customWidth="1"/>
    <col min="3" max="6" width="9.140625" style="28"/>
    <col min="7" max="7" width="10.7109375" style="28" customWidth="1"/>
    <col min="8" max="13" width="9.140625" style="28"/>
    <col min="14" max="14" width="12.140625" style="28" customWidth="1"/>
    <col min="15" max="15" width="11" style="28" customWidth="1"/>
    <col min="16" max="16384" width="9.140625" style="28"/>
  </cols>
  <sheetData>
    <row r="1" spans="1:28" ht="18.75" thickBot="1">
      <c r="A1" s="56" t="s">
        <v>61</v>
      </c>
      <c r="D1" s="35" t="s">
        <v>131</v>
      </c>
      <c r="M1" s="57" t="s">
        <v>62</v>
      </c>
      <c r="N1" s="28" t="s">
        <v>63</v>
      </c>
      <c r="O1" s="28">
        <f ca="1">H18*J18-I18*I18</f>
        <v>144749.9710714519</v>
      </c>
      <c r="P1" s="28" t="s">
        <v>141</v>
      </c>
      <c r="U1" s="5" t="s">
        <v>119</v>
      </c>
      <c r="V1" s="88" t="s">
        <v>121</v>
      </c>
      <c r="AA1" s="28">
        <v>1</v>
      </c>
      <c r="AB1" s="28" t="s">
        <v>64</v>
      </c>
    </row>
    <row r="2" spans="1:28">
      <c r="A2" s="123" t="s">
        <v>175</v>
      </c>
      <c r="M2" s="57" t="s">
        <v>65</v>
      </c>
      <c r="N2" s="28" t="s">
        <v>66</v>
      </c>
      <c r="O2" s="28">
        <f ca="1">+F18*J18-H18*I18</f>
        <v>76949.536775830202</v>
      </c>
      <c r="P2" s="28" t="s">
        <v>142</v>
      </c>
      <c r="U2" s="28">
        <v>0</v>
      </c>
      <c r="V2" s="28">
        <f t="shared" ref="V2:V21" ca="1" si="0">+E$4+E$5*U2+E$6*U2^2</f>
        <v>0.7239978488581722</v>
      </c>
      <c r="AA2" s="28">
        <v>2</v>
      </c>
      <c r="AB2" s="28" t="s">
        <v>67</v>
      </c>
    </row>
    <row r="3" spans="1:28" ht="13.5" thickBot="1">
      <c r="A3" s="28" t="s">
        <v>68</v>
      </c>
      <c r="B3" s="28" t="s">
        <v>69</v>
      </c>
      <c r="E3" s="58" t="s">
        <v>70</v>
      </c>
      <c r="F3" s="58" t="s">
        <v>71</v>
      </c>
      <c r="G3" s="58" t="s">
        <v>72</v>
      </c>
      <c r="H3" s="58" t="s">
        <v>73</v>
      </c>
      <c r="M3" s="57" t="s">
        <v>74</v>
      </c>
      <c r="N3" s="28" t="s">
        <v>75</v>
      </c>
      <c r="O3" s="28">
        <f ca="1">+F18*I18-H18*H18</f>
        <v>9855.9682290381752</v>
      </c>
      <c r="P3" s="28" t="s">
        <v>143</v>
      </c>
      <c r="U3" s="28">
        <v>0.25</v>
      </c>
      <c r="V3" s="28">
        <f t="shared" ca="1" si="0"/>
        <v>0.63603566722462779</v>
      </c>
      <c r="AA3" s="28">
        <v>3</v>
      </c>
      <c r="AB3" s="28" t="s">
        <v>76</v>
      </c>
    </row>
    <row r="4" spans="1:28">
      <c r="A4" s="28" t="s">
        <v>77</v>
      </c>
      <c r="B4" s="28" t="s">
        <v>78</v>
      </c>
      <c r="D4" s="59" t="s">
        <v>79</v>
      </c>
      <c r="E4" s="60">
        <f ca="1">(G18*O1-K18*O2+L18*O3)/O7</f>
        <v>0.7239978488581722</v>
      </c>
      <c r="F4" s="61">
        <f ca="1">+E7/O7*O18</f>
        <v>3.8208247409809667E-3</v>
      </c>
      <c r="G4" s="62">
        <f>+B18</f>
        <v>1</v>
      </c>
      <c r="H4" s="63">
        <f ca="1">ABS(F4/E4)</f>
        <v>5.2773979190778621E-3</v>
      </c>
      <c r="M4" s="57" t="s">
        <v>80</v>
      </c>
      <c r="N4" s="28" t="s">
        <v>81</v>
      </c>
      <c r="O4" s="28">
        <f ca="1">+C18*J18-H18*H18</f>
        <v>48036.344329665881</v>
      </c>
      <c r="P4" s="28" t="s">
        <v>144</v>
      </c>
      <c r="U4" s="28">
        <v>0.5</v>
      </c>
      <c r="V4" s="28">
        <f t="shared" ca="1" si="0"/>
        <v>0.55347856396444661</v>
      </c>
      <c r="AA4" s="28">
        <v>4</v>
      </c>
      <c r="AB4" s="28" t="s">
        <v>82</v>
      </c>
    </row>
    <row r="5" spans="1:28">
      <c r="A5" s="28" t="s">
        <v>83</v>
      </c>
      <c r="B5" s="64">
        <v>40323</v>
      </c>
      <c r="D5" s="65" t="s">
        <v>84</v>
      </c>
      <c r="E5" s="66">
        <f ca="1">+(-G18*O2+K18*O4-L18*O5)/O7</f>
        <v>-0.36265888328090362</v>
      </c>
      <c r="F5" s="67">
        <f ca="1">P18*E7/O7</f>
        <v>3.8459735421466951E-3</v>
      </c>
      <c r="G5" s="68">
        <f>+B18/A18</f>
        <v>1E-4</v>
      </c>
      <c r="H5" s="63">
        <f ca="1">ABS(F5/E5)</f>
        <v>1.060493405635877E-2</v>
      </c>
      <c r="M5" s="57" t="s">
        <v>85</v>
      </c>
      <c r="N5" s="28" t="s">
        <v>86</v>
      </c>
      <c r="O5" s="28">
        <f ca="1">+C18*I18-F18*H18</f>
        <v>6796.1148083341832</v>
      </c>
      <c r="P5" s="28" t="s">
        <v>145</v>
      </c>
      <c r="U5" s="28">
        <v>0.75</v>
      </c>
      <c r="V5" s="28">
        <f t="shared" ca="1" si="0"/>
        <v>0.47632653907762851</v>
      </c>
      <c r="AA5" s="28">
        <v>5</v>
      </c>
      <c r="AB5" s="28" t="s">
        <v>87</v>
      </c>
    </row>
    <row r="6" spans="1:28" ht="13.5" thickBot="1">
      <c r="D6" s="69" t="s">
        <v>88</v>
      </c>
      <c r="E6" s="70">
        <f ca="1">+(G18*O3-K18*O5+L18*O6)/O7</f>
        <v>4.3240626986904888E-2</v>
      </c>
      <c r="F6" s="71">
        <f ca="1">Q18*E7/O7</f>
        <v>6.7535939525139503E-4</v>
      </c>
      <c r="G6" s="72">
        <f>+B18/A18^2</f>
        <v>1E-8</v>
      </c>
      <c r="H6" s="63">
        <f ca="1">ABS(F6/E6)</f>
        <v>1.5618630956852748E-2</v>
      </c>
      <c r="M6" s="73" t="s">
        <v>89</v>
      </c>
      <c r="N6" s="74" t="s">
        <v>90</v>
      </c>
      <c r="O6" s="74">
        <f ca="1">+C18*H18-F18*F18</f>
        <v>1013.1491665982539</v>
      </c>
      <c r="P6" s="28" t="s">
        <v>146</v>
      </c>
      <c r="U6" s="28">
        <v>1</v>
      </c>
      <c r="V6" s="28">
        <f t="shared" ca="1" si="0"/>
        <v>0.40457959256417347</v>
      </c>
      <c r="AA6" s="28">
        <v>6</v>
      </c>
      <c r="AB6" s="28" t="s">
        <v>91</v>
      </c>
    </row>
    <row r="7" spans="1:28">
      <c r="D7" s="76" t="s">
        <v>92</v>
      </c>
      <c r="E7" s="77">
        <f ca="1">SQRT(N18/(B15-3))</f>
        <v>6.2572890339188678E-3</v>
      </c>
      <c r="G7" s="78">
        <f>+B22</f>
        <v>0.74553449999802979</v>
      </c>
      <c r="M7" s="57" t="s">
        <v>93</v>
      </c>
      <c r="N7" s="79" t="s">
        <v>94</v>
      </c>
      <c r="O7" s="28">
        <f ca="1">+C18*O1-F18*O2+H18*O3</f>
        <v>47570.579788494855</v>
      </c>
      <c r="U7" s="28">
        <v>1.25</v>
      </c>
      <c r="V7" s="28">
        <f t="shared" ca="1" si="0"/>
        <v>0.33823772442408157</v>
      </c>
      <c r="AA7" s="28">
        <v>7</v>
      </c>
      <c r="AB7" s="28" t="s">
        <v>95</v>
      </c>
    </row>
    <row r="8" spans="1:28">
      <c r="A8" s="75">
        <v>21</v>
      </c>
      <c r="B8" s="28" t="s">
        <v>99</v>
      </c>
      <c r="C8" s="91">
        <v>21</v>
      </c>
      <c r="D8" s="76" t="s">
        <v>134</v>
      </c>
      <c r="F8" s="92">
        <f ca="1">CORREL(INDIRECT(E12):INDIRECT(E13),INDIRECT(M12):INDIRECT(M13))</f>
        <v>0.99062503068205265</v>
      </c>
      <c r="G8" s="77"/>
      <c r="K8" s="78"/>
      <c r="N8" s="79"/>
      <c r="U8" s="28">
        <v>1.5</v>
      </c>
      <c r="V8" s="28">
        <f t="shared" ca="1" si="0"/>
        <v>0.27730093465735278</v>
      </c>
      <c r="AA8" s="28">
        <v>8</v>
      </c>
      <c r="AB8" s="28" t="s">
        <v>96</v>
      </c>
    </row>
    <row r="9" spans="1:28">
      <c r="A9" s="75">
        <f>20+COUNT(A21:A1449)</f>
        <v>110</v>
      </c>
      <c r="B9" s="28" t="s">
        <v>101</v>
      </c>
      <c r="C9" s="91">
        <f>A9</f>
        <v>110</v>
      </c>
      <c r="E9" s="80">
        <f ca="1">E6*G6</f>
        <v>4.3240626986904887E-10</v>
      </c>
      <c r="F9" s="81">
        <f ca="1">H6</f>
        <v>1.5618630956852748E-2</v>
      </c>
      <c r="G9" s="82">
        <f ca="1">F8</f>
        <v>0.99062503068205265</v>
      </c>
      <c r="K9" s="78"/>
      <c r="N9" s="79"/>
      <c r="U9" s="28">
        <v>1.75</v>
      </c>
      <c r="V9" s="28">
        <f t="shared" ca="1" si="0"/>
        <v>0.2217692232639871</v>
      </c>
      <c r="AA9" s="28">
        <v>9</v>
      </c>
      <c r="AB9" s="28" t="s">
        <v>25</v>
      </c>
    </row>
    <row r="10" spans="1:28">
      <c r="A10" s="43" t="s">
        <v>3</v>
      </c>
      <c r="B10" s="42">
        <f>Active!C8</f>
        <v>0.57902699999999996</v>
      </c>
      <c r="C10" s="85" t="s">
        <v>151</v>
      </c>
      <c r="D10" s="28" t="s">
        <v>135</v>
      </c>
      <c r="E10" s="28">
        <f ca="1">2*E9*365.2422/B10</f>
        <v>5.4551175437679125E-7</v>
      </c>
      <c r="F10" s="28">
        <f ca="1">E10*F9</f>
        <v>8.5201467742364043E-9</v>
      </c>
      <c r="G10" s="28" t="s">
        <v>136</v>
      </c>
      <c r="U10" s="28">
        <v>2</v>
      </c>
      <c r="V10" s="28">
        <f t="shared" ca="1" si="0"/>
        <v>0.17164259024398451</v>
      </c>
      <c r="AA10" s="28">
        <v>10</v>
      </c>
      <c r="AB10" s="28" t="s">
        <v>97</v>
      </c>
    </row>
    <row r="11" spans="1:28">
      <c r="A11" s="83"/>
      <c r="B11" s="83"/>
      <c r="U11" s="28">
        <v>2.25</v>
      </c>
      <c r="V11" s="28">
        <f t="shared" ca="1" si="0"/>
        <v>0.12692103559734502</v>
      </c>
      <c r="AA11" s="28">
        <v>11</v>
      </c>
      <c r="AB11" s="28" t="s">
        <v>98</v>
      </c>
    </row>
    <row r="12" spans="1:28">
      <c r="C12" s="30" t="str">
        <f t="shared" ref="C12:F13" si="1">C$15&amp;$C8</f>
        <v>C21</v>
      </c>
      <c r="D12" s="30" t="str">
        <f t="shared" si="1"/>
        <v>D21</v>
      </c>
      <c r="E12" s="30" t="str">
        <f t="shared" si="1"/>
        <v>E21</v>
      </c>
      <c r="F12" s="30" t="str">
        <f t="shared" si="1"/>
        <v>F21</v>
      </c>
      <c r="G12" s="30" t="str">
        <f t="shared" ref="G12:Q12" si="2">G15&amp;$C8</f>
        <v>G21</v>
      </c>
      <c r="H12" s="30" t="str">
        <f t="shared" si="2"/>
        <v>H21</v>
      </c>
      <c r="I12" s="30" t="str">
        <f t="shared" si="2"/>
        <v>I21</v>
      </c>
      <c r="J12" s="30" t="str">
        <f t="shared" si="2"/>
        <v>J21</v>
      </c>
      <c r="K12" s="30" t="str">
        <f t="shared" si="2"/>
        <v>K21</v>
      </c>
      <c r="L12" s="30" t="str">
        <f t="shared" si="2"/>
        <v>L21</v>
      </c>
      <c r="M12" s="30" t="str">
        <f t="shared" si="2"/>
        <v>M21</v>
      </c>
      <c r="N12" s="30" t="str">
        <f t="shared" si="2"/>
        <v>N21</v>
      </c>
      <c r="O12" s="30" t="str">
        <f t="shared" si="2"/>
        <v>O21</v>
      </c>
      <c r="P12" s="30" t="str">
        <f t="shared" si="2"/>
        <v>P21</v>
      </c>
      <c r="Q12" s="30" t="str">
        <f t="shared" si="2"/>
        <v>Q21</v>
      </c>
      <c r="U12" s="28">
        <v>2.5</v>
      </c>
      <c r="V12" s="28">
        <f t="shared" ca="1" si="0"/>
        <v>8.7604559324068687E-2</v>
      </c>
      <c r="AA12" s="28">
        <v>12</v>
      </c>
      <c r="AB12" s="28" t="s">
        <v>100</v>
      </c>
    </row>
    <row r="13" spans="1:28">
      <c r="C13" s="30" t="str">
        <f t="shared" si="1"/>
        <v>C110</v>
      </c>
      <c r="D13" s="30" t="str">
        <f t="shared" si="1"/>
        <v>D110</v>
      </c>
      <c r="E13" s="30" t="str">
        <f t="shared" si="1"/>
        <v>E110</v>
      </c>
      <c r="F13" s="30" t="str">
        <f t="shared" si="1"/>
        <v>F110</v>
      </c>
      <c r="G13" s="30" t="str">
        <f t="shared" ref="G13:Q13" si="3">G$15&amp;$C9</f>
        <v>G110</v>
      </c>
      <c r="H13" s="30" t="str">
        <f t="shared" si="3"/>
        <v>H110</v>
      </c>
      <c r="I13" s="30" t="str">
        <f t="shared" si="3"/>
        <v>I110</v>
      </c>
      <c r="J13" s="30" t="str">
        <f t="shared" si="3"/>
        <v>J110</v>
      </c>
      <c r="K13" s="30" t="str">
        <f t="shared" si="3"/>
        <v>K110</v>
      </c>
      <c r="L13" s="30" t="str">
        <f t="shared" si="3"/>
        <v>L110</v>
      </c>
      <c r="M13" s="30" t="str">
        <f t="shared" si="3"/>
        <v>M110</v>
      </c>
      <c r="N13" s="30" t="str">
        <f t="shared" si="3"/>
        <v>N110</v>
      </c>
      <c r="O13" s="30" t="str">
        <f t="shared" si="3"/>
        <v>O110</v>
      </c>
      <c r="P13" s="30" t="str">
        <f t="shared" si="3"/>
        <v>P110</v>
      </c>
      <c r="Q13" s="30" t="str">
        <f t="shared" si="3"/>
        <v>Q110</v>
      </c>
      <c r="U13" s="28">
        <v>2.75</v>
      </c>
      <c r="V13" s="28">
        <f t="shared" ca="1" si="0"/>
        <v>5.3693161424155422E-2</v>
      </c>
      <c r="AA13" s="28">
        <v>13</v>
      </c>
      <c r="AB13" s="28" t="s">
        <v>102</v>
      </c>
    </row>
    <row r="14" spans="1:28">
      <c r="O14" s="79"/>
      <c r="U14" s="28">
        <v>3</v>
      </c>
      <c r="V14" s="28">
        <f t="shared" ca="1" si="0"/>
        <v>2.5186841897605394E-2</v>
      </c>
      <c r="AA14" s="28">
        <v>14</v>
      </c>
      <c r="AB14" s="28" t="s">
        <v>103</v>
      </c>
    </row>
    <row r="15" spans="1:28">
      <c r="A15" s="35" t="s">
        <v>107</v>
      </c>
      <c r="B15" s="35">
        <f>C9-C8+1</f>
        <v>90</v>
      </c>
      <c r="C15" s="30" t="str">
        <f t="shared" ref="C15:Q15" si="4">VLOOKUP(C16,$AA1:$AB26,2,FALSE)</f>
        <v>C</v>
      </c>
      <c r="D15" s="30" t="str">
        <f t="shared" si="4"/>
        <v>D</v>
      </c>
      <c r="E15" s="30" t="str">
        <f t="shared" si="4"/>
        <v>E</v>
      </c>
      <c r="F15" s="30" t="str">
        <f t="shared" si="4"/>
        <v>F</v>
      </c>
      <c r="G15" s="30" t="str">
        <f t="shared" si="4"/>
        <v>G</v>
      </c>
      <c r="H15" s="30" t="str">
        <f t="shared" si="4"/>
        <v>H</v>
      </c>
      <c r="I15" s="30" t="str">
        <f t="shared" si="4"/>
        <v>I</v>
      </c>
      <c r="J15" s="30" t="str">
        <f t="shared" si="4"/>
        <v>J</v>
      </c>
      <c r="K15" s="30" t="str">
        <f t="shared" si="4"/>
        <v>K</v>
      </c>
      <c r="L15" s="30" t="str">
        <f t="shared" si="4"/>
        <v>L</v>
      </c>
      <c r="M15" s="30" t="str">
        <f t="shared" si="4"/>
        <v>M</v>
      </c>
      <c r="N15" s="30" t="str">
        <f t="shared" si="4"/>
        <v>N</v>
      </c>
      <c r="O15" s="30" t="str">
        <f t="shared" si="4"/>
        <v>O</v>
      </c>
      <c r="P15" s="30" t="str">
        <f t="shared" si="4"/>
        <v>P</v>
      </c>
      <c r="Q15" s="30" t="str">
        <f t="shared" si="4"/>
        <v>Q</v>
      </c>
      <c r="U15" s="28">
        <v>3.25</v>
      </c>
      <c r="V15" s="28">
        <f t="shared" ca="1" si="0"/>
        <v>2.08560074441827E-3</v>
      </c>
      <c r="AA15" s="28">
        <v>15</v>
      </c>
      <c r="AB15" s="28" t="s">
        <v>104</v>
      </c>
    </row>
    <row r="16" spans="1:28">
      <c r="A16" s="30"/>
      <c r="B16" s="83"/>
      <c r="C16" s="30">
        <f>COLUMN()</f>
        <v>3</v>
      </c>
      <c r="D16" s="30">
        <f>COLUMN()</f>
        <v>4</v>
      </c>
      <c r="E16" s="30">
        <f>COLUMN()</f>
        <v>5</v>
      </c>
      <c r="F16" s="30">
        <f>COLUMN()</f>
        <v>6</v>
      </c>
      <c r="G16" s="30">
        <f>COLUMN()</f>
        <v>7</v>
      </c>
      <c r="H16" s="30">
        <f>COLUMN()</f>
        <v>8</v>
      </c>
      <c r="I16" s="30">
        <f>COLUMN()</f>
        <v>9</v>
      </c>
      <c r="J16" s="30">
        <f>COLUMN()</f>
        <v>10</v>
      </c>
      <c r="K16" s="30">
        <f>COLUMN()</f>
        <v>11</v>
      </c>
      <c r="L16" s="30">
        <f>COLUMN()</f>
        <v>12</v>
      </c>
      <c r="M16" s="30">
        <f>COLUMN()</f>
        <v>13</v>
      </c>
      <c r="N16" s="30">
        <f>COLUMN()</f>
        <v>14</v>
      </c>
      <c r="O16" s="30">
        <f>COLUMN()</f>
        <v>15</v>
      </c>
      <c r="P16" s="30">
        <f>COLUMN()</f>
        <v>16</v>
      </c>
      <c r="Q16" s="30">
        <f>COLUMN()</f>
        <v>17</v>
      </c>
      <c r="U16" s="28">
        <v>3.5</v>
      </c>
      <c r="V16" s="28">
        <f t="shared" ca="1" si="0"/>
        <v>-1.5610562035405562E-2</v>
      </c>
      <c r="AA16" s="28">
        <v>16</v>
      </c>
      <c r="AB16" s="28" t="s">
        <v>105</v>
      </c>
    </row>
    <row r="17" spans="1:28">
      <c r="A17" s="35" t="s">
        <v>106</v>
      </c>
      <c r="U17" s="28">
        <v>3.75</v>
      </c>
      <c r="V17" s="28">
        <f t="shared" ca="1" si="0"/>
        <v>-2.7901646441866435E-2</v>
      </c>
      <c r="AA17" s="28">
        <v>17</v>
      </c>
      <c r="AB17" s="28" t="s">
        <v>108</v>
      </c>
    </row>
    <row r="18" spans="1:28">
      <c r="A18" s="84">
        <v>10000</v>
      </c>
      <c r="B18" s="84">
        <v>1</v>
      </c>
      <c r="C18" s="28">
        <f ca="1">SUM(INDIRECT(C12):INDIRECT(C13))</f>
        <v>52.15</v>
      </c>
      <c r="D18" s="93">
        <f ca="1">SUM(INDIRECT(D12):INDIRECT(D13))</f>
        <v>310.96715000000006</v>
      </c>
      <c r="E18" s="93">
        <f ca="1">SUM(INDIRECT(E12):INDIRECT(E13))</f>
        <v>6.2664495001445175</v>
      </c>
      <c r="F18" s="35">
        <f ca="1">SUM(INDIRECT(F12):INDIRECT(F13))</f>
        <v>230.79532500000002</v>
      </c>
      <c r="G18" s="35">
        <f ca="1">SUM(INDIRECT(G12):INDIRECT(G13))</f>
        <v>-0.93705774987720358</v>
      </c>
      <c r="H18" s="35">
        <f ca="1">SUM(INDIRECT(H12):INDIRECT(H13))</f>
        <v>1040.8366482925003</v>
      </c>
      <c r="I18" s="35">
        <f ca="1">SUM(INDIRECT(I12):INDIRECT(I13))</f>
        <v>4736.6509553770375</v>
      </c>
      <c r="J18" s="35">
        <f ca="1">SUM(INDIRECT(J12):INDIRECT(J13))</f>
        <v>21694.674453661202</v>
      </c>
      <c r="K18" s="35">
        <f ca="1">SUM(INDIRECT(K12):INDIRECT(K13))</f>
        <v>-5.5575805924225827</v>
      </c>
      <c r="L18" s="35">
        <f ca="1">SUM(INDIRECT(L12):INDIRECT(L13))</f>
        <v>-26.133725938723572</v>
      </c>
      <c r="N18" s="28">
        <f ca="1">SUM(INDIRECT(N12):INDIRECT(N13))</f>
        <v>3.4063689466981143E-3</v>
      </c>
      <c r="O18" s="28">
        <f ca="1">SQRT(SUM(INDIRECT(O12):INDIRECT(O13)))</f>
        <v>29047.539152088168</v>
      </c>
      <c r="P18" s="28">
        <f ca="1">SQRT(SUM(INDIRECT(P12):INDIRECT(P13)))</f>
        <v>29238.731063785752</v>
      </c>
      <c r="Q18" s="28">
        <f ca="1">SQRT(SUM(INDIRECT(Q12):INDIRECT(Q13)))</f>
        <v>5134.3701439335946</v>
      </c>
      <c r="U18" s="28">
        <v>4</v>
      </c>
      <c r="V18" s="28">
        <f t="shared" ca="1" si="0"/>
        <v>-3.478765247496407E-2</v>
      </c>
      <c r="AA18" s="28">
        <v>18</v>
      </c>
      <c r="AB18" s="28" t="s">
        <v>109</v>
      </c>
    </row>
    <row r="19" spans="1:28">
      <c r="A19" s="85" t="s">
        <v>110</v>
      </c>
      <c r="F19" s="86" t="s">
        <v>111</v>
      </c>
      <c r="G19" s="86" t="s">
        <v>112</v>
      </c>
      <c r="H19" s="86" t="s">
        <v>113</v>
      </c>
      <c r="I19" s="86" t="s">
        <v>114</v>
      </c>
      <c r="J19" s="86" t="s">
        <v>115</v>
      </c>
      <c r="K19" s="86" t="s">
        <v>116</v>
      </c>
      <c r="L19" s="86" t="s">
        <v>117</v>
      </c>
      <c r="M19" s="87"/>
      <c r="N19" s="87"/>
      <c r="O19" s="87"/>
      <c r="P19" s="87"/>
      <c r="Q19" s="87"/>
      <c r="U19" s="28">
        <v>4.25</v>
      </c>
      <c r="V19" s="28">
        <f t="shared" ca="1" si="0"/>
        <v>-3.626858013469858E-2</v>
      </c>
      <c r="AA19" s="28">
        <v>19</v>
      </c>
      <c r="AB19" s="28" t="s">
        <v>118</v>
      </c>
    </row>
    <row r="20" spans="1:28" ht="15" thickBot="1">
      <c r="A20" s="5" t="s">
        <v>119</v>
      </c>
      <c r="B20" s="5" t="s">
        <v>120</v>
      </c>
      <c r="C20" s="5" t="s">
        <v>137</v>
      </c>
      <c r="D20" s="5" t="s">
        <v>119</v>
      </c>
      <c r="E20" s="5" t="s">
        <v>120</v>
      </c>
      <c r="F20" s="5" t="s">
        <v>138</v>
      </c>
      <c r="G20" s="5" t="s">
        <v>139</v>
      </c>
      <c r="H20" s="5" t="s">
        <v>147</v>
      </c>
      <c r="I20" s="5" t="s">
        <v>148</v>
      </c>
      <c r="J20" s="5" t="s">
        <v>149</v>
      </c>
      <c r="K20" s="52" t="s">
        <v>140</v>
      </c>
      <c r="L20" s="5" t="s">
        <v>150</v>
      </c>
      <c r="M20" s="88" t="s">
        <v>121</v>
      </c>
      <c r="N20" s="52" t="s">
        <v>132</v>
      </c>
      <c r="O20" s="52" t="s">
        <v>122</v>
      </c>
      <c r="P20" s="52" t="s">
        <v>123</v>
      </c>
      <c r="Q20" s="52" t="s">
        <v>124</v>
      </c>
      <c r="R20" s="51" t="s">
        <v>125</v>
      </c>
      <c r="U20" s="28">
        <v>4.5</v>
      </c>
      <c r="V20" s="28">
        <f t="shared" ca="1" si="0"/>
        <v>-3.2344429421070187E-2</v>
      </c>
      <c r="AA20" s="28">
        <v>20</v>
      </c>
      <c r="AB20" s="28" t="s">
        <v>126</v>
      </c>
    </row>
    <row r="21" spans="1:28">
      <c r="A21" s="89">
        <v>-1</v>
      </c>
      <c r="B21" s="89">
        <v>0.72902700000122422</v>
      </c>
      <c r="C21" s="94">
        <v>0.05</v>
      </c>
      <c r="D21" s="90">
        <f t="shared" ref="D21:D84" si="5">A21/A$18</f>
        <v>-1E-4</v>
      </c>
      <c r="E21" s="90">
        <f t="shared" ref="E21:E84" si="6">B21/B$18</f>
        <v>0.72902700000122422</v>
      </c>
      <c r="F21" s="38">
        <f t="shared" ref="F21:F84" si="7">$C21*D21</f>
        <v>-5.0000000000000004E-6</v>
      </c>
      <c r="G21" s="38">
        <f t="shared" ref="G21:G84" si="8">$C21*E21</f>
        <v>3.6451350000061215E-2</v>
      </c>
      <c r="H21" s="38">
        <f t="shared" ref="H21:H84" si="9">C21*D21*D21</f>
        <v>5.0000000000000003E-10</v>
      </c>
      <c r="I21" s="38">
        <f t="shared" ref="I21:I84" si="10">C21*D21*D21*D21</f>
        <v>-5.0000000000000008E-14</v>
      </c>
      <c r="J21" s="38">
        <f t="shared" ref="J21:J84" si="11">C21*D21*D21*D21*D21</f>
        <v>5.0000000000000011E-18</v>
      </c>
      <c r="K21" s="38">
        <f t="shared" ref="K21:K84" si="12">C21*E21*D21</f>
        <v>-3.6451350000061219E-6</v>
      </c>
      <c r="L21" s="38">
        <f t="shared" ref="L21:L84" si="13">C21*E21*D21*D21</f>
        <v>3.6451350000061221E-10</v>
      </c>
      <c r="M21" s="38">
        <f t="shared" ref="M21:M84" ca="1" si="14">+E$4+E$5*D21+E$6*D21^2</f>
        <v>0.72403411517890648</v>
      </c>
      <c r="N21" s="38">
        <f t="shared" ref="N21:N84" ca="1" si="15">C21*(M21-E21)^2</f>
        <v>1.246444942446545E-6</v>
      </c>
      <c r="O21" s="95">
        <f t="shared" ref="O21:O84" ca="1" si="16">(C21*O$1-O$2*F21+O$3*H21)^2</f>
        <v>52386954.753943674</v>
      </c>
      <c r="P21" s="38">
        <f t="shared" ref="P21:P84" ca="1" si="17">(-C21*O$2+O$4*F21-O$5*H21)^2</f>
        <v>14804926.296096181</v>
      </c>
      <c r="Q21" s="38">
        <f t="shared" ref="Q21:Q84" ca="1" si="18">+(C21*O$3-F21*O$5+H21*O$6)^2</f>
        <v>242883.76712933285</v>
      </c>
      <c r="R21" s="28">
        <f t="shared" ref="R21:R84" ca="1" si="19">+E21-M21</f>
        <v>4.9928848223177447E-3</v>
      </c>
      <c r="U21" s="28">
        <v>4.75</v>
      </c>
      <c r="V21" s="28">
        <f t="shared" ca="1" si="0"/>
        <v>-2.3015200334078334E-2</v>
      </c>
      <c r="AA21" s="28">
        <v>21</v>
      </c>
      <c r="AB21" s="28" t="s">
        <v>127</v>
      </c>
    </row>
    <row r="22" spans="1:28">
      <c r="A22" s="89">
        <v>1776.5</v>
      </c>
      <c r="B22" s="89">
        <v>0.74553449999802979</v>
      </c>
      <c r="C22" s="89">
        <v>0.05</v>
      </c>
      <c r="D22" s="90">
        <f t="shared" si="5"/>
        <v>0.17765</v>
      </c>
      <c r="E22" s="90">
        <f t="shared" si="6"/>
        <v>0.74553449999802979</v>
      </c>
      <c r="F22" s="38">
        <f t="shared" si="7"/>
        <v>8.8824999999999998E-3</v>
      </c>
      <c r="G22" s="38">
        <f t="shared" si="8"/>
        <v>3.7276724999901492E-2</v>
      </c>
      <c r="H22" s="38">
        <f t="shared" si="9"/>
        <v>1.577976125E-3</v>
      </c>
      <c r="I22" s="38">
        <f t="shared" si="10"/>
        <v>2.8032745860625001E-4</v>
      </c>
      <c r="J22" s="38">
        <f t="shared" si="11"/>
        <v>4.9800173021400312E-5</v>
      </c>
      <c r="K22" s="38">
        <f t="shared" si="12"/>
        <v>6.6222101962324998E-3</v>
      </c>
      <c r="L22" s="38">
        <f t="shared" si="13"/>
        <v>1.1764356413607037E-3</v>
      </c>
      <c r="M22" s="38">
        <f t="shared" ca="1" si="14"/>
        <v>0.66093615178362697</v>
      </c>
      <c r="N22" s="38">
        <f t="shared" ca="1" si="15"/>
        <v>3.5784402603026763E-4</v>
      </c>
      <c r="O22" s="95">
        <f t="shared" ca="1" si="16"/>
        <v>43158944.83831346</v>
      </c>
      <c r="P22" s="38">
        <f t="shared" ca="1" si="17"/>
        <v>11775316.588627657</v>
      </c>
      <c r="Q22" s="38">
        <f t="shared" ca="1" si="18"/>
        <v>188382.60241617195</v>
      </c>
      <c r="R22" s="28">
        <f t="shared" ca="1" si="19"/>
        <v>8.4598348214402819E-2</v>
      </c>
      <c r="AA22" s="28">
        <v>22</v>
      </c>
      <c r="AB22" s="28" t="s">
        <v>128</v>
      </c>
    </row>
    <row r="23" spans="1:28">
      <c r="A23" s="89">
        <v>2486</v>
      </c>
      <c r="B23" s="89">
        <v>0.68687800000043353</v>
      </c>
      <c r="C23" s="89">
        <v>0.05</v>
      </c>
      <c r="D23" s="90">
        <f t="shared" si="5"/>
        <v>0.24859999999999999</v>
      </c>
      <c r="E23" s="90">
        <f t="shared" si="6"/>
        <v>0.68687800000043353</v>
      </c>
      <c r="F23" s="38">
        <f t="shared" si="7"/>
        <v>1.243E-2</v>
      </c>
      <c r="G23" s="38">
        <f t="shared" si="8"/>
        <v>3.4343900000021681E-2</v>
      </c>
      <c r="H23" s="38">
        <f t="shared" si="9"/>
        <v>3.0900979999999999E-3</v>
      </c>
      <c r="I23" s="38">
        <f t="shared" si="10"/>
        <v>7.6819836279999989E-4</v>
      </c>
      <c r="J23" s="38">
        <f t="shared" si="11"/>
        <v>1.9097411299207997E-4</v>
      </c>
      <c r="K23" s="38">
        <f t="shared" si="12"/>
        <v>8.5378935400053889E-3</v>
      </c>
      <c r="L23" s="38">
        <f t="shared" si="13"/>
        <v>2.1225203340453397E-3</v>
      </c>
      <c r="M23" s="38">
        <f t="shared" ca="1" si="14"/>
        <v>0.63651320597395911</v>
      </c>
      <c r="N23" s="38">
        <f t="shared" ca="1" si="15"/>
        <v>1.2683062386645969E-4</v>
      </c>
      <c r="O23" s="95">
        <f t="shared" ca="1" si="16"/>
        <v>39834675.261777185</v>
      </c>
      <c r="P23" s="38">
        <f t="shared" ca="1" si="17"/>
        <v>10701964.656936118</v>
      </c>
      <c r="Q23" s="38">
        <f t="shared" ca="1" si="18"/>
        <v>169293.92884226172</v>
      </c>
      <c r="R23" s="28">
        <f t="shared" ca="1" si="19"/>
        <v>5.0364794026474424E-2</v>
      </c>
      <c r="AA23" s="28">
        <v>23</v>
      </c>
      <c r="AB23" s="28" t="s">
        <v>129</v>
      </c>
    </row>
    <row r="24" spans="1:28">
      <c r="A24" s="89">
        <v>5143.5</v>
      </c>
      <c r="B24" s="89">
        <v>0.56462549999923795</v>
      </c>
      <c r="C24" s="89">
        <v>0.05</v>
      </c>
      <c r="D24" s="90">
        <f t="shared" si="5"/>
        <v>0.51434999999999997</v>
      </c>
      <c r="E24" s="90">
        <f t="shared" si="6"/>
        <v>0.56462549999923795</v>
      </c>
      <c r="F24" s="38">
        <f t="shared" si="7"/>
        <v>2.5717500000000001E-2</v>
      </c>
      <c r="G24" s="38">
        <f t="shared" si="8"/>
        <v>2.8231274999961899E-2</v>
      </c>
      <c r="H24" s="38">
        <f t="shared" si="9"/>
        <v>1.3227796125E-2</v>
      </c>
      <c r="I24" s="38">
        <f t="shared" si="10"/>
        <v>6.8037169368937497E-3</v>
      </c>
      <c r="J24" s="38">
        <f t="shared" si="11"/>
        <v>3.4994918064912999E-3</v>
      </c>
      <c r="K24" s="38">
        <f t="shared" si="12"/>
        <v>1.4520756296230402E-2</v>
      </c>
      <c r="L24" s="38">
        <f t="shared" si="13"/>
        <v>7.4687510009661074E-3</v>
      </c>
      <c r="M24" s="38">
        <f t="shared" ca="1" si="14"/>
        <v>0.54890381620463835</v>
      </c>
      <c r="N24" s="38">
        <f t="shared" ca="1" si="15"/>
        <v>1.2358567066868776E-5</v>
      </c>
      <c r="O24" s="95">
        <f t="shared" ca="1" si="16"/>
        <v>29040475.794186641</v>
      </c>
      <c r="P24" s="38">
        <f t="shared" ca="1" si="17"/>
        <v>7300802.782046888</v>
      </c>
      <c r="Q24" s="38">
        <f t="shared" ca="1" si="18"/>
        <v>109839.91867251288</v>
      </c>
      <c r="R24" s="28">
        <f t="shared" ca="1" si="19"/>
        <v>1.5721683794599595E-2</v>
      </c>
      <c r="AA24" s="28">
        <v>24</v>
      </c>
      <c r="AB24" s="28" t="s">
        <v>119</v>
      </c>
    </row>
    <row r="25" spans="1:28">
      <c r="A25" s="89">
        <v>6261</v>
      </c>
      <c r="B25" s="89">
        <v>0.55495300000256975</v>
      </c>
      <c r="C25" s="89">
        <v>0.05</v>
      </c>
      <c r="D25" s="90">
        <f t="shared" si="5"/>
        <v>0.62609999999999999</v>
      </c>
      <c r="E25" s="90">
        <f t="shared" si="6"/>
        <v>0.55495300000256975</v>
      </c>
      <c r="F25" s="38">
        <f t="shared" si="7"/>
        <v>3.1304999999999999E-2</v>
      </c>
      <c r="G25" s="38">
        <f t="shared" si="8"/>
        <v>2.774765000012849E-2</v>
      </c>
      <c r="H25" s="38">
        <f t="shared" si="9"/>
        <v>1.9600060499999999E-2</v>
      </c>
      <c r="I25" s="38">
        <f t="shared" si="10"/>
        <v>1.227159787905E-2</v>
      </c>
      <c r="J25" s="38">
        <f t="shared" si="11"/>
        <v>7.6832474320732052E-3</v>
      </c>
      <c r="K25" s="38">
        <f t="shared" si="12"/>
        <v>1.7372803665080448E-2</v>
      </c>
      <c r="L25" s="38">
        <f t="shared" si="13"/>
        <v>1.0877112374706869E-2</v>
      </c>
      <c r="M25" s="38">
        <f t="shared" ca="1" si="14"/>
        <v>0.5138875001360238</v>
      </c>
      <c r="N25" s="38">
        <f t="shared" ca="1" si="15"/>
        <v>8.4318763964464282E-5</v>
      </c>
      <c r="O25" s="95">
        <f t="shared" ca="1" si="16"/>
        <v>25218182.754950032</v>
      </c>
      <c r="P25" s="38">
        <f t="shared" ca="1" si="17"/>
        <v>6135050.1604569051</v>
      </c>
      <c r="Q25" s="38">
        <f t="shared" ca="1" si="18"/>
        <v>89942.302652857252</v>
      </c>
      <c r="R25" s="28">
        <f t="shared" ca="1" si="19"/>
        <v>4.1065499866545951E-2</v>
      </c>
      <c r="AA25" s="28">
        <v>25</v>
      </c>
      <c r="AB25" s="28" t="s">
        <v>120</v>
      </c>
    </row>
    <row r="26" spans="1:28">
      <c r="A26" s="89">
        <v>6311</v>
      </c>
      <c r="B26" s="89">
        <v>0.55360300000029383</v>
      </c>
      <c r="C26" s="89">
        <v>0.05</v>
      </c>
      <c r="D26" s="90">
        <f t="shared" si="5"/>
        <v>0.63109999999999999</v>
      </c>
      <c r="E26" s="90">
        <f t="shared" si="6"/>
        <v>0.55360300000029383</v>
      </c>
      <c r="F26" s="38">
        <f t="shared" si="7"/>
        <v>3.1555E-2</v>
      </c>
      <c r="G26" s="38">
        <f t="shared" si="8"/>
        <v>2.7680150000014694E-2</v>
      </c>
      <c r="H26" s="38">
        <f t="shared" si="9"/>
        <v>1.9914360499999999E-2</v>
      </c>
      <c r="I26" s="38">
        <f t="shared" si="10"/>
        <v>1.2567952911549999E-2</v>
      </c>
      <c r="J26" s="38">
        <f t="shared" si="11"/>
        <v>7.9316350824792051E-3</v>
      </c>
      <c r="K26" s="38">
        <f t="shared" si="12"/>
        <v>1.7468942665009275E-2</v>
      </c>
      <c r="L26" s="38">
        <f t="shared" si="13"/>
        <v>1.1024649715887354E-2</v>
      </c>
      <c r="M26" s="38">
        <f t="shared" ca="1" si="14"/>
        <v>0.51234601630085896</v>
      </c>
      <c r="N26" s="38">
        <f t="shared" ca="1" si="15"/>
        <v>8.5106935198771716E-5</v>
      </c>
      <c r="O26" s="95">
        <f t="shared" ca="1" si="16"/>
        <v>25056343.960703868</v>
      </c>
      <c r="P26" s="38">
        <f t="shared" ca="1" si="17"/>
        <v>6086238.3716555359</v>
      </c>
      <c r="Q26" s="38">
        <f t="shared" ca="1" si="18"/>
        <v>89116.116711511509</v>
      </c>
      <c r="R26" s="28">
        <f t="shared" ca="1" si="19"/>
        <v>4.1256983699434868E-2</v>
      </c>
      <c r="AA26" s="28">
        <v>26</v>
      </c>
      <c r="AB26" s="28" t="s">
        <v>130</v>
      </c>
    </row>
    <row r="27" spans="1:28">
      <c r="A27" s="89">
        <v>10185.5</v>
      </c>
      <c r="B27" s="89">
        <v>0.35449150000204099</v>
      </c>
      <c r="C27" s="89">
        <v>0.05</v>
      </c>
      <c r="D27" s="90">
        <f t="shared" si="5"/>
        <v>1.0185500000000001</v>
      </c>
      <c r="E27" s="90">
        <f t="shared" si="6"/>
        <v>0.35449150000204099</v>
      </c>
      <c r="F27" s="38">
        <f t="shared" si="7"/>
        <v>5.0927500000000007E-2</v>
      </c>
      <c r="G27" s="38">
        <f t="shared" si="8"/>
        <v>1.772457500010205E-2</v>
      </c>
      <c r="H27" s="38">
        <f t="shared" si="9"/>
        <v>5.1872205125000008E-2</v>
      </c>
      <c r="I27" s="38">
        <f t="shared" si="10"/>
        <v>5.2834434530068759E-2</v>
      </c>
      <c r="J27" s="38">
        <f t="shared" si="11"/>
        <v>5.3814513290601537E-2</v>
      </c>
      <c r="K27" s="38">
        <f t="shared" si="12"/>
        <v>1.8053365866353945E-2</v>
      </c>
      <c r="L27" s="38">
        <f t="shared" si="13"/>
        <v>1.8388255803174811E-2</v>
      </c>
      <c r="M27" s="38">
        <f t="shared" ca="1" si="14"/>
        <v>0.39947137674837463</v>
      </c>
      <c r="N27" s="38">
        <f t="shared" ca="1" si="15"/>
        <v>1.0115946560576827E-4</v>
      </c>
      <c r="O27" s="95">
        <f t="shared" ca="1" si="16"/>
        <v>14668147.989932297</v>
      </c>
      <c r="P27" s="38">
        <f t="shared" ca="1" si="17"/>
        <v>3075237.0261134845</v>
      </c>
      <c r="Q27" s="38">
        <f t="shared" ca="1" si="18"/>
        <v>39697.994584602988</v>
      </c>
      <c r="R27" s="28">
        <f t="shared" ca="1" si="19"/>
        <v>-4.4979876746333636E-2</v>
      </c>
    </row>
    <row r="28" spans="1:28">
      <c r="A28" s="89">
        <v>10297.5</v>
      </c>
      <c r="B28" s="89">
        <v>0.34546750000299653</v>
      </c>
      <c r="C28" s="89">
        <v>0.05</v>
      </c>
      <c r="D28" s="90">
        <f t="shared" si="5"/>
        <v>1.0297499999999999</v>
      </c>
      <c r="E28" s="90">
        <f t="shared" si="6"/>
        <v>0.34546750000299653</v>
      </c>
      <c r="F28" s="38">
        <f t="shared" si="7"/>
        <v>5.1487499999999999E-2</v>
      </c>
      <c r="G28" s="38">
        <f t="shared" si="8"/>
        <v>1.7273375000149829E-2</v>
      </c>
      <c r="H28" s="38">
        <f t="shared" si="9"/>
        <v>5.3019253124999999E-2</v>
      </c>
      <c r="I28" s="38">
        <f t="shared" si="10"/>
        <v>5.4596575905468743E-2</v>
      </c>
      <c r="J28" s="38">
        <f t="shared" si="11"/>
        <v>5.6220824038656435E-2</v>
      </c>
      <c r="K28" s="38">
        <f t="shared" si="12"/>
        <v>1.7787257906404286E-2</v>
      </c>
      <c r="L28" s="38">
        <f t="shared" si="13"/>
        <v>1.8316428829119814E-2</v>
      </c>
      <c r="M28" s="38">
        <f t="shared" ca="1" si="14"/>
        <v>0.39640157874971005</v>
      </c>
      <c r="N28" s="38">
        <f t="shared" ca="1" si="15"/>
        <v>1.297140188888207E-4</v>
      </c>
      <c r="O28" s="95">
        <f t="shared" ca="1" si="16"/>
        <v>14425680.235866955</v>
      </c>
      <c r="P28" s="38">
        <f t="shared" ca="1" si="17"/>
        <v>3008596.0256222361</v>
      </c>
      <c r="Q28" s="38">
        <f t="shared" ca="1" si="18"/>
        <v>38651.50588589182</v>
      </c>
      <c r="R28" s="28">
        <f t="shared" ca="1" si="19"/>
        <v>-5.0934078746713518E-2</v>
      </c>
    </row>
    <row r="29" spans="1:28">
      <c r="A29" s="89">
        <v>11470</v>
      </c>
      <c r="B29" s="89">
        <v>0.36230999999679625</v>
      </c>
      <c r="C29" s="89">
        <v>0.05</v>
      </c>
      <c r="D29" s="90">
        <f t="shared" si="5"/>
        <v>1.147</v>
      </c>
      <c r="E29" s="90">
        <f t="shared" si="6"/>
        <v>0.36230999999679625</v>
      </c>
      <c r="F29" s="38">
        <f t="shared" si="7"/>
        <v>5.7350000000000005E-2</v>
      </c>
      <c r="G29" s="38">
        <f t="shared" si="8"/>
        <v>1.8115499999839812E-2</v>
      </c>
      <c r="H29" s="38">
        <f t="shared" si="9"/>
        <v>6.5780450000000004E-2</v>
      </c>
      <c r="I29" s="38">
        <f t="shared" si="10"/>
        <v>7.5450176150000006E-2</v>
      </c>
      <c r="J29" s="38">
        <f t="shared" si="11"/>
        <v>8.6541352044050002E-2</v>
      </c>
      <c r="K29" s="38">
        <f t="shared" si="12"/>
        <v>2.0778478499816264E-2</v>
      </c>
      <c r="L29" s="38">
        <f t="shared" si="13"/>
        <v>2.3832914839289256E-2</v>
      </c>
      <c r="M29" s="38">
        <f t="shared" ca="1" si="14"/>
        <v>0.36491586776459067</v>
      </c>
      <c r="N29" s="38">
        <f t="shared" ca="1" si="15"/>
        <v>3.3952734116149452E-7</v>
      </c>
      <c r="O29" s="95">
        <f t="shared" ca="1" si="16"/>
        <v>12060149.842266761</v>
      </c>
      <c r="P29" s="38">
        <f t="shared" ca="1" si="17"/>
        <v>2370503.5907824365</v>
      </c>
      <c r="Q29" s="38">
        <f t="shared" ca="1" si="18"/>
        <v>28793.554196008041</v>
      </c>
      <c r="R29" s="28">
        <f t="shared" ca="1" si="19"/>
        <v>-2.6058677677944231E-3</v>
      </c>
    </row>
    <row r="30" spans="1:28">
      <c r="A30" s="89">
        <v>14572</v>
      </c>
      <c r="B30" s="89">
        <v>0.26855600000271806</v>
      </c>
      <c r="C30" s="89">
        <v>0.05</v>
      </c>
      <c r="D30" s="90">
        <f t="shared" si="5"/>
        <v>1.4572000000000001</v>
      </c>
      <c r="E30" s="90">
        <f t="shared" si="6"/>
        <v>0.26855600000271806</v>
      </c>
      <c r="F30" s="38">
        <f t="shared" si="7"/>
        <v>7.2860000000000008E-2</v>
      </c>
      <c r="G30" s="38">
        <f t="shared" si="8"/>
        <v>1.3427800000135904E-2</v>
      </c>
      <c r="H30" s="38">
        <f t="shared" si="9"/>
        <v>0.10617159200000001</v>
      </c>
      <c r="I30" s="38">
        <f t="shared" si="10"/>
        <v>0.15471324386240001</v>
      </c>
      <c r="J30" s="38">
        <f t="shared" si="11"/>
        <v>0.22544813895628932</v>
      </c>
      <c r="K30" s="38">
        <f t="shared" si="12"/>
        <v>1.9566990160198038E-2</v>
      </c>
      <c r="L30" s="38">
        <f t="shared" si="13"/>
        <v>2.8513018061440583E-2</v>
      </c>
      <c r="M30" s="38">
        <f t="shared" ca="1" si="14"/>
        <v>0.28734984826679655</v>
      </c>
      <c r="N30" s="38">
        <f t="shared" ca="1" si="15"/>
        <v>1.7660436628660291E-5</v>
      </c>
      <c r="O30" s="95">
        <f t="shared" ca="1" si="16"/>
        <v>7168359.0682175113</v>
      </c>
      <c r="P30" s="38">
        <f t="shared" ca="1" si="17"/>
        <v>1142981.4802265572</v>
      </c>
      <c r="Q30" s="38">
        <f t="shared" ca="1" si="18"/>
        <v>11067.281218158441</v>
      </c>
      <c r="R30" s="28">
        <f t="shared" ca="1" si="19"/>
        <v>-1.8793848264078483E-2</v>
      </c>
    </row>
    <row r="31" spans="1:28">
      <c r="A31" s="89">
        <v>15850</v>
      </c>
      <c r="B31" s="89">
        <v>0.24105000000417931</v>
      </c>
      <c r="C31" s="89">
        <v>0.05</v>
      </c>
      <c r="D31" s="90">
        <f t="shared" si="5"/>
        <v>1.585</v>
      </c>
      <c r="E31" s="90">
        <f t="shared" si="6"/>
        <v>0.24105000000417931</v>
      </c>
      <c r="F31" s="38">
        <f t="shared" si="7"/>
        <v>7.9250000000000001E-2</v>
      </c>
      <c r="G31" s="38">
        <f t="shared" si="8"/>
        <v>1.2052500000208966E-2</v>
      </c>
      <c r="H31" s="38">
        <f t="shared" si="9"/>
        <v>0.12561125000000001</v>
      </c>
      <c r="I31" s="38">
        <f t="shared" si="10"/>
        <v>0.19909383125000002</v>
      </c>
      <c r="J31" s="38">
        <f t="shared" si="11"/>
        <v>0.31556372253125003</v>
      </c>
      <c r="K31" s="38">
        <f t="shared" si="12"/>
        <v>1.9103212500331208E-2</v>
      </c>
      <c r="L31" s="38">
        <f t="shared" si="13"/>
        <v>3.0278591813024964E-2</v>
      </c>
      <c r="M31" s="38">
        <f t="shared" ca="1" si="14"/>
        <v>0.25781370299011713</v>
      </c>
      <c r="N31" s="38">
        <f t="shared" ca="1" si="15"/>
        <v>1.4051086890037035E-5</v>
      </c>
      <c r="O31" s="95">
        <f t="shared" ca="1" si="16"/>
        <v>5651404.3481376842</v>
      </c>
      <c r="P31" s="38">
        <f t="shared" ca="1" si="17"/>
        <v>799709.9383075838</v>
      </c>
      <c r="Q31" s="38">
        <f t="shared" ca="1" si="18"/>
        <v>6637.2380673188645</v>
      </c>
      <c r="R31" s="28">
        <f t="shared" ca="1" si="19"/>
        <v>-1.6763702985937823E-2</v>
      </c>
    </row>
    <row r="32" spans="1:28">
      <c r="A32" s="89">
        <v>16007</v>
      </c>
      <c r="B32" s="89">
        <v>0.20781100000021979</v>
      </c>
      <c r="C32" s="89">
        <v>0.05</v>
      </c>
      <c r="D32" s="90">
        <f t="shared" si="5"/>
        <v>1.6007</v>
      </c>
      <c r="E32" s="90">
        <f t="shared" si="6"/>
        <v>0.20781100000021979</v>
      </c>
      <c r="F32" s="38">
        <f t="shared" si="7"/>
        <v>8.0035000000000009E-2</v>
      </c>
      <c r="G32" s="38">
        <f t="shared" si="8"/>
        <v>1.039055000001099E-2</v>
      </c>
      <c r="H32" s="38">
        <f t="shared" si="9"/>
        <v>0.1281120245</v>
      </c>
      <c r="I32" s="38">
        <f t="shared" si="10"/>
        <v>0.20506891761715001</v>
      </c>
      <c r="J32" s="38">
        <f t="shared" si="11"/>
        <v>0.32825381642977203</v>
      </c>
      <c r="K32" s="38">
        <f t="shared" si="12"/>
        <v>1.6632153385017591E-2</v>
      </c>
      <c r="L32" s="38">
        <f t="shared" si="13"/>
        <v>2.6623087923397657E-2</v>
      </c>
      <c r="M32" s="38">
        <f t="shared" ca="1" si="14"/>
        <v>0.25428265966926417</v>
      </c>
      <c r="N32" s="38">
        <f t="shared" ca="1" si="15"/>
        <v>1.0798075761977427E-4</v>
      </c>
      <c r="O32" s="95">
        <f t="shared" ca="1" si="16"/>
        <v>5482671.0514117563</v>
      </c>
      <c r="P32" s="38">
        <f t="shared" ca="1" si="17"/>
        <v>763093.17916175968</v>
      </c>
      <c r="Q32" s="38">
        <f t="shared" ca="1" si="18"/>
        <v>6188.6469268013407</v>
      </c>
      <c r="R32" s="28">
        <f t="shared" ca="1" si="19"/>
        <v>-4.6471659669044374E-2</v>
      </c>
    </row>
    <row r="33" spans="1:18">
      <c r="A33" s="89">
        <v>16487.5</v>
      </c>
      <c r="B33" s="89">
        <v>0.20833750000019791</v>
      </c>
      <c r="C33" s="89">
        <v>0.05</v>
      </c>
      <c r="D33" s="90">
        <f t="shared" si="5"/>
        <v>1.6487499999999999</v>
      </c>
      <c r="E33" s="90">
        <f t="shared" si="6"/>
        <v>0.20833750000019791</v>
      </c>
      <c r="F33" s="38">
        <f t="shared" si="7"/>
        <v>8.2437499999999997E-2</v>
      </c>
      <c r="G33" s="38">
        <f t="shared" si="8"/>
        <v>1.0416875000009896E-2</v>
      </c>
      <c r="H33" s="38">
        <f t="shared" si="9"/>
        <v>0.135918828125</v>
      </c>
      <c r="I33" s="38">
        <f t="shared" si="10"/>
        <v>0.22409616787109374</v>
      </c>
      <c r="J33" s="38">
        <f t="shared" si="11"/>
        <v>0.36947855677746577</v>
      </c>
      <c r="K33" s="38">
        <f t="shared" si="12"/>
        <v>1.7174822656266315E-2</v>
      </c>
      <c r="L33" s="38">
        <f t="shared" si="13"/>
        <v>2.8316988854519085E-2</v>
      </c>
      <c r="M33" s="38">
        <f t="shared" ca="1" si="14"/>
        <v>0.24360832199778962</v>
      </c>
      <c r="N33" s="38">
        <f t="shared" ca="1" si="15"/>
        <v>6.2201544219289963E-5</v>
      </c>
      <c r="O33" s="95">
        <f t="shared" ca="1" si="16"/>
        <v>4988891.9785724813</v>
      </c>
      <c r="P33" s="38">
        <f t="shared" ca="1" si="17"/>
        <v>658046.51673284103</v>
      </c>
      <c r="Q33" s="38">
        <f t="shared" ca="1" si="18"/>
        <v>4935.0265854152549</v>
      </c>
      <c r="R33" s="28">
        <f t="shared" ca="1" si="19"/>
        <v>-3.5270821997591711E-2</v>
      </c>
    </row>
    <row r="34" spans="1:18">
      <c r="A34" s="89">
        <v>16504.5</v>
      </c>
      <c r="B34" s="89">
        <v>0.2628785000051721</v>
      </c>
      <c r="C34" s="89">
        <v>0.05</v>
      </c>
      <c r="D34" s="90">
        <f t="shared" si="5"/>
        <v>1.65045</v>
      </c>
      <c r="E34" s="90">
        <f t="shared" si="6"/>
        <v>0.2628785000051721</v>
      </c>
      <c r="F34" s="38">
        <f t="shared" si="7"/>
        <v>8.2522499999999999E-2</v>
      </c>
      <c r="G34" s="38">
        <f t="shared" si="8"/>
        <v>1.3143925000258606E-2</v>
      </c>
      <c r="H34" s="38">
        <f t="shared" si="9"/>
        <v>0.136199260125</v>
      </c>
      <c r="I34" s="38">
        <f t="shared" si="10"/>
        <v>0.22479006887330624</v>
      </c>
      <c r="J34" s="38">
        <f t="shared" si="11"/>
        <v>0.3710047691719483</v>
      </c>
      <c r="K34" s="38">
        <f t="shared" si="12"/>
        <v>2.1693391016676816E-2</v>
      </c>
      <c r="L34" s="38">
        <f t="shared" si="13"/>
        <v>3.5803857203474253E-2</v>
      </c>
      <c r="M34" s="38">
        <f t="shared" ca="1" si="14"/>
        <v>0.24323432300635595</v>
      </c>
      <c r="N34" s="38">
        <f t="shared" ca="1" si="15"/>
        <v>1.9294684498040885E-5</v>
      </c>
      <c r="O34" s="95">
        <f t="shared" ca="1" si="16"/>
        <v>4972034.7334160442</v>
      </c>
      <c r="P34" s="38">
        <f t="shared" ca="1" si="17"/>
        <v>654518.8980991327</v>
      </c>
      <c r="Q34" s="38">
        <f t="shared" ca="1" si="18"/>
        <v>4893.8690884927892</v>
      </c>
      <c r="R34" s="28">
        <f t="shared" ca="1" si="19"/>
        <v>1.9644176998816154E-2</v>
      </c>
    </row>
    <row r="35" spans="1:18">
      <c r="A35" s="89">
        <v>16577</v>
      </c>
      <c r="B35" s="89">
        <v>0.22542099999554921</v>
      </c>
      <c r="C35" s="89">
        <v>0.05</v>
      </c>
      <c r="D35" s="90">
        <f t="shared" si="5"/>
        <v>1.6577</v>
      </c>
      <c r="E35" s="90">
        <f t="shared" si="6"/>
        <v>0.22542099999554921</v>
      </c>
      <c r="F35" s="38">
        <f t="shared" si="7"/>
        <v>8.2885E-2</v>
      </c>
      <c r="G35" s="38">
        <f t="shared" si="8"/>
        <v>1.127104999977746E-2</v>
      </c>
      <c r="H35" s="38">
        <f t="shared" si="9"/>
        <v>0.13739846449999998</v>
      </c>
      <c r="I35" s="38">
        <f t="shared" si="10"/>
        <v>0.22776543460164997</v>
      </c>
      <c r="J35" s="38">
        <f t="shared" si="11"/>
        <v>0.37756676093915514</v>
      </c>
      <c r="K35" s="38">
        <f t="shared" si="12"/>
        <v>1.8684019584631097E-2</v>
      </c>
      <c r="L35" s="38">
        <f t="shared" si="13"/>
        <v>3.0972499265442967E-2</v>
      </c>
      <c r="M35" s="38">
        <f t="shared" ca="1" si="14"/>
        <v>0.24164213308377816</v>
      </c>
      <c r="N35" s="38">
        <f t="shared" ca="1" si="15"/>
        <v>1.3156257933301807E-5</v>
      </c>
      <c r="O35" s="95">
        <f t="shared" ca="1" si="16"/>
        <v>4900605.3775221352</v>
      </c>
      <c r="P35" s="38">
        <f t="shared" ca="1" si="17"/>
        <v>639616.34272723936</v>
      </c>
      <c r="Q35" s="38">
        <f t="shared" ca="1" si="18"/>
        <v>4720.7309122877132</v>
      </c>
      <c r="R35" s="28">
        <f t="shared" ca="1" si="19"/>
        <v>-1.6221133088228951E-2</v>
      </c>
    </row>
    <row r="36" spans="1:18">
      <c r="A36" s="89">
        <v>16587.5</v>
      </c>
      <c r="B36" s="89">
        <v>0.23963750000257278</v>
      </c>
      <c r="C36" s="89">
        <v>0.05</v>
      </c>
      <c r="D36" s="90">
        <f t="shared" si="5"/>
        <v>1.6587499999999999</v>
      </c>
      <c r="E36" s="90">
        <f t="shared" si="6"/>
        <v>0.23963750000257278</v>
      </c>
      <c r="F36" s="38">
        <f t="shared" si="7"/>
        <v>8.2937499999999997E-2</v>
      </c>
      <c r="G36" s="38">
        <f t="shared" si="8"/>
        <v>1.198187500012864E-2</v>
      </c>
      <c r="H36" s="38">
        <f t="shared" si="9"/>
        <v>0.13757257812499998</v>
      </c>
      <c r="I36" s="38">
        <f t="shared" si="10"/>
        <v>0.22819851396484372</v>
      </c>
      <c r="J36" s="38">
        <f t="shared" si="11"/>
        <v>0.3785242850391845</v>
      </c>
      <c r="K36" s="38">
        <f t="shared" si="12"/>
        <v>1.987493515646338E-2</v>
      </c>
      <c r="L36" s="38">
        <f t="shared" si="13"/>
        <v>3.2967548690783631E-2</v>
      </c>
      <c r="M36" s="38">
        <f t="shared" ca="1" si="14"/>
        <v>0.24141191690257241</v>
      </c>
      <c r="N36" s="38">
        <f t="shared" ca="1" si="15"/>
        <v>1.5742776675021507E-7</v>
      </c>
      <c r="O36" s="95">
        <f t="shared" ca="1" si="16"/>
        <v>4890322.2748614447</v>
      </c>
      <c r="P36" s="38">
        <f t="shared" ca="1" si="17"/>
        <v>637476.99763812881</v>
      </c>
      <c r="Q36" s="38">
        <f t="shared" ca="1" si="18"/>
        <v>4695.9747290272871</v>
      </c>
      <c r="R36" s="28">
        <f t="shared" ca="1" si="19"/>
        <v>-1.7744168999996313E-3</v>
      </c>
    </row>
    <row r="37" spans="1:18">
      <c r="A37" s="89">
        <v>16615</v>
      </c>
      <c r="B37" s="89">
        <v>0.24339499999769032</v>
      </c>
      <c r="C37" s="89">
        <v>0.05</v>
      </c>
      <c r="D37" s="90">
        <f t="shared" si="5"/>
        <v>1.6615</v>
      </c>
      <c r="E37" s="90">
        <f t="shared" si="6"/>
        <v>0.24339499999769032</v>
      </c>
      <c r="F37" s="38">
        <f t="shared" si="7"/>
        <v>8.307500000000001E-2</v>
      </c>
      <c r="G37" s="38">
        <f t="shared" si="8"/>
        <v>1.2169749999884516E-2</v>
      </c>
      <c r="H37" s="38">
        <f t="shared" si="9"/>
        <v>0.13802911250000002</v>
      </c>
      <c r="I37" s="38">
        <f t="shared" si="10"/>
        <v>0.22933537041875005</v>
      </c>
      <c r="J37" s="38">
        <f t="shared" si="11"/>
        <v>0.38104071795075317</v>
      </c>
      <c r="K37" s="38">
        <f t="shared" si="12"/>
        <v>2.0220039624808124E-2</v>
      </c>
      <c r="L37" s="38">
        <f t="shared" si="13"/>
        <v>3.3595595836618697E-2</v>
      </c>
      <c r="M37" s="38">
        <f t="shared" ca="1" si="14"/>
        <v>0.24080942162587152</v>
      </c>
      <c r="N37" s="38">
        <f t="shared" ca="1" si="15"/>
        <v>3.3426077584085864E-7</v>
      </c>
      <c r="O37" s="95">
        <f t="shared" ca="1" si="16"/>
        <v>4863464.236800001</v>
      </c>
      <c r="P37" s="38">
        <f t="shared" ca="1" si="17"/>
        <v>631896.58070866333</v>
      </c>
      <c r="Q37" s="38">
        <f t="shared" ca="1" si="18"/>
        <v>4631.5176031591755</v>
      </c>
      <c r="R37" s="28">
        <f t="shared" ca="1" si="19"/>
        <v>2.585578371818803E-3</v>
      </c>
    </row>
    <row r="38" spans="1:18">
      <c r="A38" s="89">
        <v>16927</v>
      </c>
      <c r="B38" s="89">
        <v>0.1749710000003688</v>
      </c>
      <c r="C38" s="89">
        <v>0.05</v>
      </c>
      <c r="D38" s="90">
        <f t="shared" si="5"/>
        <v>1.6927000000000001</v>
      </c>
      <c r="E38" s="90">
        <f t="shared" si="6"/>
        <v>0.1749710000003688</v>
      </c>
      <c r="F38" s="38">
        <f t="shared" si="7"/>
        <v>8.4635000000000016E-2</v>
      </c>
      <c r="G38" s="38">
        <f t="shared" si="8"/>
        <v>8.7485500000184409E-3</v>
      </c>
      <c r="H38" s="38">
        <f t="shared" si="9"/>
        <v>0.14326166450000002</v>
      </c>
      <c r="I38" s="38">
        <f t="shared" si="10"/>
        <v>0.24249901949915006</v>
      </c>
      <c r="J38" s="38">
        <f t="shared" si="11"/>
        <v>0.41047809030621135</v>
      </c>
      <c r="K38" s="38">
        <f t="shared" si="12"/>
        <v>1.4808670585031216E-2</v>
      </c>
      <c r="L38" s="38">
        <f t="shared" si="13"/>
        <v>2.506663669928234E-2</v>
      </c>
      <c r="M38" s="38">
        <f t="shared" ca="1" si="14"/>
        <v>0.2340196410519389</v>
      </c>
      <c r="N38" s="38">
        <f t="shared" ca="1" si="15"/>
        <v>1.7433710050185846E-4</v>
      </c>
      <c r="O38" s="95">
        <f t="shared" ca="1" si="16"/>
        <v>4566157.5063871183</v>
      </c>
      <c r="P38" s="38">
        <f t="shared" ca="1" si="17"/>
        <v>570846.06505134213</v>
      </c>
      <c r="Q38" s="38">
        <f t="shared" ca="1" si="18"/>
        <v>3938.1486874108464</v>
      </c>
      <c r="R38" s="28">
        <f t="shared" ca="1" si="19"/>
        <v>-5.9048641051570094E-2</v>
      </c>
    </row>
    <row r="39" spans="1:18">
      <c r="A39" s="89">
        <v>16942.5</v>
      </c>
      <c r="B39" s="89">
        <v>0.16305250000004889</v>
      </c>
      <c r="C39" s="89">
        <v>0.05</v>
      </c>
      <c r="D39" s="90">
        <f t="shared" si="5"/>
        <v>1.69425</v>
      </c>
      <c r="E39" s="90">
        <f t="shared" si="6"/>
        <v>0.16305250000004889</v>
      </c>
      <c r="F39" s="38">
        <f t="shared" si="7"/>
        <v>8.471250000000001E-2</v>
      </c>
      <c r="G39" s="38">
        <f t="shared" si="8"/>
        <v>8.1526250000024444E-3</v>
      </c>
      <c r="H39" s="38">
        <f t="shared" si="9"/>
        <v>0.14352415312500003</v>
      </c>
      <c r="I39" s="38">
        <f t="shared" si="10"/>
        <v>0.24316579643203129</v>
      </c>
      <c r="J39" s="38">
        <f t="shared" si="11"/>
        <v>0.411983650604969</v>
      </c>
      <c r="K39" s="38">
        <f t="shared" si="12"/>
        <v>1.3812584906254142E-2</v>
      </c>
      <c r="L39" s="38">
        <f t="shared" si="13"/>
        <v>2.3401971977421082E-2</v>
      </c>
      <c r="M39" s="38">
        <f t="shared" ca="1" si="14"/>
        <v>0.23368452323729211</v>
      </c>
      <c r="N39" s="38">
        <f t="shared" ca="1" si="15"/>
        <v>2.494441353293233E-4</v>
      </c>
      <c r="O39" s="95">
        <f t="shared" ca="1" si="16"/>
        <v>4551738.6715865834</v>
      </c>
      <c r="P39" s="38">
        <f t="shared" ca="1" si="17"/>
        <v>567919.95670186798</v>
      </c>
      <c r="Q39" s="38">
        <f t="shared" ca="1" si="18"/>
        <v>3905.4890215919072</v>
      </c>
      <c r="R39" s="28">
        <f t="shared" ca="1" si="19"/>
        <v>-7.0632023237243213E-2</v>
      </c>
    </row>
    <row r="40" spans="1:18">
      <c r="A40" s="89">
        <v>17035.5</v>
      </c>
      <c r="B40" s="89">
        <v>0.21454150000499794</v>
      </c>
      <c r="C40" s="89">
        <v>0.05</v>
      </c>
      <c r="D40" s="90">
        <f t="shared" si="5"/>
        <v>1.7035499999999999</v>
      </c>
      <c r="E40" s="90">
        <f t="shared" si="6"/>
        <v>0.21454150000499794</v>
      </c>
      <c r="F40" s="38">
        <f t="shared" si="7"/>
        <v>8.5177500000000003E-2</v>
      </c>
      <c r="G40" s="38">
        <f t="shared" si="8"/>
        <v>1.0727075000249898E-2</v>
      </c>
      <c r="H40" s="38">
        <f t="shared" si="9"/>
        <v>0.14510413012500001</v>
      </c>
      <c r="I40" s="38">
        <f t="shared" si="10"/>
        <v>0.24719214087444374</v>
      </c>
      <c r="J40" s="38">
        <f t="shared" si="11"/>
        <v>0.42110417158665864</v>
      </c>
      <c r="K40" s="38">
        <f t="shared" si="12"/>
        <v>1.8274108616675711E-2</v>
      </c>
      <c r="L40" s="38">
        <f t="shared" si="13"/>
        <v>3.1130857733937905E-2</v>
      </c>
      <c r="M40" s="38">
        <f t="shared" ca="1" si="14"/>
        <v>0.23167817954487754</v>
      </c>
      <c r="N40" s="38">
        <f t="shared" ca="1" si="15"/>
        <v>1.4683289282626408E-5</v>
      </c>
      <c r="O40" s="95">
        <f t="shared" ca="1" si="16"/>
        <v>4465914.6629047683</v>
      </c>
      <c r="P40" s="38">
        <f t="shared" ca="1" si="17"/>
        <v>550572.08359189739</v>
      </c>
      <c r="Q40" s="38">
        <f t="shared" ca="1" si="18"/>
        <v>3713.0097403448713</v>
      </c>
      <c r="R40" s="28">
        <f t="shared" ca="1" si="19"/>
        <v>-1.7136679539879601E-2</v>
      </c>
    </row>
    <row r="41" spans="1:18">
      <c r="A41" s="89">
        <v>17082</v>
      </c>
      <c r="B41" s="89">
        <v>0.22378599999501603</v>
      </c>
      <c r="C41" s="89">
        <v>0.05</v>
      </c>
      <c r="D41" s="90">
        <f t="shared" si="5"/>
        <v>1.7081999999999999</v>
      </c>
      <c r="E41" s="90">
        <f t="shared" si="6"/>
        <v>0.22378599999501603</v>
      </c>
      <c r="F41" s="38">
        <f t="shared" si="7"/>
        <v>8.541E-2</v>
      </c>
      <c r="G41" s="38">
        <f t="shared" si="8"/>
        <v>1.1189299999750803E-2</v>
      </c>
      <c r="H41" s="38">
        <f t="shared" si="9"/>
        <v>0.145897362</v>
      </c>
      <c r="I41" s="38">
        <f t="shared" si="10"/>
        <v>0.24922187376839999</v>
      </c>
      <c r="J41" s="38">
        <f t="shared" si="11"/>
        <v>0.42572080477118085</v>
      </c>
      <c r="K41" s="38">
        <f t="shared" si="12"/>
        <v>1.9113562259574321E-2</v>
      </c>
      <c r="L41" s="38">
        <f t="shared" si="13"/>
        <v>3.2649787051804852E-2</v>
      </c>
      <c r="M41" s="38">
        <f t="shared" ca="1" si="14"/>
        <v>0.23067781261004133</v>
      </c>
      <c r="N41" s="38">
        <f t="shared" ca="1" si="15"/>
        <v>2.3748540560310972E-6</v>
      </c>
      <c r="O41" s="95">
        <f t="shared" ca="1" si="16"/>
        <v>4423443.4345581578</v>
      </c>
      <c r="P41" s="38">
        <f t="shared" ca="1" si="17"/>
        <v>542031.5089290787</v>
      </c>
      <c r="Q41" s="38">
        <f t="shared" ca="1" si="18"/>
        <v>3618.9893424533589</v>
      </c>
      <c r="R41" s="28">
        <f t="shared" ca="1" si="19"/>
        <v>-6.8918126150253056E-3</v>
      </c>
    </row>
    <row r="42" spans="1:18">
      <c r="A42" s="89">
        <v>25795</v>
      </c>
      <c r="B42" s="89">
        <v>7.8535000000556465E-2</v>
      </c>
      <c r="C42" s="89">
        <v>0.05</v>
      </c>
      <c r="D42" s="90">
        <f t="shared" si="5"/>
        <v>2.5794999999999999</v>
      </c>
      <c r="E42" s="90">
        <f t="shared" si="6"/>
        <v>7.8535000000556465E-2</v>
      </c>
      <c r="F42" s="38">
        <f t="shared" si="7"/>
        <v>0.12897500000000001</v>
      </c>
      <c r="G42" s="38">
        <f t="shared" si="8"/>
        <v>3.9267500000278238E-3</v>
      </c>
      <c r="H42" s="38">
        <f t="shared" si="9"/>
        <v>0.33269101249999999</v>
      </c>
      <c r="I42" s="38">
        <f t="shared" si="10"/>
        <v>0.85817646674374992</v>
      </c>
      <c r="J42" s="38">
        <f t="shared" si="11"/>
        <v>2.2136661959655028</v>
      </c>
      <c r="K42" s="38">
        <f t="shared" si="12"/>
        <v>1.012905162507177E-2</v>
      </c>
      <c r="L42" s="38">
        <f t="shared" si="13"/>
        <v>2.6127888666872632E-2</v>
      </c>
      <c r="M42" s="38">
        <f t="shared" ca="1" si="14"/>
        <v>7.6234618903245621E-2</v>
      </c>
      <c r="N42" s="38">
        <f t="shared" ca="1" si="15"/>
        <v>2.6458765964325217E-7</v>
      </c>
      <c r="O42" s="95">
        <f t="shared" ca="1" si="16"/>
        <v>350374.13684181735</v>
      </c>
      <c r="P42" s="38">
        <f t="shared" ca="1" si="17"/>
        <v>7569.75769782109</v>
      </c>
      <c r="Q42" s="38">
        <f t="shared" ca="1" si="18"/>
        <v>2177.6104564657944</v>
      </c>
      <c r="R42" s="28">
        <f t="shared" ca="1" si="19"/>
        <v>2.3003810973108441E-3</v>
      </c>
    </row>
    <row r="43" spans="1:18">
      <c r="A43" s="89">
        <v>27071.5</v>
      </c>
      <c r="B43" s="89">
        <v>-4.9430500002927147E-2</v>
      </c>
      <c r="C43" s="89">
        <v>0.05</v>
      </c>
      <c r="D43" s="90">
        <f t="shared" si="5"/>
        <v>2.7071499999999999</v>
      </c>
      <c r="E43" s="90">
        <f t="shared" si="6"/>
        <v>-4.9430500002927147E-2</v>
      </c>
      <c r="F43" s="38">
        <f t="shared" si="7"/>
        <v>0.13535749999999999</v>
      </c>
      <c r="G43" s="38">
        <f t="shared" si="8"/>
        <v>-2.4715250001463573E-3</v>
      </c>
      <c r="H43" s="38">
        <f t="shared" si="9"/>
        <v>0.36643305612499999</v>
      </c>
      <c r="I43" s="38">
        <f t="shared" si="10"/>
        <v>0.99198924788879372</v>
      </c>
      <c r="J43" s="38">
        <f t="shared" si="11"/>
        <v>2.685463692422148</v>
      </c>
      <c r="K43" s="38">
        <f t="shared" si="12"/>
        <v>-6.6907889041462115E-3</v>
      </c>
      <c r="L43" s="38">
        <f t="shared" si="13"/>
        <v>-1.8112969181859416E-2</v>
      </c>
      <c r="M43" s="38">
        <f t="shared" ca="1" si="14"/>
        <v>5.9121754895728185E-2</v>
      </c>
      <c r="N43" s="38">
        <f t="shared" ca="1" si="15"/>
        <v>5.8917960217913208E-4</v>
      </c>
      <c r="O43" s="95">
        <f t="shared" ca="1" si="16"/>
        <v>187795.8528426199</v>
      </c>
      <c r="P43" s="38">
        <f t="shared" ca="1" si="17"/>
        <v>26988.417753375335</v>
      </c>
      <c r="Q43" s="38">
        <f t="shared" ca="1" si="18"/>
        <v>3119.8204911608022</v>
      </c>
      <c r="R43" s="28">
        <f t="shared" ca="1" si="19"/>
        <v>-0.10855225489865533</v>
      </c>
    </row>
    <row r="44" spans="1:18">
      <c r="A44" s="89">
        <v>27691.5</v>
      </c>
      <c r="B44" s="89">
        <v>2.1829500001331326E-2</v>
      </c>
      <c r="C44" s="89">
        <v>0.05</v>
      </c>
      <c r="D44" s="90">
        <f t="shared" si="5"/>
        <v>2.7691499999999998</v>
      </c>
      <c r="E44" s="90">
        <f t="shared" si="6"/>
        <v>2.1829500001331326E-2</v>
      </c>
      <c r="F44" s="38">
        <f t="shared" si="7"/>
        <v>0.13845749999999998</v>
      </c>
      <c r="G44" s="38">
        <f t="shared" si="8"/>
        <v>1.0914750000665663E-3</v>
      </c>
      <c r="H44" s="38">
        <f t="shared" si="9"/>
        <v>0.38340958612499992</v>
      </c>
      <c r="I44" s="38">
        <f t="shared" si="10"/>
        <v>1.0617186554180436</v>
      </c>
      <c r="J44" s="38">
        <f t="shared" si="11"/>
        <v>2.9400582146508749</v>
      </c>
      <c r="K44" s="38">
        <f t="shared" si="12"/>
        <v>3.0224579964343318E-3</v>
      </c>
      <c r="L44" s="38">
        <f t="shared" si="13"/>
        <v>8.3696395608261285E-3</v>
      </c>
      <c r="M44" s="38">
        <f t="shared" ca="1" si="14"/>
        <v>5.131842015755228E-2</v>
      </c>
      <c r="N44" s="38">
        <f t="shared" ca="1" si="15"/>
        <v>4.3479820598998727E-5</v>
      </c>
      <c r="O44" s="95">
        <f t="shared" ca="1" si="16"/>
        <v>131138.69095207035</v>
      </c>
      <c r="P44" s="38">
        <f t="shared" ca="1" si="17"/>
        <v>39132.649657032191</v>
      </c>
      <c r="Q44" s="38">
        <f t="shared" ca="1" si="18"/>
        <v>3566.9026604742307</v>
      </c>
      <c r="R44" s="28">
        <f t="shared" ca="1" si="19"/>
        <v>-2.9488920156220955E-2</v>
      </c>
    </row>
    <row r="45" spans="1:18">
      <c r="A45" s="89">
        <v>28599.5</v>
      </c>
      <c r="B45" s="89">
        <v>2.5313500002084766E-2</v>
      </c>
      <c r="C45" s="89">
        <v>0.05</v>
      </c>
      <c r="D45" s="90">
        <f t="shared" si="5"/>
        <v>2.85995</v>
      </c>
      <c r="E45" s="90">
        <f t="shared" si="6"/>
        <v>2.5313500002084766E-2</v>
      </c>
      <c r="F45" s="38">
        <f t="shared" si="7"/>
        <v>0.1429975</v>
      </c>
      <c r="G45" s="38">
        <f t="shared" si="8"/>
        <v>1.2656750001042384E-3</v>
      </c>
      <c r="H45" s="38">
        <f t="shared" si="9"/>
        <v>0.408965700125</v>
      </c>
      <c r="I45" s="38">
        <f t="shared" si="10"/>
        <v>1.1696214540724938</v>
      </c>
      <c r="J45" s="38">
        <f t="shared" si="11"/>
        <v>3.3450588775746288</v>
      </c>
      <c r="K45" s="38">
        <f t="shared" si="12"/>
        <v>3.6197672165481165E-3</v>
      </c>
      <c r="L45" s="38">
        <f t="shared" si="13"/>
        <v>1.0352353250966785E-2</v>
      </c>
      <c r="M45" s="38">
        <f t="shared" ca="1" si="14"/>
        <v>4.0490241409822436E-2</v>
      </c>
      <c r="N45" s="38">
        <f t="shared" ca="1" si="15"/>
        <v>1.1516673987866961E-5</v>
      </c>
      <c r="O45" s="95">
        <f t="shared" ca="1" si="16"/>
        <v>70044.976826018174</v>
      </c>
      <c r="P45" s="38">
        <f t="shared" ca="1" si="17"/>
        <v>58671.719532399191</v>
      </c>
      <c r="Q45" s="38">
        <f t="shared" ca="1" si="18"/>
        <v>4184.2472367961273</v>
      </c>
      <c r="R45" s="28">
        <f t="shared" ca="1" si="19"/>
        <v>-1.5176741407737671E-2</v>
      </c>
    </row>
    <row r="46" spans="1:18">
      <c r="A46" s="89">
        <v>28622</v>
      </c>
      <c r="B46" s="89">
        <v>1.0205999999016058E-2</v>
      </c>
      <c r="C46" s="89">
        <v>0.05</v>
      </c>
      <c r="D46" s="90">
        <f t="shared" si="5"/>
        <v>2.8622000000000001</v>
      </c>
      <c r="E46" s="90">
        <f t="shared" si="6"/>
        <v>1.0205999999016058E-2</v>
      </c>
      <c r="F46" s="38">
        <f t="shared" si="7"/>
        <v>0.14311000000000001</v>
      </c>
      <c r="G46" s="38">
        <f t="shared" si="8"/>
        <v>5.1029999995080291E-4</v>
      </c>
      <c r="H46" s="38">
        <f t="shared" si="9"/>
        <v>0.40960944200000005</v>
      </c>
      <c r="I46" s="38">
        <f t="shared" si="10"/>
        <v>1.1723841448924002</v>
      </c>
      <c r="J46" s="38">
        <f t="shared" si="11"/>
        <v>3.3555978995110278</v>
      </c>
      <c r="K46" s="38">
        <f t="shared" si="12"/>
        <v>1.4605806598591881E-3</v>
      </c>
      <c r="L46" s="38">
        <f t="shared" si="13"/>
        <v>4.180473964648968E-3</v>
      </c>
      <c r="M46" s="38">
        <f t="shared" ca="1" si="14"/>
        <v>4.0230974968294808E-2</v>
      </c>
      <c r="N46" s="38">
        <f t="shared" ca="1" si="15"/>
        <v>4.5074956095290777E-5</v>
      </c>
      <c r="O46" s="95">
        <f t="shared" ca="1" si="16"/>
        <v>68826.469037390634</v>
      </c>
      <c r="P46" s="38">
        <f t="shared" ca="1" si="17"/>
        <v>59171.342759675324</v>
      </c>
      <c r="Q46" s="38">
        <f t="shared" ca="1" si="18"/>
        <v>4198.7955748104459</v>
      </c>
      <c r="R46" s="28">
        <f t="shared" ca="1" si="19"/>
        <v>-3.002497496927875E-2</v>
      </c>
    </row>
    <row r="47" spans="1:18">
      <c r="A47" s="89">
        <v>28859</v>
      </c>
      <c r="B47" s="89">
        <v>3.480699999636272E-2</v>
      </c>
      <c r="C47" s="89">
        <v>0.05</v>
      </c>
      <c r="D47" s="90">
        <f t="shared" si="5"/>
        <v>2.8858999999999999</v>
      </c>
      <c r="E47" s="90">
        <f t="shared" si="6"/>
        <v>3.480699999636272E-2</v>
      </c>
      <c r="F47" s="38">
        <f t="shared" si="7"/>
        <v>0.14429500000000001</v>
      </c>
      <c r="G47" s="38">
        <f t="shared" si="8"/>
        <v>1.740349999818136E-3</v>
      </c>
      <c r="H47" s="38">
        <f t="shared" si="9"/>
        <v>0.4164209405</v>
      </c>
      <c r="I47" s="38">
        <f t="shared" si="10"/>
        <v>1.20174919218895</v>
      </c>
      <c r="J47" s="38">
        <f t="shared" si="11"/>
        <v>3.4681279937380909</v>
      </c>
      <c r="K47" s="38">
        <f t="shared" si="12"/>
        <v>5.0224760644751584E-3</v>
      </c>
      <c r="L47" s="38">
        <f t="shared" si="13"/>
        <v>1.4494363674468859E-2</v>
      </c>
      <c r="M47" s="38">
        <f t="shared" ca="1" si="14"/>
        <v>3.7526628751744728E-2</v>
      </c>
      <c r="N47" s="38">
        <f t="shared" ca="1" si="15"/>
        <v>3.6981902835503469E-7</v>
      </c>
      <c r="O47" s="95">
        <f t="shared" ca="1" si="16"/>
        <v>56785.319126956543</v>
      </c>
      <c r="P47" s="38">
        <f t="shared" ca="1" si="17"/>
        <v>64456.550282399287</v>
      </c>
      <c r="Q47" s="38">
        <f t="shared" ca="1" si="18"/>
        <v>4349.4613269441716</v>
      </c>
      <c r="R47" s="28">
        <f t="shared" ca="1" si="19"/>
        <v>-2.7196287553820087E-3</v>
      </c>
    </row>
    <row r="48" spans="1:18">
      <c r="A48" s="89">
        <v>29486</v>
      </c>
      <c r="B48" s="89">
        <v>-1.112200000352459E-2</v>
      </c>
      <c r="C48" s="89">
        <v>0.05</v>
      </c>
      <c r="D48" s="90">
        <f t="shared" si="5"/>
        <v>2.9485999999999999</v>
      </c>
      <c r="E48" s="90">
        <f t="shared" si="6"/>
        <v>-1.112200000352459E-2</v>
      </c>
      <c r="F48" s="38">
        <f t="shared" si="7"/>
        <v>0.14743000000000001</v>
      </c>
      <c r="G48" s="38">
        <f t="shared" si="8"/>
        <v>-5.5610000017622949E-4</v>
      </c>
      <c r="H48" s="38">
        <f t="shared" si="9"/>
        <v>0.43471209799999999</v>
      </c>
      <c r="I48" s="38">
        <f t="shared" si="10"/>
        <v>1.2817920921627999</v>
      </c>
      <c r="J48" s="38">
        <f t="shared" si="11"/>
        <v>3.7794921629512315</v>
      </c>
      <c r="K48" s="38">
        <f t="shared" si="12"/>
        <v>-1.6397164605196303E-3</v>
      </c>
      <c r="L48" s="38">
        <f t="shared" si="13"/>
        <v>-4.8348679554881813E-3</v>
      </c>
      <c r="M48" s="38">
        <f t="shared" ca="1" si="14"/>
        <v>3.0606339142356664E-2</v>
      </c>
      <c r="N48" s="38">
        <f t="shared" ca="1" si="15"/>
        <v>8.7062714393684292E-5</v>
      </c>
      <c r="O48" s="95">
        <f t="shared" ca="1" si="16"/>
        <v>31448.402127039168</v>
      </c>
      <c r="P48" s="38">
        <f t="shared" ca="1" si="17"/>
        <v>78494.152575335174</v>
      </c>
      <c r="Q48" s="38">
        <f t="shared" ca="1" si="18"/>
        <v>4723.0699499311677</v>
      </c>
      <c r="R48" s="28">
        <f t="shared" ca="1" si="19"/>
        <v>-4.1728339145881255E-2</v>
      </c>
    </row>
    <row r="49" spans="1:18">
      <c r="A49" s="89">
        <v>29627.5</v>
      </c>
      <c r="B49" s="89">
        <v>-4.1442499998083804E-2</v>
      </c>
      <c r="C49" s="89">
        <v>0.05</v>
      </c>
      <c r="D49" s="90">
        <f t="shared" si="5"/>
        <v>2.9627500000000002</v>
      </c>
      <c r="E49" s="90">
        <f t="shared" si="6"/>
        <v>-4.1442499998083804E-2</v>
      </c>
      <c r="F49" s="38">
        <f t="shared" si="7"/>
        <v>0.14813750000000001</v>
      </c>
      <c r="G49" s="38">
        <f t="shared" si="8"/>
        <v>-2.0721249999041901E-3</v>
      </c>
      <c r="H49" s="38">
        <f t="shared" si="9"/>
        <v>0.43889437812500004</v>
      </c>
      <c r="I49" s="38">
        <f t="shared" si="10"/>
        <v>1.300334318789844</v>
      </c>
      <c r="J49" s="38">
        <f t="shared" si="11"/>
        <v>3.8525655029946106</v>
      </c>
      <c r="K49" s="38">
        <f t="shared" si="12"/>
        <v>-6.1391883434661395E-3</v>
      </c>
      <c r="L49" s="38">
        <f t="shared" si="13"/>
        <v>-1.8188880264604305E-2</v>
      </c>
      <c r="M49" s="38">
        <f t="shared" ca="1" si="14"/>
        <v>2.9091604240729318E-2</v>
      </c>
      <c r="N49" s="38">
        <f t="shared" ca="1" si="15"/>
        <v>2.4875299303858781E-4</v>
      </c>
      <c r="O49" s="95">
        <f t="shared" ca="1" si="16"/>
        <v>26933.928898526505</v>
      </c>
      <c r="P49" s="38">
        <f t="shared" ca="1" si="17"/>
        <v>81641.939702552379</v>
      </c>
      <c r="Q49" s="38">
        <f t="shared" ca="1" si="18"/>
        <v>4801.8763744354728</v>
      </c>
      <c r="R49" s="28">
        <f t="shared" ca="1" si="19"/>
        <v>-7.0534104238813122E-2</v>
      </c>
    </row>
    <row r="50" spans="1:18">
      <c r="A50" s="89">
        <v>30183.5</v>
      </c>
      <c r="B50" s="89">
        <v>2.5454999995417893E-3</v>
      </c>
      <c r="C50" s="89">
        <v>0.05</v>
      </c>
      <c r="D50" s="90">
        <f t="shared" si="5"/>
        <v>3.0183499999999999</v>
      </c>
      <c r="E50" s="90">
        <f t="shared" si="6"/>
        <v>2.5454999995417893E-3</v>
      </c>
      <c r="F50" s="38">
        <f t="shared" si="7"/>
        <v>0.15091750000000001</v>
      </c>
      <c r="G50" s="38">
        <f t="shared" si="8"/>
        <v>1.2727499997708947E-4</v>
      </c>
      <c r="H50" s="38">
        <f t="shared" si="9"/>
        <v>0.45552183612500002</v>
      </c>
      <c r="I50" s="38">
        <f t="shared" si="10"/>
        <v>1.3749243340678938</v>
      </c>
      <c r="J50" s="38">
        <f t="shared" si="11"/>
        <v>4.1500028637338273</v>
      </c>
      <c r="K50" s="38">
        <f t="shared" si="12"/>
        <v>3.8416049618084796E-4</v>
      </c>
      <c r="L50" s="38">
        <f t="shared" si="13"/>
        <v>1.1595308336474625E-3</v>
      </c>
      <c r="M50" s="38">
        <f t="shared" ca="1" si="14"/>
        <v>2.3307404512679597E-2</v>
      </c>
      <c r="N50" s="38">
        <f t="shared" ca="1" si="15"/>
        <v>2.1552833950632603E-5</v>
      </c>
      <c r="O50" s="95">
        <f t="shared" ca="1" si="16"/>
        <v>13013.23833731302</v>
      </c>
      <c r="P50" s="38">
        <f t="shared" ca="1" si="17"/>
        <v>93800.982479156795</v>
      </c>
      <c r="Q50" s="38">
        <f t="shared" ca="1" si="18"/>
        <v>5089.7774898290972</v>
      </c>
      <c r="R50" s="28">
        <f t="shared" ca="1" si="19"/>
        <v>-2.0761904513137808E-2</v>
      </c>
    </row>
    <row r="51" spans="1:18">
      <c r="A51" s="89">
        <v>30199</v>
      </c>
      <c r="B51" s="89">
        <v>6.9627000004402362E-2</v>
      </c>
      <c r="C51" s="89">
        <v>0.05</v>
      </c>
      <c r="D51" s="90">
        <f t="shared" si="5"/>
        <v>3.0198999999999998</v>
      </c>
      <c r="E51" s="90">
        <f t="shared" si="6"/>
        <v>6.9627000004402362E-2</v>
      </c>
      <c r="F51" s="38">
        <f t="shared" si="7"/>
        <v>0.15099499999999999</v>
      </c>
      <c r="G51" s="38">
        <f t="shared" si="8"/>
        <v>3.4813500002201184E-3</v>
      </c>
      <c r="H51" s="38">
        <f t="shared" si="9"/>
        <v>0.45598980049999993</v>
      </c>
      <c r="I51" s="38">
        <f t="shared" si="10"/>
        <v>1.3770435985299496</v>
      </c>
      <c r="J51" s="38">
        <f t="shared" si="11"/>
        <v>4.1585339632005942</v>
      </c>
      <c r="K51" s="38">
        <f t="shared" si="12"/>
        <v>1.0513328865664735E-2</v>
      </c>
      <c r="L51" s="38">
        <f t="shared" si="13"/>
        <v>3.1749201841420931E-2</v>
      </c>
      <c r="M51" s="38">
        <f t="shared" ca="1" si="14"/>
        <v>2.3149984703244808E-2</v>
      </c>
      <c r="N51" s="38">
        <f t="shared" ca="1" si="15"/>
        <v>1.0800564756520168E-4</v>
      </c>
      <c r="O51" s="95">
        <f t="shared" ca="1" si="16"/>
        <v>12706.753066058913</v>
      </c>
      <c r="P51" s="38">
        <f t="shared" ca="1" si="17"/>
        <v>94133.565077791209</v>
      </c>
      <c r="Q51" s="38">
        <f t="shared" ca="1" si="18"/>
        <v>5097.2828189982602</v>
      </c>
      <c r="R51" s="28">
        <f t="shared" ca="1" si="19"/>
        <v>4.6477015301157554E-2</v>
      </c>
    </row>
    <row r="52" spans="1:18">
      <c r="A52" s="89">
        <v>31556.5</v>
      </c>
      <c r="B52" s="89">
        <v>-2.1525500000279862E-2</v>
      </c>
      <c r="C52" s="89">
        <v>0.05</v>
      </c>
      <c r="D52" s="90">
        <f t="shared" si="5"/>
        <v>3.1556500000000001</v>
      </c>
      <c r="E52" s="90">
        <f t="shared" si="6"/>
        <v>-2.1525500000279862E-2</v>
      </c>
      <c r="F52" s="38">
        <f t="shared" si="7"/>
        <v>0.15778250000000002</v>
      </c>
      <c r="G52" s="38">
        <f t="shared" si="8"/>
        <v>-1.0762750000139932E-3</v>
      </c>
      <c r="H52" s="38">
        <f t="shared" si="9"/>
        <v>0.49790634612500007</v>
      </c>
      <c r="I52" s="38">
        <f t="shared" si="10"/>
        <v>1.5712181611493565</v>
      </c>
      <c r="J52" s="38">
        <f t="shared" si="11"/>
        <v>4.9582145902309671</v>
      </c>
      <c r="K52" s="38">
        <f t="shared" si="12"/>
        <v>-3.3963472037941574E-3</v>
      </c>
      <c r="L52" s="38">
        <f t="shared" si="13"/>
        <v>-1.0717683053653034E-2</v>
      </c>
      <c r="M52" s="38">
        <f t="shared" ca="1" si="14"/>
        <v>1.016899557686618E-2</v>
      </c>
      <c r="N52" s="38">
        <f t="shared" ca="1" si="15"/>
        <v>5.0227052494486506E-5</v>
      </c>
      <c r="O52" s="95">
        <f t="shared" ca="1" si="16"/>
        <v>12.655064057167481</v>
      </c>
      <c r="P52" s="38">
        <f t="shared" ca="1" si="17"/>
        <v>121096.32208655949</v>
      </c>
      <c r="Q52" s="38">
        <f t="shared" ca="1" si="18"/>
        <v>5633.4292065147156</v>
      </c>
      <c r="R52" s="28">
        <f t="shared" ca="1" si="19"/>
        <v>-3.1694495577146042E-2</v>
      </c>
    </row>
    <row r="53" spans="1:18">
      <c r="A53" s="89">
        <v>32123</v>
      </c>
      <c r="B53" s="89">
        <v>2.6790000047185458E-3</v>
      </c>
      <c r="C53" s="89">
        <v>0.05</v>
      </c>
      <c r="D53" s="90">
        <f t="shared" si="5"/>
        <v>3.2122999999999999</v>
      </c>
      <c r="E53" s="90">
        <f t="shared" si="6"/>
        <v>2.6790000047185458E-3</v>
      </c>
      <c r="F53" s="38">
        <f t="shared" si="7"/>
        <v>0.16061500000000001</v>
      </c>
      <c r="G53" s="38">
        <f t="shared" si="8"/>
        <v>1.339500002359273E-4</v>
      </c>
      <c r="H53" s="38">
        <f t="shared" si="9"/>
        <v>0.51594356450000001</v>
      </c>
      <c r="I53" s="38">
        <f t="shared" si="10"/>
        <v>1.6573655122433499</v>
      </c>
      <c r="J53" s="38">
        <f t="shared" si="11"/>
        <v>5.3239552349793131</v>
      </c>
      <c r="K53" s="38">
        <f t="shared" si="12"/>
        <v>4.3028758575786925E-4</v>
      </c>
      <c r="L53" s="38">
        <f t="shared" si="13"/>
        <v>1.3822128117300034E-3</v>
      </c>
      <c r="M53" s="38">
        <f t="shared" ca="1" si="14"/>
        <v>5.2231824716976183E-3</v>
      </c>
      <c r="N53" s="38">
        <f t="shared" ca="1" si="15"/>
        <v>3.2364322126418597E-7</v>
      </c>
      <c r="O53" s="95">
        <f t="shared" ca="1" si="16"/>
        <v>1341.6042296727258</v>
      </c>
      <c r="P53" s="38">
        <f t="shared" ca="1" si="17"/>
        <v>130659.77055036741</v>
      </c>
      <c r="Q53" s="38">
        <f t="shared" ca="1" si="18"/>
        <v>5780.8309774951031</v>
      </c>
      <c r="R53" s="28">
        <f t="shared" ca="1" si="19"/>
        <v>-2.5441824669790725E-3</v>
      </c>
    </row>
    <row r="54" spans="1:18">
      <c r="A54" s="89">
        <v>32636</v>
      </c>
      <c r="B54" s="89">
        <v>4.8827999999048188E-2</v>
      </c>
      <c r="C54" s="89">
        <v>0.05</v>
      </c>
      <c r="D54" s="90">
        <f t="shared" si="5"/>
        <v>3.2635999999999998</v>
      </c>
      <c r="E54" s="90">
        <f t="shared" si="6"/>
        <v>4.8827999999048188E-2</v>
      </c>
      <c r="F54" s="38">
        <f t="shared" si="7"/>
        <v>0.16317999999999999</v>
      </c>
      <c r="G54" s="38">
        <f t="shared" si="8"/>
        <v>2.4413999999524094E-3</v>
      </c>
      <c r="H54" s="38">
        <f t="shared" si="9"/>
        <v>0.53255424799999995</v>
      </c>
      <c r="I54" s="38">
        <f t="shared" si="10"/>
        <v>1.7380440437727998</v>
      </c>
      <c r="J54" s="38">
        <f t="shared" si="11"/>
        <v>5.6722805412569093</v>
      </c>
      <c r="K54" s="38">
        <f t="shared" si="12"/>
        <v>7.9677530398446824E-3</v>
      </c>
      <c r="L54" s="38">
        <f t="shared" si="13"/>
        <v>2.6003558820837103E-2</v>
      </c>
      <c r="M54" s="38">
        <f t="shared" ca="1" si="14"/>
        <v>9.8390914380780403E-4</v>
      </c>
      <c r="N54" s="38">
        <f t="shared" ca="1" si="15"/>
        <v>1.1445285148822484E-4</v>
      </c>
      <c r="O54" s="95">
        <f t="shared" ca="1" si="16"/>
        <v>4940.558841210569</v>
      </c>
      <c r="P54" s="38">
        <f t="shared" ca="1" si="17"/>
        <v>138230.79170852085</v>
      </c>
      <c r="Q54" s="38">
        <f t="shared" ca="1" si="18"/>
        <v>5872.8788446063099</v>
      </c>
      <c r="R54" s="28">
        <f t="shared" ca="1" si="19"/>
        <v>4.7844090855240384E-2</v>
      </c>
    </row>
    <row r="55" spans="1:18">
      <c r="A55" s="89">
        <v>32650</v>
      </c>
      <c r="B55" s="89">
        <v>-4.454999999870779E-2</v>
      </c>
      <c r="C55" s="89">
        <v>0.05</v>
      </c>
      <c r="D55" s="90">
        <f t="shared" si="5"/>
        <v>3.2650000000000001</v>
      </c>
      <c r="E55" s="90">
        <f t="shared" si="6"/>
        <v>-4.454999999870779E-2</v>
      </c>
      <c r="F55" s="38">
        <f t="shared" si="7"/>
        <v>0.16325000000000001</v>
      </c>
      <c r="G55" s="38">
        <f t="shared" si="8"/>
        <v>-2.2274999999353897E-3</v>
      </c>
      <c r="H55" s="38">
        <f t="shared" si="9"/>
        <v>0.53301125000000005</v>
      </c>
      <c r="I55" s="38">
        <f t="shared" si="10"/>
        <v>1.7402817312500003</v>
      </c>
      <c r="J55" s="38">
        <f t="shared" si="11"/>
        <v>5.6820198525312513</v>
      </c>
      <c r="K55" s="38">
        <f t="shared" si="12"/>
        <v>-7.2727874997890471E-3</v>
      </c>
      <c r="L55" s="38">
        <f t="shared" si="13"/>
        <v>-2.374565118681124E-2</v>
      </c>
      <c r="M55" s="38">
        <f t="shared" ca="1" si="14"/>
        <v>8.7140776750005422E-4</v>
      </c>
      <c r="N55" s="38">
        <f t="shared" ca="1" si="15"/>
        <v>1.0315521417320632E-4</v>
      </c>
      <c r="O55" s="95">
        <f t="shared" ca="1" si="16"/>
        <v>5065.3652402556936</v>
      </c>
      <c r="P55" s="38">
        <f t="shared" ca="1" si="17"/>
        <v>138421.74114910563</v>
      </c>
      <c r="Q55" s="38">
        <f t="shared" ca="1" si="18"/>
        <v>5874.8281092028874</v>
      </c>
      <c r="R55" s="28">
        <f t="shared" ca="1" si="19"/>
        <v>-4.5421407766207844E-2</v>
      </c>
    </row>
    <row r="56" spans="1:18">
      <c r="A56" s="89">
        <v>33909</v>
      </c>
      <c r="B56" s="89">
        <v>-8.5430000035557896E-3</v>
      </c>
      <c r="C56" s="89">
        <v>0.05</v>
      </c>
      <c r="D56" s="90">
        <f t="shared" si="5"/>
        <v>3.3908999999999998</v>
      </c>
      <c r="E56" s="90">
        <f t="shared" si="6"/>
        <v>-8.5430000035557896E-3</v>
      </c>
      <c r="F56" s="38">
        <f t="shared" si="7"/>
        <v>0.169545</v>
      </c>
      <c r="G56" s="38">
        <f t="shared" si="8"/>
        <v>-4.2715000017778948E-4</v>
      </c>
      <c r="H56" s="38">
        <f t="shared" si="9"/>
        <v>0.5749101405</v>
      </c>
      <c r="I56" s="38">
        <f t="shared" si="10"/>
        <v>1.9494627954214498</v>
      </c>
      <c r="J56" s="38">
        <f t="shared" si="11"/>
        <v>6.6104333929945938</v>
      </c>
      <c r="K56" s="38">
        <f t="shared" si="12"/>
        <v>-1.4484229356028662E-3</v>
      </c>
      <c r="L56" s="38">
        <f t="shared" si="13"/>
        <v>-4.9114573323357589E-3</v>
      </c>
      <c r="M56" s="38">
        <f t="shared" ca="1" si="14"/>
        <v>-8.5526597320522146E-3</v>
      </c>
      <c r="N56" s="38">
        <f t="shared" ca="1" si="15"/>
        <v>4.6655177312323043E-12</v>
      </c>
      <c r="O56" s="95">
        <f t="shared" ca="1" si="16"/>
        <v>20338.918361736312</v>
      </c>
      <c r="P56" s="38">
        <f t="shared" ca="1" si="17"/>
        <v>151858.17238760044</v>
      </c>
      <c r="Q56" s="38">
        <f t="shared" ca="1" si="18"/>
        <v>5925.7886126124404</v>
      </c>
      <c r="R56" s="28">
        <f t="shared" ca="1" si="19"/>
        <v>9.6597284964250463E-6</v>
      </c>
    </row>
    <row r="57" spans="1:18">
      <c r="A57" s="89">
        <v>35406</v>
      </c>
      <c r="B57" s="89">
        <v>-1.1961999996856321E-2</v>
      </c>
      <c r="C57" s="89">
        <v>0.05</v>
      </c>
      <c r="D57" s="90">
        <f t="shared" si="5"/>
        <v>3.5406</v>
      </c>
      <c r="E57" s="90">
        <f t="shared" si="6"/>
        <v>-1.1961999996856321E-2</v>
      </c>
      <c r="F57" s="38">
        <f t="shared" si="7"/>
        <v>0.17703000000000002</v>
      </c>
      <c r="G57" s="38">
        <f t="shared" si="8"/>
        <v>-5.9809999984281612E-4</v>
      </c>
      <c r="H57" s="38">
        <f t="shared" si="9"/>
        <v>0.62679241800000007</v>
      </c>
      <c r="I57" s="38">
        <f t="shared" si="10"/>
        <v>2.2192212351708003</v>
      </c>
      <c r="J57" s="38">
        <f t="shared" si="11"/>
        <v>7.8573747052457357</v>
      </c>
      <c r="K57" s="38">
        <f t="shared" si="12"/>
        <v>-2.1176328594434747E-3</v>
      </c>
      <c r="L57" s="38">
        <f t="shared" si="13"/>
        <v>-7.4976909021455661E-3</v>
      </c>
      <c r="M57" s="38">
        <f t="shared" ca="1" si="14"/>
        <v>-1.797425038703182E-2</v>
      </c>
      <c r="N57" s="38">
        <f t="shared" ca="1" si="15"/>
        <v>1.8073577377082724E-6</v>
      </c>
      <c r="O57" s="95">
        <f t="shared" ca="1" si="16"/>
        <v>42945.012234590125</v>
      </c>
      <c r="P57" s="38">
        <f t="shared" ca="1" si="17"/>
        <v>157326.43431078873</v>
      </c>
      <c r="Q57" s="38">
        <f t="shared" ca="1" si="18"/>
        <v>5667.616987097811</v>
      </c>
      <c r="R57" s="28">
        <f t="shared" ca="1" si="19"/>
        <v>6.0122503901754998E-3</v>
      </c>
    </row>
    <row r="58" spans="1:18">
      <c r="A58" s="89">
        <v>35800</v>
      </c>
      <c r="B58" s="89">
        <v>-1.9599999999627471E-2</v>
      </c>
      <c r="C58" s="89">
        <v>0.05</v>
      </c>
      <c r="D58" s="90">
        <f t="shared" si="5"/>
        <v>3.58</v>
      </c>
      <c r="E58" s="90">
        <f t="shared" si="6"/>
        <v>-1.9599999999627471E-2</v>
      </c>
      <c r="F58" s="38">
        <f t="shared" si="7"/>
        <v>0.17900000000000002</v>
      </c>
      <c r="G58" s="38">
        <f t="shared" si="8"/>
        <v>-9.7999999998137359E-4</v>
      </c>
      <c r="H58" s="38">
        <f t="shared" si="9"/>
        <v>0.64082000000000006</v>
      </c>
      <c r="I58" s="38">
        <f t="shared" si="10"/>
        <v>2.2941356000000002</v>
      </c>
      <c r="J58" s="38">
        <f t="shared" si="11"/>
        <v>8.2130054480000005</v>
      </c>
      <c r="K58" s="38">
        <f t="shared" si="12"/>
        <v>-3.5083999999333177E-3</v>
      </c>
      <c r="L58" s="38">
        <f t="shared" si="13"/>
        <v>-1.2560071999761278E-2</v>
      </c>
      <c r="M58" s="38">
        <f t="shared" ca="1" si="14"/>
        <v>-2.0131781572494845E-2</v>
      </c>
      <c r="N58" s="38">
        <f t="shared" ca="1" si="15"/>
        <v>1.413958206206489E-8</v>
      </c>
      <c r="O58" s="95">
        <f t="shared" ca="1" si="16"/>
        <v>48649.787711842575</v>
      </c>
      <c r="P58" s="38">
        <f t="shared" ca="1" si="17"/>
        <v>156770.46706134634</v>
      </c>
      <c r="Q58" s="38">
        <f t="shared" ca="1" si="18"/>
        <v>5544.2752635501147</v>
      </c>
      <c r="R58" s="28">
        <f t="shared" ca="1" si="19"/>
        <v>5.317815728673736E-4</v>
      </c>
    </row>
    <row r="59" spans="1:18">
      <c r="A59" s="89">
        <v>36010.5</v>
      </c>
      <c r="B59" s="89">
        <v>-4.4783499994082376E-2</v>
      </c>
      <c r="C59" s="89">
        <v>0.05</v>
      </c>
      <c r="D59" s="90">
        <f t="shared" si="5"/>
        <v>3.6010499999999999</v>
      </c>
      <c r="E59" s="90">
        <f t="shared" si="6"/>
        <v>-4.4783499994082376E-2</v>
      </c>
      <c r="F59" s="38">
        <f t="shared" si="7"/>
        <v>0.1800525</v>
      </c>
      <c r="G59" s="38">
        <f t="shared" si="8"/>
        <v>-2.239174999704119E-3</v>
      </c>
      <c r="H59" s="38">
        <f t="shared" si="9"/>
        <v>0.64837805512500002</v>
      </c>
      <c r="I59" s="38">
        <f t="shared" si="10"/>
        <v>2.3348417954078813</v>
      </c>
      <c r="J59" s="38">
        <f t="shared" si="11"/>
        <v>8.4078820473535512</v>
      </c>
      <c r="K59" s="38">
        <f t="shared" si="12"/>
        <v>-8.0633811326845176E-3</v>
      </c>
      <c r="L59" s="38">
        <f t="shared" si="13"/>
        <v>-2.9036638627853582E-2</v>
      </c>
      <c r="M59" s="38">
        <f t="shared" ca="1" si="14"/>
        <v>-2.122945021742606E-2</v>
      </c>
      <c r="N59" s="38">
        <f t="shared" ca="1" si="15"/>
        <v>2.7739663044060177E-5</v>
      </c>
      <c r="O59" s="95">
        <f t="shared" ca="1" si="16"/>
        <v>51558.244036173564</v>
      </c>
      <c r="P59" s="38">
        <f t="shared" ca="1" si="17"/>
        <v>156131.9422842169</v>
      </c>
      <c r="Q59" s="38">
        <f t="shared" ca="1" si="18"/>
        <v>5469.3958473910625</v>
      </c>
      <c r="R59" s="28">
        <f t="shared" ca="1" si="19"/>
        <v>-2.3554049776656316E-2</v>
      </c>
    </row>
    <row r="60" spans="1:18">
      <c r="A60" s="89">
        <v>36807</v>
      </c>
      <c r="B60" s="89">
        <v>-2.6789000003191177E-2</v>
      </c>
      <c r="C60" s="89">
        <v>1</v>
      </c>
      <c r="D60" s="90">
        <f t="shared" si="5"/>
        <v>3.6806999999999999</v>
      </c>
      <c r="E60" s="90">
        <f t="shared" si="6"/>
        <v>-2.6789000003191177E-2</v>
      </c>
      <c r="F60" s="38">
        <f t="shared" si="7"/>
        <v>3.6806999999999999</v>
      </c>
      <c r="G60" s="38">
        <f t="shared" si="8"/>
        <v>-2.6789000003191177E-2</v>
      </c>
      <c r="H60" s="38">
        <f t="shared" si="9"/>
        <v>13.547552489999999</v>
      </c>
      <c r="I60" s="38">
        <f t="shared" si="10"/>
        <v>49.864476449942998</v>
      </c>
      <c r="J60" s="38">
        <f t="shared" si="11"/>
        <v>183.53617846930518</v>
      </c>
      <c r="K60" s="38">
        <f t="shared" si="12"/>
        <v>-9.8602272311745759E-2</v>
      </c>
      <c r="L60" s="38">
        <f t="shared" si="13"/>
        <v>-0.36292538369784261</v>
      </c>
      <c r="M60" s="38">
        <f t="shared" ca="1" si="14"/>
        <v>-2.5036039028245138E-2</v>
      </c>
      <c r="N60" s="38">
        <f t="shared" ca="1" si="15"/>
        <v>3.0728721796837655E-6</v>
      </c>
      <c r="O60" s="95">
        <f t="shared" ca="1" si="16"/>
        <v>24541541.504620269</v>
      </c>
      <c r="P60" s="38">
        <f t="shared" ca="1" si="17"/>
        <v>60639139.845213361</v>
      </c>
      <c r="Q60" s="38">
        <f t="shared" ca="1" si="18"/>
        <v>2052915.9297157815</v>
      </c>
      <c r="R60" s="28">
        <f t="shared" ca="1" si="19"/>
        <v>-1.7529609749460384E-3</v>
      </c>
    </row>
    <row r="61" spans="1:18">
      <c r="A61" s="89">
        <v>39021</v>
      </c>
      <c r="B61" s="89">
        <v>-2.9966999994940124E-2</v>
      </c>
      <c r="C61" s="89">
        <v>1</v>
      </c>
      <c r="D61" s="90">
        <f t="shared" si="5"/>
        <v>3.9020999999999999</v>
      </c>
      <c r="E61" s="90">
        <f t="shared" si="6"/>
        <v>-2.9966999994940124E-2</v>
      </c>
      <c r="F61" s="38">
        <f t="shared" si="7"/>
        <v>3.9020999999999999</v>
      </c>
      <c r="G61" s="38">
        <f t="shared" si="8"/>
        <v>-2.9966999994940124E-2</v>
      </c>
      <c r="H61" s="38">
        <f t="shared" si="9"/>
        <v>15.22638441</v>
      </c>
      <c r="I61" s="38">
        <f t="shared" si="10"/>
        <v>59.414874606260994</v>
      </c>
      <c r="J61" s="38">
        <f t="shared" si="11"/>
        <v>231.84278220109101</v>
      </c>
      <c r="K61" s="38">
        <f t="shared" si="12"/>
        <v>-0.11693423068025585</v>
      </c>
      <c r="L61" s="38">
        <f t="shared" si="13"/>
        <v>-0.45628906153742632</v>
      </c>
      <c r="M61" s="38">
        <f t="shared" ca="1" si="14"/>
        <v>-3.2734970960208054E-2</v>
      </c>
      <c r="N61" s="38">
        <f t="shared" ca="1" si="15"/>
        <v>7.6616632645662741E-6</v>
      </c>
      <c r="O61" s="95">
        <f t="shared" ca="1" si="16"/>
        <v>29637739.126766242</v>
      </c>
      <c r="P61" s="38">
        <f t="shared" ca="1" si="17"/>
        <v>49179726.637628391</v>
      </c>
      <c r="Q61" s="38">
        <f t="shared" ca="1" si="18"/>
        <v>1529062.5533322005</v>
      </c>
      <c r="R61" s="28">
        <f t="shared" ca="1" si="19"/>
        <v>2.7679709652679296E-3</v>
      </c>
    </row>
    <row r="62" spans="1:18">
      <c r="A62" s="89">
        <v>39022.5</v>
      </c>
      <c r="B62" s="89">
        <v>-2.9707499998039566E-2</v>
      </c>
      <c r="C62" s="89">
        <v>1</v>
      </c>
      <c r="D62" s="90">
        <f t="shared" si="5"/>
        <v>3.90225</v>
      </c>
      <c r="E62" s="90">
        <f t="shared" si="6"/>
        <v>-2.9707499998039566E-2</v>
      </c>
      <c r="F62" s="38">
        <f t="shared" si="7"/>
        <v>3.90225</v>
      </c>
      <c r="G62" s="38">
        <f t="shared" si="8"/>
        <v>-2.9707499998039566E-2</v>
      </c>
      <c r="H62" s="38">
        <f t="shared" si="9"/>
        <v>15.2275550625</v>
      </c>
      <c r="I62" s="38">
        <f t="shared" si="10"/>
        <v>59.421726742640629</v>
      </c>
      <c r="J62" s="38">
        <f t="shared" si="11"/>
        <v>231.8784331814694</v>
      </c>
      <c r="K62" s="38">
        <f t="shared" si="12"/>
        <v>-0.1159260918673499</v>
      </c>
      <c r="L62" s="38">
        <f t="shared" si="13"/>
        <v>-0.45237259198936614</v>
      </c>
      <c r="M62" s="38">
        <f t="shared" ca="1" si="14"/>
        <v>-3.2738750044616349E-2</v>
      </c>
      <c r="N62" s="38">
        <f t="shared" ca="1" si="15"/>
        <v>9.1884768448717507E-6</v>
      </c>
      <c r="O62" s="95">
        <f t="shared" ca="1" si="16"/>
        <v>29637788.304780647</v>
      </c>
      <c r="P62" s="38">
        <f t="shared" ca="1" si="17"/>
        <v>49169201.830793813</v>
      </c>
      <c r="Q62" s="38">
        <f t="shared" ca="1" si="18"/>
        <v>1528650.4915457636</v>
      </c>
      <c r="R62" s="28">
        <f t="shared" ca="1" si="19"/>
        <v>3.0312500465767833E-3</v>
      </c>
    </row>
    <row r="63" spans="1:18">
      <c r="A63" s="89">
        <v>39024</v>
      </c>
      <c r="B63" s="89">
        <v>-3.2147999998414889E-2</v>
      </c>
      <c r="C63" s="89">
        <v>1</v>
      </c>
      <c r="D63" s="90">
        <f t="shared" si="5"/>
        <v>3.9024000000000001</v>
      </c>
      <c r="E63" s="90">
        <f t="shared" si="6"/>
        <v>-3.2147999998414889E-2</v>
      </c>
      <c r="F63" s="38">
        <f t="shared" si="7"/>
        <v>3.9024000000000001</v>
      </c>
      <c r="G63" s="38">
        <f t="shared" si="8"/>
        <v>-3.2147999998414889E-2</v>
      </c>
      <c r="H63" s="38">
        <f t="shared" si="9"/>
        <v>15.228725760000001</v>
      </c>
      <c r="I63" s="38">
        <f t="shared" si="10"/>
        <v>59.42857940582401</v>
      </c>
      <c r="J63" s="38">
        <f t="shared" si="11"/>
        <v>231.91408827328763</v>
      </c>
      <c r="K63" s="38">
        <f t="shared" si="12"/>
        <v>-0.12545435519381426</v>
      </c>
      <c r="L63" s="38">
        <f t="shared" si="13"/>
        <v>-0.4895730757083408</v>
      </c>
      <c r="M63" s="38">
        <f t="shared" ca="1" si="14"/>
        <v>-3.2742527183196368E-2</v>
      </c>
      <c r="N63" s="38">
        <f t="shared" ca="1" si="15"/>
        <v>3.5346257344419118E-7</v>
      </c>
      <c r="O63" s="95">
        <f t="shared" ca="1" si="16"/>
        <v>29637832.653748713</v>
      </c>
      <c r="P63" s="38">
        <f t="shared" ca="1" si="17"/>
        <v>49158673.861791544</v>
      </c>
      <c r="Q63" s="38">
        <f t="shared" ca="1" si="18"/>
        <v>1528238.3725666432</v>
      </c>
      <c r="R63" s="28">
        <f t="shared" ca="1" si="19"/>
        <v>5.9452718478147926E-4</v>
      </c>
    </row>
    <row r="64" spans="1:18">
      <c r="A64" s="89">
        <v>39072.5</v>
      </c>
      <c r="B64" s="89">
        <v>-3.0257500002335291E-2</v>
      </c>
      <c r="C64" s="89">
        <v>1</v>
      </c>
      <c r="D64" s="90">
        <f t="shared" si="5"/>
        <v>3.9072499999999999</v>
      </c>
      <c r="E64" s="90">
        <f t="shared" si="6"/>
        <v>-3.0257500002335291E-2</v>
      </c>
      <c r="F64" s="38">
        <f t="shared" si="7"/>
        <v>3.9072499999999999</v>
      </c>
      <c r="G64" s="38">
        <f t="shared" si="8"/>
        <v>-3.0257500002335291E-2</v>
      </c>
      <c r="H64" s="38">
        <f t="shared" si="9"/>
        <v>15.266602562499999</v>
      </c>
      <c r="I64" s="38">
        <f t="shared" si="10"/>
        <v>59.650432862328124</v>
      </c>
      <c r="J64" s="38">
        <f t="shared" si="11"/>
        <v>233.06915380133157</v>
      </c>
      <c r="K64" s="38">
        <f t="shared" si="12"/>
        <v>-0.11822361688412457</v>
      </c>
      <c r="L64" s="38">
        <f t="shared" si="13"/>
        <v>-0.46192922707049572</v>
      </c>
      <c r="M64" s="38">
        <f t="shared" ca="1" si="14"/>
        <v>-3.2863606078749608E-2</v>
      </c>
      <c r="N64" s="38">
        <f t="shared" ca="1" si="15"/>
        <v>6.7917888815236219E-6</v>
      </c>
      <c r="O64" s="95">
        <f t="shared" ca="1" si="16"/>
        <v>29636664.274463266</v>
      </c>
      <c r="P64" s="38">
        <f t="shared" ca="1" si="17"/>
        <v>48816573.996884212</v>
      </c>
      <c r="Q64" s="38">
        <f t="shared" ca="1" si="18"/>
        <v>1514882.6535320766</v>
      </c>
      <c r="R64" s="28">
        <f t="shared" ca="1" si="19"/>
        <v>2.6061060764143162E-3</v>
      </c>
    </row>
    <row r="65" spans="1:18">
      <c r="A65" s="89">
        <v>39117.5</v>
      </c>
      <c r="B65" s="89">
        <v>-3.0472499995084945E-2</v>
      </c>
      <c r="C65" s="89">
        <v>1</v>
      </c>
      <c r="D65" s="90">
        <f t="shared" si="5"/>
        <v>3.9117500000000001</v>
      </c>
      <c r="E65" s="90">
        <f t="shared" si="6"/>
        <v>-3.0472499995084945E-2</v>
      </c>
      <c r="F65" s="38">
        <f t="shared" si="7"/>
        <v>3.9117500000000001</v>
      </c>
      <c r="G65" s="38">
        <f t="shared" si="8"/>
        <v>-3.0472499995084945E-2</v>
      </c>
      <c r="H65" s="38">
        <f t="shared" si="9"/>
        <v>15.3017880625</v>
      </c>
      <c r="I65" s="38">
        <f t="shared" si="10"/>
        <v>59.856769453484375</v>
      </c>
      <c r="J65" s="38">
        <f t="shared" si="11"/>
        <v>234.14471790966752</v>
      </c>
      <c r="K65" s="38">
        <f t="shared" si="12"/>
        <v>-0.11920080185577353</v>
      </c>
      <c r="L65" s="38">
        <f t="shared" si="13"/>
        <v>-0.4662837366593221</v>
      </c>
      <c r="M65" s="38">
        <f t="shared" ca="1" si="14"/>
        <v>-3.2974127972665856E-2</v>
      </c>
      <c r="N65" s="38">
        <f t="shared" ca="1" si="15"/>
        <v>6.2581425382155608E-6</v>
      </c>
      <c r="O65" s="95">
        <f t="shared" ca="1" si="16"/>
        <v>29631065.379052632</v>
      </c>
      <c r="P65" s="38">
        <f t="shared" ca="1" si="17"/>
        <v>48496247.369234145</v>
      </c>
      <c r="Q65" s="38">
        <f t="shared" ca="1" si="18"/>
        <v>1502438.6688945205</v>
      </c>
      <c r="R65" s="28">
        <f t="shared" ca="1" si="19"/>
        <v>2.5016279775809114E-3</v>
      </c>
    </row>
    <row r="66" spans="1:18">
      <c r="A66" s="89">
        <v>39155.5</v>
      </c>
      <c r="B66" s="89">
        <v>-2.9698499994992744E-2</v>
      </c>
      <c r="C66" s="89">
        <v>1</v>
      </c>
      <c r="D66" s="90">
        <f t="shared" si="5"/>
        <v>3.9155500000000001</v>
      </c>
      <c r="E66" s="90">
        <f t="shared" si="6"/>
        <v>-2.9698499994992744E-2</v>
      </c>
      <c r="F66" s="38">
        <f t="shared" si="7"/>
        <v>3.9155500000000001</v>
      </c>
      <c r="G66" s="38">
        <f t="shared" si="8"/>
        <v>-2.9698499994992744E-2</v>
      </c>
      <c r="H66" s="38">
        <f t="shared" si="9"/>
        <v>15.331531802500001</v>
      </c>
      <c r="I66" s="38">
        <f t="shared" si="10"/>
        <v>60.031379349278879</v>
      </c>
      <c r="J66" s="38">
        <f t="shared" si="11"/>
        <v>235.05586741106893</v>
      </c>
      <c r="K66" s="38">
        <f t="shared" si="12"/>
        <v>-0.11628596165539384</v>
      </c>
      <c r="L66" s="38">
        <f t="shared" si="13"/>
        <v>-0.45532349715977738</v>
      </c>
      <c r="M66" s="38">
        <f t="shared" ca="1" si="14"/>
        <v>-3.3066093762597948E-2</v>
      </c>
      <c r="N66" s="38">
        <f t="shared" ca="1" si="15"/>
        <v>1.1340687783613411E-5</v>
      </c>
      <c r="O66" s="95">
        <f t="shared" ca="1" si="16"/>
        <v>29622953.934496522</v>
      </c>
      <c r="P66" s="38">
        <f t="shared" ca="1" si="17"/>
        <v>48223593.411836401</v>
      </c>
      <c r="Q66" s="38">
        <f t="shared" ca="1" si="18"/>
        <v>1491892.3206312647</v>
      </c>
      <c r="R66" s="28">
        <f t="shared" ca="1" si="19"/>
        <v>3.3675937676052037E-3</v>
      </c>
    </row>
    <row r="67" spans="1:18">
      <c r="A67" s="89">
        <v>39603</v>
      </c>
      <c r="B67" s="89">
        <v>-3.2480999994731974E-2</v>
      </c>
      <c r="C67" s="89">
        <v>1</v>
      </c>
      <c r="D67" s="90">
        <f t="shared" si="5"/>
        <v>3.9603000000000002</v>
      </c>
      <c r="E67" s="90">
        <f t="shared" si="6"/>
        <v>-3.2480999994731974E-2</v>
      </c>
      <c r="F67" s="38">
        <f t="shared" si="7"/>
        <v>3.9603000000000002</v>
      </c>
      <c r="G67" s="38">
        <f t="shared" si="8"/>
        <v>-3.2480999994731974E-2</v>
      </c>
      <c r="H67" s="38">
        <f t="shared" si="9"/>
        <v>15.683976090000002</v>
      </c>
      <c r="I67" s="38">
        <f t="shared" si="10"/>
        <v>62.113250509227008</v>
      </c>
      <c r="J67" s="38">
        <f t="shared" si="11"/>
        <v>245.98710599169172</v>
      </c>
      <c r="K67" s="38">
        <f t="shared" si="12"/>
        <v>-0.12863450427913703</v>
      </c>
      <c r="L67" s="38">
        <f t="shared" si="13"/>
        <v>-0.50943122729666634</v>
      </c>
      <c r="M67" s="38">
        <f t="shared" ca="1" si="14"/>
        <v>-3.4055166819965343E-2</v>
      </c>
      <c r="N67" s="38">
        <f t="shared" ca="1" si="15"/>
        <v>2.4780011936653061E-6</v>
      </c>
      <c r="O67" s="95">
        <f t="shared" ca="1" si="16"/>
        <v>29295257.721841313</v>
      </c>
      <c r="P67" s="38">
        <f t="shared" ca="1" si="17"/>
        <v>44872521.591123626</v>
      </c>
      <c r="Q67" s="38">
        <f t="shared" ca="1" si="18"/>
        <v>1365340.7006536908</v>
      </c>
      <c r="R67" s="28">
        <f t="shared" ca="1" si="19"/>
        <v>1.5741668252333696E-3</v>
      </c>
    </row>
    <row r="68" spans="1:18">
      <c r="A68" s="89">
        <v>40293.5</v>
      </c>
      <c r="B68" s="89">
        <v>-3.0224499998439569E-2</v>
      </c>
      <c r="C68" s="89">
        <v>1</v>
      </c>
      <c r="D68" s="90">
        <f t="shared" si="5"/>
        <v>4.02935</v>
      </c>
      <c r="E68" s="90">
        <f t="shared" si="6"/>
        <v>-3.0224499998439569E-2</v>
      </c>
      <c r="F68" s="38">
        <f t="shared" si="7"/>
        <v>4.02935</v>
      </c>
      <c r="G68" s="38">
        <f t="shared" si="8"/>
        <v>-3.0224499998439569E-2</v>
      </c>
      <c r="H68" s="38">
        <f t="shared" si="9"/>
        <v>16.235661422500002</v>
      </c>
      <c r="I68" s="38">
        <f t="shared" si="10"/>
        <v>65.419162352750376</v>
      </c>
      <c r="J68" s="38">
        <f t="shared" si="11"/>
        <v>263.59670182605475</v>
      </c>
      <c r="K68" s="38">
        <f t="shared" si="12"/>
        <v>-0.12178508906871248</v>
      </c>
      <c r="L68" s="38">
        <f t="shared" si="13"/>
        <v>-0.49071474863901665</v>
      </c>
      <c r="M68" s="38">
        <f t="shared" ca="1" si="14"/>
        <v>-3.5241543033732614E-2</v>
      </c>
      <c r="N68" s="38">
        <f t="shared" ca="1" si="15"/>
        <v>2.5170720817982452E-5</v>
      </c>
      <c r="O68" s="95">
        <f t="shared" ca="1" si="16"/>
        <v>27968039.523205634</v>
      </c>
      <c r="P68" s="38">
        <f t="shared" ca="1" si="17"/>
        <v>39266368.210972458</v>
      </c>
      <c r="Q68" s="38">
        <f t="shared" ca="1" si="18"/>
        <v>1163831.3063988721</v>
      </c>
      <c r="R68" s="28">
        <f t="shared" ca="1" si="19"/>
        <v>5.0170430352930451E-3</v>
      </c>
    </row>
    <row r="69" spans="1:18">
      <c r="A69" s="89">
        <v>40910</v>
      </c>
      <c r="B69" s="89">
        <v>-3.0269999995653052E-2</v>
      </c>
      <c r="C69" s="89">
        <v>1</v>
      </c>
      <c r="D69" s="90">
        <f t="shared" si="5"/>
        <v>4.0910000000000002</v>
      </c>
      <c r="E69" s="90">
        <f t="shared" si="6"/>
        <v>-3.0269999995653052E-2</v>
      </c>
      <c r="F69" s="38">
        <f t="shared" si="7"/>
        <v>4.0910000000000002</v>
      </c>
      <c r="G69" s="38">
        <f t="shared" si="8"/>
        <v>-3.0269999995653052E-2</v>
      </c>
      <c r="H69" s="38">
        <f t="shared" si="9"/>
        <v>16.736281000000002</v>
      </c>
      <c r="I69" s="38">
        <f t="shared" si="10"/>
        <v>68.468125571000016</v>
      </c>
      <c r="J69" s="38">
        <f t="shared" si="11"/>
        <v>280.10310171096108</v>
      </c>
      <c r="K69" s="38">
        <f t="shared" si="12"/>
        <v>-0.12383456998221665</v>
      </c>
      <c r="L69" s="38">
        <f t="shared" si="13"/>
        <v>-0.50660722579724837</v>
      </c>
      <c r="M69" s="38">
        <f t="shared" ca="1" si="14"/>
        <v>-3.5952358774981041E-2</v>
      </c>
      <c r="N69" s="38">
        <f t="shared" ca="1" si="15"/>
        <v>3.2289201297005881E-5</v>
      </c>
      <c r="O69" s="95">
        <f t="shared" ca="1" si="16"/>
        <v>25992969.504850335</v>
      </c>
      <c r="P69" s="38">
        <f t="shared" ca="1" si="17"/>
        <v>33935992.790066756</v>
      </c>
      <c r="Q69" s="38">
        <f t="shared" ca="1" si="18"/>
        <v>981265.1895129839</v>
      </c>
      <c r="R69" s="28">
        <f t="shared" ca="1" si="19"/>
        <v>5.6823587793279895E-3</v>
      </c>
    </row>
    <row r="70" spans="1:18">
      <c r="A70" s="89">
        <v>40981</v>
      </c>
      <c r="B70" s="89">
        <v>-2.8686999998171814E-2</v>
      </c>
      <c r="C70" s="89">
        <v>1</v>
      </c>
      <c r="D70" s="90">
        <f t="shared" si="5"/>
        <v>4.0980999999999996</v>
      </c>
      <c r="E70" s="90">
        <f t="shared" si="6"/>
        <v>-2.8686999998171814E-2</v>
      </c>
      <c r="F70" s="38">
        <f t="shared" si="7"/>
        <v>4.0980999999999996</v>
      </c>
      <c r="G70" s="38">
        <f t="shared" si="8"/>
        <v>-2.8686999998171814E-2</v>
      </c>
      <c r="H70" s="38">
        <f t="shared" si="9"/>
        <v>16.794423609999996</v>
      </c>
      <c r="I70" s="38">
        <f t="shared" si="10"/>
        <v>68.825227396140974</v>
      </c>
      <c r="J70" s="38">
        <f t="shared" si="11"/>
        <v>282.05266439212528</v>
      </c>
      <c r="K70" s="38">
        <f t="shared" si="12"/>
        <v>-0.11756219469250789</v>
      </c>
      <c r="L70" s="38">
        <f t="shared" si="13"/>
        <v>-0.48178163006936653</v>
      </c>
      <c r="M70" s="38">
        <f t="shared" ca="1" si="14"/>
        <v>-3.6013113935220442E-2</v>
      </c>
      <c r="N70" s="38">
        <f t="shared" ca="1" si="15"/>
        <v>5.3671945418618157E-5</v>
      </c>
      <c r="O70" s="95">
        <f t="shared" ca="1" si="16"/>
        <v>25721330.077718444</v>
      </c>
      <c r="P70" s="38">
        <f t="shared" ca="1" si="17"/>
        <v>33308768.562032498</v>
      </c>
      <c r="Q70" s="38">
        <f t="shared" ca="1" si="18"/>
        <v>960269.82714335574</v>
      </c>
      <c r="R70" s="28">
        <f t="shared" ca="1" si="19"/>
        <v>7.3261139370486283E-3</v>
      </c>
    </row>
    <row r="71" spans="1:18">
      <c r="A71" s="89">
        <v>41518</v>
      </c>
      <c r="B71" s="89">
        <v>-3.0285999993793666E-2</v>
      </c>
      <c r="C71" s="89">
        <v>1</v>
      </c>
      <c r="D71" s="90">
        <f t="shared" si="5"/>
        <v>4.1517999999999997</v>
      </c>
      <c r="E71" s="90">
        <f t="shared" si="6"/>
        <v>-3.0285999993793666E-2</v>
      </c>
      <c r="F71" s="38">
        <f t="shared" si="7"/>
        <v>4.1517999999999997</v>
      </c>
      <c r="G71" s="38">
        <f t="shared" si="8"/>
        <v>-3.0285999993793666E-2</v>
      </c>
      <c r="H71" s="38">
        <f t="shared" si="9"/>
        <v>17.237443239999998</v>
      </c>
      <c r="I71" s="38">
        <f t="shared" si="10"/>
        <v>71.566416843831988</v>
      </c>
      <c r="J71" s="38">
        <f t="shared" si="11"/>
        <v>297.12944945222165</v>
      </c>
      <c r="K71" s="38">
        <f t="shared" si="12"/>
        <v>-0.12574141477423253</v>
      </c>
      <c r="L71" s="38">
        <f t="shared" si="13"/>
        <v>-0.52205320585965864</v>
      </c>
      <c r="M71" s="38">
        <f t="shared" ca="1" si="14"/>
        <v>-3.6331449398698257E-2</v>
      </c>
      <c r="N71" s="38">
        <f t="shared" ca="1" si="15"/>
        <v>3.6547458507261266E-5</v>
      </c>
      <c r="O71" s="95">
        <f t="shared" ca="1" si="16"/>
        <v>23400659.260347508</v>
      </c>
      <c r="P71" s="38">
        <f t="shared" ca="1" si="17"/>
        <v>28516821.280609597</v>
      </c>
      <c r="Q71" s="38">
        <f t="shared" ca="1" si="18"/>
        <v>802887.64452720562</v>
      </c>
      <c r="R71" s="28">
        <f t="shared" ca="1" si="19"/>
        <v>6.0454494049045904E-3</v>
      </c>
    </row>
    <row r="72" spans="1:18">
      <c r="A72" s="89">
        <v>41542.5</v>
      </c>
      <c r="B72" s="89">
        <v>-3.0147500001476146E-2</v>
      </c>
      <c r="C72" s="89">
        <v>1</v>
      </c>
      <c r="D72" s="90">
        <f t="shared" si="5"/>
        <v>4.1542500000000002</v>
      </c>
      <c r="E72" s="90">
        <f t="shared" si="6"/>
        <v>-3.0147500001476146E-2</v>
      </c>
      <c r="F72" s="38">
        <f t="shared" si="7"/>
        <v>4.1542500000000002</v>
      </c>
      <c r="G72" s="38">
        <f t="shared" si="8"/>
        <v>-3.0147500001476146E-2</v>
      </c>
      <c r="H72" s="38">
        <f t="shared" si="9"/>
        <v>17.257793062500003</v>
      </c>
      <c r="I72" s="38">
        <f t="shared" si="10"/>
        <v>71.693186829890635</v>
      </c>
      <c r="J72" s="38">
        <f t="shared" si="11"/>
        <v>297.83142138807318</v>
      </c>
      <c r="K72" s="38">
        <f t="shared" si="12"/>
        <v>-0.12524025188113228</v>
      </c>
      <c r="L72" s="38">
        <f t="shared" si="13"/>
        <v>-0.52027931637719382</v>
      </c>
      <c r="M72" s="38">
        <f t="shared" ca="1" si="14"/>
        <v>-3.6340024578764285E-2</v>
      </c>
      <c r="N72" s="38">
        <f t="shared" ca="1" si="15"/>
        <v>3.8347360640317642E-5</v>
      </c>
      <c r="O72" s="95">
        <f t="shared" ca="1" si="16"/>
        <v>23284310.984860979</v>
      </c>
      <c r="P72" s="38">
        <f t="shared" ca="1" si="17"/>
        <v>28297119.236215021</v>
      </c>
      <c r="Q72" s="38">
        <f t="shared" ca="1" si="18"/>
        <v>795794.33525560889</v>
      </c>
      <c r="R72" s="28">
        <f t="shared" ca="1" si="19"/>
        <v>6.1925245772881388E-3</v>
      </c>
    </row>
    <row r="73" spans="1:18">
      <c r="A73" s="89">
        <v>43428</v>
      </c>
      <c r="B73" s="89">
        <v>-3.4555999998701736E-2</v>
      </c>
      <c r="C73" s="89">
        <v>0.2</v>
      </c>
      <c r="D73" s="90">
        <f t="shared" si="5"/>
        <v>4.3428000000000004</v>
      </c>
      <c r="E73" s="90">
        <f t="shared" si="6"/>
        <v>-3.4555999998701736E-2</v>
      </c>
      <c r="F73" s="38">
        <f t="shared" si="7"/>
        <v>0.86856000000000011</v>
      </c>
      <c r="G73" s="38">
        <f t="shared" si="8"/>
        <v>-6.9111999997403476E-3</v>
      </c>
      <c r="H73" s="38">
        <f t="shared" si="9"/>
        <v>3.7719823680000006</v>
      </c>
      <c r="I73" s="38">
        <f t="shared" si="10"/>
        <v>16.380965027750406</v>
      </c>
      <c r="J73" s="38">
        <f t="shared" si="11"/>
        <v>71.139254922514468</v>
      </c>
      <c r="K73" s="38">
        <f t="shared" si="12"/>
        <v>-3.0013959358872383E-2</v>
      </c>
      <c r="L73" s="38">
        <f t="shared" si="13"/>
        <v>-0.130344622703711</v>
      </c>
      <c r="M73" s="38">
        <f t="shared" ca="1" si="14"/>
        <v>-3.5442736574785028E-2</v>
      </c>
      <c r="N73" s="38">
        <f t="shared" ca="1" si="15"/>
        <v>1.5726035107278374E-7</v>
      </c>
      <c r="O73" s="95">
        <f t="shared" ca="1" si="16"/>
        <v>502336.58175820729</v>
      </c>
      <c r="P73" s="38">
        <f t="shared" ca="1" si="17"/>
        <v>486805.72985001485</v>
      </c>
      <c r="Q73" s="38">
        <f t="shared" ca="1" si="18"/>
        <v>12112.992188120055</v>
      </c>
      <c r="R73" s="28">
        <f t="shared" ca="1" si="19"/>
        <v>8.8673657608329126E-4</v>
      </c>
    </row>
    <row r="74" spans="1:18">
      <c r="A74" s="89">
        <v>43495.5</v>
      </c>
      <c r="B74" s="89">
        <v>-2.8078499999537598E-2</v>
      </c>
      <c r="C74" s="89">
        <v>1</v>
      </c>
      <c r="D74" s="90">
        <f t="shared" si="5"/>
        <v>4.3495499999999998</v>
      </c>
      <c r="E74" s="90">
        <f t="shared" si="6"/>
        <v>-2.8078499999537598E-2</v>
      </c>
      <c r="F74" s="38">
        <f t="shared" si="7"/>
        <v>4.3495499999999998</v>
      </c>
      <c r="G74" s="38">
        <f t="shared" si="8"/>
        <v>-2.8078499999537598E-2</v>
      </c>
      <c r="H74" s="38">
        <f t="shared" si="9"/>
        <v>18.918585202499997</v>
      </c>
      <c r="I74" s="38">
        <f t="shared" si="10"/>
        <v>82.287332267533856</v>
      </c>
      <c r="J74" s="38">
        <f t="shared" si="11"/>
        <v>357.91286606425189</v>
      </c>
      <c r="K74" s="38">
        <f t="shared" si="12"/>
        <v>-0.12212883967298875</v>
      </c>
      <c r="L74" s="38">
        <f t="shared" si="13"/>
        <v>-0.53120549459964816</v>
      </c>
      <c r="M74" s="38">
        <f t="shared" ca="1" si="14"/>
        <v>-3.5353611055001233E-2</v>
      </c>
      <c r="N74" s="38">
        <f t="shared" ca="1" si="15"/>
        <v>5.2927240869329199E-5</v>
      </c>
      <c r="O74" s="95">
        <f t="shared" ca="1" si="16"/>
        <v>12144611.073908791</v>
      </c>
      <c r="P74" s="38">
        <f t="shared" ca="1" si="17"/>
        <v>11655857.95855616</v>
      </c>
      <c r="Q74" s="38">
        <f t="shared" ca="1" si="18"/>
        <v>288072.76426635124</v>
      </c>
      <c r="R74" s="28">
        <f t="shared" ca="1" si="19"/>
        <v>7.2751110554636345E-3</v>
      </c>
    </row>
    <row r="75" spans="1:18">
      <c r="A75" s="89">
        <v>45236.5</v>
      </c>
      <c r="B75" s="89">
        <v>-3.0285499997262377E-2</v>
      </c>
      <c r="C75" s="89">
        <v>1</v>
      </c>
      <c r="D75" s="90">
        <f t="shared" si="5"/>
        <v>4.5236499999999999</v>
      </c>
      <c r="E75" s="90">
        <f t="shared" si="6"/>
        <v>-3.0285499997262377E-2</v>
      </c>
      <c r="F75" s="38">
        <f t="shared" si="7"/>
        <v>4.5236499999999999</v>
      </c>
      <c r="G75" s="38">
        <f t="shared" si="8"/>
        <v>-3.0285499997262377E-2</v>
      </c>
      <c r="H75" s="38">
        <f t="shared" si="9"/>
        <v>20.463409322499999</v>
      </c>
      <c r="I75" s="38">
        <f t="shared" si="10"/>
        <v>92.569301581727117</v>
      </c>
      <c r="J75" s="38">
        <f t="shared" si="11"/>
        <v>418.75112110017989</v>
      </c>
      <c r="K75" s="38">
        <f t="shared" si="12"/>
        <v>-0.13700100206261595</v>
      </c>
      <c r="L75" s="38">
        <f t="shared" si="13"/>
        <v>-0.61974458298055268</v>
      </c>
      <c r="M75" s="38">
        <f t="shared" ca="1" si="14"/>
        <v>-3.1693359100912977E-2</v>
      </c>
      <c r="N75" s="38">
        <f t="shared" ca="1" si="15"/>
        <v>1.982067255731869E-6</v>
      </c>
      <c r="O75" s="95">
        <f t="shared" ca="1" si="16"/>
        <v>2742630.1935367291</v>
      </c>
      <c r="P75" s="38">
        <f t="shared" ca="1" si="17"/>
        <v>1634288.9831130786</v>
      </c>
      <c r="Q75" s="38">
        <f t="shared" ca="1" si="18"/>
        <v>23960.075000798894</v>
      </c>
      <c r="R75" s="28">
        <f t="shared" ca="1" si="19"/>
        <v>1.4078591036505994E-3</v>
      </c>
    </row>
    <row r="76" spans="1:18">
      <c r="A76" s="89">
        <v>45839.5</v>
      </c>
      <c r="B76" s="89">
        <v>-2.9066499992040917E-2</v>
      </c>
      <c r="C76" s="89">
        <v>1</v>
      </c>
      <c r="D76" s="90">
        <f t="shared" si="5"/>
        <v>4.5839499999999997</v>
      </c>
      <c r="E76" s="90">
        <f t="shared" si="6"/>
        <v>-2.9066499992040917E-2</v>
      </c>
      <c r="F76" s="38">
        <f t="shared" si="7"/>
        <v>4.5839499999999997</v>
      </c>
      <c r="G76" s="38">
        <f t="shared" si="8"/>
        <v>-2.9066499992040917E-2</v>
      </c>
      <c r="H76" s="38">
        <f t="shared" si="9"/>
        <v>21.012597602499998</v>
      </c>
      <c r="I76" s="38">
        <f t="shared" si="10"/>
        <v>96.320696779979855</v>
      </c>
      <c r="J76" s="38">
        <f t="shared" si="11"/>
        <v>441.52925800458866</v>
      </c>
      <c r="K76" s="38">
        <f t="shared" si="12"/>
        <v>-0.13323938263851595</v>
      </c>
      <c r="L76" s="38">
        <f t="shared" si="13"/>
        <v>-0.61076266804582513</v>
      </c>
      <c r="M76" s="38">
        <f t="shared" ca="1" si="14"/>
        <v>-2.9814444201691437E-2</v>
      </c>
      <c r="N76" s="38">
        <f t="shared" ca="1" si="15"/>
        <v>5.5942054074974038E-7</v>
      </c>
      <c r="O76" s="95">
        <f t="shared" ca="1" si="16"/>
        <v>780331.34222459549</v>
      </c>
      <c r="P76" s="38">
        <f t="shared" ca="1" si="17"/>
        <v>195928.47537615179</v>
      </c>
      <c r="Q76" s="38">
        <f t="shared" ca="1" si="18"/>
        <v>67.018742757642173</v>
      </c>
      <c r="R76" s="28">
        <f t="shared" ca="1" si="19"/>
        <v>7.4794420965051955E-4</v>
      </c>
    </row>
    <row r="77" spans="1:18">
      <c r="A77" s="89">
        <v>45855</v>
      </c>
      <c r="B77" s="89">
        <v>-2.8684999997494742E-2</v>
      </c>
      <c r="C77" s="89">
        <v>1</v>
      </c>
      <c r="D77" s="90">
        <f t="shared" si="5"/>
        <v>4.5854999999999997</v>
      </c>
      <c r="E77" s="90">
        <f t="shared" si="6"/>
        <v>-2.8684999997494742E-2</v>
      </c>
      <c r="F77" s="38">
        <f t="shared" si="7"/>
        <v>4.5854999999999997</v>
      </c>
      <c r="G77" s="38">
        <f t="shared" si="8"/>
        <v>-2.8684999997494742E-2</v>
      </c>
      <c r="H77" s="38">
        <f t="shared" si="9"/>
        <v>21.026810249999997</v>
      </c>
      <c r="I77" s="38">
        <f t="shared" si="10"/>
        <v>96.418438401374985</v>
      </c>
      <c r="J77" s="38">
        <f t="shared" si="11"/>
        <v>442.12674928950497</v>
      </c>
      <c r="K77" s="38">
        <f t="shared" si="12"/>
        <v>-0.13153506748851213</v>
      </c>
      <c r="L77" s="38">
        <f t="shared" si="13"/>
        <v>-0.6031540519685723</v>
      </c>
      <c r="M77" s="38">
        <f t="shared" ca="1" si="14"/>
        <v>-2.9762001681733041E-2</v>
      </c>
      <c r="N77" s="38">
        <f t="shared" ca="1" si="15"/>
        <v>1.1599326278521327E-6</v>
      </c>
      <c r="O77" s="95">
        <f t="shared" ca="1" si="16"/>
        <v>744002.90851765871</v>
      </c>
      <c r="P77" s="38">
        <f t="shared" ca="1" si="17"/>
        <v>176823.30771659469</v>
      </c>
      <c r="Q77" s="38">
        <f t="shared" ca="1" si="18"/>
        <v>18.67055334459581</v>
      </c>
      <c r="R77" s="28">
        <f t="shared" ca="1" si="19"/>
        <v>1.077001684238299E-3</v>
      </c>
    </row>
    <row r="78" spans="1:18">
      <c r="A78" s="89">
        <v>45863.5</v>
      </c>
      <c r="B78" s="89">
        <v>-2.9714500000409316E-2</v>
      </c>
      <c r="C78" s="89">
        <v>1</v>
      </c>
      <c r="D78" s="90">
        <f t="shared" si="5"/>
        <v>4.5863500000000004</v>
      </c>
      <c r="E78" s="90">
        <f t="shared" si="6"/>
        <v>-2.9714500000409316E-2</v>
      </c>
      <c r="F78" s="38">
        <f t="shared" si="7"/>
        <v>4.5863500000000004</v>
      </c>
      <c r="G78" s="38">
        <f t="shared" si="8"/>
        <v>-2.9714500000409316E-2</v>
      </c>
      <c r="H78" s="38">
        <f t="shared" si="9"/>
        <v>21.034606322500004</v>
      </c>
      <c r="I78" s="38">
        <f t="shared" si="10"/>
        <v>96.472066707197897</v>
      </c>
      <c r="J78" s="38">
        <f t="shared" si="11"/>
        <v>442.45466314255708</v>
      </c>
      <c r="K78" s="38">
        <f t="shared" si="12"/>
        <v>-0.13628109707687727</v>
      </c>
      <c r="L78" s="38">
        <f t="shared" si="13"/>
        <v>-0.62503280957853613</v>
      </c>
      <c r="M78" s="38">
        <f t="shared" ca="1" si="14"/>
        <v>-2.9733154669586481E-2</v>
      </c>
      <c r="N78" s="38">
        <f t="shared" ca="1" si="15"/>
        <v>3.4799668210946849E-10</v>
      </c>
      <c r="O78" s="95">
        <f t="shared" ca="1" si="16"/>
        <v>724414.26862536289</v>
      </c>
      <c r="P78" s="38">
        <f t="shared" ca="1" si="17"/>
        <v>166750.96773365946</v>
      </c>
      <c r="Q78" s="38">
        <f t="shared" ca="1" si="18"/>
        <v>4.8358508187148521</v>
      </c>
      <c r="R78" s="28">
        <f t="shared" ca="1" si="19"/>
        <v>1.8654669177164962E-5</v>
      </c>
    </row>
    <row r="79" spans="1:18">
      <c r="A79" s="89">
        <v>45867</v>
      </c>
      <c r="B79" s="89">
        <v>-2.8708999998343643E-2</v>
      </c>
      <c r="C79" s="89">
        <v>1</v>
      </c>
      <c r="D79" s="90">
        <f t="shared" si="5"/>
        <v>4.5867000000000004</v>
      </c>
      <c r="E79" s="90">
        <f t="shared" si="6"/>
        <v>-2.8708999998343643E-2</v>
      </c>
      <c r="F79" s="38">
        <f t="shared" si="7"/>
        <v>4.5867000000000004</v>
      </c>
      <c r="G79" s="38">
        <f t="shared" si="8"/>
        <v>-2.8708999998343643E-2</v>
      </c>
      <c r="H79" s="38">
        <f t="shared" si="9"/>
        <v>21.037816890000006</v>
      </c>
      <c r="I79" s="38">
        <f t="shared" si="10"/>
        <v>96.494154729363032</v>
      </c>
      <c r="J79" s="38">
        <f t="shared" si="11"/>
        <v>442.58973949716949</v>
      </c>
      <c r="K79" s="38">
        <f t="shared" si="12"/>
        <v>-0.13167957029240279</v>
      </c>
      <c r="L79" s="38">
        <f t="shared" si="13"/>
        <v>-0.60397468506016394</v>
      </c>
      <c r="M79" s="38">
        <f t="shared" ca="1" si="14"/>
        <v>-2.9721258327050859E-2</v>
      </c>
      <c r="N79" s="38">
        <f t="shared" ca="1" si="15"/>
        <v>1.0246669240371265E-6</v>
      </c>
      <c r="O79" s="95">
        <f t="shared" ca="1" si="16"/>
        <v>716417.30620161397</v>
      </c>
      <c r="P79" s="38">
        <f t="shared" ca="1" si="17"/>
        <v>162687.07600475452</v>
      </c>
      <c r="Q79" s="38">
        <f t="shared" ca="1" si="18"/>
        <v>1.7553949823625927</v>
      </c>
      <c r="R79" s="28">
        <f t="shared" ca="1" si="19"/>
        <v>1.0122583287072162E-3</v>
      </c>
    </row>
    <row r="80" spans="1:18">
      <c r="A80" s="89">
        <v>45901.5</v>
      </c>
      <c r="B80" s="89">
        <v>-2.9640499997185543E-2</v>
      </c>
      <c r="C80" s="89">
        <v>1</v>
      </c>
      <c r="D80" s="90">
        <f t="shared" si="5"/>
        <v>4.5901500000000004</v>
      </c>
      <c r="E80" s="90">
        <f t="shared" si="6"/>
        <v>-2.9640499997185543E-2</v>
      </c>
      <c r="F80" s="38">
        <f t="shared" si="7"/>
        <v>4.5901500000000004</v>
      </c>
      <c r="G80" s="38">
        <f t="shared" si="8"/>
        <v>-2.9640499997185543E-2</v>
      </c>
      <c r="H80" s="38">
        <f t="shared" si="9"/>
        <v>21.069477022500003</v>
      </c>
      <c r="I80" s="38">
        <f t="shared" si="10"/>
        <v>96.712059954828391</v>
      </c>
      <c r="J80" s="38">
        <f t="shared" si="11"/>
        <v>443.92286200165557</v>
      </c>
      <c r="K80" s="38">
        <f t="shared" si="12"/>
        <v>-0.13605434106208122</v>
      </c>
      <c r="L80" s="38">
        <f t="shared" si="13"/>
        <v>-0.62450983362611223</v>
      </c>
      <c r="M80" s="38">
        <f t="shared" ca="1" si="14"/>
        <v>-2.9603427494581558E-2</v>
      </c>
      <c r="N80" s="38">
        <f t="shared" ca="1" si="15"/>
        <v>1.3743704493224977E-9</v>
      </c>
      <c r="O80" s="95">
        <f t="shared" ca="1" si="16"/>
        <v>639758.46105821698</v>
      </c>
      <c r="P80" s="38">
        <f t="shared" ca="1" si="17"/>
        <v>125248.29073017702</v>
      </c>
      <c r="Q80" s="38">
        <f t="shared" ca="1" si="18"/>
        <v>53.36196680235507</v>
      </c>
      <c r="R80" s="28">
        <f t="shared" ca="1" si="19"/>
        <v>-3.7072502603985313E-5</v>
      </c>
    </row>
    <row r="81" spans="1:18">
      <c r="A81" s="89">
        <v>45912</v>
      </c>
      <c r="B81" s="89">
        <v>-2.8923999991093297E-2</v>
      </c>
      <c r="C81" s="89">
        <v>1</v>
      </c>
      <c r="D81" s="90">
        <f t="shared" si="5"/>
        <v>4.5911999999999997</v>
      </c>
      <c r="E81" s="90">
        <f t="shared" si="6"/>
        <v>-2.8923999991093297E-2</v>
      </c>
      <c r="F81" s="38">
        <f t="shared" si="7"/>
        <v>4.5911999999999997</v>
      </c>
      <c r="G81" s="38">
        <f t="shared" si="8"/>
        <v>-2.8923999991093297E-2</v>
      </c>
      <c r="H81" s="38">
        <f t="shared" si="9"/>
        <v>21.079117439999997</v>
      </c>
      <c r="I81" s="38">
        <f t="shared" si="10"/>
        <v>96.778443990527975</v>
      </c>
      <c r="J81" s="38">
        <f t="shared" si="11"/>
        <v>444.32919204931204</v>
      </c>
      <c r="K81" s="38">
        <f t="shared" si="12"/>
        <v>-0.13279586875910754</v>
      </c>
      <c r="L81" s="38">
        <f t="shared" si="13"/>
        <v>-0.60969239264681452</v>
      </c>
      <c r="M81" s="38">
        <f t="shared" ca="1" si="14"/>
        <v>-2.9567361624911026E-2</v>
      </c>
      <c r="N81" s="38">
        <f t="shared" ca="1" si="15"/>
        <v>4.1391419186861825E-7</v>
      </c>
      <c r="O81" s="95">
        <f t="shared" ca="1" si="16"/>
        <v>617215.10801849398</v>
      </c>
      <c r="P81" s="38">
        <f t="shared" ca="1" si="17"/>
        <v>114802.46867374975</v>
      </c>
      <c r="Q81" s="38">
        <f t="shared" ca="1" si="18"/>
        <v>98.727831514142167</v>
      </c>
      <c r="R81" s="28">
        <f t="shared" ca="1" si="19"/>
        <v>6.4336163381772948E-4</v>
      </c>
    </row>
    <row r="82" spans="1:18">
      <c r="A82" s="89">
        <v>45917</v>
      </c>
      <c r="B82" s="89">
        <v>-2.9259000002639368E-2</v>
      </c>
      <c r="C82" s="89">
        <v>1</v>
      </c>
      <c r="D82" s="90">
        <f t="shared" si="5"/>
        <v>4.5917000000000003</v>
      </c>
      <c r="E82" s="90">
        <f t="shared" si="6"/>
        <v>-2.9259000002639368E-2</v>
      </c>
      <c r="F82" s="38">
        <f t="shared" si="7"/>
        <v>4.5917000000000003</v>
      </c>
      <c r="G82" s="38">
        <f t="shared" si="8"/>
        <v>-2.9259000002639368E-2</v>
      </c>
      <c r="H82" s="38">
        <f t="shared" si="9"/>
        <v>21.083708890000004</v>
      </c>
      <c r="I82" s="38">
        <f t="shared" si="10"/>
        <v>96.810066110213029</v>
      </c>
      <c r="J82" s="38">
        <f t="shared" si="11"/>
        <v>444.5227805582652</v>
      </c>
      <c r="K82" s="38">
        <f t="shared" si="12"/>
        <v>-0.1343485503121192</v>
      </c>
      <c r="L82" s="38">
        <f t="shared" si="13"/>
        <v>-0.61688823846815777</v>
      </c>
      <c r="M82" s="38">
        <f t="shared" ca="1" si="14"/>
        <v>-2.9550153889772335E-2</v>
      </c>
      <c r="N82" s="38">
        <f t="shared" ca="1" si="15"/>
        <v>8.4770585992636272E-8</v>
      </c>
      <c r="O82" s="95">
        <f t="shared" ca="1" si="16"/>
        <v>606610.3942850309</v>
      </c>
      <c r="P82" s="38">
        <f t="shared" ca="1" si="17"/>
        <v>109984.61254337116</v>
      </c>
      <c r="Q82" s="38">
        <f t="shared" ca="1" si="18"/>
        <v>125.21507754506737</v>
      </c>
      <c r="R82" s="28">
        <f t="shared" ca="1" si="19"/>
        <v>2.9115388713296664E-4</v>
      </c>
    </row>
    <row r="83" spans="1:18">
      <c r="A83" s="89">
        <v>45962.5</v>
      </c>
      <c r="B83" s="89">
        <v>-2.9587499993795063E-2</v>
      </c>
      <c r="C83" s="89">
        <v>1</v>
      </c>
      <c r="D83" s="90">
        <f t="shared" si="5"/>
        <v>4.5962500000000004</v>
      </c>
      <c r="E83" s="90">
        <f t="shared" si="6"/>
        <v>-2.9587499993795063E-2</v>
      </c>
      <c r="F83" s="38">
        <f t="shared" si="7"/>
        <v>4.5962500000000004</v>
      </c>
      <c r="G83" s="38">
        <f t="shared" si="8"/>
        <v>-2.9587499993795063E-2</v>
      </c>
      <c r="H83" s="38">
        <f t="shared" si="9"/>
        <v>21.125514062500002</v>
      </c>
      <c r="I83" s="38">
        <f t="shared" si="10"/>
        <v>97.098144009765647</v>
      </c>
      <c r="J83" s="38">
        <f t="shared" si="11"/>
        <v>446.2873444048854</v>
      </c>
      <c r="K83" s="38">
        <f t="shared" si="12"/>
        <v>-0.13599154684648057</v>
      </c>
      <c r="L83" s="38">
        <f t="shared" si="13"/>
        <v>-0.62505114719313637</v>
      </c>
      <c r="M83" s="38">
        <f t="shared" ca="1" si="14"/>
        <v>-2.939256993850492E-2</v>
      </c>
      <c r="N83" s="38">
        <f t="shared" ca="1" si="15"/>
        <v>3.7997726455418361E-8</v>
      </c>
      <c r="O83" s="95">
        <f t="shared" ca="1" si="16"/>
        <v>514005.70569619443</v>
      </c>
      <c r="P83" s="38">
        <f t="shared" ca="1" si="17"/>
        <v>70804.896887131588</v>
      </c>
      <c r="Q83" s="38">
        <f t="shared" ca="1" si="18"/>
        <v>511.77785073429129</v>
      </c>
      <c r="R83" s="28">
        <f t="shared" ca="1" si="19"/>
        <v>-1.949300552901434E-4</v>
      </c>
    </row>
    <row r="84" spans="1:18">
      <c r="A84" s="89">
        <v>45991</v>
      </c>
      <c r="B84" s="89">
        <v>-2.9656999999133404E-2</v>
      </c>
      <c r="C84" s="89">
        <v>1</v>
      </c>
      <c r="D84" s="90">
        <f t="shared" si="5"/>
        <v>4.5991</v>
      </c>
      <c r="E84" s="90">
        <f t="shared" si="6"/>
        <v>-2.9656999999133404E-2</v>
      </c>
      <c r="F84" s="38">
        <f t="shared" si="7"/>
        <v>4.5991</v>
      </c>
      <c r="G84" s="38">
        <f t="shared" si="8"/>
        <v>-2.9656999999133404E-2</v>
      </c>
      <c r="H84" s="38">
        <f t="shared" si="9"/>
        <v>21.15172081</v>
      </c>
      <c r="I84" s="38">
        <f t="shared" si="10"/>
        <v>97.278879177271008</v>
      </c>
      <c r="J84" s="38">
        <f t="shared" si="11"/>
        <v>447.39529322418707</v>
      </c>
      <c r="K84" s="38">
        <f t="shared" si="12"/>
        <v>-0.13639550869601444</v>
      </c>
      <c r="L84" s="38">
        <f t="shared" si="13"/>
        <v>-0.62729658404384003</v>
      </c>
      <c r="M84" s="38">
        <f t="shared" ca="1" si="14"/>
        <v>-2.9292951562667979E-2</v>
      </c>
      <c r="N84" s="38">
        <f t="shared" ca="1" si="15"/>
        <v>1.3253126409292064E-7</v>
      </c>
      <c r="O84" s="95">
        <f t="shared" ca="1" si="16"/>
        <v>459623.28225495404</v>
      </c>
      <c r="P84" s="38">
        <f t="shared" ca="1" si="17"/>
        <v>50576.147256503427</v>
      </c>
      <c r="Q84" s="38">
        <f t="shared" ca="1" si="18"/>
        <v>888.33354226679342</v>
      </c>
      <c r="R84" s="28">
        <f t="shared" ca="1" si="19"/>
        <v>-3.6404843646542506E-4</v>
      </c>
    </row>
    <row r="85" spans="1:18">
      <c r="A85" s="89">
        <v>46093</v>
      </c>
      <c r="B85" s="89">
        <v>-2.9610999998112675E-2</v>
      </c>
      <c r="C85" s="89">
        <v>1</v>
      </c>
      <c r="D85" s="90">
        <f t="shared" ref="D85:D148" si="20">A85/A$18</f>
        <v>4.6093000000000002</v>
      </c>
      <c r="E85" s="90">
        <f t="shared" ref="E85:E148" si="21">B85/B$18</f>
        <v>-2.9610999998112675E-2</v>
      </c>
      <c r="F85" s="38">
        <f t="shared" ref="F85:F148" si="22">$C85*D85</f>
        <v>4.6093000000000002</v>
      </c>
      <c r="G85" s="38">
        <f t="shared" ref="G85:G148" si="23">$C85*E85</f>
        <v>-2.9610999998112675E-2</v>
      </c>
      <c r="H85" s="38">
        <f t="shared" ref="H85:H148" si="24">C85*D85*D85</f>
        <v>21.245646490000002</v>
      </c>
      <c r="I85" s="38">
        <f t="shared" ref="I85:I148" si="25">C85*D85*D85*D85</f>
        <v>97.927558366357019</v>
      </c>
      <c r="J85" s="38">
        <f t="shared" ref="J85:J148" si="26">C85*D85*D85*D85*D85</f>
        <v>451.37749477804942</v>
      </c>
      <c r="K85" s="38">
        <f t="shared" ref="K85:K148" si="27">C85*E85*D85</f>
        <v>-0.13648598229130077</v>
      </c>
      <c r="L85" s="38">
        <f t="shared" ref="L85:L148" si="28">C85*E85*D85*D85</f>
        <v>-0.62910483817529261</v>
      </c>
      <c r="M85" s="38">
        <f t="shared" ref="M85:M148" ca="1" si="29">+E$4+E$5*D85+E$6*D85^2</f>
        <v>-2.8930666878761668E-2</v>
      </c>
      <c r="N85" s="38">
        <f t="shared" ref="N85:N148" ca="1" si="30">C85*(M85-E85)^2</f>
        <v>4.6285315328587086E-7</v>
      </c>
      <c r="O85" s="95">
        <f t="shared" ref="O85:O148" ca="1" si="31">(C85*O$1-O$2*F85+O$3*H85)^2</f>
        <v>288489.27751887741</v>
      </c>
      <c r="P85" s="38">
        <f t="shared" ref="P85:P148" ca="1" si="32">(-C85*O$2+O$4*F85-O$5*H85)^2</f>
        <v>5857.2112462443929</v>
      </c>
      <c r="Q85" s="38">
        <f t="shared" ref="Q85:Q148" ca="1" si="33">+(C85*O$3-F85*O$5+H85*O$6)^2</f>
        <v>3096.3969823991588</v>
      </c>
      <c r="R85" s="28">
        <f t="shared" ref="R85:R148" ca="1" si="34">+E85-M85</f>
        <v>-6.8033311935100649E-4</v>
      </c>
    </row>
    <row r="86" spans="1:18">
      <c r="A86" s="89">
        <v>46096.5</v>
      </c>
      <c r="B86" s="89">
        <v>-3.1205499995849095E-2</v>
      </c>
      <c r="C86" s="89">
        <v>1</v>
      </c>
      <c r="D86" s="90">
        <f t="shared" si="20"/>
        <v>4.6096500000000002</v>
      </c>
      <c r="E86" s="90">
        <f t="shared" si="21"/>
        <v>-3.1205499995849095E-2</v>
      </c>
      <c r="F86" s="38">
        <f t="shared" si="22"/>
        <v>4.6096500000000002</v>
      </c>
      <c r="G86" s="38">
        <f t="shared" si="23"/>
        <v>-3.1205499995849095E-2</v>
      </c>
      <c r="H86" s="38">
        <f t="shared" si="24"/>
        <v>21.248873122500001</v>
      </c>
      <c r="I86" s="38">
        <f t="shared" si="25"/>
        <v>97.94986798913213</v>
      </c>
      <c r="J86" s="38">
        <f t="shared" si="26"/>
        <v>451.51460897610292</v>
      </c>
      <c r="K86" s="38">
        <f t="shared" si="27"/>
        <v>-0.14384643305586578</v>
      </c>
      <c r="L86" s="38">
        <f t="shared" si="28"/>
        <v>-0.66308171013597172</v>
      </c>
      <c r="M86" s="38">
        <f t="shared" ca="1" si="29"/>
        <v>-2.8918075875553839E-2</v>
      </c>
      <c r="N86" s="38">
        <f t="shared" ca="1" si="30"/>
        <v>5.2323091061085266E-6</v>
      </c>
      <c r="O86" s="95">
        <f t="shared" ca="1" si="31"/>
        <v>283282.32260594895</v>
      </c>
      <c r="P86" s="38">
        <f t="shared" ca="1" si="32"/>
        <v>5100.3272101063594</v>
      </c>
      <c r="Q86" s="38">
        <f t="shared" ca="1" si="33"/>
        <v>3196.2851498646432</v>
      </c>
      <c r="R86" s="28">
        <f t="shared" ca="1" si="34"/>
        <v>-2.2874241202952561E-3</v>
      </c>
    </row>
    <row r="87" spans="1:18">
      <c r="A87" s="89">
        <v>47168</v>
      </c>
      <c r="B87" s="89">
        <v>-2.5935999990906566E-2</v>
      </c>
      <c r="C87" s="89">
        <v>1</v>
      </c>
      <c r="D87" s="90">
        <f t="shared" si="20"/>
        <v>4.7168000000000001</v>
      </c>
      <c r="E87" s="90">
        <f t="shared" si="21"/>
        <v>-2.5935999990906566E-2</v>
      </c>
      <c r="F87" s="38">
        <f t="shared" si="22"/>
        <v>4.7168000000000001</v>
      </c>
      <c r="G87" s="38">
        <f t="shared" si="23"/>
        <v>-2.5935999990906566E-2</v>
      </c>
      <c r="H87" s="38">
        <f t="shared" si="24"/>
        <v>22.248202240000001</v>
      </c>
      <c r="I87" s="38">
        <f t="shared" si="25"/>
        <v>104.940320325632</v>
      </c>
      <c r="J87" s="38">
        <f t="shared" si="26"/>
        <v>494.98250291194103</v>
      </c>
      <c r="K87" s="38">
        <f t="shared" si="27"/>
        <v>-0.1223349247571081</v>
      </c>
      <c r="L87" s="38">
        <f t="shared" si="28"/>
        <v>-0.57702937309432745</v>
      </c>
      <c r="M87" s="38">
        <f t="shared" ca="1" si="29"/>
        <v>-2.4565357612132077E-2</v>
      </c>
      <c r="N87" s="38">
        <f t="shared" ca="1" si="30"/>
        <v>1.8786605304925904E-6</v>
      </c>
      <c r="O87" s="95">
        <f t="shared" ca="1" si="31"/>
        <v>1149120.6196714675</v>
      </c>
      <c r="P87" s="38">
        <f t="shared" ca="1" si="32"/>
        <v>2474469.1365899714</v>
      </c>
      <c r="Q87" s="38">
        <f t="shared" ca="1" si="33"/>
        <v>116145.63435627012</v>
      </c>
      <c r="R87" s="28">
        <f t="shared" ca="1" si="34"/>
        <v>-1.3706423787744892E-3</v>
      </c>
    </row>
    <row r="88" spans="1:18">
      <c r="A88" s="89">
        <v>47249.5</v>
      </c>
      <c r="B88" s="89">
        <v>-2.5736499999766238E-2</v>
      </c>
      <c r="C88" s="89">
        <v>1</v>
      </c>
      <c r="D88" s="90">
        <f t="shared" si="20"/>
        <v>4.7249499999999998</v>
      </c>
      <c r="E88" s="90">
        <f t="shared" si="21"/>
        <v>-2.5736499999766238E-2</v>
      </c>
      <c r="F88" s="38">
        <f t="shared" si="22"/>
        <v>4.7249499999999998</v>
      </c>
      <c r="G88" s="38">
        <f t="shared" si="23"/>
        <v>-2.5736499999766238E-2</v>
      </c>
      <c r="H88" s="38">
        <f t="shared" si="24"/>
        <v>22.325152502499996</v>
      </c>
      <c r="I88" s="38">
        <f t="shared" si="25"/>
        <v>105.48522931668735</v>
      </c>
      <c r="J88" s="38">
        <f t="shared" si="26"/>
        <v>498.41243425988188</v>
      </c>
      <c r="K88" s="38">
        <f t="shared" si="27"/>
        <v>-0.12160367567389548</v>
      </c>
      <c r="L88" s="38">
        <f t="shared" si="28"/>
        <v>-0.57457128737537244</v>
      </c>
      <c r="M88" s="38">
        <f t="shared" ca="1" si="29"/>
        <v>-2.4193649913564763E-2</v>
      </c>
      <c r="N88" s="38">
        <f t="shared" ca="1" si="30"/>
        <v>2.3803863884918986E-6</v>
      </c>
      <c r="O88" s="95">
        <f t="shared" ca="1" si="31"/>
        <v>1447813.1027184806</v>
      </c>
      <c r="P88" s="38">
        <f t="shared" ca="1" si="32"/>
        <v>2905358.2807054957</v>
      </c>
      <c r="Q88" s="38">
        <f t="shared" ca="1" si="33"/>
        <v>132041.54868326889</v>
      </c>
      <c r="R88" s="28">
        <f t="shared" ca="1" si="34"/>
        <v>-1.5428500862014749E-3</v>
      </c>
    </row>
    <row r="89" spans="1:18">
      <c r="A89" s="89">
        <v>47260</v>
      </c>
      <c r="B89" s="89">
        <v>-2.3320000000239816E-2</v>
      </c>
      <c r="C89" s="89">
        <v>1</v>
      </c>
      <c r="D89" s="90">
        <f t="shared" si="20"/>
        <v>4.726</v>
      </c>
      <c r="E89" s="90">
        <f t="shared" si="21"/>
        <v>-2.3320000000239816E-2</v>
      </c>
      <c r="F89" s="38">
        <f t="shared" si="22"/>
        <v>4.726</v>
      </c>
      <c r="G89" s="38">
        <f t="shared" si="23"/>
        <v>-2.3320000000239816E-2</v>
      </c>
      <c r="H89" s="38">
        <f t="shared" si="24"/>
        <v>22.335076000000001</v>
      </c>
      <c r="I89" s="38">
        <f t="shared" si="25"/>
        <v>105.55556917600001</v>
      </c>
      <c r="J89" s="38">
        <f t="shared" si="26"/>
        <v>498.85561992577601</v>
      </c>
      <c r="K89" s="38">
        <f t="shared" si="27"/>
        <v>-0.11021032000113337</v>
      </c>
      <c r="L89" s="38">
        <f t="shared" si="28"/>
        <v>-0.52085397232535635</v>
      </c>
      <c r="M89" s="38">
        <f t="shared" ca="1" si="29"/>
        <v>-2.414534348720665E-2</v>
      </c>
      <c r="N89" s="38">
        <f t="shared" ca="1" si="30"/>
        <v>6.8119187147857265E-7</v>
      </c>
      <c r="O89" s="95">
        <f t="shared" ca="1" si="31"/>
        <v>1489033.7794501886</v>
      </c>
      <c r="P89" s="38">
        <f t="shared" ca="1" si="32"/>
        <v>2963611.2189538875</v>
      </c>
      <c r="Q89" s="38">
        <f t="shared" ca="1" si="33"/>
        <v>134170.76708999914</v>
      </c>
      <c r="R89" s="28">
        <f t="shared" ca="1" si="34"/>
        <v>8.2534348696683413E-4</v>
      </c>
    </row>
    <row r="90" spans="1:18">
      <c r="A90" s="89">
        <v>47265</v>
      </c>
      <c r="B90" s="89">
        <v>-2.2955000000365544E-2</v>
      </c>
      <c r="C90" s="89">
        <v>1</v>
      </c>
      <c r="D90" s="90">
        <f t="shared" si="20"/>
        <v>4.7264999999999997</v>
      </c>
      <c r="E90" s="90">
        <f t="shared" si="21"/>
        <v>-2.2955000000365544E-2</v>
      </c>
      <c r="F90" s="38">
        <f t="shared" si="22"/>
        <v>4.7264999999999997</v>
      </c>
      <c r="G90" s="38">
        <f t="shared" si="23"/>
        <v>-2.2955000000365544E-2</v>
      </c>
      <c r="H90" s="38">
        <f t="shared" si="24"/>
        <v>22.339802249999998</v>
      </c>
      <c r="I90" s="38">
        <f t="shared" si="25"/>
        <v>105.58907533462498</v>
      </c>
      <c r="J90" s="38">
        <f t="shared" si="26"/>
        <v>499.06676456910492</v>
      </c>
      <c r="K90" s="38">
        <f t="shared" si="27"/>
        <v>-0.10849680750172774</v>
      </c>
      <c r="L90" s="38">
        <f t="shared" si="28"/>
        <v>-0.51281016065691609</v>
      </c>
      <c r="M90" s="38">
        <f t="shared" ca="1" si="29"/>
        <v>-2.4122306915550285E-2</v>
      </c>
      <c r="N90" s="38">
        <f t="shared" ca="1" si="30"/>
        <v>1.3626054342381146E-6</v>
      </c>
      <c r="O90" s="95">
        <f t="shared" ca="1" si="31"/>
        <v>1508884.7975407683</v>
      </c>
      <c r="P90" s="38">
        <f t="shared" ca="1" si="32"/>
        <v>2991572.1582992137</v>
      </c>
      <c r="Q90" s="38">
        <f t="shared" ca="1" si="33"/>
        <v>135191.24368384742</v>
      </c>
      <c r="R90" s="28">
        <f t="shared" ca="1" si="34"/>
        <v>1.1673069151847404E-3</v>
      </c>
    </row>
    <row r="91" spans="1:18">
      <c r="A91" s="89">
        <v>47268.5</v>
      </c>
      <c r="B91" s="89">
        <v>-2.4549499998101965E-2</v>
      </c>
      <c r="C91" s="89">
        <v>1</v>
      </c>
      <c r="D91" s="90">
        <f t="shared" si="20"/>
        <v>4.7268499999999998</v>
      </c>
      <c r="E91" s="90">
        <f t="shared" si="21"/>
        <v>-2.4549499998101965E-2</v>
      </c>
      <c r="F91" s="38">
        <f t="shared" si="22"/>
        <v>4.7268499999999998</v>
      </c>
      <c r="G91" s="38">
        <f t="shared" si="23"/>
        <v>-2.4549499998101965E-2</v>
      </c>
      <c r="H91" s="38">
        <f t="shared" si="24"/>
        <v>22.343110922499999</v>
      </c>
      <c r="I91" s="38">
        <f t="shared" si="25"/>
        <v>105.61253386401911</v>
      </c>
      <c r="J91" s="38">
        <f t="shared" si="26"/>
        <v>499.21460569513874</v>
      </c>
      <c r="K91" s="38">
        <f t="shared" si="27"/>
        <v>-0.11604180406602826</v>
      </c>
      <c r="L91" s="38">
        <f t="shared" si="28"/>
        <v>-0.54851220154950564</v>
      </c>
      <c r="M91" s="38">
        <f t="shared" ca="1" si="29"/>
        <v>-2.41061684513042E-2</v>
      </c>
      <c r="N91" s="38">
        <f t="shared" ca="1" si="30"/>
        <v>1.9654286038609888E-7</v>
      </c>
      <c r="O91" s="95">
        <f t="shared" ca="1" si="31"/>
        <v>1522865.9579369475</v>
      </c>
      <c r="P91" s="38">
        <f t="shared" ca="1" si="32"/>
        <v>3011229.9466016837</v>
      </c>
      <c r="Q91" s="38">
        <f t="shared" ca="1" si="33"/>
        <v>135908.0998548443</v>
      </c>
      <c r="R91" s="28">
        <f t="shared" ca="1" si="34"/>
        <v>-4.4333154679776499E-4</v>
      </c>
    </row>
    <row r="92" spans="1:18">
      <c r="A92" s="89">
        <v>47272</v>
      </c>
      <c r="B92" s="89">
        <v>-2.4244000000180677E-2</v>
      </c>
      <c r="C92" s="89">
        <v>1</v>
      </c>
      <c r="D92" s="90">
        <f t="shared" si="20"/>
        <v>4.7271999999999998</v>
      </c>
      <c r="E92" s="90">
        <f t="shared" si="21"/>
        <v>-2.4244000000180677E-2</v>
      </c>
      <c r="F92" s="38">
        <f t="shared" si="22"/>
        <v>4.7271999999999998</v>
      </c>
      <c r="G92" s="38">
        <f t="shared" si="23"/>
        <v>-2.4244000000180677E-2</v>
      </c>
      <c r="H92" s="38">
        <f t="shared" si="24"/>
        <v>22.346419839999999</v>
      </c>
      <c r="I92" s="38">
        <f t="shared" si="25"/>
        <v>105.63599586764799</v>
      </c>
      <c r="J92" s="38">
        <f t="shared" si="26"/>
        <v>499.36247966554555</v>
      </c>
      <c r="K92" s="38">
        <f t="shared" si="27"/>
        <v>-0.11460623680085409</v>
      </c>
      <c r="L92" s="38">
        <f t="shared" si="28"/>
        <v>-0.54176660260499743</v>
      </c>
      <c r="M92" s="38">
        <f t="shared" ca="1" si="29"/>
        <v>-2.4090019393104511E-2</v>
      </c>
      <c r="N92" s="38">
        <f t="shared" ca="1" si="30"/>
        <v>2.3710027355544353E-8</v>
      </c>
      <c r="O92" s="95">
        <f t="shared" ca="1" si="31"/>
        <v>1536917.5810633074</v>
      </c>
      <c r="P92" s="38">
        <f t="shared" ca="1" si="32"/>
        <v>3030957.9073631004</v>
      </c>
      <c r="Q92" s="38">
        <f t="shared" ca="1" si="33"/>
        <v>136627.03508133153</v>
      </c>
      <c r="R92" s="28">
        <f t="shared" ca="1" si="34"/>
        <v>-1.5398060707616512E-4</v>
      </c>
    </row>
    <row r="93" spans="1:18">
      <c r="A93" s="89">
        <v>47288</v>
      </c>
      <c r="B93" s="89">
        <v>-2.5475999995251186E-2</v>
      </c>
      <c r="C93" s="89">
        <v>1</v>
      </c>
      <c r="D93" s="90">
        <f t="shared" si="20"/>
        <v>4.7287999999999997</v>
      </c>
      <c r="E93" s="90">
        <f t="shared" si="21"/>
        <v>-2.5475999995251186E-2</v>
      </c>
      <c r="F93" s="38">
        <f t="shared" si="22"/>
        <v>4.7287999999999997</v>
      </c>
      <c r="G93" s="38">
        <f t="shared" si="23"/>
        <v>-2.5475999995251186E-2</v>
      </c>
      <c r="H93" s="38">
        <f t="shared" si="24"/>
        <v>22.361549439999997</v>
      </c>
      <c r="I93" s="38">
        <f t="shared" si="25"/>
        <v>105.74329499187198</v>
      </c>
      <c r="J93" s="38">
        <f t="shared" si="26"/>
        <v>500.03889335756418</v>
      </c>
      <c r="K93" s="38">
        <f t="shared" si="27"/>
        <v>-0.12047090877754379</v>
      </c>
      <c r="L93" s="38">
        <f t="shared" si="28"/>
        <v>-0.56968283342724901</v>
      </c>
      <c r="M93" s="38">
        <f t="shared" ca="1" si="29"/>
        <v>-2.4016060216292878E-2</v>
      </c>
      <c r="N93" s="38">
        <f t="shared" ca="1" si="30"/>
        <v>2.131424158184833E-6</v>
      </c>
      <c r="O93" s="95">
        <f t="shared" ca="1" si="31"/>
        <v>1602053.1903491663</v>
      </c>
      <c r="P93" s="38">
        <f t="shared" ca="1" si="32"/>
        <v>3122038.0775668942</v>
      </c>
      <c r="Q93" s="38">
        <f t="shared" ca="1" si="33"/>
        <v>139940.11271701186</v>
      </c>
      <c r="R93" s="28">
        <f t="shared" ca="1" si="34"/>
        <v>-1.459939778958308E-3</v>
      </c>
    </row>
    <row r="94" spans="1:18">
      <c r="A94" s="89">
        <v>47298</v>
      </c>
      <c r="B94" s="89">
        <v>-2.4045999991358258E-2</v>
      </c>
      <c r="C94" s="89">
        <v>1</v>
      </c>
      <c r="D94" s="90">
        <f t="shared" si="20"/>
        <v>4.7298</v>
      </c>
      <c r="E94" s="90">
        <f t="shared" si="21"/>
        <v>-2.4045999991358258E-2</v>
      </c>
      <c r="F94" s="38">
        <f t="shared" si="22"/>
        <v>4.7298</v>
      </c>
      <c r="G94" s="38">
        <f t="shared" si="23"/>
        <v>-2.4045999991358258E-2</v>
      </c>
      <c r="H94" s="38">
        <f t="shared" si="24"/>
        <v>22.37100804</v>
      </c>
      <c r="I94" s="38">
        <f t="shared" si="25"/>
        <v>105.81039382759199</v>
      </c>
      <c r="J94" s="38">
        <f t="shared" si="26"/>
        <v>500.46200072574459</v>
      </c>
      <c r="K94" s="38">
        <f t="shared" si="27"/>
        <v>-0.11373277075912629</v>
      </c>
      <c r="L94" s="38">
        <f t="shared" si="28"/>
        <v>-0.53793325913651546</v>
      </c>
      <c r="M94" s="38">
        <f t="shared" ca="1" si="29"/>
        <v>-2.3969723305155455E-2</v>
      </c>
      <c r="N94" s="38">
        <f t="shared" ca="1" si="30"/>
        <v>5.8181328580808826E-9</v>
      </c>
      <c r="O94" s="95">
        <f t="shared" ca="1" si="31"/>
        <v>1643515.0847989751</v>
      </c>
      <c r="P94" s="38">
        <f t="shared" ca="1" si="32"/>
        <v>3179710.881555459</v>
      </c>
      <c r="Q94" s="38">
        <f t="shared" ca="1" si="33"/>
        <v>142032.92668295364</v>
      </c>
      <c r="R94" s="28">
        <f t="shared" ca="1" si="34"/>
        <v>-7.6276686202803035E-5</v>
      </c>
    </row>
    <row r="95" spans="1:18">
      <c r="A95" s="89">
        <v>47439.5</v>
      </c>
      <c r="B95" s="89">
        <v>-2.2366499993950129E-2</v>
      </c>
      <c r="C95" s="89">
        <v>1</v>
      </c>
      <c r="D95" s="90">
        <f t="shared" si="20"/>
        <v>4.7439499999999999</v>
      </c>
      <c r="E95" s="90">
        <f t="shared" si="21"/>
        <v>-2.2366499993950129E-2</v>
      </c>
      <c r="F95" s="38">
        <f t="shared" si="22"/>
        <v>4.7439499999999999</v>
      </c>
      <c r="G95" s="38">
        <f t="shared" si="23"/>
        <v>-2.2366499993950129E-2</v>
      </c>
      <c r="H95" s="38">
        <f t="shared" si="24"/>
        <v>22.5050616025</v>
      </c>
      <c r="I95" s="38">
        <f t="shared" si="25"/>
        <v>106.76288698917988</v>
      </c>
      <c r="J95" s="38">
        <f t="shared" si="26"/>
        <v>506.47779773231986</v>
      </c>
      <c r="K95" s="38">
        <f t="shared" si="27"/>
        <v>-0.10610555764629971</v>
      </c>
      <c r="L95" s="38">
        <f t="shared" si="28"/>
        <v>-0.50335946019616351</v>
      </c>
      <c r="M95" s="38">
        <f t="shared" ca="1" si="29"/>
        <v>-2.3304786411251999E-2</v>
      </c>
      <c r="N95" s="38">
        <f t="shared" ca="1" si="30"/>
        <v>8.8038140089317914E-7</v>
      </c>
      <c r="O95" s="95">
        <f t="shared" ca="1" si="31"/>
        <v>2293371.7127956157</v>
      </c>
      <c r="P95" s="38">
        <f t="shared" ca="1" si="32"/>
        <v>4058224.4012100911</v>
      </c>
      <c r="Q95" s="38">
        <f t="shared" ca="1" si="33"/>
        <v>173492.06834944471</v>
      </c>
      <c r="R95" s="28">
        <f t="shared" ca="1" si="34"/>
        <v>9.3828641730187012E-4</v>
      </c>
    </row>
    <row r="96" spans="1:18">
      <c r="A96" s="89">
        <v>47441</v>
      </c>
      <c r="B96" s="89">
        <v>-2.2906999998667743E-2</v>
      </c>
      <c r="C96" s="89">
        <v>1</v>
      </c>
      <c r="D96" s="90">
        <f t="shared" si="20"/>
        <v>4.7441000000000004</v>
      </c>
      <c r="E96" s="90">
        <f t="shared" si="21"/>
        <v>-2.2906999998667743E-2</v>
      </c>
      <c r="F96" s="38">
        <f t="shared" si="22"/>
        <v>4.7441000000000004</v>
      </c>
      <c r="G96" s="38">
        <f t="shared" si="23"/>
        <v>-2.2906999998667743E-2</v>
      </c>
      <c r="H96" s="38">
        <f t="shared" si="24"/>
        <v>22.506484810000003</v>
      </c>
      <c r="I96" s="38">
        <f t="shared" si="25"/>
        <v>106.77301458712103</v>
      </c>
      <c r="J96" s="38">
        <f t="shared" si="26"/>
        <v>506.54185850276087</v>
      </c>
      <c r="K96" s="38">
        <f t="shared" si="27"/>
        <v>-0.10867309869367965</v>
      </c>
      <c r="L96" s="38">
        <f t="shared" si="28"/>
        <v>-0.51555604751268569</v>
      </c>
      <c r="M96" s="38">
        <f t="shared" ca="1" si="29"/>
        <v>-2.3297644859111788E-2</v>
      </c>
      <c r="N96" s="38">
        <f t="shared" ca="1" si="30"/>
        <v>1.5260340699134732E-7</v>
      </c>
      <c r="O96" s="95">
        <f t="shared" ca="1" si="31"/>
        <v>2300903.3581254096</v>
      </c>
      <c r="P96" s="38">
        <f t="shared" ca="1" si="32"/>
        <v>4068169.3615227253</v>
      </c>
      <c r="Q96" s="38">
        <f t="shared" ca="1" si="33"/>
        <v>173844.21302074703</v>
      </c>
      <c r="R96" s="28">
        <f t="shared" ca="1" si="34"/>
        <v>3.9064486044404489E-4</v>
      </c>
    </row>
    <row r="97" spans="1:18">
      <c r="A97" s="89">
        <v>47864.5</v>
      </c>
      <c r="B97" s="89">
        <v>-2.3741499993775506E-2</v>
      </c>
      <c r="C97" s="89">
        <v>1</v>
      </c>
      <c r="D97" s="90">
        <f t="shared" si="20"/>
        <v>4.7864500000000003</v>
      </c>
      <c r="E97" s="90">
        <f t="shared" si="21"/>
        <v>-2.3741499993775506E-2</v>
      </c>
      <c r="F97" s="38">
        <f t="shared" si="22"/>
        <v>4.7864500000000003</v>
      </c>
      <c r="G97" s="38">
        <f t="shared" si="23"/>
        <v>-2.3741499993775506E-2</v>
      </c>
      <c r="H97" s="38">
        <f t="shared" si="24"/>
        <v>22.910103602500001</v>
      </c>
      <c r="I97" s="38">
        <f t="shared" si="25"/>
        <v>109.65806538818615</v>
      </c>
      <c r="J97" s="38">
        <f t="shared" si="26"/>
        <v>524.87284707728361</v>
      </c>
      <c r="K97" s="38">
        <f t="shared" si="27"/>
        <v>-0.11363750264520678</v>
      </c>
      <c r="L97" s="38">
        <f t="shared" si="28"/>
        <v>-0.54392022453614997</v>
      </c>
      <c r="M97" s="38">
        <f t="shared" ca="1" si="29"/>
        <v>-2.1203518914660657E-2</v>
      </c>
      <c r="N97" s="38">
        <f t="shared" ca="1" si="30"/>
        <v>6.4413479579449701E-6</v>
      </c>
      <c r="O97" s="95">
        <f t="shared" ca="1" si="31"/>
        <v>5000205.8254345572</v>
      </c>
      <c r="P97" s="38">
        <f t="shared" ca="1" si="32"/>
        <v>7429281.3782316586</v>
      </c>
      <c r="Q97" s="38">
        <f t="shared" ca="1" si="33"/>
        <v>289505.20206866891</v>
      </c>
      <c r="R97" s="28">
        <f t="shared" ca="1" si="34"/>
        <v>-2.5379810791148483E-3</v>
      </c>
    </row>
    <row r="98" spans="1:18">
      <c r="A98" s="89">
        <v>47866</v>
      </c>
      <c r="B98" s="89">
        <v>-2.2881999990204349E-2</v>
      </c>
      <c r="C98" s="89">
        <v>1</v>
      </c>
      <c r="D98" s="90">
        <f t="shared" si="20"/>
        <v>4.7866</v>
      </c>
      <c r="E98" s="90">
        <f t="shared" si="21"/>
        <v>-2.2881999990204349E-2</v>
      </c>
      <c r="F98" s="38">
        <f t="shared" si="22"/>
        <v>4.7866</v>
      </c>
      <c r="G98" s="38">
        <f t="shared" si="23"/>
        <v>-2.2881999990204349E-2</v>
      </c>
      <c r="H98" s="38">
        <f t="shared" si="24"/>
        <v>22.911539560000001</v>
      </c>
      <c r="I98" s="38">
        <f t="shared" si="25"/>
        <v>109.668375257896</v>
      </c>
      <c r="J98" s="38">
        <f t="shared" si="26"/>
        <v>524.93864500944505</v>
      </c>
      <c r="K98" s="38">
        <f t="shared" si="27"/>
        <v>-0.10952698115311214</v>
      </c>
      <c r="L98" s="38">
        <f t="shared" si="28"/>
        <v>-0.52426184798748654</v>
      </c>
      <c r="M98" s="38">
        <f t="shared" ca="1" si="29"/>
        <v>-2.1195826044525967E-2</v>
      </c>
      <c r="N98" s="38">
        <f t="shared" ca="1" si="30"/>
        <v>2.8431825750846031E-6</v>
      </c>
      <c r="O98" s="95">
        <f t="shared" ca="1" si="31"/>
        <v>5011886.5897995317</v>
      </c>
      <c r="P98" s="38">
        <f t="shared" ca="1" si="32"/>
        <v>7443207.7923803767</v>
      </c>
      <c r="Q98" s="38">
        <f t="shared" ca="1" si="33"/>
        <v>289973.95518054871</v>
      </c>
      <c r="R98" s="28">
        <f t="shared" ca="1" si="34"/>
        <v>-1.686173945678382E-3</v>
      </c>
    </row>
    <row r="99" spans="1:18">
      <c r="A99" s="89">
        <v>47869.5</v>
      </c>
      <c r="B99" s="89">
        <v>-2.2776500001782551E-2</v>
      </c>
      <c r="C99" s="89">
        <v>1</v>
      </c>
      <c r="D99" s="90">
        <f t="shared" si="20"/>
        <v>4.78695</v>
      </c>
      <c r="E99" s="90">
        <f t="shared" si="21"/>
        <v>-2.2776500001782551E-2</v>
      </c>
      <c r="F99" s="38">
        <f t="shared" si="22"/>
        <v>4.78695</v>
      </c>
      <c r="G99" s="38">
        <f t="shared" si="23"/>
        <v>-2.2776500001782551E-2</v>
      </c>
      <c r="H99" s="38">
        <f t="shared" si="24"/>
        <v>22.914890302500002</v>
      </c>
      <c r="I99" s="38">
        <f t="shared" si="25"/>
        <v>109.69243413355238</v>
      </c>
      <c r="J99" s="38">
        <f t="shared" si="26"/>
        <v>525.09219757560857</v>
      </c>
      <c r="K99" s="38">
        <f t="shared" si="27"/>
        <v>-0.10902996668353299</v>
      </c>
      <c r="L99" s="38">
        <f t="shared" si="28"/>
        <v>-0.52192099901573819</v>
      </c>
      <c r="M99" s="38">
        <f t="shared" ca="1" si="29"/>
        <v>-2.1177868447102788E-2</v>
      </c>
      <c r="N99" s="38">
        <f t="shared" ca="1" si="30"/>
        <v>2.5556228476178378E-6</v>
      </c>
      <c r="O99" s="95">
        <f t="shared" ca="1" si="31"/>
        <v>5039202.4463758375</v>
      </c>
      <c r="P99" s="38">
        <f t="shared" ca="1" si="32"/>
        <v>7475759.975514126</v>
      </c>
      <c r="Q99" s="38">
        <f t="shared" ca="1" si="33"/>
        <v>291069.37835885392</v>
      </c>
      <c r="R99" s="28">
        <f t="shared" ca="1" si="34"/>
        <v>-1.5986315546797636E-3</v>
      </c>
    </row>
    <row r="100" spans="1:18">
      <c r="A100" s="89">
        <v>47882</v>
      </c>
      <c r="B100" s="89">
        <v>-2.1333999997295905E-2</v>
      </c>
      <c r="C100" s="89">
        <v>1</v>
      </c>
      <c r="D100" s="90">
        <f t="shared" si="20"/>
        <v>4.7881999999999998</v>
      </c>
      <c r="E100" s="90">
        <f t="shared" si="21"/>
        <v>-2.1333999997295905E-2</v>
      </c>
      <c r="F100" s="38">
        <f t="shared" si="22"/>
        <v>4.7881999999999998</v>
      </c>
      <c r="G100" s="38">
        <f t="shared" si="23"/>
        <v>-2.1333999997295905E-2</v>
      </c>
      <c r="H100" s="38">
        <f t="shared" si="24"/>
        <v>22.926859239999999</v>
      </c>
      <c r="I100" s="38">
        <f t="shared" si="25"/>
        <v>109.77838741296799</v>
      </c>
      <c r="J100" s="38">
        <f t="shared" si="26"/>
        <v>525.64087461077327</v>
      </c>
      <c r="K100" s="38">
        <f t="shared" si="27"/>
        <v>-0.10215145878705224</v>
      </c>
      <c r="L100" s="38">
        <f t="shared" si="28"/>
        <v>-0.48912161496416351</v>
      </c>
      <c r="M100" s="38">
        <f t="shared" ca="1" si="29"/>
        <v>-2.1113647689336656E-2</v>
      </c>
      <c r="N100" s="38">
        <f t="shared" ca="1" si="30"/>
        <v>4.8555139622967456E-8</v>
      </c>
      <c r="O100" s="95">
        <f t="shared" ca="1" si="31"/>
        <v>5137454.4466067599</v>
      </c>
      <c r="P100" s="38">
        <f t="shared" ca="1" si="32"/>
        <v>7592672.488737138</v>
      </c>
      <c r="Q100" s="38">
        <f t="shared" ca="1" si="33"/>
        <v>295000.66364446504</v>
      </c>
      <c r="R100" s="28">
        <f t="shared" ca="1" si="34"/>
        <v>-2.2035230795924843E-4</v>
      </c>
    </row>
    <row r="101" spans="1:18">
      <c r="A101" s="89">
        <v>47899</v>
      </c>
      <c r="B101" s="89">
        <v>-2.2573000002012122E-2</v>
      </c>
      <c r="C101" s="89">
        <v>1</v>
      </c>
      <c r="D101" s="90">
        <f t="shared" si="20"/>
        <v>4.7899000000000003</v>
      </c>
      <c r="E101" s="90">
        <f t="shared" si="21"/>
        <v>-2.2573000002012122E-2</v>
      </c>
      <c r="F101" s="38">
        <f t="shared" si="22"/>
        <v>4.7899000000000003</v>
      </c>
      <c r="G101" s="38">
        <f t="shared" si="23"/>
        <v>-2.2573000002012122E-2</v>
      </c>
      <c r="H101" s="38">
        <f t="shared" si="24"/>
        <v>22.943142010000003</v>
      </c>
      <c r="I101" s="38">
        <f t="shared" si="25"/>
        <v>109.89535591369902</v>
      </c>
      <c r="J101" s="38">
        <f t="shared" si="26"/>
        <v>526.38776529102699</v>
      </c>
      <c r="K101" s="38">
        <f t="shared" si="27"/>
        <v>-0.10812241270963788</v>
      </c>
      <c r="L101" s="38">
        <f t="shared" si="28"/>
        <v>-0.51789554463789444</v>
      </c>
      <c r="M101" s="38">
        <f t="shared" ca="1" si="29"/>
        <v>-2.1026090607030756E-2</v>
      </c>
      <c r="N101" s="38">
        <f t="shared" ca="1" si="30"/>
        <v>2.3929286762816163E-6</v>
      </c>
      <c r="O101" s="95">
        <f t="shared" ca="1" si="31"/>
        <v>5272826.4920913409</v>
      </c>
      <c r="P101" s="38">
        <f t="shared" ca="1" si="32"/>
        <v>7753319.041404373</v>
      </c>
      <c r="Q101" s="38">
        <f t="shared" ca="1" si="33"/>
        <v>300395.10114010662</v>
      </c>
      <c r="R101" s="28">
        <f t="shared" ca="1" si="34"/>
        <v>-1.5469093949813661E-3</v>
      </c>
    </row>
    <row r="102" spans="1:18">
      <c r="A102" s="89">
        <v>47907</v>
      </c>
      <c r="B102" s="89">
        <v>-2.4188999996113125E-2</v>
      </c>
      <c r="C102" s="89">
        <v>1</v>
      </c>
      <c r="D102" s="90">
        <f t="shared" si="20"/>
        <v>4.7907000000000002</v>
      </c>
      <c r="E102" s="90">
        <f t="shared" si="21"/>
        <v>-2.4188999996113125E-2</v>
      </c>
      <c r="F102" s="38">
        <f t="shared" si="22"/>
        <v>4.7907000000000002</v>
      </c>
      <c r="G102" s="38">
        <f t="shared" si="23"/>
        <v>-2.4188999996113125E-2</v>
      </c>
      <c r="H102" s="38">
        <f t="shared" si="24"/>
        <v>22.950806490000002</v>
      </c>
      <c r="I102" s="38">
        <f t="shared" si="25"/>
        <v>109.95042865164301</v>
      </c>
      <c r="J102" s="38">
        <f t="shared" si="26"/>
        <v>526.73951854142615</v>
      </c>
      <c r="K102" s="38">
        <f t="shared" si="27"/>
        <v>-0.11588224228137915</v>
      </c>
      <c r="L102" s="38">
        <f t="shared" si="28"/>
        <v>-0.55515705809740312</v>
      </c>
      <c r="M102" s="38">
        <f t="shared" ca="1" si="29"/>
        <v>-2.0984800792926861E-2</v>
      </c>
      <c r="N102" s="38">
        <f t="shared" ca="1" si="30"/>
        <v>1.0266892533699491E-5</v>
      </c>
      <c r="O102" s="95">
        <f t="shared" ca="1" si="31"/>
        <v>5337231.2009956269</v>
      </c>
      <c r="P102" s="38">
        <f t="shared" ca="1" si="32"/>
        <v>7829575.4029854946</v>
      </c>
      <c r="Q102" s="38">
        <f t="shared" ca="1" si="33"/>
        <v>302952.8026579729</v>
      </c>
      <c r="R102" s="28">
        <f t="shared" ca="1" si="34"/>
        <v>-3.2041992031862643E-3</v>
      </c>
    </row>
    <row r="103" spans="1:18">
      <c r="A103" s="89">
        <v>48526</v>
      </c>
      <c r="B103" s="89">
        <v>-2.0201999999699183E-2</v>
      </c>
      <c r="C103" s="89">
        <v>1</v>
      </c>
      <c r="D103" s="90">
        <f t="shared" si="20"/>
        <v>4.8525999999999998</v>
      </c>
      <c r="E103" s="90">
        <f t="shared" si="21"/>
        <v>-2.0201999999699183E-2</v>
      </c>
      <c r="F103" s="38">
        <f t="shared" si="22"/>
        <v>4.8525999999999998</v>
      </c>
      <c r="G103" s="38">
        <f t="shared" si="23"/>
        <v>-2.0201999999699183E-2</v>
      </c>
      <c r="H103" s="38">
        <f t="shared" si="24"/>
        <v>23.54772676</v>
      </c>
      <c r="I103" s="38">
        <f t="shared" si="25"/>
        <v>114.26769887557599</v>
      </c>
      <c r="J103" s="38">
        <f t="shared" si="26"/>
        <v>554.49543556362005</v>
      </c>
      <c r="K103" s="38">
        <f t="shared" si="27"/>
        <v>-9.8032225198540254E-2</v>
      </c>
      <c r="L103" s="38">
        <f t="shared" si="28"/>
        <v>-0.47571117599843643</v>
      </c>
      <c r="M103" s="38">
        <f t="shared" ca="1" si="29"/>
        <v>-1.7622178932022337E-2</v>
      </c>
      <c r="N103" s="38">
        <f t="shared" ca="1" si="30"/>
        <v>6.6554767412293031E-6</v>
      </c>
      <c r="O103" s="95">
        <f t="shared" ca="1" si="31"/>
        <v>11766928.765689261</v>
      </c>
      <c r="P103" s="38">
        <f t="shared" ca="1" si="32"/>
        <v>15065474.14299804</v>
      </c>
      <c r="Q103" s="38">
        <f t="shared" ca="1" si="33"/>
        <v>539492.08962016308</v>
      </c>
      <c r="R103" s="28">
        <f t="shared" ca="1" si="34"/>
        <v>-2.5798210676768463E-3</v>
      </c>
    </row>
    <row r="104" spans="1:18">
      <c r="A104" s="89">
        <v>48548.5</v>
      </c>
      <c r="B104" s="89">
        <v>-1.9709499996679369E-2</v>
      </c>
      <c r="C104" s="89">
        <v>1</v>
      </c>
      <c r="D104" s="90">
        <f t="shared" si="20"/>
        <v>4.8548499999999999</v>
      </c>
      <c r="E104" s="90">
        <f t="shared" si="21"/>
        <v>-1.9709499996679369E-2</v>
      </c>
      <c r="F104" s="38">
        <f t="shared" si="22"/>
        <v>4.8548499999999999</v>
      </c>
      <c r="G104" s="38">
        <f t="shared" si="23"/>
        <v>-1.9709499996679369E-2</v>
      </c>
      <c r="H104" s="38">
        <f t="shared" si="24"/>
        <v>23.569568522499999</v>
      </c>
      <c r="I104" s="38">
        <f t="shared" si="25"/>
        <v>114.42671974145912</v>
      </c>
      <c r="J104" s="38">
        <f t="shared" si="26"/>
        <v>555.52456033682279</v>
      </c>
      <c r="K104" s="38">
        <f t="shared" si="27"/>
        <v>-9.5686666058878836E-2</v>
      </c>
      <c r="L104" s="38">
        <f t="shared" si="28"/>
        <v>-0.46454441071594793</v>
      </c>
      <c r="M104" s="38">
        <f t="shared" ca="1" si="29"/>
        <v>-1.7493709914405242E-2</v>
      </c>
      <c r="N104" s="38">
        <f t="shared" ca="1" si="30"/>
        <v>4.9097256887043831E-6</v>
      </c>
      <c r="O104" s="95">
        <f t="shared" ca="1" si="31"/>
        <v>12057776.947052741</v>
      </c>
      <c r="P104" s="38">
        <f t="shared" ca="1" si="32"/>
        <v>15380391.066346617</v>
      </c>
      <c r="Q104" s="38">
        <f t="shared" ca="1" si="33"/>
        <v>549583.44983050658</v>
      </c>
      <c r="R104" s="28">
        <f t="shared" ca="1" si="34"/>
        <v>-2.2157900822741272E-3</v>
      </c>
    </row>
    <row r="105" spans="1:18">
      <c r="A105" s="89">
        <v>48557</v>
      </c>
      <c r="B105" s="89">
        <v>-1.9438999996054918E-2</v>
      </c>
      <c r="C105" s="89">
        <v>1</v>
      </c>
      <c r="D105" s="90">
        <f t="shared" si="20"/>
        <v>4.8556999999999997</v>
      </c>
      <c r="E105" s="90">
        <f t="shared" si="21"/>
        <v>-1.9438999996054918E-2</v>
      </c>
      <c r="F105" s="38">
        <f t="shared" si="22"/>
        <v>4.8556999999999997</v>
      </c>
      <c r="G105" s="38">
        <f t="shared" si="23"/>
        <v>-1.9438999996054918E-2</v>
      </c>
      <c r="H105" s="38">
        <f t="shared" si="24"/>
        <v>23.577822489999996</v>
      </c>
      <c r="I105" s="38">
        <f t="shared" si="25"/>
        <v>114.48683266469297</v>
      </c>
      <c r="J105" s="38">
        <f t="shared" si="26"/>
        <v>555.91371336994962</v>
      </c>
      <c r="K105" s="38">
        <f t="shared" si="27"/>
        <v>-9.4389952280843861E-2</v>
      </c>
      <c r="L105" s="38">
        <f t="shared" si="28"/>
        <v>-0.45832929129009353</v>
      </c>
      <c r="M105" s="38">
        <f t="shared" ca="1" si="29"/>
        <v>-1.7445063235364433E-2</v>
      </c>
      <c r="N105" s="38">
        <f t="shared" ca="1" si="30"/>
        <v>3.9757838056328629E-6</v>
      </c>
      <c r="O105" s="95">
        <f t="shared" ca="1" si="31"/>
        <v>12168758.189890416</v>
      </c>
      <c r="P105" s="38">
        <f t="shared" ca="1" si="32"/>
        <v>15500348.425463194</v>
      </c>
      <c r="Q105" s="38">
        <f t="shared" ca="1" si="33"/>
        <v>553424.04877159523</v>
      </c>
      <c r="R105" s="28">
        <f t="shared" ca="1" si="34"/>
        <v>-1.9939367606904845E-3</v>
      </c>
    </row>
    <row r="106" spans="1:18">
      <c r="A106" s="89">
        <v>48565.5</v>
      </c>
      <c r="B106" s="89">
        <v>-1.9668499997351319E-2</v>
      </c>
      <c r="C106" s="89">
        <v>1</v>
      </c>
      <c r="D106" s="90">
        <f t="shared" si="20"/>
        <v>4.8565500000000004</v>
      </c>
      <c r="E106" s="90">
        <f t="shared" si="21"/>
        <v>-1.9668499997351319E-2</v>
      </c>
      <c r="F106" s="38">
        <f t="shared" si="22"/>
        <v>4.8565500000000004</v>
      </c>
      <c r="G106" s="38">
        <f t="shared" si="23"/>
        <v>-1.9668499997351319E-2</v>
      </c>
      <c r="H106" s="38">
        <f t="shared" si="24"/>
        <v>23.586077902500005</v>
      </c>
      <c r="I106" s="38">
        <f t="shared" si="25"/>
        <v>114.5469666373864</v>
      </c>
      <c r="J106" s="38">
        <f t="shared" si="26"/>
        <v>556.30307082279899</v>
      </c>
      <c r="K106" s="38">
        <f t="shared" si="27"/>
        <v>-9.5521053662136549E-2</v>
      </c>
      <c r="L106" s="38">
        <f t="shared" si="28"/>
        <v>-0.46390277316284928</v>
      </c>
      <c r="M106" s="38">
        <f t="shared" ca="1" si="29"/>
        <v>-1.7396354073617726E-2</v>
      </c>
      <c r="N106" s="38">
        <f t="shared" ca="1" si="30"/>
        <v>5.1626470987391818E-6</v>
      </c>
      <c r="O106" s="95">
        <f t="shared" ca="1" si="31"/>
        <v>12280347.654439284</v>
      </c>
      <c r="P106" s="38">
        <f t="shared" ca="1" si="32"/>
        <v>15620849.391634254</v>
      </c>
      <c r="Q106" s="38">
        <f t="shared" ca="1" si="33"/>
        <v>557280.20624986314</v>
      </c>
      <c r="R106" s="28">
        <f t="shared" ca="1" si="34"/>
        <v>-2.2721459237335928E-3</v>
      </c>
    </row>
    <row r="107" spans="1:18">
      <c r="A107" s="89">
        <v>48588</v>
      </c>
      <c r="B107" s="89">
        <v>-1.9376000003830995E-2</v>
      </c>
      <c r="C107" s="89">
        <v>1</v>
      </c>
      <c r="D107" s="90">
        <f t="shared" si="20"/>
        <v>4.8587999999999996</v>
      </c>
      <c r="E107" s="90">
        <f t="shared" si="21"/>
        <v>-1.9376000003830995E-2</v>
      </c>
      <c r="F107" s="38">
        <f t="shared" si="22"/>
        <v>4.8587999999999996</v>
      </c>
      <c r="G107" s="38">
        <f t="shared" si="23"/>
        <v>-1.9376000003830995E-2</v>
      </c>
      <c r="H107" s="38">
        <f t="shared" si="24"/>
        <v>23.607937439999997</v>
      </c>
      <c r="I107" s="38">
        <f t="shared" si="25"/>
        <v>114.70624643347197</v>
      </c>
      <c r="J107" s="38">
        <f t="shared" si="26"/>
        <v>557.3347101709536</v>
      </c>
      <c r="K107" s="38">
        <f t="shared" si="27"/>
        <v>-9.4144108818614028E-2</v>
      </c>
      <c r="L107" s="38">
        <f t="shared" si="28"/>
        <v>-0.45742739592788179</v>
      </c>
      <c r="M107" s="38">
        <f t="shared" ca="1" si="29"/>
        <v>-1.7267116453855813E-2</v>
      </c>
      <c r="N107" s="38">
        <f t="shared" ca="1" si="30"/>
        <v>4.4473898273559271E-6</v>
      </c>
      <c r="O107" s="95">
        <f t="shared" ca="1" si="31"/>
        <v>12578677.610806946</v>
      </c>
      <c r="P107" s="38">
        <f t="shared" ca="1" si="32"/>
        <v>15942453.253935324</v>
      </c>
      <c r="Q107" s="38">
        <f t="shared" ca="1" si="33"/>
        <v>567562.95279336383</v>
      </c>
      <c r="R107" s="28">
        <f t="shared" ca="1" si="34"/>
        <v>-2.1088835499751823E-3</v>
      </c>
    </row>
    <row r="108" spans="1:18">
      <c r="A108" s="89">
        <v>48591.5</v>
      </c>
      <c r="B108" s="89">
        <v>-1.9570500000554603E-2</v>
      </c>
      <c r="C108" s="89">
        <v>1</v>
      </c>
      <c r="D108" s="90">
        <f t="shared" si="20"/>
        <v>4.8591499999999996</v>
      </c>
      <c r="E108" s="90">
        <f t="shared" si="21"/>
        <v>-1.9570500000554603E-2</v>
      </c>
      <c r="F108" s="38">
        <f t="shared" si="22"/>
        <v>4.8591499999999996</v>
      </c>
      <c r="G108" s="38">
        <f t="shared" si="23"/>
        <v>-1.9570500000554603E-2</v>
      </c>
      <c r="H108" s="38">
        <f t="shared" si="24"/>
        <v>23.611338722499998</v>
      </c>
      <c r="I108" s="38">
        <f t="shared" si="25"/>
        <v>114.73103655343586</v>
      </c>
      <c r="J108" s="38">
        <f t="shared" si="26"/>
        <v>557.49531626862779</v>
      </c>
      <c r="K108" s="38">
        <f t="shared" si="27"/>
        <v>-9.5095995077694895E-2</v>
      </c>
      <c r="L108" s="38">
        <f t="shared" si="28"/>
        <v>-0.4620857044817811</v>
      </c>
      <c r="M108" s="38">
        <f t="shared" ca="1" si="29"/>
        <v>-1.7246973475144811E-2</v>
      </c>
      <c r="N108" s="38">
        <f t="shared" ca="1" si="30"/>
        <v>5.3987755142828978E-6</v>
      </c>
      <c r="O108" s="95">
        <f t="shared" ca="1" si="31"/>
        <v>12625470.0195693</v>
      </c>
      <c r="P108" s="38">
        <f t="shared" ca="1" si="32"/>
        <v>15992824.507962011</v>
      </c>
      <c r="Q108" s="38">
        <f t="shared" ca="1" si="33"/>
        <v>569172.33081153722</v>
      </c>
      <c r="R108" s="28">
        <f t="shared" ca="1" si="34"/>
        <v>-2.3235265254097914E-3</v>
      </c>
    </row>
    <row r="109" spans="1:18">
      <c r="A109" s="89">
        <v>48593</v>
      </c>
      <c r="B109" s="89">
        <v>-2.0511000002443325E-2</v>
      </c>
      <c r="C109" s="89">
        <v>1</v>
      </c>
      <c r="D109" s="90">
        <f t="shared" si="20"/>
        <v>4.8593000000000002</v>
      </c>
      <c r="E109" s="90">
        <f t="shared" si="21"/>
        <v>-2.0511000002443325E-2</v>
      </c>
      <c r="F109" s="38">
        <f t="shared" si="22"/>
        <v>4.8593000000000002</v>
      </c>
      <c r="G109" s="38">
        <f t="shared" si="23"/>
        <v>-2.0511000002443325E-2</v>
      </c>
      <c r="H109" s="38">
        <f t="shared" si="24"/>
        <v>23.612796490000001</v>
      </c>
      <c r="I109" s="38">
        <f t="shared" si="25"/>
        <v>114.74166198385701</v>
      </c>
      <c r="J109" s="38">
        <f t="shared" si="26"/>
        <v>557.56415807815642</v>
      </c>
      <c r="K109" s="38">
        <f t="shared" si="27"/>
        <v>-9.9669102311872856E-2</v>
      </c>
      <c r="L109" s="38">
        <f t="shared" si="28"/>
        <v>-0.4843220688640838</v>
      </c>
      <c r="M109" s="38">
        <f t="shared" ca="1" si="29"/>
        <v>-1.7238337526935821E-2</v>
      </c>
      <c r="N109" s="38">
        <f t="shared" ca="1" si="30"/>
        <v>1.0710319678594904E-5</v>
      </c>
      <c r="O109" s="95">
        <f t="shared" ca="1" si="31"/>
        <v>12645555.759728452</v>
      </c>
      <c r="P109" s="38">
        <f t="shared" ca="1" si="32"/>
        <v>16014440.589263173</v>
      </c>
      <c r="Q109" s="38">
        <f t="shared" ca="1" si="33"/>
        <v>569862.87648353213</v>
      </c>
      <c r="R109" s="28">
        <f t="shared" ca="1" si="34"/>
        <v>-3.272662475507504E-3</v>
      </c>
    </row>
    <row r="110" spans="1:18">
      <c r="A110" s="89">
        <v>48595</v>
      </c>
      <c r="B110" s="89">
        <v>-1.9664999999804422E-2</v>
      </c>
      <c r="C110" s="89">
        <v>1</v>
      </c>
      <c r="D110" s="90">
        <f t="shared" si="20"/>
        <v>4.8594999999999997</v>
      </c>
      <c r="E110" s="90">
        <f t="shared" si="21"/>
        <v>-1.9664999999804422E-2</v>
      </c>
      <c r="F110" s="38">
        <f t="shared" si="22"/>
        <v>4.8594999999999997</v>
      </c>
      <c r="G110" s="38">
        <f t="shared" si="23"/>
        <v>-1.9664999999804422E-2</v>
      </c>
      <c r="H110" s="38">
        <f t="shared" si="24"/>
        <v>23.614740249999997</v>
      </c>
      <c r="I110" s="38">
        <f t="shared" si="25"/>
        <v>114.75583024487497</v>
      </c>
      <c r="J110" s="38">
        <f t="shared" si="26"/>
        <v>557.65595707496993</v>
      </c>
      <c r="K110" s="38">
        <f t="shared" si="27"/>
        <v>-9.556206749904958E-2</v>
      </c>
      <c r="L110" s="38">
        <f t="shared" si="28"/>
        <v>-0.46438386701163142</v>
      </c>
      <c r="M110" s="38">
        <f t="shared" ca="1" si="29"/>
        <v>-1.7226819902479873E-2</v>
      </c>
      <c r="N110" s="38">
        <f t="shared" ca="1" si="30"/>
        <v>5.9447221869895486E-6</v>
      </c>
      <c r="O110" s="95">
        <f t="shared" ca="1" si="31"/>
        <v>12672366.492109049</v>
      </c>
      <c r="P110" s="38">
        <f t="shared" ca="1" si="32"/>
        <v>16043288.550597092</v>
      </c>
      <c r="Q110" s="38">
        <f t="shared" ca="1" si="33"/>
        <v>570784.36243559478</v>
      </c>
      <c r="R110" s="28">
        <f t="shared" ca="1" si="34"/>
        <v>-2.4381800973245493E-3</v>
      </c>
    </row>
    <row r="111" spans="1:18">
      <c r="A111" s="89"/>
      <c r="B111" s="89"/>
      <c r="C111" s="89"/>
      <c r="D111" s="90">
        <f t="shared" si="20"/>
        <v>0</v>
      </c>
      <c r="E111" s="90">
        <f t="shared" si="21"/>
        <v>0</v>
      </c>
      <c r="F111" s="38">
        <f t="shared" si="22"/>
        <v>0</v>
      </c>
      <c r="G111" s="38">
        <f t="shared" si="23"/>
        <v>0</v>
      </c>
      <c r="H111" s="38">
        <f t="shared" si="24"/>
        <v>0</v>
      </c>
      <c r="I111" s="38">
        <f t="shared" si="25"/>
        <v>0</v>
      </c>
      <c r="J111" s="38">
        <f t="shared" si="26"/>
        <v>0</v>
      </c>
      <c r="K111" s="38">
        <f t="shared" si="27"/>
        <v>0</v>
      </c>
      <c r="L111" s="38">
        <f t="shared" si="28"/>
        <v>0</v>
      </c>
      <c r="M111" s="38">
        <f t="shared" ca="1" si="29"/>
        <v>0.7239978488581722</v>
      </c>
      <c r="N111" s="38">
        <f t="shared" ca="1" si="30"/>
        <v>0</v>
      </c>
      <c r="O111" s="95">
        <f t="shared" ca="1" si="31"/>
        <v>0</v>
      </c>
      <c r="P111" s="38">
        <f t="shared" ca="1" si="32"/>
        <v>0</v>
      </c>
      <c r="Q111" s="38">
        <f t="shared" ca="1" si="33"/>
        <v>0</v>
      </c>
      <c r="R111" s="28">
        <f t="shared" ca="1" si="34"/>
        <v>-0.7239978488581722</v>
      </c>
    </row>
    <row r="112" spans="1:18">
      <c r="A112" s="89"/>
      <c r="B112" s="89"/>
      <c r="C112" s="89"/>
      <c r="D112" s="90">
        <f t="shared" si="20"/>
        <v>0</v>
      </c>
      <c r="E112" s="90">
        <f t="shared" si="21"/>
        <v>0</v>
      </c>
      <c r="F112" s="38">
        <f t="shared" si="22"/>
        <v>0</v>
      </c>
      <c r="G112" s="38">
        <f t="shared" si="23"/>
        <v>0</v>
      </c>
      <c r="H112" s="38">
        <f t="shared" si="24"/>
        <v>0</v>
      </c>
      <c r="I112" s="38">
        <f t="shared" si="25"/>
        <v>0</v>
      </c>
      <c r="J112" s="38">
        <f t="shared" si="26"/>
        <v>0</v>
      </c>
      <c r="K112" s="38">
        <f t="shared" si="27"/>
        <v>0</v>
      </c>
      <c r="L112" s="38">
        <f t="shared" si="28"/>
        <v>0</v>
      </c>
      <c r="M112" s="38">
        <f t="shared" ca="1" si="29"/>
        <v>0.7239978488581722</v>
      </c>
      <c r="N112" s="38">
        <f t="shared" ca="1" si="30"/>
        <v>0</v>
      </c>
      <c r="O112" s="95">
        <f t="shared" ca="1" si="31"/>
        <v>0</v>
      </c>
      <c r="P112" s="38">
        <f t="shared" ca="1" si="32"/>
        <v>0</v>
      </c>
      <c r="Q112" s="38">
        <f t="shared" ca="1" si="33"/>
        <v>0</v>
      </c>
      <c r="R112" s="28">
        <f t="shared" ca="1" si="34"/>
        <v>-0.7239978488581722</v>
      </c>
    </row>
    <row r="113" spans="1:18">
      <c r="A113" s="89"/>
      <c r="B113" s="89"/>
      <c r="C113" s="89"/>
      <c r="D113" s="90">
        <f t="shared" si="20"/>
        <v>0</v>
      </c>
      <c r="E113" s="90">
        <f t="shared" si="21"/>
        <v>0</v>
      </c>
      <c r="F113" s="38">
        <f t="shared" si="22"/>
        <v>0</v>
      </c>
      <c r="G113" s="38">
        <f t="shared" si="23"/>
        <v>0</v>
      </c>
      <c r="H113" s="38">
        <f t="shared" si="24"/>
        <v>0</v>
      </c>
      <c r="I113" s="38">
        <f t="shared" si="25"/>
        <v>0</v>
      </c>
      <c r="J113" s="38">
        <f t="shared" si="26"/>
        <v>0</v>
      </c>
      <c r="K113" s="38">
        <f t="shared" si="27"/>
        <v>0</v>
      </c>
      <c r="L113" s="38">
        <f t="shared" si="28"/>
        <v>0</v>
      </c>
      <c r="M113" s="38">
        <f t="shared" ca="1" si="29"/>
        <v>0.7239978488581722</v>
      </c>
      <c r="N113" s="38">
        <f t="shared" ca="1" si="30"/>
        <v>0</v>
      </c>
      <c r="O113" s="95">
        <f t="shared" ca="1" si="31"/>
        <v>0</v>
      </c>
      <c r="P113" s="38">
        <f t="shared" ca="1" si="32"/>
        <v>0</v>
      </c>
      <c r="Q113" s="38">
        <f t="shared" ca="1" si="33"/>
        <v>0</v>
      </c>
      <c r="R113" s="28">
        <f t="shared" ca="1" si="34"/>
        <v>-0.7239978488581722</v>
      </c>
    </row>
    <row r="114" spans="1:18">
      <c r="A114" s="89"/>
      <c r="B114" s="89"/>
      <c r="C114" s="89"/>
      <c r="D114" s="90">
        <f t="shared" si="20"/>
        <v>0</v>
      </c>
      <c r="E114" s="90">
        <f t="shared" si="21"/>
        <v>0</v>
      </c>
      <c r="F114" s="38">
        <f t="shared" si="22"/>
        <v>0</v>
      </c>
      <c r="G114" s="38">
        <f t="shared" si="23"/>
        <v>0</v>
      </c>
      <c r="H114" s="38">
        <f t="shared" si="24"/>
        <v>0</v>
      </c>
      <c r="I114" s="38">
        <f t="shared" si="25"/>
        <v>0</v>
      </c>
      <c r="J114" s="38">
        <f t="shared" si="26"/>
        <v>0</v>
      </c>
      <c r="K114" s="38">
        <f t="shared" si="27"/>
        <v>0</v>
      </c>
      <c r="L114" s="38">
        <f t="shared" si="28"/>
        <v>0</v>
      </c>
      <c r="M114" s="38">
        <f t="shared" ca="1" si="29"/>
        <v>0.7239978488581722</v>
      </c>
      <c r="N114" s="38">
        <f t="shared" ca="1" si="30"/>
        <v>0</v>
      </c>
      <c r="O114" s="95">
        <f t="shared" ca="1" si="31"/>
        <v>0</v>
      </c>
      <c r="P114" s="38">
        <f t="shared" ca="1" si="32"/>
        <v>0</v>
      </c>
      <c r="Q114" s="38">
        <f t="shared" ca="1" si="33"/>
        <v>0</v>
      </c>
      <c r="R114" s="28">
        <f t="shared" ca="1" si="34"/>
        <v>-0.7239978488581722</v>
      </c>
    </row>
    <row r="115" spans="1:18">
      <c r="A115" s="89"/>
      <c r="B115" s="89"/>
      <c r="C115" s="89"/>
      <c r="D115" s="90">
        <f t="shared" si="20"/>
        <v>0</v>
      </c>
      <c r="E115" s="90">
        <f t="shared" si="21"/>
        <v>0</v>
      </c>
      <c r="F115" s="38">
        <f t="shared" si="22"/>
        <v>0</v>
      </c>
      <c r="G115" s="38">
        <f t="shared" si="23"/>
        <v>0</v>
      </c>
      <c r="H115" s="38">
        <f t="shared" si="24"/>
        <v>0</v>
      </c>
      <c r="I115" s="38">
        <f t="shared" si="25"/>
        <v>0</v>
      </c>
      <c r="J115" s="38">
        <f t="shared" si="26"/>
        <v>0</v>
      </c>
      <c r="K115" s="38">
        <f t="shared" si="27"/>
        <v>0</v>
      </c>
      <c r="L115" s="38">
        <f t="shared" si="28"/>
        <v>0</v>
      </c>
      <c r="M115" s="38">
        <f t="shared" ca="1" si="29"/>
        <v>0.7239978488581722</v>
      </c>
      <c r="N115" s="38">
        <f t="shared" ca="1" si="30"/>
        <v>0</v>
      </c>
      <c r="O115" s="95">
        <f t="shared" ca="1" si="31"/>
        <v>0</v>
      </c>
      <c r="P115" s="38">
        <f t="shared" ca="1" si="32"/>
        <v>0</v>
      </c>
      <c r="Q115" s="38">
        <f t="shared" ca="1" si="33"/>
        <v>0</v>
      </c>
      <c r="R115" s="28">
        <f t="shared" ca="1" si="34"/>
        <v>-0.7239978488581722</v>
      </c>
    </row>
    <row r="116" spans="1:18">
      <c r="A116" s="89"/>
      <c r="B116" s="89"/>
      <c r="C116" s="89"/>
      <c r="D116" s="90">
        <f t="shared" si="20"/>
        <v>0</v>
      </c>
      <c r="E116" s="90">
        <f t="shared" si="21"/>
        <v>0</v>
      </c>
      <c r="F116" s="38">
        <f t="shared" si="22"/>
        <v>0</v>
      </c>
      <c r="G116" s="38">
        <f t="shared" si="23"/>
        <v>0</v>
      </c>
      <c r="H116" s="38">
        <f t="shared" si="24"/>
        <v>0</v>
      </c>
      <c r="I116" s="38">
        <f t="shared" si="25"/>
        <v>0</v>
      </c>
      <c r="J116" s="38">
        <f t="shared" si="26"/>
        <v>0</v>
      </c>
      <c r="K116" s="38">
        <f t="shared" si="27"/>
        <v>0</v>
      </c>
      <c r="L116" s="38">
        <f t="shared" si="28"/>
        <v>0</v>
      </c>
      <c r="M116" s="38">
        <f t="shared" ca="1" si="29"/>
        <v>0.7239978488581722</v>
      </c>
      <c r="N116" s="38">
        <f t="shared" ca="1" si="30"/>
        <v>0</v>
      </c>
      <c r="O116" s="95">
        <f t="shared" ca="1" si="31"/>
        <v>0</v>
      </c>
      <c r="P116" s="38">
        <f t="shared" ca="1" si="32"/>
        <v>0</v>
      </c>
      <c r="Q116" s="38">
        <f t="shared" ca="1" si="33"/>
        <v>0</v>
      </c>
      <c r="R116" s="28">
        <f t="shared" ca="1" si="34"/>
        <v>-0.7239978488581722</v>
      </c>
    </row>
    <row r="117" spans="1:18">
      <c r="A117" s="89"/>
      <c r="B117" s="89"/>
      <c r="C117" s="89"/>
      <c r="D117" s="90">
        <f t="shared" si="20"/>
        <v>0</v>
      </c>
      <c r="E117" s="90">
        <f t="shared" si="21"/>
        <v>0</v>
      </c>
      <c r="F117" s="38">
        <f t="shared" si="22"/>
        <v>0</v>
      </c>
      <c r="G117" s="38">
        <f t="shared" si="23"/>
        <v>0</v>
      </c>
      <c r="H117" s="38">
        <f t="shared" si="24"/>
        <v>0</v>
      </c>
      <c r="I117" s="38">
        <f t="shared" si="25"/>
        <v>0</v>
      </c>
      <c r="J117" s="38">
        <f t="shared" si="26"/>
        <v>0</v>
      </c>
      <c r="K117" s="38">
        <f t="shared" si="27"/>
        <v>0</v>
      </c>
      <c r="L117" s="38">
        <f t="shared" si="28"/>
        <v>0</v>
      </c>
      <c r="M117" s="38">
        <f t="shared" ca="1" si="29"/>
        <v>0.7239978488581722</v>
      </c>
      <c r="N117" s="38">
        <f t="shared" ca="1" si="30"/>
        <v>0</v>
      </c>
      <c r="O117" s="95">
        <f t="shared" ca="1" si="31"/>
        <v>0</v>
      </c>
      <c r="P117" s="38">
        <f t="shared" ca="1" si="32"/>
        <v>0</v>
      </c>
      <c r="Q117" s="38">
        <f t="shared" ca="1" si="33"/>
        <v>0</v>
      </c>
      <c r="R117" s="28">
        <f t="shared" ca="1" si="34"/>
        <v>-0.7239978488581722</v>
      </c>
    </row>
    <row r="118" spans="1:18">
      <c r="A118" s="89"/>
      <c r="B118" s="89"/>
      <c r="C118" s="89"/>
      <c r="D118" s="90">
        <f t="shared" si="20"/>
        <v>0</v>
      </c>
      <c r="E118" s="90">
        <f t="shared" si="21"/>
        <v>0</v>
      </c>
      <c r="F118" s="38">
        <f t="shared" si="22"/>
        <v>0</v>
      </c>
      <c r="G118" s="38">
        <f t="shared" si="23"/>
        <v>0</v>
      </c>
      <c r="H118" s="38">
        <f t="shared" si="24"/>
        <v>0</v>
      </c>
      <c r="I118" s="38">
        <f t="shared" si="25"/>
        <v>0</v>
      </c>
      <c r="J118" s="38">
        <f t="shared" si="26"/>
        <v>0</v>
      </c>
      <c r="K118" s="38">
        <f t="shared" si="27"/>
        <v>0</v>
      </c>
      <c r="L118" s="38">
        <f t="shared" si="28"/>
        <v>0</v>
      </c>
      <c r="M118" s="38">
        <f t="shared" ca="1" si="29"/>
        <v>0.7239978488581722</v>
      </c>
      <c r="N118" s="38">
        <f t="shared" ca="1" si="30"/>
        <v>0</v>
      </c>
      <c r="O118" s="95">
        <f t="shared" ca="1" si="31"/>
        <v>0</v>
      </c>
      <c r="P118" s="38">
        <f t="shared" ca="1" si="32"/>
        <v>0</v>
      </c>
      <c r="Q118" s="38">
        <f t="shared" ca="1" si="33"/>
        <v>0</v>
      </c>
      <c r="R118" s="28">
        <f t="shared" ca="1" si="34"/>
        <v>-0.7239978488581722</v>
      </c>
    </row>
    <row r="119" spans="1:18">
      <c r="A119" s="89"/>
      <c r="B119" s="89"/>
      <c r="C119" s="89"/>
      <c r="D119" s="90">
        <f t="shared" si="20"/>
        <v>0</v>
      </c>
      <c r="E119" s="90">
        <f t="shared" si="21"/>
        <v>0</v>
      </c>
      <c r="F119" s="38">
        <f t="shared" si="22"/>
        <v>0</v>
      </c>
      <c r="G119" s="38">
        <f t="shared" si="23"/>
        <v>0</v>
      </c>
      <c r="H119" s="38">
        <f t="shared" si="24"/>
        <v>0</v>
      </c>
      <c r="I119" s="38">
        <f t="shared" si="25"/>
        <v>0</v>
      </c>
      <c r="J119" s="38">
        <f t="shared" si="26"/>
        <v>0</v>
      </c>
      <c r="K119" s="38">
        <f t="shared" si="27"/>
        <v>0</v>
      </c>
      <c r="L119" s="38">
        <f t="shared" si="28"/>
        <v>0</v>
      </c>
      <c r="M119" s="38">
        <f t="shared" ca="1" si="29"/>
        <v>0.7239978488581722</v>
      </c>
      <c r="N119" s="38">
        <f t="shared" ca="1" si="30"/>
        <v>0</v>
      </c>
      <c r="O119" s="95">
        <f t="shared" ca="1" si="31"/>
        <v>0</v>
      </c>
      <c r="P119" s="38">
        <f t="shared" ca="1" si="32"/>
        <v>0</v>
      </c>
      <c r="Q119" s="38">
        <f t="shared" ca="1" si="33"/>
        <v>0</v>
      </c>
      <c r="R119" s="28">
        <f t="shared" ca="1" si="34"/>
        <v>-0.7239978488581722</v>
      </c>
    </row>
    <row r="120" spans="1:18">
      <c r="A120" s="89"/>
      <c r="B120" s="89"/>
      <c r="C120" s="89"/>
      <c r="D120" s="90">
        <f t="shared" si="20"/>
        <v>0</v>
      </c>
      <c r="E120" s="90">
        <f t="shared" si="21"/>
        <v>0</v>
      </c>
      <c r="F120" s="38">
        <f t="shared" si="22"/>
        <v>0</v>
      </c>
      <c r="G120" s="38">
        <f t="shared" si="23"/>
        <v>0</v>
      </c>
      <c r="H120" s="38">
        <f t="shared" si="24"/>
        <v>0</v>
      </c>
      <c r="I120" s="38">
        <f t="shared" si="25"/>
        <v>0</v>
      </c>
      <c r="J120" s="38">
        <f t="shared" si="26"/>
        <v>0</v>
      </c>
      <c r="K120" s="38">
        <f t="shared" si="27"/>
        <v>0</v>
      </c>
      <c r="L120" s="38">
        <f t="shared" si="28"/>
        <v>0</v>
      </c>
      <c r="M120" s="38">
        <f t="shared" ca="1" si="29"/>
        <v>0.7239978488581722</v>
      </c>
      <c r="N120" s="38">
        <f t="shared" ca="1" si="30"/>
        <v>0</v>
      </c>
      <c r="O120" s="95">
        <f t="shared" ca="1" si="31"/>
        <v>0</v>
      </c>
      <c r="P120" s="38">
        <f t="shared" ca="1" si="32"/>
        <v>0</v>
      </c>
      <c r="Q120" s="38">
        <f t="shared" ca="1" si="33"/>
        <v>0</v>
      </c>
      <c r="R120" s="28">
        <f t="shared" ca="1" si="34"/>
        <v>-0.7239978488581722</v>
      </c>
    </row>
    <row r="121" spans="1:18">
      <c r="A121" s="89"/>
      <c r="B121" s="89"/>
      <c r="C121" s="89"/>
      <c r="D121" s="90">
        <f t="shared" si="20"/>
        <v>0</v>
      </c>
      <c r="E121" s="90">
        <f t="shared" si="21"/>
        <v>0</v>
      </c>
      <c r="F121" s="38">
        <f t="shared" si="22"/>
        <v>0</v>
      </c>
      <c r="G121" s="38">
        <f t="shared" si="23"/>
        <v>0</v>
      </c>
      <c r="H121" s="38">
        <f t="shared" si="24"/>
        <v>0</v>
      </c>
      <c r="I121" s="38">
        <f t="shared" si="25"/>
        <v>0</v>
      </c>
      <c r="J121" s="38">
        <f t="shared" si="26"/>
        <v>0</v>
      </c>
      <c r="K121" s="38">
        <f t="shared" si="27"/>
        <v>0</v>
      </c>
      <c r="L121" s="38">
        <f t="shared" si="28"/>
        <v>0</v>
      </c>
      <c r="M121" s="38">
        <f t="shared" ca="1" si="29"/>
        <v>0.7239978488581722</v>
      </c>
      <c r="N121" s="38">
        <f t="shared" ca="1" si="30"/>
        <v>0</v>
      </c>
      <c r="O121" s="95">
        <f t="shared" ca="1" si="31"/>
        <v>0</v>
      </c>
      <c r="P121" s="38">
        <f t="shared" ca="1" si="32"/>
        <v>0</v>
      </c>
      <c r="Q121" s="38">
        <f t="shared" ca="1" si="33"/>
        <v>0</v>
      </c>
      <c r="R121" s="28">
        <f t="shared" ca="1" si="34"/>
        <v>-0.7239978488581722</v>
      </c>
    </row>
    <row r="122" spans="1:18">
      <c r="A122" s="89"/>
      <c r="B122" s="89"/>
      <c r="C122" s="89"/>
      <c r="D122" s="90">
        <f t="shared" si="20"/>
        <v>0</v>
      </c>
      <c r="E122" s="90">
        <f t="shared" si="21"/>
        <v>0</v>
      </c>
      <c r="F122" s="38">
        <f t="shared" si="22"/>
        <v>0</v>
      </c>
      <c r="G122" s="38">
        <f t="shared" si="23"/>
        <v>0</v>
      </c>
      <c r="H122" s="38">
        <f t="shared" si="24"/>
        <v>0</v>
      </c>
      <c r="I122" s="38">
        <f t="shared" si="25"/>
        <v>0</v>
      </c>
      <c r="J122" s="38">
        <f t="shared" si="26"/>
        <v>0</v>
      </c>
      <c r="K122" s="38">
        <f t="shared" si="27"/>
        <v>0</v>
      </c>
      <c r="L122" s="38">
        <f t="shared" si="28"/>
        <v>0</v>
      </c>
      <c r="M122" s="38">
        <f t="shared" ca="1" si="29"/>
        <v>0.7239978488581722</v>
      </c>
      <c r="N122" s="38">
        <f t="shared" ca="1" si="30"/>
        <v>0</v>
      </c>
      <c r="O122" s="95">
        <f t="shared" ca="1" si="31"/>
        <v>0</v>
      </c>
      <c r="P122" s="38">
        <f t="shared" ca="1" si="32"/>
        <v>0</v>
      </c>
      <c r="Q122" s="38">
        <f t="shared" ca="1" si="33"/>
        <v>0</v>
      </c>
      <c r="R122" s="28">
        <f t="shared" ca="1" si="34"/>
        <v>-0.7239978488581722</v>
      </c>
    </row>
    <row r="123" spans="1:18">
      <c r="A123" s="89"/>
      <c r="B123" s="89"/>
      <c r="C123" s="89"/>
      <c r="D123" s="90">
        <f t="shared" si="20"/>
        <v>0</v>
      </c>
      <c r="E123" s="90">
        <f t="shared" si="21"/>
        <v>0</v>
      </c>
      <c r="F123" s="38">
        <f t="shared" si="22"/>
        <v>0</v>
      </c>
      <c r="G123" s="38">
        <f t="shared" si="23"/>
        <v>0</v>
      </c>
      <c r="H123" s="38">
        <f t="shared" si="24"/>
        <v>0</v>
      </c>
      <c r="I123" s="38">
        <f t="shared" si="25"/>
        <v>0</v>
      </c>
      <c r="J123" s="38">
        <f t="shared" si="26"/>
        <v>0</v>
      </c>
      <c r="K123" s="38">
        <f t="shared" si="27"/>
        <v>0</v>
      </c>
      <c r="L123" s="38">
        <f t="shared" si="28"/>
        <v>0</v>
      </c>
      <c r="M123" s="38">
        <f t="shared" ca="1" si="29"/>
        <v>0.7239978488581722</v>
      </c>
      <c r="N123" s="38">
        <f t="shared" ca="1" si="30"/>
        <v>0</v>
      </c>
      <c r="O123" s="95">
        <f t="shared" ca="1" si="31"/>
        <v>0</v>
      </c>
      <c r="P123" s="38">
        <f t="shared" ca="1" si="32"/>
        <v>0</v>
      </c>
      <c r="Q123" s="38">
        <f t="shared" ca="1" si="33"/>
        <v>0</v>
      </c>
      <c r="R123" s="28">
        <f t="shared" ca="1" si="34"/>
        <v>-0.7239978488581722</v>
      </c>
    </row>
    <row r="124" spans="1:18">
      <c r="A124" s="89"/>
      <c r="B124" s="89"/>
      <c r="C124" s="89"/>
      <c r="D124" s="90">
        <f t="shared" si="20"/>
        <v>0</v>
      </c>
      <c r="E124" s="90">
        <f t="shared" si="21"/>
        <v>0</v>
      </c>
      <c r="F124" s="38">
        <f t="shared" si="22"/>
        <v>0</v>
      </c>
      <c r="G124" s="38">
        <f t="shared" si="23"/>
        <v>0</v>
      </c>
      <c r="H124" s="38">
        <f t="shared" si="24"/>
        <v>0</v>
      </c>
      <c r="I124" s="38">
        <f t="shared" si="25"/>
        <v>0</v>
      </c>
      <c r="J124" s="38">
        <f t="shared" si="26"/>
        <v>0</v>
      </c>
      <c r="K124" s="38">
        <f t="shared" si="27"/>
        <v>0</v>
      </c>
      <c r="L124" s="38">
        <f t="shared" si="28"/>
        <v>0</v>
      </c>
      <c r="M124" s="38">
        <f t="shared" ca="1" si="29"/>
        <v>0.7239978488581722</v>
      </c>
      <c r="N124" s="38">
        <f t="shared" ca="1" si="30"/>
        <v>0</v>
      </c>
      <c r="O124" s="95">
        <f t="shared" ca="1" si="31"/>
        <v>0</v>
      </c>
      <c r="P124" s="38">
        <f t="shared" ca="1" si="32"/>
        <v>0</v>
      </c>
      <c r="Q124" s="38">
        <f t="shared" ca="1" si="33"/>
        <v>0</v>
      </c>
      <c r="R124" s="28">
        <f t="shared" ca="1" si="34"/>
        <v>-0.7239978488581722</v>
      </c>
    </row>
    <row r="125" spans="1:18">
      <c r="A125" s="89"/>
      <c r="B125" s="89"/>
      <c r="C125" s="89"/>
      <c r="D125" s="90">
        <f t="shared" si="20"/>
        <v>0</v>
      </c>
      <c r="E125" s="90">
        <f t="shared" si="21"/>
        <v>0</v>
      </c>
      <c r="F125" s="38">
        <f t="shared" si="22"/>
        <v>0</v>
      </c>
      <c r="G125" s="38">
        <f t="shared" si="23"/>
        <v>0</v>
      </c>
      <c r="H125" s="38">
        <f t="shared" si="24"/>
        <v>0</v>
      </c>
      <c r="I125" s="38">
        <f t="shared" si="25"/>
        <v>0</v>
      </c>
      <c r="J125" s="38">
        <f t="shared" si="26"/>
        <v>0</v>
      </c>
      <c r="K125" s="38">
        <f t="shared" si="27"/>
        <v>0</v>
      </c>
      <c r="L125" s="38">
        <f t="shared" si="28"/>
        <v>0</v>
      </c>
      <c r="M125" s="38">
        <f t="shared" ca="1" si="29"/>
        <v>0.7239978488581722</v>
      </c>
      <c r="N125" s="38">
        <f t="shared" ca="1" si="30"/>
        <v>0</v>
      </c>
      <c r="O125" s="95">
        <f t="shared" ca="1" si="31"/>
        <v>0</v>
      </c>
      <c r="P125" s="38">
        <f t="shared" ca="1" si="32"/>
        <v>0</v>
      </c>
      <c r="Q125" s="38">
        <f t="shared" ca="1" si="33"/>
        <v>0</v>
      </c>
      <c r="R125" s="28">
        <f t="shared" ca="1" si="34"/>
        <v>-0.7239978488581722</v>
      </c>
    </row>
    <row r="126" spans="1:18">
      <c r="A126" s="89"/>
      <c r="B126" s="89"/>
      <c r="C126" s="89"/>
      <c r="D126" s="90">
        <f t="shared" si="20"/>
        <v>0</v>
      </c>
      <c r="E126" s="90">
        <f t="shared" si="21"/>
        <v>0</v>
      </c>
      <c r="F126" s="38">
        <f t="shared" si="22"/>
        <v>0</v>
      </c>
      <c r="G126" s="38">
        <f t="shared" si="23"/>
        <v>0</v>
      </c>
      <c r="H126" s="38">
        <f t="shared" si="24"/>
        <v>0</v>
      </c>
      <c r="I126" s="38">
        <f t="shared" si="25"/>
        <v>0</v>
      </c>
      <c r="J126" s="38">
        <f t="shared" si="26"/>
        <v>0</v>
      </c>
      <c r="K126" s="38">
        <f t="shared" si="27"/>
        <v>0</v>
      </c>
      <c r="L126" s="38">
        <f t="shared" si="28"/>
        <v>0</v>
      </c>
      <c r="M126" s="38">
        <f t="shared" ca="1" si="29"/>
        <v>0.7239978488581722</v>
      </c>
      <c r="N126" s="38">
        <f t="shared" ca="1" si="30"/>
        <v>0</v>
      </c>
      <c r="O126" s="95">
        <f t="shared" ca="1" si="31"/>
        <v>0</v>
      </c>
      <c r="P126" s="38">
        <f t="shared" ca="1" si="32"/>
        <v>0</v>
      </c>
      <c r="Q126" s="38">
        <f t="shared" ca="1" si="33"/>
        <v>0</v>
      </c>
      <c r="R126" s="28">
        <f t="shared" ca="1" si="34"/>
        <v>-0.7239978488581722</v>
      </c>
    </row>
    <row r="127" spans="1:18">
      <c r="A127" s="89"/>
      <c r="B127" s="89"/>
      <c r="C127" s="89"/>
      <c r="D127" s="90">
        <f t="shared" si="20"/>
        <v>0</v>
      </c>
      <c r="E127" s="90">
        <f t="shared" si="21"/>
        <v>0</v>
      </c>
      <c r="F127" s="38">
        <f t="shared" si="22"/>
        <v>0</v>
      </c>
      <c r="G127" s="38">
        <f t="shared" si="23"/>
        <v>0</v>
      </c>
      <c r="H127" s="38">
        <f t="shared" si="24"/>
        <v>0</v>
      </c>
      <c r="I127" s="38">
        <f t="shared" si="25"/>
        <v>0</v>
      </c>
      <c r="J127" s="38">
        <f t="shared" si="26"/>
        <v>0</v>
      </c>
      <c r="K127" s="38">
        <f t="shared" si="27"/>
        <v>0</v>
      </c>
      <c r="L127" s="38">
        <f t="shared" si="28"/>
        <v>0</v>
      </c>
      <c r="M127" s="38">
        <f t="shared" ca="1" si="29"/>
        <v>0.7239978488581722</v>
      </c>
      <c r="N127" s="38">
        <f t="shared" ca="1" si="30"/>
        <v>0</v>
      </c>
      <c r="O127" s="95">
        <f t="shared" ca="1" si="31"/>
        <v>0</v>
      </c>
      <c r="P127" s="38">
        <f t="shared" ca="1" si="32"/>
        <v>0</v>
      </c>
      <c r="Q127" s="38">
        <f t="shared" ca="1" si="33"/>
        <v>0</v>
      </c>
      <c r="R127" s="28">
        <f t="shared" ca="1" si="34"/>
        <v>-0.7239978488581722</v>
      </c>
    </row>
    <row r="128" spans="1:18">
      <c r="A128" s="89"/>
      <c r="B128" s="89"/>
      <c r="C128" s="89"/>
      <c r="D128" s="90">
        <f t="shared" si="20"/>
        <v>0</v>
      </c>
      <c r="E128" s="90">
        <f t="shared" si="21"/>
        <v>0</v>
      </c>
      <c r="F128" s="38">
        <f t="shared" si="22"/>
        <v>0</v>
      </c>
      <c r="G128" s="38">
        <f t="shared" si="23"/>
        <v>0</v>
      </c>
      <c r="H128" s="38">
        <f t="shared" si="24"/>
        <v>0</v>
      </c>
      <c r="I128" s="38">
        <f t="shared" si="25"/>
        <v>0</v>
      </c>
      <c r="J128" s="38">
        <f t="shared" si="26"/>
        <v>0</v>
      </c>
      <c r="K128" s="38">
        <f t="shared" si="27"/>
        <v>0</v>
      </c>
      <c r="L128" s="38">
        <f t="shared" si="28"/>
        <v>0</v>
      </c>
      <c r="M128" s="38">
        <f t="shared" ca="1" si="29"/>
        <v>0.7239978488581722</v>
      </c>
      <c r="N128" s="38">
        <f t="shared" ca="1" si="30"/>
        <v>0</v>
      </c>
      <c r="O128" s="95">
        <f t="shared" ca="1" si="31"/>
        <v>0</v>
      </c>
      <c r="P128" s="38">
        <f t="shared" ca="1" si="32"/>
        <v>0</v>
      </c>
      <c r="Q128" s="38">
        <f t="shared" ca="1" si="33"/>
        <v>0</v>
      </c>
      <c r="R128" s="28">
        <f t="shared" ca="1" si="34"/>
        <v>-0.7239978488581722</v>
      </c>
    </row>
    <row r="129" spans="1:18">
      <c r="A129" s="89"/>
      <c r="B129" s="89"/>
      <c r="C129" s="89"/>
      <c r="D129" s="90">
        <f t="shared" si="20"/>
        <v>0</v>
      </c>
      <c r="E129" s="90">
        <f t="shared" si="21"/>
        <v>0</v>
      </c>
      <c r="F129" s="38">
        <f t="shared" si="22"/>
        <v>0</v>
      </c>
      <c r="G129" s="38">
        <f t="shared" si="23"/>
        <v>0</v>
      </c>
      <c r="H129" s="38">
        <f t="shared" si="24"/>
        <v>0</v>
      </c>
      <c r="I129" s="38">
        <f t="shared" si="25"/>
        <v>0</v>
      </c>
      <c r="J129" s="38">
        <f t="shared" si="26"/>
        <v>0</v>
      </c>
      <c r="K129" s="38">
        <f t="shared" si="27"/>
        <v>0</v>
      </c>
      <c r="L129" s="38">
        <f t="shared" si="28"/>
        <v>0</v>
      </c>
      <c r="M129" s="38">
        <f t="shared" ca="1" si="29"/>
        <v>0.7239978488581722</v>
      </c>
      <c r="N129" s="38">
        <f t="shared" ca="1" si="30"/>
        <v>0</v>
      </c>
      <c r="O129" s="95">
        <f t="shared" ca="1" si="31"/>
        <v>0</v>
      </c>
      <c r="P129" s="38">
        <f t="shared" ca="1" si="32"/>
        <v>0</v>
      </c>
      <c r="Q129" s="38">
        <f t="shared" ca="1" si="33"/>
        <v>0</v>
      </c>
      <c r="R129" s="28">
        <f t="shared" ca="1" si="34"/>
        <v>-0.7239978488581722</v>
      </c>
    </row>
    <row r="130" spans="1:18">
      <c r="A130" s="89"/>
      <c r="B130" s="89"/>
      <c r="C130" s="89"/>
      <c r="D130" s="90">
        <f t="shared" si="20"/>
        <v>0</v>
      </c>
      <c r="E130" s="90">
        <f t="shared" si="21"/>
        <v>0</v>
      </c>
      <c r="F130" s="38">
        <f t="shared" si="22"/>
        <v>0</v>
      </c>
      <c r="G130" s="38">
        <f t="shared" si="23"/>
        <v>0</v>
      </c>
      <c r="H130" s="38">
        <f t="shared" si="24"/>
        <v>0</v>
      </c>
      <c r="I130" s="38">
        <f t="shared" si="25"/>
        <v>0</v>
      </c>
      <c r="J130" s="38">
        <f t="shared" si="26"/>
        <v>0</v>
      </c>
      <c r="K130" s="38">
        <f t="shared" si="27"/>
        <v>0</v>
      </c>
      <c r="L130" s="38">
        <f t="shared" si="28"/>
        <v>0</v>
      </c>
      <c r="M130" s="38">
        <f t="shared" ca="1" si="29"/>
        <v>0.7239978488581722</v>
      </c>
      <c r="N130" s="38">
        <f t="shared" ca="1" si="30"/>
        <v>0</v>
      </c>
      <c r="O130" s="95">
        <f t="shared" ca="1" si="31"/>
        <v>0</v>
      </c>
      <c r="P130" s="38">
        <f t="shared" ca="1" si="32"/>
        <v>0</v>
      </c>
      <c r="Q130" s="38">
        <f t="shared" ca="1" si="33"/>
        <v>0</v>
      </c>
      <c r="R130" s="28">
        <f t="shared" ca="1" si="34"/>
        <v>-0.7239978488581722</v>
      </c>
    </row>
    <row r="131" spans="1:18">
      <c r="A131" s="89"/>
      <c r="B131" s="89"/>
      <c r="C131" s="89"/>
      <c r="D131" s="90">
        <f t="shared" si="20"/>
        <v>0</v>
      </c>
      <c r="E131" s="90">
        <f t="shared" si="21"/>
        <v>0</v>
      </c>
      <c r="F131" s="38">
        <f t="shared" si="22"/>
        <v>0</v>
      </c>
      <c r="G131" s="38">
        <f t="shared" si="23"/>
        <v>0</v>
      </c>
      <c r="H131" s="38">
        <f t="shared" si="24"/>
        <v>0</v>
      </c>
      <c r="I131" s="38">
        <f t="shared" si="25"/>
        <v>0</v>
      </c>
      <c r="J131" s="38">
        <f t="shared" si="26"/>
        <v>0</v>
      </c>
      <c r="K131" s="38">
        <f t="shared" si="27"/>
        <v>0</v>
      </c>
      <c r="L131" s="38">
        <f t="shared" si="28"/>
        <v>0</v>
      </c>
      <c r="M131" s="38">
        <f t="shared" ca="1" si="29"/>
        <v>0.7239978488581722</v>
      </c>
      <c r="N131" s="38">
        <f t="shared" ca="1" si="30"/>
        <v>0</v>
      </c>
      <c r="O131" s="95">
        <f t="shared" ca="1" si="31"/>
        <v>0</v>
      </c>
      <c r="P131" s="38">
        <f t="shared" ca="1" si="32"/>
        <v>0</v>
      </c>
      <c r="Q131" s="38">
        <f t="shared" ca="1" si="33"/>
        <v>0</v>
      </c>
      <c r="R131" s="28">
        <f t="shared" ca="1" si="34"/>
        <v>-0.7239978488581722</v>
      </c>
    </row>
    <row r="132" spans="1:18">
      <c r="A132" s="89"/>
      <c r="B132" s="89"/>
      <c r="C132" s="89"/>
      <c r="D132" s="90">
        <f t="shared" si="20"/>
        <v>0</v>
      </c>
      <c r="E132" s="90">
        <f t="shared" si="21"/>
        <v>0</v>
      </c>
      <c r="F132" s="38">
        <f t="shared" si="22"/>
        <v>0</v>
      </c>
      <c r="G132" s="38">
        <f t="shared" si="23"/>
        <v>0</v>
      </c>
      <c r="H132" s="38">
        <f t="shared" si="24"/>
        <v>0</v>
      </c>
      <c r="I132" s="38">
        <f t="shared" si="25"/>
        <v>0</v>
      </c>
      <c r="J132" s="38">
        <f t="shared" si="26"/>
        <v>0</v>
      </c>
      <c r="K132" s="38">
        <f t="shared" si="27"/>
        <v>0</v>
      </c>
      <c r="L132" s="38">
        <f t="shared" si="28"/>
        <v>0</v>
      </c>
      <c r="M132" s="38">
        <f t="shared" ca="1" si="29"/>
        <v>0.7239978488581722</v>
      </c>
      <c r="N132" s="38">
        <f t="shared" ca="1" si="30"/>
        <v>0</v>
      </c>
      <c r="O132" s="95">
        <f t="shared" ca="1" si="31"/>
        <v>0</v>
      </c>
      <c r="P132" s="38">
        <f t="shared" ca="1" si="32"/>
        <v>0</v>
      </c>
      <c r="Q132" s="38">
        <f t="shared" ca="1" si="33"/>
        <v>0</v>
      </c>
      <c r="R132" s="28">
        <f t="shared" ca="1" si="34"/>
        <v>-0.7239978488581722</v>
      </c>
    </row>
    <row r="133" spans="1:18">
      <c r="A133" s="89"/>
      <c r="B133" s="89"/>
      <c r="C133" s="89"/>
      <c r="D133" s="90">
        <f t="shared" si="20"/>
        <v>0</v>
      </c>
      <c r="E133" s="90">
        <f t="shared" si="21"/>
        <v>0</v>
      </c>
      <c r="F133" s="38">
        <f t="shared" si="22"/>
        <v>0</v>
      </c>
      <c r="G133" s="38">
        <f t="shared" si="23"/>
        <v>0</v>
      </c>
      <c r="H133" s="38">
        <f t="shared" si="24"/>
        <v>0</v>
      </c>
      <c r="I133" s="38">
        <f t="shared" si="25"/>
        <v>0</v>
      </c>
      <c r="J133" s="38">
        <f t="shared" si="26"/>
        <v>0</v>
      </c>
      <c r="K133" s="38">
        <f t="shared" si="27"/>
        <v>0</v>
      </c>
      <c r="L133" s="38">
        <f t="shared" si="28"/>
        <v>0</v>
      </c>
      <c r="M133" s="38">
        <f t="shared" ca="1" si="29"/>
        <v>0.7239978488581722</v>
      </c>
      <c r="N133" s="38">
        <f t="shared" ca="1" si="30"/>
        <v>0</v>
      </c>
      <c r="O133" s="95">
        <f t="shared" ca="1" si="31"/>
        <v>0</v>
      </c>
      <c r="P133" s="38">
        <f t="shared" ca="1" si="32"/>
        <v>0</v>
      </c>
      <c r="Q133" s="38">
        <f t="shared" ca="1" si="33"/>
        <v>0</v>
      </c>
      <c r="R133" s="28">
        <f t="shared" ca="1" si="34"/>
        <v>-0.7239978488581722</v>
      </c>
    </row>
    <row r="134" spans="1:18">
      <c r="A134" s="89"/>
      <c r="B134" s="89"/>
      <c r="C134" s="89"/>
      <c r="D134" s="90">
        <f t="shared" si="20"/>
        <v>0</v>
      </c>
      <c r="E134" s="90">
        <f t="shared" si="21"/>
        <v>0</v>
      </c>
      <c r="F134" s="38">
        <f t="shared" si="22"/>
        <v>0</v>
      </c>
      <c r="G134" s="38">
        <f t="shared" si="23"/>
        <v>0</v>
      </c>
      <c r="H134" s="38">
        <f t="shared" si="24"/>
        <v>0</v>
      </c>
      <c r="I134" s="38">
        <f t="shared" si="25"/>
        <v>0</v>
      </c>
      <c r="J134" s="38">
        <f t="shared" si="26"/>
        <v>0</v>
      </c>
      <c r="K134" s="38">
        <f t="shared" si="27"/>
        <v>0</v>
      </c>
      <c r="L134" s="38">
        <f t="shared" si="28"/>
        <v>0</v>
      </c>
      <c r="M134" s="38">
        <f t="shared" ca="1" si="29"/>
        <v>0.7239978488581722</v>
      </c>
      <c r="N134" s="38">
        <f t="shared" ca="1" si="30"/>
        <v>0</v>
      </c>
      <c r="O134" s="95">
        <f t="shared" ca="1" si="31"/>
        <v>0</v>
      </c>
      <c r="P134" s="38">
        <f t="shared" ca="1" si="32"/>
        <v>0</v>
      </c>
      <c r="Q134" s="38">
        <f t="shared" ca="1" si="33"/>
        <v>0</v>
      </c>
      <c r="R134" s="28">
        <f t="shared" ca="1" si="34"/>
        <v>-0.7239978488581722</v>
      </c>
    </row>
    <row r="135" spans="1:18">
      <c r="A135" s="89"/>
      <c r="B135" s="89"/>
      <c r="C135" s="89"/>
      <c r="D135" s="90">
        <f t="shared" si="20"/>
        <v>0</v>
      </c>
      <c r="E135" s="90">
        <f t="shared" si="21"/>
        <v>0</v>
      </c>
      <c r="F135" s="38">
        <f t="shared" si="22"/>
        <v>0</v>
      </c>
      <c r="G135" s="38">
        <f t="shared" si="23"/>
        <v>0</v>
      </c>
      <c r="H135" s="38">
        <f t="shared" si="24"/>
        <v>0</v>
      </c>
      <c r="I135" s="38">
        <f t="shared" si="25"/>
        <v>0</v>
      </c>
      <c r="J135" s="38">
        <f t="shared" si="26"/>
        <v>0</v>
      </c>
      <c r="K135" s="38">
        <f t="shared" si="27"/>
        <v>0</v>
      </c>
      <c r="L135" s="38">
        <f t="shared" si="28"/>
        <v>0</v>
      </c>
      <c r="M135" s="38">
        <f t="shared" ca="1" si="29"/>
        <v>0.7239978488581722</v>
      </c>
      <c r="N135" s="38">
        <f t="shared" ca="1" si="30"/>
        <v>0</v>
      </c>
      <c r="O135" s="95">
        <f t="shared" ca="1" si="31"/>
        <v>0</v>
      </c>
      <c r="P135" s="38">
        <f t="shared" ca="1" si="32"/>
        <v>0</v>
      </c>
      <c r="Q135" s="38">
        <f t="shared" ca="1" si="33"/>
        <v>0</v>
      </c>
      <c r="R135" s="28">
        <f t="shared" ca="1" si="34"/>
        <v>-0.7239978488581722</v>
      </c>
    </row>
    <row r="136" spans="1:18">
      <c r="A136" s="89"/>
      <c r="B136" s="89"/>
      <c r="C136" s="89"/>
      <c r="D136" s="90">
        <f t="shared" si="20"/>
        <v>0</v>
      </c>
      <c r="E136" s="90">
        <f t="shared" si="21"/>
        <v>0</v>
      </c>
      <c r="F136" s="38">
        <f t="shared" si="22"/>
        <v>0</v>
      </c>
      <c r="G136" s="38">
        <f t="shared" si="23"/>
        <v>0</v>
      </c>
      <c r="H136" s="38">
        <f t="shared" si="24"/>
        <v>0</v>
      </c>
      <c r="I136" s="38">
        <f t="shared" si="25"/>
        <v>0</v>
      </c>
      <c r="J136" s="38">
        <f t="shared" si="26"/>
        <v>0</v>
      </c>
      <c r="K136" s="38">
        <f t="shared" si="27"/>
        <v>0</v>
      </c>
      <c r="L136" s="38">
        <f t="shared" si="28"/>
        <v>0</v>
      </c>
      <c r="M136" s="38">
        <f t="shared" ca="1" si="29"/>
        <v>0.7239978488581722</v>
      </c>
      <c r="N136" s="38">
        <f t="shared" ca="1" si="30"/>
        <v>0</v>
      </c>
      <c r="O136" s="95">
        <f t="shared" ca="1" si="31"/>
        <v>0</v>
      </c>
      <c r="P136" s="38">
        <f t="shared" ca="1" si="32"/>
        <v>0</v>
      </c>
      <c r="Q136" s="38">
        <f t="shared" ca="1" si="33"/>
        <v>0</v>
      </c>
      <c r="R136" s="28">
        <f t="shared" ca="1" si="34"/>
        <v>-0.7239978488581722</v>
      </c>
    </row>
    <row r="137" spans="1:18">
      <c r="A137" s="89"/>
      <c r="B137" s="89"/>
      <c r="C137" s="89"/>
      <c r="D137" s="90">
        <f t="shared" si="20"/>
        <v>0</v>
      </c>
      <c r="E137" s="90">
        <f t="shared" si="21"/>
        <v>0</v>
      </c>
      <c r="F137" s="38">
        <f t="shared" si="22"/>
        <v>0</v>
      </c>
      <c r="G137" s="38">
        <f t="shared" si="23"/>
        <v>0</v>
      </c>
      <c r="H137" s="38">
        <f t="shared" si="24"/>
        <v>0</v>
      </c>
      <c r="I137" s="38">
        <f t="shared" si="25"/>
        <v>0</v>
      </c>
      <c r="J137" s="38">
        <f t="shared" si="26"/>
        <v>0</v>
      </c>
      <c r="K137" s="38">
        <f t="shared" si="27"/>
        <v>0</v>
      </c>
      <c r="L137" s="38">
        <f t="shared" si="28"/>
        <v>0</v>
      </c>
      <c r="M137" s="38">
        <f t="shared" ca="1" si="29"/>
        <v>0.7239978488581722</v>
      </c>
      <c r="N137" s="38">
        <f t="shared" ca="1" si="30"/>
        <v>0</v>
      </c>
      <c r="O137" s="95">
        <f t="shared" ca="1" si="31"/>
        <v>0</v>
      </c>
      <c r="P137" s="38">
        <f t="shared" ca="1" si="32"/>
        <v>0</v>
      </c>
      <c r="Q137" s="38">
        <f t="shared" ca="1" si="33"/>
        <v>0</v>
      </c>
      <c r="R137" s="28">
        <f t="shared" ca="1" si="34"/>
        <v>-0.7239978488581722</v>
      </c>
    </row>
    <row r="138" spans="1:18">
      <c r="A138" s="89"/>
      <c r="B138" s="89"/>
      <c r="C138" s="89"/>
      <c r="D138" s="90">
        <f t="shared" si="20"/>
        <v>0</v>
      </c>
      <c r="E138" s="90">
        <f t="shared" si="21"/>
        <v>0</v>
      </c>
      <c r="F138" s="38">
        <f t="shared" si="22"/>
        <v>0</v>
      </c>
      <c r="G138" s="38">
        <f t="shared" si="23"/>
        <v>0</v>
      </c>
      <c r="H138" s="38">
        <f t="shared" si="24"/>
        <v>0</v>
      </c>
      <c r="I138" s="38">
        <f t="shared" si="25"/>
        <v>0</v>
      </c>
      <c r="J138" s="38">
        <f t="shared" si="26"/>
        <v>0</v>
      </c>
      <c r="K138" s="38">
        <f t="shared" si="27"/>
        <v>0</v>
      </c>
      <c r="L138" s="38">
        <f t="shared" si="28"/>
        <v>0</v>
      </c>
      <c r="M138" s="38">
        <f t="shared" ca="1" si="29"/>
        <v>0.7239978488581722</v>
      </c>
      <c r="N138" s="38">
        <f t="shared" ca="1" si="30"/>
        <v>0</v>
      </c>
      <c r="O138" s="95">
        <f t="shared" ca="1" si="31"/>
        <v>0</v>
      </c>
      <c r="P138" s="38">
        <f t="shared" ca="1" si="32"/>
        <v>0</v>
      </c>
      <c r="Q138" s="38">
        <f t="shared" ca="1" si="33"/>
        <v>0</v>
      </c>
      <c r="R138" s="28">
        <f t="shared" ca="1" si="34"/>
        <v>-0.7239978488581722</v>
      </c>
    </row>
    <row r="139" spans="1:18">
      <c r="A139" s="89"/>
      <c r="B139" s="89"/>
      <c r="C139" s="89"/>
      <c r="D139" s="90">
        <f t="shared" si="20"/>
        <v>0</v>
      </c>
      <c r="E139" s="90">
        <f t="shared" si="21"/>
        <v>0</v>
      </c>
      <c r="F139" s="38">
        <f t="shared" si="22"/>
        <v>0</v>
      </c>
      <c r="G139" s="38">
        <f t="shared" si="23"/>
        <v>0</v>
      </c>
      <c r="H139" s="38">
        <f t="shared" si="24"/>
        <v>0</v>
      </c>
      <c r="I139" s="38">
        <f t="shared" si="25"/>
        <v>0</v>
      </c>
      <c r="J139" s="38">
        <f t="shared" si="26"/>
        <v>0</v>
      </c>
      <c r="K139" s="38">
        <f t="shared" si="27"/>
        <v>0</v>
      </c>
      <c r="L139" s="38">
        <f t="shared" si="28"/>
        <v>0</v>
      </c>
      <c r="M139" s="38">
        <f t="shared" ca="1" si="29"/>
        <v>0.7239978488581722</v>
      </c>
      <c r="N139" s="38">
        <f t="shared" ca="1" si="30"/>
        <v>0</v>
      </c>
      <c r="O139" s="95">
        <f t="shared" ca="1" si="31"/>
        <v>0</v>
      </c>
      <c r="P139" s="38">
        <f t="shared" ca="1" si="32"/>
        <v>0</v>
      </c>
      <c r="Q139" s="38">
        <f t="shared" ca="1" si="33"/>
        <v>0</v>
      </c>
      <c r="R139" s="28">
        <f t="shared" ca="1" si="34"/>
        <v>-0.7239978488581722</v>
      </c>
    </row>
    <row r="140" spans="1:18">
      <c r="A140" s="89"/>
      <c r="B140" s="89"/>
      <c r="C140" s="89"/>
      <c r="D140" s="90">
        <f t="shared" si="20"/>
        <v>0</v>
      </c>
      <c r="E140" s="90">
        <f t="shared" si="21"/>
        <v>0</v>
      </c>
      <c r="F140" s="38">
        <f t="shared" si="22"/>
        <v>0</v>
      </c>
      <c r="G140" s="38">
        <f t="shared" si="23"/>
        <v>0</v>
      </c>
      <c r="H140" s="38">
        <f t="shared" si="24"/>
        <v>0</v>
      </c>
      <c r="I140" s="38">
        <f t="shared" si="25"/>
        <v>0</v>
      </c>
      <c r="J140" s="38">
        <f t="shared" si="26"/>
        <v>0</v>
      </c>
      <c r="K140" s="38">
        <f t="shared" si="27"/>
        <v>0</v>
      </c>
      <c r="L140" s="38">
        <f t="shared" si="28"/>
        <v>0</v>
      </c>
      <c r="M140" s="38">
        <f t="shared" ca="1" si="29"/>
        <v>0.7239978488581722</v>
      </c>
      <c r="N140" s="38">
        <f t="shared" ca="1" si="30"/>
        <v>0</v>
      </c>
      <c r="O140" s="95">
        <f t="shared" ca="1" si="31"/>
        <v>0</v>
      </c>
      <c r="P140" s="38">
        <f t="shared" ca="1" si="32"/>
        <v>0</v>
      </c>
      <c r="Q140" s="38">
        <f t="shared" ca="1" si="33"/>
        <v>0</v>
      </c>
      <c r="R140" s="28">
        <f t="shared" ca="1" si="34"/>
        <v>-0.7239978488581722</v>
      </c>
    </row>
    <row r="141" spans="1:18">
      <c r="A141" s="89"/>
      <c r="B141" s="89"/>
      <c r="C141" s="89"/>
      <c r="D141" s="90">
        <f t="shared" si="20"/>
        <v>0</v>
      </c>
      <c r="E141" s="90">
        <f t="shared" si="21"/>
        <v>0</v>
      </c>
      <c r="F141" s="38">
        <f t="shared" si="22"/>
        <v>0</v>
      </c>
      <c r="G141" s="38">
        <f t="shared" si="23"/>
        <v>0</v>
      </c>
      <c r="H141" s="38">
        <f t="shared" si="24"/>
        <v>0</v>
      </c>
      <c r="I141" s="38">
        <f t="shared" si="25"/>
        <v>0</v>
      </c>
      <c r="J141" s="38">
        <f t="shared" si="26"/>
        <v>0</v>
      </c>
      <c r="K141" s="38">
        <f t="shared" si="27"/>
        <v>0</v>
      </c>
      <c r="L141" s="38">
        <f t="shared" si="28"/>
        <v>0</v>
      </c>
      <c r="M141" s="38">
        <f t="shared" ca="1" si="29"/>
        <v>0.7239978488581722</v>
      </c>
      <c r="N141" s="38">
        <f t="shared" ca="1" si="30"/>
        <v>0</v>
      </c>
      <c r="O141" s="95">
        <f t="shared" ca="1" si="31"/>
        <v>0</v>
      </c>
      <c r="P141" s="38">
        <f t="shared" ca="1" si="32"/>
        <v>0</v>
      </c>
      <c r="Q141" s="38">
        <f t="shared" ca="1" si="33"/>
        <v>0</v>
      </c>
      <c r="R141" s="28">
        <f t="shared" ca="1" si="34"/>
        <v>-0.7239978488581722</v>
      </c>
    </row>
    <row r="142" spans="1:18">
      <c r="A142" s="89"/>
      <c r="B142" s="89"/>
      <c r="C142" s="89"/>
      <c r="D142" s="90">
        <f t="shared" si="20"/>
        <v>0</v>
      </c>
      <c r="E142" s="90">
        <f t="shared" si="21"/>
        <v>0</v>
      </c>
      <c r="F142" s="38">
        <f t="shared" si="22"/>
        <v>0</v>
      </c>
      <c r="G142" s="38">
        <f t="shared" si="23"/>
        <v>0</v>
      </c>
      <c r="H142" s="38">
        <f t="shared" si="24"/>
        <v>0</v>
      </c>
      <c r="I142" s="38">
        <f t="shared" si="25"/>
        <v>0</v>
      </c>
      <c r="J142" s="38">
        <f t="shared" si="26"/>
        <v>0</v>
      </c>
      <c r="K142" s="38">
        <f t="shared" si="27"/>
        <v>0</v>
      </c>
      <c r="L142" s="38">
        <f t="shared" si="28"/>
        <v>0</v>
      </c>
      <c r="M142" s="38">
        <f t="shared" ca="1" si="29"/>
        <v>0.7239978488581722</v>
      </c>
      <c r="N142" s="38">
        <f t="shared" ca="1" si="30"/>
        <v>0</v>
      </c>
      <c r="O142" s="95">
        <f t="shared" ca="1" si="31"/>
        <v>0</v>
      </c>
      <c r="P142" s="38">
        <f t="shared" ca="1" si="32"/>
        <v>0</v>
      </c>
      <c r="Q142" s="38">
        <f t="shared" ca="1" si="33"/>
        <v>0</v>
      </c>
      <c r="R142" s="28">
        <f t="shared" ca="1" si="34"/>
        <v>-0.7239978488581722</v>
      </c>
    </row>
    <row r="143" spans="1:18">
      <c r="A143" s="89"/>
      <c r="B143" s="89"/>
      <c r="C143" s="89"/>
      <c r="D143" s="90">
        <f t="shared" si="20"/>
        <v>0</v>
      </c>
      <c r="E143" s="90">
        <f t="shared" si="21"/>
        <v>0</v>
      </c>
      <c r="F143" s="38">
        <f t="shared" si="22"/>
        <v>0</v>
      </c>
      <c r="G143" s="38">
        <f t="shared" si="23"/>
        <v>0</v>
      </c>
      <c r="H143" s="38">
        <f t="shared" si="24"/>
        <v>0</v>
      </c>
      <c r="I143" s="38">
        <f t="shared" si="25"/>
        <v>0</v>
      </c>
      <c r="J143" s="38">
        <f t="shared" si="26"/>
        <v>0</v>
      </c>
      <c r="K143" s="38">
        <f t="shared" si="27"/>
        <v>0</v>
      </c>
      <c r="L143" s="38">
        <f t="shared" si="28"/>
        <v>0</v>
      </c>
      <c r="M143" s="38">
        <f t="shared" ca="1" si="29"/>
        <v>0.7239978488581722</v>
      </c>
      <c r="N143" s="38">
        <f t="shared" ca="1" si="30"/>
        <v>0</v>
      </c>
      <c r="O143" s="95">
        <f t="shared" ca="1" si="31"/>
        <v>0</v>
      </c>
      <c r="P143" s="38">
        <f t="shared" ca="1" si="32"/>
        <v>0</v>
      </c>
      <c r="Q143" s="38">
        <f t="shared" ca="1" si="33"/>
        <v>0</v>
      </c>
      <c r="R143" s="28">
        <f t="shared" ca="1" si="34"/>
        <v>-0.7239978488581722</v>
      </c>
    </row>
    <row r="144" spans="1:18">
      <c r="A144" s="89"/>
      <c r="B144" s="89"/>
      <c r="C144" s="89"/>
      <c r="D144" s="90">
        <f t="shared" si="20"/>
        <v>0</v>
      </c>
      <c r="E144" s="90">
        <f t="shared" si="21"/>
        <v>0</v>
      </c>
      <c r="F144" s="38">
        <f t="shared" si="22"/>
        <v>0</v>
      </c>
      <c r="G144" s="38">
        <f t="shared" si="23"/>
        <v>0</v>
      </c>
      <c r="H144" s="38">
        <f t="shared" si="24"/>
        <v>0</v>
      </c>
      <c r="I144" s="38">
        <f t="shared" si="25"/>
        <v>0</v>
      </c>
      <c r="J144" s="38">
        <f t="shared" si="26"/>
        <v>0</v>
      </c>
      <c r="K144" s="38">
        <f t="shared" si="27"/>
        <v>0</v>
      </c>
      <c r="L144" s="38">
        <f t="shared" si="28"/>
        <v>0</v>
      </c>
      <c r="M144" s="38">
        <f t="shared" ca="1" si="29"/>
        <v>0.7239978488581722</v>
      </c>
      <c r="N144" s="38">
        <f t="shared" ca="1" si="30"/>
        <v>0</v>
      </c>
      <c r="O144" s="95">
        <f t="shared" ca="1" si="31"/>
        <v>0</v>
      </c>
      <c r="P144" s="38">
        <f t="shared" ca="1" si="32"/>
        <v>0</v>
      </c>
      <c r="Q144" s="38">
        <f t="shared" ca="1" si="33"/>
        <v>0</v>
      </c>
      <c r="R144" s="28">
        <f t="shared" ca="1" si="34"/>
        <v>-0.7239978488581722</v>
      </c>
    </row>
    <row r="145" spans="1:18">
      <c r="A145" s="89"/>
      <c r="B145" s="89"/>
      <c r="C145" s="89"/>
      <c r="D145" s="90">
        <f t="shared" si="20"/>
        <v>0</v>
      </c>
      <c r="E145" s="90">
        <f t="shared" si="21"/>
        <v>0</v>
      </c>
      <c r="F145" s="38">
        <f t="shared" si="22"/>
        <v>0</v>
      </c>
      <c r="G145" s="38">
        <f t="shared" si="23"/>
        <v>0</v>
      </c>
      <c r="H145" s="38">
        <f t="shared" si="24"/>
        <v>0</v>
      </c>
      <c r="I145" s="38">
        <f t="shared" si="25"/>
        <v>0</v>
      </c>
      <c r="J145" s="38">
        <f t="shared" si="26"/>
        <v>0</v>
      </c>
      <c r="K145" s="38">
        <f t="shared" si="27"/>
        <v>0</v>
      </c>
      <c r="L145" s="38">
        <f t="shared" si="28"/>
        <v>0</v>
      </c>
      <c r="M145" s="38">
        <f t="shared" ca="1" si="29"/>
        <v>0.7239978488581722</v>
      </c>
      <c r="N145" s="38">
        <f t="shared" ca="1" si="30"/>
        <v>0</v>
      </c>
      <c r="O145" s="95">
        <f t="shared" ca="1" si="31"/>
        <v>0</v>
      </c>
      <c r="P145" s="38">
        <f t="shared" ca="1" si="32"/>
        <v>0</v>
      </c>
      <c r="Q145" s="38">
        <f t="shared" ca="1" si="33"/>
        <v>0</v>
      </c>
      <c r="R145" s="28">
        <f t="shared" ca="1" si="34"/>
        <v>-0.7239978488581722</v>
      </c>
    </row>
    <row r="146" spans="1:18">
      <c r="A146" s="89"/>
      <c r="B146" s="89"/>
      <c r="C146" s="89"/>
      <c r="D146" s="90">
        <f t="shared" si="20"/>
        <v>0</v>
      </c>
      <c r="E146" s="90">
        <f t="shared" si="21"/>
        <v>0</v>
      </c>
      <c r="F146" s="38">
        <f t="shared" si="22"/>
        <v>0</v>
      </c>
      <c r="G146" s="38">
        <f t="shared" si="23"/>
        <v>0</v>
      </c>
      <c r="H146" s="38">
        <f t="shared" si="24"/>
        <v>0</v>
      </c>
      <c r="I146" s="38">
        <f t="shared" si="25"/>
        <v>0</v>
      </c>
      <c r="J146" s="38">
        <f t="shared" si="26"/>
        <v>0</v>
      </c>
      <c r="K146" s="38">
        <f t="shared" si="27"/>
        <v>0</v>
      </c>
      <c r="L146" s="38">
        <f t="shared" si="28"/>
        <v>0</v>
      </c>
      <c r="M146" s="38">
        <f t="shared" ca="1" si="29"/>
        <v>0.7239978488581722</v>
      </c>
      <c r="N146" s="38">
        <f t="shared" ca="1" si="30"/>
        <v>0</v>
      </c>
      <c r="O146" s="95">
        <f t="shared" ca="1" si="31"/>
        <v>0</v>
      </c>
      <c r="P146" s="38">
        <f t="shared" ca="1" si="32"/>
        <v>0</v>
      </c>
      <c r="Q146" s="38">
        <f t="shared" ca="1" si="33"/>
        <v>0</v>
      </c>
      <c r="R146" s="28">
        <f t="shared" ca="1" si="34"/>
        <v>-0.7239978488581722</v>
      </c>
    </row>
    <row r="147" spans="1:18">
      <c r="A147" s="89"/>
      <c r="B147" s="89"/>
      <c r="C147" s="89"/>
      <c r="D147" s="90">
        <f t="shared" si="20"/>
        <v>0</v>
      </c>
      <c r="E147" s="90">
        <f t="shared" si="21"/>
        <v>0</v>
      </c>
      <c r="F147" s="38">
        <f t="shared" si="22"/>
        <v>0</v>
      </c>
      <c r="G147" s="38">
        <f t="shared" si="23"/>
        <v>0</v>
      </c>
      <c r="H147" s="38">
        <f t="shared" si="24"/>
        <v>0</v>
      </c>
      <c r="I147" s="38">
        <f t="shared" si="25"/>
        <v>0</v>
      </c>
      <c r="J147" s="38">
        <f t="shared" si="26"/>
        <v>0</v>
      </c>
      <c r="K147" s="38">
        <f t="shared" si="27"/>
        <v>0</v>
      </c>
      <c r="L147" s="38">
        <f t="shared" si="28"/>
        <v>0</v>
      </c>
      <c r="M147" s="38">
        <f t="shared" ca="1" si="29"/>
        <v>0.7239978488581722</v>
      </c>
      <c r="N147" s="38">
        <f t="shared" ca="1" si="30"/>
        <v>0</v>
      </c>
      <c r="O147" s="95">
        <f t="shared" ca="1" si="31"/>
        <v>0</v>
      </c>
      <c r="P147" s="38">
        <f t="shared" ca="1" si="32"/>
        <v>0</v>
      </c>
      <c r="Q147" s="38">
        <f t="shared" ca="1" si="33"/>
        <v>0</v>
      </c>
      <c r="R147" s="28">
        <f t="shared" ca="1" si="34"/>
        <v>-0.7239978488581722</v>
      </c>
    </row>
    <row r="148" spans="1:18">
      <c r="A148" s="89"/>
      <c r="B148" s="89"/>
      <c r="C148" s="89"/>
      <c r="D148" s="90">
        <f t="shared" si="20"/>
        <v>0</v>
      </c>
      <c r="E148" s="90">
        <f t="shared" si="21"/>
        <v>0</v>
      </c>
      <c r="F148" s="38">
        <f t="shared" si="22"/>
        <v>0</v>
      </c>
      <c r="G148" s="38">
        <f t="shared" si="23"/>
        <v>0</v>
      </c>
      <c r="H148" s="38">
        <f t="shared" si="24"/>
        <v>0</v>
      </c>
      <c r="I148" s="38">
        <f t="shared" si="25"/>
        <v>0</v>
      </c>
      <c r="J148" s="38">
        <f t="shared" si="26"/>
        <v>0</v>
      </c>
      <c r="K148" s="38">
        <f t="shared" si="27"/>
        <v>0</v>
      </c>
      <c r="L148" s="38">
        <f t="shared" si="28"/>
        <v>0</v>
      </c>
      <c r="M148" s="38">
        <f t="shared" ca="1" si="29"/>
        <v>0.7239978488581722</v>
      </c>
      <c r="N148" s="38">
        <f t="shared" ca="1" si="30"/>
        <v>0</v>
      </c>
      <c r="O148" s="95">
        <f t="shared" ca="1" si="31"/>
        <v>0</v>
      </c>
      <c r="P148" s="38">
        <f t="shared" ca="1" si="32"/>
        <v>0</v>
      </c>
      <c r="Q148" s="38">
        <f t="shared" ca="1" si="33"/>
        <v>0</v>
      </c>
      <c r="R148" s="28">
        <f t="shared" ca="1" si="34"/>
        <v>-0.7239978488581722</v>
      </c>
    </row>
    <row r="149" spans="1:18">
      <c r="A149" s="89"/>
      <c r="B149" s="89"/>
      <c r="C149" s="89"/>
      <c r="D149" s="90">
        <f t="shared" ref="D149:D212" si="35">A149/A$18</f>
        <v>0</v>
      </c>
      <c r="E149" s="90">
        <f t="shared" ref="E149:E212" si="36">B149/B$18</f>
        <v>0</v>
      </c>
      <c r="F149" s="38">
        <f t="shared" ref="F149:F212" si="37">$C149*D149</f>
        <v>0</v>
      </c>
      <c r="G149" s="38">
        <f t="shared" ref="G149:G212" si="38">$C149*E149</f>
        <v>0</v>
      </c>
      <c r="H149" s="38">
        <f t="shared" ref="H149:H212" si="39">C149*D149*D149</f>
        <v>0</v>
      </c>
      <c r="I149" s="38">
        <f t="shared" ref="I149:I212" si="40">C149*D149*D149*D149</f>
        <v>0</v>
      </c>
      <c r="J149" s="38">
        <f t="shared" ref="J149:J212" si="41">C149*D149*D149*D149*D149</f>
        <v>0</v>
      </c>
      <c r="K149" s="38">
        <f t="shared" ref="K149:K212" si="42">C149*E149*D149</f>
        <v>0</v>
      </c>
      <c r="L149" s="38">
        <f t="shared" ref="L149:L212" si="43">C149*E149*D149*D149</f>
        <v>0</v>
      </c>
      <c r="M149" s="38">
        <f t="shared" ref="M149:M212" ca="1" si="44">+E$4+E$5*D149+E$6*D149^2</f>
        <v>0.7239978488581722</v>
      </c>
      <c r="N149" s="38">
        <f t="shared" ref="N149:N212" ca="1" si="45">C149*(M149-E149)^2</f>
        <v>0</v>
      </c>
      <c r="O149" s="95">
        <f t="shared" ref="O149:O212" ca="1" si="46">(C149*O$1-O$2*F149+O$3*H149)^2</f>
        <v>0</v>
      </c>
      <c r="P149" s="38">
        <f t="shared" ref="P149:P212" ca="1" si="47">(-C149*O$2+O$4*F149-O$5*H149)^2</f>
        <v>0</v>
      </c>
      <c r="Q149" s="38">
        <f t="shared" ref="Q149:Q212" ca="1" si="48">+(C149*O$3-F149*O$5+H149*O$6)^2</f>
        <v>0</v>
      </c>
      <c r="R149" s="28">
        <f t="shared" ref="R149:R212" ca="1" si="49">+E149-M149</f>
        <v>-0.7239978488581722</v>
      </c>
    </row>
    <row r="150" spans="1:18">
      <c r="A150" s="89"/>
      <c r="B150" s="89"/>
      <c r="C150" s="89"/>
      <c r="D150" s="90">
        <f t="shared" si="35"/>
        <v>0</v>
      </c>
      <c r="E150" s="90">
        <f t="shared" si="36"/>
        <v>0</v>
      </c>
      <c r="F150" s="38">
        <f t="shared" si="37"/>
        <v>0</v>
      </c>
      <c r="G150" s="38">
        <f t="shared" si="38"/>
        <v>0</v>
      </c>
      <c r="H150" s="38">
        <f t="shared" si="39"/>
        <v>0</v>
      </c>
      <c r="I150" s="38">
        <f t="shared" si="40"/>
        <v>0</v>
      </c>
      <c r="J150" s="38">
        <f t="shared" si="41"/>
        <v>0</v>
      </c>
      <c r="K150" s="38">
        <f t="shared" si="42"/>
        <v>0</v>
      </c>
      <c r="L150" s="38">
        <f t="shared" si="43"/>
        <v>0</v>
      </c>
      <c r="M150" s="38">
        <f t="shared" ca="1" si="44"/>
        <v>0.7239978488581722</v>
      </c>
      <c r="N150" s="38">
        <f t="shared" ca="1" si="45"/>
        <v>0</v>
      </c>
      <c r="O150" s="95">
        <f t="shared" ca="1" si="46"/>
        <v>0</v>
      </c>
      <c r="P150" s="38">
        <f t="shared" ca="1" si="47"/>
        <v>0</v>
      </c>
      <c r="Q150" s="38">
        <f t="shared" ca="1" si="48"/>
        <v>0</v>
      </c>
      <c r="R150" s="28">
        <f t="shared" ca="1" si="49"/>
        <v>-0.7239978488581722</v>
      </c>
    </row>
    <row r="151" spans="1:18">
      <c r="A151" s="89"/>
      <c r="B151" s="89"/>
      <c r="C151" s="89"/>
      <c r="D151" s="90">
        <f t="shared" si="35"/>
        <v>0</v>
      </c>
      <c r="E151" s="90">
        <f t="shared" si="36"/>
        <v>0</v>
      </c>
      <c r="F151" s="38">
        <f t="shared" si="37"/>
        <v>0</v>
      </c>
      <c r="G151" s="38">
        <f t="shared" si="38"/>
        <v>0</v>
      </c>
      <c r="H151" s="38">
        <f t="shared" si="39"/>
        <v>0</v>
      </c>
      <c r="I151" s="38">
        <f t="shared" si="40"/>
        <v>0</v>
      </c>
      <c r="J151" s="38">
        <f t="shared" si="41"/>
        <v>0</v>
      </c>
      <c r="K151" s="38">
        <f t="shared" si="42"/>
        <v>0</v>
      </c>
      <c r="L151" s="38">
        <f t="shared" si="43"/>
        <v>0</v>
      </c>
      <c r="M151" s="38">
        <f t="shared" ca="1" si="44"/>
        <v>0.7239978488581722</v>
      </c>
      <c r="N151" s="38">
        <f t="shared" ca="1" si="45"/>
        <v>0</v>
      </c>
      <c r="O151" s="95">
        <f t="shared" ca="1" si="46"/>
        <v>0</v>
      </c>
      <c r="P151" s="38">
        <f t="shared" ca="1" si="47"/>
        <v>0</v>
      </c>
      <c r="Q151" s="38">
        <f t="shared" ca="1" si="48"/>
        <v>0</v>
      </c>
      <c r="R151" s="28">
        <f t="shared" ca="1" si="49"/>
        <v>-0.7239978488581722</v>
      </c>
    </row>
    <row r="152" spans="1:18">
      <c r="A152" s="89"/>
      <c r="B152" s="89"/>
      <c r="C152" s="89"/>
      <c r="D152" s="90">
        <f t="shared" si="35"/>
        <v>0</v>
      </c>
      <c r="E152" s="90">
        <f t="shared" si="36"/>
        <v>0</v>
      </c>
      <c r="F152" s="38">
        <f t="shared" si="37"/>
        <v>0</v>
      </c>
      <c r="G152" s="38">
        <f t="shared" si="38"/>
        <v>0</v>
      </c>
      <c r="H152" s="38">
        <f t="shared" si="39"/>
        <v>0</v>
      </c>
      <c r="I152" s="38">
        <f t="shared" si="40"/>
        <v>0</v>
      </c>
      <c r="J152" s="38">
        <f t="shared" si="41"/>
        <v>0</v>
      </c>
      <c r="K152" s="38">
        <f t="shared" si="42"/>
        <v>0</v>
      </c>
      <c r="L152" s="38">
        <f t="shared" si="43"/>
        <v>0</v>
      </c>
      <c r="M152" s="38">
        <f t="shared" ca="1" si="44"/>
        <v>0.7239978488581722</v>
      </c>
      <c r="N152" s="38">
        <f t="shared" ca="1" si="45"/>
        <v>0</v>
      </c>
      <c r="O152" s="95">
        <f t="shared" ca="1" si="46"/>
        <v>0</v>
      </c>
      <c r="P152" s="38">
        <f t="shared" ca="1" si="47"/>
        <v>0</v>
      </c>
      <c r="Q152" s="38">
        <f t="shared" ca="1" si="48"/>
        <v>0</v>
      </c>
      <c r="R152" s="28">
        <f t="shared" ca="1" si="49"/>
        <v>-0.7239978488581722</v>
      </c>
    </row>
    <row r="153" spans="1:18">
      <c r="A153" s="89"/>
      <c r="B153" s="89"/>
      <c r="C153" s="89"/>
      <c r="D153" s="90">
        <f t="shared" si="35"/>
        <v>0</v>
      </c>
      <c r="E153" s="90">
        <f t="shared" si="36"/>
        <v>0</v>
      </c>
      <c r="F153" s="38">
        <f t="shared" si="37"/>
        <v>0</v>
      </c>
      <c r="G153" s="38">
        <f t="shared" si="38"/>
        <v>0</v>
      </c>
      <c r="H153" s="38">
        <f t="shared" si="39"/>
        <v>0</v>
      </c>
      <c r="I153" s="38">
        <f t="shared" si="40"/>
        <v>0</v>
      </c>
      <c r="J153" s="38">
        <f t="shared" si="41"/>
        <v>0</v>
      </c>
      <c r="K153" s="38">
        <f t="shared" si="42"/>
        <v>0</v>
      </c>
      <c r="L153" s="38">
        <f t="shared" si="43"/>
        <v>0</v>
      </c>
      <c r="M153" s="38">
        <f t="shared" ca="1" si="44"/>
        <v>0.7239978488581722</v>
      </c>
      <c r="N153" s="38">
        <f t="shared" ca="1" si="45"/>
        <v>0</v>
      </c>
      <c r="O153" s="95">
        <f t="shared" ca="1" si="46"/>
        <v>0</v>
      </c>
      <c r="P153" s="38">
        <f t="shared" ca="1" si="47"/>
        <v>0</v>
      </c>
      <c r="Q153" s="38">
        <f t="shared" ca="1" si="48"/>
        <v>0</v>
      </c>
      <c r="R153" s="28">
        <f t="shared" ca="1" si="49"/>
        <v>-0.7239978488581722</v>
      </c>
    </row>
    <row r="154" spans="1:18">
      <c r="A154" s="89"/>
      <c r="B154" s="89"/>
      <c r="C154" s="89"/>
      <c r="D154" s="90">
        <f t="shared" si="35"/>
        <v>0</v>
      </c>
      <c r="E154" s="90">
        <f t="shared" si="36"/>
        <v>0</v>
      </c>
      <c r="F154" s="38">
        <f t="shared" si="37"/>
        <v>0</v>
      </c>
      <c r="G154" s="38">
        <f t="shared" si="38"/>
        <v>0</v>
      </c>
      <c r="H154" s="38">
        <f t="shared" si="39"/>
        <v>0</v>
      </c>
      <c r="I154" s="38">
        <f t="shared" si="40"/>
        <v>0</v>
      </c>
      <c r="J154" s="38">
        <f t="shared" si="41"/>
        <v>0</v>
      </c>
      <c r="K154" s="38">
        <f t="shared" si="42"/>
        <v>0</v>
      </c>
      <c r="L154" s="38">
        <f t="shared" si="43"/>
        <v>0</v>
      </c>
      <c r="M154" s="38">
        <f t="shared" ca="1" si="44"/>
        <v>0.7239978488581722</v>
      </c>
      <c r="N154" s="38">
        <f t="shared" ca="1" si="45"/>
        <v>0</v>
      </c>
      <c r="O154" s="95">
        <f t="shared" ca="1" si="46"/>
        <v>0</v>
      </c>
      <c r="P154" s="38">
        <f t="shared" ca="1" si="47"/>
        <v>0</v>
      </c>
      <c r="Q154" s="38">
        <f t="shared" ca="1" si="48"/>
        <v>0</v>
      </c>
      <c r="R154" s="28">
        <f t="shared" ca="1" si="49"/>
        <v>-0.7239978488581722</v>
      </c>
    </row>
    <row r="155" spans="1:18">
      <c r="A155" s="89"/>
      <c r="B155" s="89"/>
      <c r="C155" s="89"/>
      <c r="D155" s="90">
        <f t="shared" si="35"/>
        <v>0</v>
      </c>
      <c r="E155" s="90">
        <f t="shared" si="36"/>
        <v>0</v>
      </c>
      <c r="F155" s="38">
        <f t="shared" si="37"/>
        <v>0</v>
      </c>
      <c r="G155" s="38">
        <f t="shared" si="38"/>
        <v>0</v>
      </c>
      <c r="H155" s="38">
        <f t="shared" si="39"/>
        <v>0</v>
      </c>
      <c r="I155" s="38">
        <f t="shared" si="40"/>
        <v>0</v>
      </c>
      <c r="J155" s="38">
        <f t="shared" si="41"/>
        <v>0</v>
      </c>
      <c r="K155" s="38">
        <f t="shared" si="42"/>
        <v>0</v>
      </c>
      <c r="L155" s="38">
        <f t="shared" si="43"/>
        <v>0</v>
      </c>
      <c r="M155" s="38">
        <f t="shared" ca="1" si="44"/>
        <v>0.7239978488581722</v>
      </c>
      <c r="N155" s="38">
        <f t="shared" ca="1" si="45"/>
        <v>0</v>
      </c>
      <c r="O155" s="95">
        <f t="shared" ca="1" si="46"/>
        <v>0</v>
      </c>
      <c r="P155" s="38">
        <f t="shared" ca="1" si="47"/>
        <v>0</v>
      </c>
      <c r="Q155" s="38">
        <f t="shared" ca="1" si="48"/>
        <v>0</v>
      </c>
      <c r="R155" s="28">
        <f t="shared" ca="1" si="49"/>
        <v>-0.7239978488581722</v>
      </c>
    </row>
    <row r="156" spans="1:18">
      <c r="A156" s="89"/>
      <c r="B156" s="89"/>
      <c r="C156" s="89"/>
      <c r="D156" s="90">
        <f t="shared" si="35"/>
        <v>0</v>
      </c>
      <c r="E156" s="90">
        <f t="shared" si="36"/>
        <v>0</v>
      </c>
      <c r="F156" s="38">
        <f t="shared" si="37"/>
        <v>0</v>
      </c>
      <c r="G156" s="38">
        <f t="shared" si="38"/>
        <v>0</v>
      </c>
      <c r="H156" s="38">
        <f t="shared" si="39"/>
        <v>0</v>
      </c>
      <c r="I156" s="38">
        <f t="shared" si="40"/>
        <v>0</v>
      </c>
      <c r="J156" s="38">
        <f t="shared" si="41"/>
        <v>0</v>
      </c>
      <c r="K156" s="38">
        <f t="shared" si="42"/>
        <v>0</v>
      </c>
      <c r="L156" s="38">
        <f t="shared" si="43"/>
        <v>0</v>
      </c>
      <c r="M156" s="38">
        <f t="shared" ca="1" si="44"/>
        <v>0.7239978488581722</v>
      </c>
      <c r="N156" s="38">
        <f t="shared" ca="1" si="45"/>
        <v>0</v>
      </c>
      <c r="O156" s="95">
        <f t="shared" ca="1" si="46"/>
        <v>0</v>
      </c>
      <c r="P156" s="38">
        <f t="shared" ca="1" si="47"/>
        <v>0</v>
      </c>
      <c r="Q156" s="38">
        <f t="shared" ca="1" si="48"/>
        <v>0</v>
      </c>
      <c r="R156" s="28">
        <f t="shared" ca="1" si="49"/>
        <v>-0.7239978488581722</v>
      </c>
    </row>
    <row r="157" spans="1:18">
      <c r="A157" s="89"/>
      <c r="B157" s="89"/>
      <c r="C157" s="89"/>
      <c r="D157" s="90">
        <f t="shared" si="35"/>
        <v>0</v>
      </c>
      <c r="E157" s="90">
        <f t="shared" si="36"/>
        <v>0</v>
      </c>
      <c r="F157" s="38">
        <f t="shared" si="37"/>
        <v>0</v>
      </c>
      <c r="G157" s="38">
        <f t="shared" si="38"/>
        <v>0</v>
      </c>
      <c r="H157" s="38">
        <f t="shared" si="39"/>
        <v>0</v>
      </c>
      <c r="I157" s="38">
        <f t="shared" si="40"/>
        <v>0</v>
      </c>
      <c r="J157" s="38">
        <f t="shared" si="41"/>
        <v>0</v>
      </c>
      <c r="K157" s="38">
        <f t="shared" si="42"/>
        <v>0</v>
      </c>
      <c r="L157" s="38">
        <f t="shared" si="43"/>
        <v>0</v>
      </c>
      <c r="M157" s="38">
        <f t="shared" ca="1" si="44"/>
        <v>0.7239978488581722</v>
      </c>
      <c r="N157" s="38">
        <f t="shared" ca="1" si="45"/>
        <v>0</v>
      </c>
      <c r="O157" s="95">
        <f t="shared" ca="1" si="46"/>
        <v>0</v>
      </c>
      <c r="P157" s="38">
        <f t="shared" ca="1" si="47"/>
        <v>0</v>
      </c>
      <c r="Q157" s="38">
        <f t="shared" ca="1" si="48"/>
        <v>0</v>
      </c>
      <c r="R157" s="28">
        <f t="shared" ca="1" si="49"/>
        <v>-0.7239978488581722</v>
      </c>
    </row>
    <row r="158" spans="1:18">
      <c r="A158" s="89"/>
      <c r="B158" s="89"/>
      <c r="C158" s="89"/>
      <c r="D158" s="90">
        <f t="shared" si="35"/>
        <v>0</v>
      </c>
      <c r="E158" s="90">
        <f t="shared" si="36"/>
        <v>0</v>
      </c>
      <c r="F158" s="38">
        <f t="shared" si="37"/>
        <v>0</v>
      </c>
      <c r="G158" s="38">
        <f t="shared" si="38"/>
        <v>0</v>
      </c>
      <c r="H158" s="38">
        <f t="shared" si="39"/>
        <v>0</v>
      </c>
      <c r="I158" s="38">
        <f t="shared" si="40"/>
        <v>0</v>
      </c>
      <c r="J158" s="38">
        <f t="shared" si="41"/>
        <v>0</v>
      </c>
      <c r="K158" s="38">
        <f t="shared" si="42"/>
        <v>0</v>
      </c>
      <c r="L158" s="38">
        <f t="shared" si="43"/>
        <v>0</v>
      </c>
      <c r="M158" s="38">
        <f t="shared" ca="1" si="44"/>
        <v>0.7239978488581722</v>
      </c>
      <c r="N158" s="38">
        <f t="shared" ca="1" si="45"/>
        <v>0</v>
      </c>
      <c r="O158" s="95">
        <f t="shared" ca="1" si="46"/>
        <v>0</v>
      </c>
      <c r="P158" s="38">
        <f t="shared" ca="1" si="47"/>
        <v>0</v>
      </c>
      <c r="Q158" s="38">
        <f t="shared" ca="1" si="48"/>
        <v>0</v>
      </c>
      <c r="R158" s="28">
        <f t="shared" ca="1" si="49"/>
        <v>-0.7239978488581722</v>
      </c>
    </row>
    <row r="159" spans="1:18">
      <c r="A159" s="89"/>
      <c r="B159" s="89"/>
      <c r="C159" s="89"/>
      <c r="D159" s="90">
        <f t="shared" si="35"/>
        <v>0</v>
      </c>
      <c r="E159" s="90">
        <f t="shared" si="36"/>
        <v>0</v>
      </c>
      <c r="F159" s="38">
        <f t="shared" si="37"/>
        <v>0</v>
      </c>
      <c r="G159" s="38">
        <f t="shared" si="38"/>
        <v>0</v>
      </c>
      <c r="H159" s="38">
        <f t="shared" si="39"/>
        <v>0</v>
      </c>
      <c r="I159" s="38">
        <f t="shared" si="40"/>
        <v>0</v>
      </c>
      <c r="J159" s="38">
        <f t="shared" si="41"/>
        <v>0</v>
      </c>
      <c r="K159" s="38">
        <f t="shared" si="42"/>
        <v>0</v>
      </c>
      <c r="L159" s="38">
        <f t="shared" si="43"/>
        <v>0</v>
      </c>
      <c r="M159" s="38">
        <f t="shared" ca="1" si="44"/>
        <v>0.7239978488581722</v>
      </c>
      <c r="N159" s="38">
        <f t="shared" ca="1" si="45"/>
        <v>0</v>
      </c>
      <c r="O159" s="95">
        <f t="shared" ca="1" si="46"/>
        <v>0</v>
      </c>
      <c r="P159" s="38">
        <f t="shared" ca="1" si="47"/>
        <v>0</v>
      </c>
      <c r="Q159" s="38">
        <f t="shared" ca="1" si="48"/>
        <v>0</v>
      </c>
      <c r="R159" s="28">
        <f t="shared" ca="1" si="49"/>
        <v>-0.7239978488581722</v>
      </c>
    </row>
    <row r="160" spans="1:18">
      <c r="A160" s="89"/>
      <c r="B160" s="89"/>
      <c r="C160" s="89"/>
      <c r="D160" s="90">
        <f t="shared" si="35"/>
        <v>0</v>
      </c>
      <c r="E160" s="90">
        <f t="shared" si="36"/>
        <v>0</v>
      </c>
      <c r="F160" s="38">
        <f t="shared" si="37"/>
        <v>0</v>
      </c>
      <c r="G160" s="38">
        <f t="shared" si="38"/>
        <v>0</v>
      </c>
      <c r="H160" s="38">
        <f t="shared" si="39"/>
        <v>0</v>
      </c>
      <c r="I160" s="38">
        <f t="shared" si="40"/>
        <v>0</v>
      </c>
      <c r="J160" s="38">
        <f t="shared" si="41"/>
        <v>0</v>
      </c>
      <c r="K160" s="38">
        <f t="shared" si="42"/>
        <v>0</v>
      </c>
      <c r="L160" s="38">
        <f t="shared" si="43"/>
        <v>0</v>
      </c>
      <c r="M160" s="38">
        <f t="shared" ca="1" si="44"/>
        <v>0.7239978488581722</v>
      </c>
      <c r="N160" s="38">
        <f t="shared" ca="1" si="45"/>
        <v>0</v>
      </c>
      <c r="O160" s="95">
        <f t="shared" ca="1" si="46"/>
        <v>0</v>
      </c>
      <c r="P160" s="38">
        <f t="shared" ca="1" si="47"/>
        <v>0</v>
      </c>
      <c r="Q160" s="38">
        <f t="shared" ca="1" si="48"/>
        <v>0</v>
      </c>
      <c r="R160" s="28">
        <f t="shared" ca="1" si="49"/>
        <v>-0.7239978488581722</v>
      </c>
    </row>
    <row r="161" spans="1:18">
      <c r="A161" s="89"/>
      <c r="B161" s="89"/>
      <c r="C161" s="89"/>
      <c r="D161" s="90">
        <f t="shared" si="35"/>
        <v>0</v>
      </c>
      <c r="E161" s="90">
        <f t="shared" si="36"/>
        <v>0</v>
      </c>
      <c r="F161" s="38">
        <f t="shared" si="37"/>
        <v>0</v>
      </c>
      <c r="G161" s="38">
        <f t="shared" si="38"/>
        <v>0</v>
      </c>
      <c r="H161" s="38">
        <f t="shared" si="39"/>
        <v>0</v>
      </c>
      <c r="I161" s="38">
        <f t="shared" si="40"/>
        <v>0</v>
      </c>
      <c r="J161" s="38">
        <f t="shared" si="41"/>
        <v>0</v>
      </c>
      <c r="K161" s="38">
        <f t="shared" si="42"/>
        <v>0</v>
      </c>
      <c r="L161" s="38">
        <f t="shared" si="43"/>
        <v>0</v>
      </c>
      <c r="M161" s="38">
        <f t="shared" ca="1" si="44"/>
        <v>0.7239978488581722</v>
      </c>
      <c r="N161" s="38">
        <f t="shared" ca="1" si="45"/>
        <v>0</v>
      </c>
      <c r="O161" s="95">
        <f t="shared" ca="1" si="46"/>
        <v>0</v>
      </c>
      <c r="P161" s="38">
        <f t="shared" ca="1" si="47"/>
        <v>0</v>
      </c>
      <c r="Q161" s="38">
        <f t="shared" ca="1" si="48"/>
        <v>0</v>
      </c>
      <c r="R161" s="28">
        <f t="shared" ca="1" si="49"/>
        <v>-0.7239978488581722</v>
      </c>
    </row>
    <row r="162" spans="1:18">
      <c r="A162" s="89"/>
      <c r="B162" s="89"/>
      <c r="C162" s="89"/>
      <c r="D162" s="90">
        <f t="shared" si="35"/>
        <v>0</v>
      </c>
      <c r="E162" s="90">
        <f t="shared" si="36"/>
        <v>0</v>
      </c>
      <c r="F162" s="38">
        <f t="shared" si="37"/>
        <v>0</v>
      </c>
      <c r="G162" s="38">
        <f t="shared" si="38"/>
        <v>0</v>
      </c>
      <c r="H162" s="38">
        <f t="shared" si="39"/>
        <v>0</v>
      </c>
      <c r="I162" s="38">
        <f t="shared" si="40"/>
        <v>0</v>
      </c>
      <c r="J162" s="38">
        <f t="shared" si="41"/>
        <v>0</v>
      </c>
      <c r="K162" s="38">
        <f t="shared" si="42"/>
        <v>0</v>
      </c>
      <c r="L162" s="38">
        <f t="shared" si="43"/>
        <v>0</v>
      </c>
      <c r="M162" s="38">
        <f t="shared" ca="1" si="44"/>
        <v>0.7239978488581722</v>
      </c>
      <c r="N162" s="38">
        <f t="shared" ca="1" si="45"/>
        <v>0</v>
      </c>
      <c r="O162" s="95">
        <f t="shared" ca="1" si="46"/>
        <v>0</v>
      </c>
      <c r="P162" s="38">
        <f t="shared" ca="1" si="47"/>
        <v>0</v>
      </c>
      <c r="Q162" s="38">
        <f t="shared" ca="1" si="48"/>
        <v>0</v>
      </c>
      <c r="R162" s="28">
        <f t="shared" ca="1" si="49"/>
        <v>-0.7239978488581722</v>
      </c>
    </row>
    <row r="163" spans="1:18">
      <c r="A163" s="89"/>
      <c r="B163" s="89"/>
      <c r="C163" s="89"/>
      <c r="D163" s="90">
        <f t="shared" si="35"/>
        <v>0</v>
      </c>
      <c r="E163" s="90">
        <f t="shared" si="36"/>
        <v>0</v>
      </c>
      <c r="F163" s="38">
        <f t="shared" si="37"/>
        <v>0</v>
      </c>
      <c r="G163" s="38">
        <f t="shared" si="38"/>
        <v>0</v>
      </c>
      <c r="H163" s="38">
        <f t="shared" si="39"/>
        <v>0</v>
      </c>
      <c r="I163" s="38">
        <f t="shared" si="40"/>
        <v>0</v>
      </c>
      <c r="J163" s="38">
        <f t="shared" si="41"/>
        <v>0</v>
      </c>
      <c r="K163" s="38">
        <f t="shared" si="42"/>
        <v>0</v>
      </c>
      <c r="L163" s="38">
        <f t="shared" si="43"/>
        <v>0</v>
      </c>
      <c r="M163" s="38">
        <f t="shared" ca="1" si="44"/>
        <v>0.7239978488581722</v>
      </c>
      <c r="N163" s="38">
        <f t="shared" ca="1" si="45"/>
        <v>0</v>
      </c>
      <c r="O163" s="95">
        <f t="shared" ca="1" si="46"/>
        <v>0</v>
      </c>
      <c r="P163" s="38">
        <f t="shared" ca="1" si="47"/>
        <v>0</v>
      </c>
      <c r="Q163" s="38">
        <f t="shared" ca="1" si="48"/>
        <v>0</v>
      </c>
      <c r="R163" s="28">
        <f t="shared" ca="1" si="49"/>
        <v>-0.7239978488581722</v>
      </c>
    </row>
    <row r="164" spans="1:18">
      <c r="A164" s="89"/>
      <c r="B164" s="89"/>
      <c r="C164" s="89"/>
      <c r="D164" s="90">
        <f t="shared" si="35"/>
        <v>0</v>
      </c>
      <c r="E164" s="90">
        <f t="shared" si="36"/>
        <v>0</v>
      </c>
      <c r="F164" s="38">
        <f t="shared" si="37"/>
        <v>0</v>
      </c>
      <c r="G164" s="38">
        <f t="shared" si="38"/>
        <v>0</v>
      </c>
      <c r="H164" s="38">
        <f t="shared" si="39"/>
        <v>0</v>
      </c>
      <c r="I164" s="38">
        <f t="shared" si="40"/>
        <v>0</v>
      </c>
      <c r="J164" s="38">
        <f t="shared" si="41"/>
        <v>0</v>
      </c>
      <c r="K164" s="38">
        <f t="shared" si="42"/>
        <v>0</v>
      </c>
      <c r="L164" s="38">
        <f t="shared" si="43"/>
        <v>0</v>
      </c>
      <c r="M164" s="38">
        <f t="shared" ca="1" si="44"/>
        <v>0.7239978488581722</v>
      </c>
      <c r="N164" s="38">
        <f t="shared" ca="1" si="45"/>
        <v>0</v>
      </c>
      <c r="O164" s="95">
        <f t="shared" ca="1" si="46"/>
        <v>0</v>
      </c>
      <c r="P164" s="38">
        <f t="shared" ca="1" si="47"/>
        <v>0</v>
      </c>
      <c r="Q164" s="38">
        <f t="shared" ca="1" si="48"/>
        <v>0</v>
      </c>
      <c r="R164" s="28">
        <f t="shared" ca="1" si="49"/>
        <v>-0.7239978488581722</v>
      </c>
    </row>
    <row r="165" spans="1:18">
      <c r="A165" s="89"/>
      <c r="B165" s="89"/>
      <c r="C165" s="89"/>
      <c r="D165" s="90">
        <f t="shared" si="35"/>
        <v>0</v>
      </c>
      <c r="E165" s="90">
        <f t="shared" si="36"/>
        <v>0</v>
      </c>
      <c r="F165" s="38">
        <f t="shared" si="37"/>
        <v>0</v>
      </c>
      <c r="G165" s="38">
        <f t="shared" si="38"/>
        <v>0</v>
      </c>
      <c r="H165" s="38">
        <f t="shared" si="39"/>
        <v>0</v>
      </c>
      <c r="I165" s="38">
        <f t="shared" si="40"/>
        <v>0</v>
      </c>
      <c r="J165" s="38">
        <f t="shared" si="41"/>
        <v>0</v>
      </c>
      <c r="K165" s="38">
        <f t="shared" si="42"/>
        <v>0</v>
      </c>
      <c r="L165" s="38">
        <f t="shared" si="43"/>
        <v>0</v>
      </c>
      <c r="M165" s="38">
        <f t="shared" ca="1" si="44"/>
        <v>0.7239978488581722</v>
      </c>
      <c r="N165" s="38">
        <f t="shared" ca="1" si="45"/>
        <v>0</v>
      </c>
      <c r="O165" s="95">
        <f t="shared" ca="1" si="46"/>
        <v>0</v>
      </c>
      <c r="P165" s="38">
        <f t="shared" ca="1" si="47"/>
        <v>0</v>
      </c>
      <c r="Q165" s="38">
        <f t="shared" ca="1" si="48"/>
        <v>0</v>
      </c>
      <c r="R165" s="28">
        <f t="shared" ca="1" si="49"/>
        <v>-0.7239978488581722</v>
      </c>
    </row>
    <row r="166" spans="1:18">
      <c r="A166" s="89"/>
      <c r="B166" s="89"/>
      <c r="C166" s="89"/>
      <c r="D166" s="90">
        <f t="shared" si="35"/>
        <v>0</v>
      </c>
      <c r="E166" s="90">
        <f t="shared" si="36"/>
        <v>0</v>
      </c>
      <c r="F166" s="38">
        <f t="shared" si="37"/>
        <v>0</v>
      </c>
      <c r="G166" s="38">
        <f t="shared" si="38"/>
        <v>0</v>
      </c>
      <c r="H166" s="38">
        <f t="shared" si="39"/>
        <v>0</v>
      </c>
      <c r="I166" s="38">
        <f t="shared" si="40"/>
        <v>0</v>
      </c>
      <c r="J166" s="38">
        <f t="shared" si="41"/>
        <v>0</v>
      </c>
      <c r="K166" s="38">
        <f t="shared" si="42"/>
        <v>0</v>
      </c>
      <c r="L166" s="38">
        <f t="shared" si="43"/>
        <v>0</v>
      </c>
      <c r="M166" s="38">
        <f t="shared" ca="1" si="44"/>
        <v>0.7239978488581722</v>
      </c>
      <c r="N166" s="38">
        <f t="shared" ca="1" si="45"/>
        <v>0</v>
      </c>
      <c r="O166" s="95">
        <f t="shared" ca="1" si="46"/>
        <v>0</v>
      </c>
      <c r="P166" s="38">
        <f t="shared" ca="1" si="47"/>
        <v>0</v>
      </c>
      <c r="Q166" s="38">
        <f t="shared" ca="1" si="48"/>
        <v>0</v>
      </c>
      <c r="R166" s="28">
        <f t="shared" ca="1" si="49"/>
        <v>-0.7239978488581722</v>
      </c>
    </row>
    <row r="167" spans="1:18">
      <c r="A167" s="89"/>
      <c r="B167" s="89"/>
      <c r="C167" s="89"/>
      <c r="D167" s="90">
        <f t="shared" si="35"/>
        <v>0</v>
      </c>
      <c r="E167" s="90">
        <f t="shared" si="36"/>
        <v>0</v>
      </c>
      <c r="F167" s="38">
        <f t="shared" si="37"/>
        <v>0</v>
      </c>
      <c r="G167" s="38">
        <f t="shared" si="38"/>
        <v>0</v>
      </c>
      <c r="H167" s="38">
        <f t="shared" si="39"/>
        <v>0</v>
      </c>
      <c r="I167" s="38">
        <f t="shared" si="40"/>
        <v>0</v>
      </c>
      <c r="J167" s="38">
        <f t="shared" si="41"/>
        <v>0</v>
      </c>
      <c r="K167" s="38">
        <f t="shared" si="42"/>
        <v>0</v>
      </c>
      <c r="L167" s="38">
        <f t="shared" si="43"/>
        <v>0</v>
      </c>
      <c r="M167" s="38">
        <f t="shared" ca="1" si="44"/>
        <v>0.7239978488581722</v>
      </c>
      <c r="N167" s="38">
        <f t="shared" ca="1" si="45"/>
        <v>0</v>
      </c>
      <c r="O167" s="95">
        <f t="shared" ca="1" si="46"/>
        <v>0</v>
      </c>
      <c r="P167" s="38">
        <f t="shared" ca="1" si="47"/>
        <v>0</v>
      </c>
      <c r="Q167" s="38">
        <f t="shared" ca="1" si="48"/>
        <v>0</v>
      </c>
      <c r="R167" s="28">
        <f t="shared" ca="1" si="49"/>
        <v>-0.7239978488581722</v>
      </c>
    </row>
    <row r="168" spans="1:18">
      <c r="A168" s="89"/>
      <c r="B168" s="89"/>
      <c r="C168" s="89"/>
      <c r="D168" s="90">
        <f t="shared" si="35"/>
        <v>0</v>
      </c>
      <c r="E168" s="90">
        <f t="shared" si="36"/>
        <v>0</v>
      </c>
      <c r="F168" s="38">
        <f t="shared" si="37"/>
        <v>0</v>
      </c>
      <c r="G168" s="38">
        <f t="shared" si="38"/>
        <v>0</v>
      </c>
      <c r="H168" s="38">
        <f t="shared" si="39"/>
        <v>0</v>
      </c>
      <c r="I168" s="38">
        <f t="shared" si="40"/>
        <v>0</v>
      </c>
      <c r="J168" s="38">
        <f t="shared" si="41"/>
        <v>0</v>
      </c>
      <c r="K168" s="38">
        <f t="shared" si="42"/>
        <v>0</v>
      </c>
      <c r="L168" s="38">
        <f t="shared" si="43"/>
        <v>0</v>
      </c>
      <c r="M168" s="38">
        <f t="shared" ca="1" si="44"/>
        <v>0.7239978488581722</v>
      </c>
      <c r="N168" s="38">
        <f t="shared" ca="1" si="45"/>
        <v>0</v>
      </c>
      <c r="O168" s="95">
        <f t="shared" ca="1" si="46"/>
        <v>0</v>
      </c>
      <c r="P168" s="38">
        <f t="shared" ca="1" si="47"/>
        <v>0</v>
      </c>
      <c r="Q168" s="38">
        <f t="shared" ca="1" si="48"/>
        <v>0</v>
      </c>
      <c r="R168" s="28">
        <f t="shared" ca="1" si="49"/>
        <v>-0.7239978488581722</v>
      </c>
    </row>
    <row r="169" spans="1:18">
      <c r="A169" s="89"/>
      <c r="B169" s="89"/>
      <c r="C169" s="89"/>
      <c r="D169" s="90">
        <f t="shared" si="35"/>
        <v>0</v>
      </c>
      <c r="E169" s="90">
        <f t="shared" si="36"/>
        <v>0</v>
      </c>
      <c r="F169" s="38">
        <f t="shared" si="37"/>
        <v>0</v>
      </c>
      <c r="G169" s="38">
        <f t="shared" si="38"/>
        <v>0</v>
      </c>
      <c r="H169" s="38">
        <f t="shared" si="39"/>
        <v>0</v>
      </c>
      <c r="I169" s="38">
        <f t="shared" si="40"/>
        <v>0</v>
      </c>
      <c r="J169" s="38">
        <f t="shared" si="41"/>
        <v>0</v>
      </c>
      <c r="K169" s="38">
        <f t="shared" si="42"/>
        <v>0</v>
      </c>
      <c r="L169" s="38">
        <f t="shared" si="43"/>
        <v>0</v>
      </c>
      <c r="M169" s="38">
        <f t="shared" ca="1" si="44"/>
        <v>0.7239978488581722</v>
      </c>
      <c r="N169" s="38">
        <f t="shared" ca="1" si="45"/>
        <v>0</v>
      </c>
      <c r="O169" s="95">
        <f t="shared" ca="1" si="46"/>
        <v>0</v>
      </c>
      <c r="P169" s="38">
        <f t="shared" ca="1" si="47"/>
        <v>0</v>
      </c>
      <c r="Q169" s="38">
        <f t="shared" ca="1" si="48"/>
        <v>0</v>
      </c>
      <c r="R169" s="28">
        <f t="shared" ca="1" si="49"/>
        <v>-0.7239978488581722</v>
      </c>
    </row>
    <row r="170" spans="1:18">
      <c r="A170" s="89"/>
      <c r="B170" s="89"/>
      <c r="C170" s="89"/>
      <c r="D170" s="90">
        <f t="shared" si="35"/>
        <v>0</v>
      </c>
      <c r="E170" s="90">
        <f t="shared" si="36"/>
        <v>0</v>
      </c>
      <c r="F170" s="38">
        <f t="shared" si="37"/>
        <v>0</v>
      </c>
      <c r="G170" s="38">
        <f t="shared" si="38"/>
        <v>0</v>
      </c>
      <c r="H170" s="38">
        <f t="shared" si="39"/>
        <v>0</v>
      </c>
      <c r="I170" s="38">
        <f t="shared" si="40"/>
        <v>0</v>
      </c>
      <c r="J170" s="38">
        <f t="shared" si="41"/>
        <v>0</v>
      </c>
      <c r="K170" s="38">
        <f t="shared" si="42"/>
        <v>0</v>
      </c>
      <c r="L170" s="38">
        <f t="shared" si="43"/>
        <v>0</v>
      </c>
      <c r="M170" s="38">
        <f t="shared" ca="1" si="44"/>
        <v>0.7239978488581722</v>
      </c>
      <c r="N170" s="38">
        <f t="shared" ca="1" si="45"/>
        <v>0</v>
      </c>
      <c r="O170" s="95">
        <f t="shared" ca="1" si="46"/>
        <v>0</v>
      </c>
      <c r="P170" s="38">
        <f t="shared" ca="1" si="47"/>
        <v>0</v>
      </c>
      <c r="Q170" s="38">
        <f t="shared" ca="1" si="48"/>
        <v>0</v>
      </c>
      <c r="R170" s="28">
        <f t="shared" ca="1" si="49"/>
        <v>-0.7239978488581722</v>
      </c>
    </row>
    <row r="171" spans="1:18">
      <c r="A171" s="89"/>
      <c r="B171" s="89"/>
      <c r="C171" s="89"/>
      <c r="D171" s="90">
        <f t="shared" si="35"/>
        <v>0</v>
      </c>
      <c r="E171" s="90">
        <f t="shared" si="36"/>
        <v>0</v>
      </c>
      <c r="F171" s="38">
        <f t="shared" si="37"/>
        <v>0</v>
      </c>
      <c r="G171" s="38">
        <f t="shared" si="38"/>
        <v>0</v>
      </c>
      <c r="H171" s="38">
        <f t="shared" si="39"/>
        <v>0</v>
      </c>
      <c r="I171" s="38">
        <f t="shared" si="40"/>
        <v>0</v>
      </c>
      <c r="J171" s="38">
        <f t="shared" si="41"/>
        <v>0</v>
      </c>
      <c r="K171" s="38">
        <f t="shared" si="42"/>
        <v>0</v>
      </c>
      <c r="L171" s="38">
        <f t="shared" si="43"/>
        <v>0</v>
      </c>
      <c r="M171" s="38">
        <f t="shared" ca="1" si="44"/>
        <v>0.7239978488581722</v>
      </c>
      <c r="N171" s="38">
        <f t="shared" ca="1" si="45"/>
        <v>0</v>
      </c>
      <c r="O171" s="95">
        <f t="shared" ca="1" si="46"/>
        <v>0</v>
      </c>
      <c r="P171" s="38">
        <f t="shared" ca="1" si="47"/>
        <v>0</v>
      </c>
      <c r="Q171" s="38">
        <f t="shared" ca="1" si="48"/>
        <v>0</v>
      </c>
      <c r="R171" s="28">
        <f t="shared" ca="1" si="49"/>
        <v>-0.7239978488581722</v>
      </c>
    </row>
    <row r="172" spans="1:18">
      <c r="A172" s="89"/>
      <c r="B172" s="89"/>
      <c r="C172" s="89"/>
      <c r="D172" s="90">
        <f t="shared" si="35"/>
        <v>0</v>
      </c>
      <c r="E172" s="90">
        <f t="shared" si="36"/>
        <v>0</v>
      </c>
      <c r="F172" s="38">
        <f t="shared" si="37"/>
        <v>0</v>
      </c>
      <c r="G172" s="38">
        <f t="shared" si="38"/>
        <v>0</v>
      </c>
      <c r="H172" s="38">
        <f t="shared" si="39"/>
        <v>0</v>
      </c>
      <c r="I172" s="38">
        <f t="shared" si="40"/>
        <v>0</v>
      </c>
      <c r="J172" s="38">
        <f t="shared" si="41"/>
        <v>0</v>
      </c>
      <c r="K172" s="38">
        <f t="shared" si="42"/>
        <v>0</v>
      </c>
      <c r="L172" s="38">
        <f t="shared" si="43"/>
        <v>0</v>
      </c>
      <c r="M172" s="38">
        <f t="shared" ca="1" si="44"/>
        <v>0.7239978488581722</v>
      </c>
      <c r="N172" s="38">
        <f t="shared" ca="1" si="45"/>
        <v>0</v>
      </c>
      <c r="O172" s="95">
        <f t="shared" ca="1" si="46"/>
        <v>0</v>
      </c>
      <c r="P172" s="38">
        <f t="shared" ca="1" si="47"/>
        <v>0</v>
      </c>
      <c r="Q172" s="38">
        <f t="shared" ca="1" si="48"/>
        <v>0</v>
      </c>
      <c r="R172" s="28">
        <f t="shared" ca="1" si="49"/>
        <v>-0.7239978488581722</v>
      </c>
    </row>
    <row r="173" spans="1:18">
      <c r="A173" s="89"/>
      <c r="B173" s="89"/>
      <c r="C173" s="89"/>
      <c r="D173" s="90">
        <f t="shared" si="35"/>
        <v>0</v>
      </c>
      <c r="E173" s="90">
        <f t="shared" si="36"/>
        <v>0</v>
      </c>
      <c r="F173" s="38">
        <f t="shared" si="37"/>
        <v>0</v>
      </c>
      <c r="G173" s="38">
        <f t="shared" si="38"/>
        <v>0</v>
      </c>
      <c r="H173" s="38">
        <f t="shared" si="39"/>
        <v>0</v>
      </c>
      <c r="I173" s="38">
        <f t="shared" si="40"/>
        <v>0</v>
      </c>
      <c r="J173" s="38">
        <f t="shared" si="41"/>
        <v>0</v>
      </c>
      <c r="K173" s="38">
        <f t="shared" si="42"/>
        <v>0</v>
      </c>
      <c r="L173" s="38">
        <f t="shared" si="43"/>
        <v>0</v>
      </c>
      <c r="M173" s="38">
        <f t="shared" ca="1" si="44"/>
        <v>0.7239978488581722</v>
      </c>
      <c r="N173" s="38">
        <f t="shared" ca="1" si="45"/>
        <v>0</v>
      </c>
      <c r="O173" s="95">
        <f t="shared" ca="1" si="46"/>
        <v>0</v>
      </c>
      <c r="P173" s="38">
        <f t="shared" ca="1" si="47"/>
        <v>0</v>
      </c>
      <c r="Q173" s="38">
        <f t="shared" ca="1" si="48"/>
        <v>0</v>
      </c>
      <c r="R173" s="28">
        <f t="shared" ca="1" si="49"/>
        <v>-0.7239978488581722</v>
      </c>
    </row>
    <row r="174" spans="1:18">
      <c r="A174" s="89"/>
      <c r="B174" s="89"/>
      <c r="C174" s="89"/>
      <c r="D174" s="90">
        <f t="shared" si="35"/>
        <v>0</v>
      </c>
      <c r="E174" s="90">
        <f t="shared" si="36"/>
        <v>0</v>
      </c>
      <c r="F174" s="38">
        <f t="shared" si="37"/>
        <v>0</v>
      </c>
      <c r="G174" s="38">
        <f t="shared" si="38"/>
        <v>0</v>
      </c>
      <c r="H174" s="38">
        <f t="shared" si="39"/>
        <v>0</v>
      </c>
      <c r="I174" s="38">
        <f t="shared" si="40"/>
        <v>0</v>
      </c>
      <c r="J174" s="38">
        <f t="shared" si="41"/>
        <v>0</v>
      </c>
      <c r="K174" s="38">
        <f t="shared" si="42"/>
        <v>0</v>
      </c>
      <c r="L174" s="38">
        <f t="shared" si="43"/>
        <v>0</v>
      </c>
      <c r="M174" s="38">
        <f t="shared" ca="1" si="44"/>
        <v>0.7239978488581722</v>
      </c>
      <c r="N174" s="38">
        <f t="shared" ca="1" si="45"/>
        <v>0</v>
      </c>
      <c r="O174" s="95">
        <f t="shared" ca="1" si="46"/>
        <v>0</v>
      </c>
      <c r="P174" s="38">
        <f t="shared" ca="1" si="47"/>
        <v>0</v>
      </c>
      <c r="Q174" s="38">
        <f t="shared" ca="1" si="48"/>
        <v>0</v>
      </c>
      <c r="R174" s="28">
        <f t="shared" ca="1" si="49"/>
        <v>-0.7239978488581722</v>
      </c>
    </row>
    <row r="175" spans="1:18">
      <c r="A175" s="89"/>
      <c r="B175" s="89"/>
      <c r="C175" s="89"/>
      <c r="D175" s="90">
        <f t="shared" si="35"/>
        <v>0</v>
      </c>
      <c r="E175" s="90">
        <f t="shared" si="36"/>
        <v>0</v>
      </c>
      <c r="F175" s="38">
        <f t="shared" si="37"/>
        <v>0</v>
      </c>
      <c r="G175" s="38">
        <f t="shared" si="38"/>
        <v>0</v>
      </c>
      <c r="H175" s="38">
        <f t="shared" si="39"/>
        <v>0</v>
      </c>
      <c r="I175" s="38">
        <f t="shared" si="40"/>
        <v>0</v>
      </c>
      <c r="J175" s="38">
        <f t="shared" si="41"/>
        <v>0</v>
      </c>
      <c r="K175" s="38">
        <f t="shared" si="42"/>
        <v>0</v>
      </c>
      <c r="L175" s="38">
        <f t="shared" si="43"/>
        <v>0</v>
      </c>
      <c r="M175" s="38">
        <f t="shared" ca="1" si="44"/>
        <v>0.7239978488581722</v>
      </c>
      <c r="N175" s="38">
        <f t="shared" ca="1" si="45"/>
        <v>0</v>
      </c>
      <c r="O175" s="95">
        <f t="shared" ca="1" si="46"/>
        <v>0</v>
      </c>
      <c r="P175" s="38">
        <f t="shared" ca="1" si="47"/>
        <v>0</v>
      </c>
      <c r="Q175" s="38">
        <f t="shared" ca="1" si="48"/>
        <v>0</v>
      </c>
      <c r="R175" s="28">
        <f t="shared" ca="1" si="49"/>
        <v>-0.7239978488581722</v>
      </c>
    </row>
    <row r="176" spans="1:18">
      <c r="A176" s="89"/>
      <c r="B176" s="89"/>
      <c r="C176" s="89"/>
      <c r="D176" s="90">
        <f t="shared" si="35"/>
        <v>0</v>
      </c>
      <c r="E176" s="90">
        <f t="shared" si="36"/>
        <v>0</v>
      </c>
      <c r="F176" s="38">
        <f t="shared" si="37"/>
        <v>0</v>
      </c>
      <c r="G176" s="38">
        <f t="shared" si="38"/>
        <v>0</v>
      </c>
      <c r="H176" s="38">
        <f t="shared" si="39"/>
        <v>0</v>
      </c>
      <c r="I176" s="38">
        <f t="shared" si="40"/>
        <v>0</v>
      </c>
      <c r="J176" s="38">
        <f t="shared" si="41"/>
        <v>0</v>
      </c>
      <c r="K176" s="38">
        <f t="shared" si="42"/>
        <v>0</v>
      </c>
      <c r="L176" s="38">
        <f t="shared" si="43"/>
        <v>0</v>
      </c>
      <c r="M176" s="38">
        <f t="shared" ca="1" si="44"/>
        <v>0.7239978488581722</v>
      </c>
      <c r="N176" s="38">
        <f t="shared" ca="1" si="45"/>
        <v>0</v>
      </c>
      <c r="O176" s="95">
        <f t="shared" ca="1" si="46"/>
        <v>0</v>
      </c>
      <c r="P176" s="38">
        <f t="shared" ca="1" si="47"/>
        <v>0</v>
      </c>
      <c r="Q176" s="38">
        <f t="shared" ca="1" si="48"/>
        <v>0</v>
      </c>
      <c r="R176" s="28">
        <f t="shared" ca="1" si="49"/>
        <v>-0.7239978488581722</v>
      </c>
    </row>
    <row r="177" spans="1:18">
      <c r="A177" s="89"/>
      <c r="B177" s="89"/>
      <c r="C177" s="89"/>
      <c r="D177" s="90">
        <f t="shared" si="35"/>
        <v>0</v>
      </c>
      <c r="E177" s="90">
        <f t="shared" si="36"/>
        <v>0</v>
      </c>
      <c r="F177" s="38">
        <f t="shared" si="37"/>
        <v>0</v>
      </c>
      <c r="G177" s="38">
        <f t="shared" si="38"/>
        <v>0</v>
      </c>
      <c r="H177" s="38">
        <f t="shared" si="39"/>
        <v>0</v>
      </c>
      <c r="I177" s="38">
        <f t="shared" si="40"/>
        <v>0</v>
      </c>
      <c r="J177" s="38">
        <f t="shared" si="41"/>
        <v>0</v>
      </c>
      <c r="K177" s="38">
        <f t="shared" si="42"/>
        <v>0</v>
      </c>
      <c r="L177" s="38">
        <f t="shared" si="43"/>
        <v>0</v>
      </c>
      <c r="M177" s="38">
        <f t="shared" ca="1" si="44"/>
        <v>0.7239978488581722</v>
      </c>
      <c r="N177" s="38">
        <f t="shared" ca="1" si="45"/>
        <v>0</v>
      </c>
      <c r="O177" s="95">
        <f t="shared" ca="1" si="46"/>
        <v>0</v>
      </c>
      <c r="P177" s="38">
        <f t="shared" ca="1" si="47"/>
        <v>0</v>
      </c>
      <c r="Q177" s="38">
        <f t="shared" ca="1" si="48"/>
        <v>0</v>
      </c>
      <c r="R177" s="28">
        <f t="shared" ca="1" si="49"/>
        <v>-0.7239978488581722</v>
      </c>
    </row>
    <row r="178" spans="1:18">
      <c r="A178" s="89"/>
      <c r="B178" s="89"/>
      <c r="C178" s="89"/>
      <c r="D178" s="90">
        <f t="shared" si="35"/>
        <v>0</v>
      </c>
      <c r="E178" s="90">
        <f t="shared" si="36"/>
        <v>0</v>
      </c>
      <c r="F178" s="38">
        <f t="shared" si="37"/>
        <v>0</v>
      </c>
      <c r="G178" s="38">
        <f t="shared" si="38"/>
        <v>0</v>
      </c>
      <c r="H178" s="38">
        <f t="shared" si="39"/>
        <v>0</v>
      </c>
      <c r="I178" s="38">
        <f t="shared" si="40"/>
        <v>0</v>
      </c>
      <c r="J178" s="38">
        <f t="shared" si="41"/>
        <v>0</v>
      </c>
      <c r="K178" s="38">
        <f t="shared" si="42"/>
        <v>0</v>
      </c>
      <c r="L178" s="38">
        <f t="shared" si="43"/>
        <v>0</v>
      </c>
      <c r="M178" s="38">
        <f t="shared" ca="1" si="44"/>
        <v>0.7239978488581722</v>
      </c>
      <c r="N178" s="38">
        <f t="shared" ca="1" si="45"/>
        <v>0</v>
      </c>
      <c r="O178" s="95">
        <f t="shared" ca="1" si="46"/>
        <v>0</v>
      </c>
      <c r="P178" s="38">
        <f t="shared" ca="1" si="47"/>
        <v>0</v>
      </c>
      <c r="Q178" s="38">
        <f t="shared" ca="1" si="48"/>
        <v>0</v>
      </c>
      <c r="R178" s="28">
        <f t="shared" ca="1" si="49"/>
        <v>-0.7239978488581722</v>
      </c>
    </row>
    <row r="179" spans="1:18">
      <c r="A179" s="89"/>
      <c r="B179" s="89"/>
      <c r="C179" s="89"/>
      <c r="D179" s="90">
        <f t="shared" si="35"/>
        <v>0</v>
      </c>
      <c r="E179" s="90">
        <f t="shared" si="36"/>
        <v>0</v>
      </c>
      <c r="F179" s="38">
        <f t="shared" si="37"/>
        <v>0</v>
      </c>
      <c r="G179" s="38">
        <f t="shared" si="38"/>
        <v>0</v>
      </c>
      <c r="H179" s="38">
        <f t="shared" si="39"/>
        <v>0</v>
      </c>
      <c r="I179" s="38">
        <f t="shared" si="40"/>
        <v>0</v>
      </c>
      <c r="J179" s="38">
        <f t="shared" si="41"/>
        <v>0</v>
      </c>
      <c r="K179" s="38">
        <f t="shared" si="42"/>
        <v>0</v>
      </c>
      <c r="L179" s="38">
        <f t="shared" si="43"/>
        <v>0</v>
      </c>
      <c r="M179" s="38">
        <f t="shared" ca="1" si="44"/>
        <v>0.7239978488581722</v>
      </c>
      <c r="N179" s="38">
        <f t="shared" ca="1" si="45"/>
        <v>0</v>
      </c>
      <c r="O179" s="95">
        <f t="shared" ca="1" si="46"/>
        <v>0</v>
      </c>
      <c r="P179" s="38">
        <f t="shared" ca="1" si="47"/>
        <v>0</v>
      </c>
      <c r="Q179" s="38">
        <f t="shared" ca="1" si="48"/>
        <v>0</v>
      </c>
      <c r="R179" s="28">
        <f t="shared" ca="1" si="49"/>
        <v>-0.7239978488581722</v>
      </c>
    </row>
    <row r="180" spans="1:18">
      <c r="A180" s="89"/>
      <c r="B180" s="89"/>
      <c r="C180" s="89"/>
      <c r="D180" s="90">
        <f t="shared" si="35"/>
        <v>0</v>
      </c>
      <c r="E180" s="90">
        <f t="shared" si="36"/>
        <v>0</v>
      </c>
      <c r="F180" s="38">
        <f t="shared" si="37"/>
        <v>0</v>
      </c>
      <c r="G180" s="38">
        <f t="shared" si="38"/>
        <v>0</v>
      </c>
      <c r="H180" s="38">
        <f t="shared" si="39"/>
        <v>0</v>
      </c>
      <c r="I180" s="38">
        <f t="shared" si="40"/>
        <v>0</v>
      </c>
      <c r="J180" s="38">
        <f t="shared" si="41"/>
        <v>0</v>
      </c>
      <c r="K180" s="38">
        <f t="shared" si="42"/>
        <v>0</v>
      </c>
      <c r="L180" s="38">
        <f t="shared" si="43"/>
        <v>0</v>
      </c>
      <c r="M180" s="38">
        <f t="shared" ca="1" si="44"/>
        <v>0.7239978488581722</v>
      </c>
      <c r="N180" s="38">
        <f t="shared" ca="1" si="45"/>
        <v>0</v>
      </c>
      <c r="O180" s="95">
        <f t="shared" ca="1" si="46"/>
        <v>0</v>
      </c>
      <c r="P180" s="38">
        <f t="shared" ca="1" si="47"/>
        <v>0</v>
      </c>
      <c r="Q180" s="38">
        <f t="shared" ca="1" si="48"/>
        <v>0</v>
      </c>
      <c r="R180" s="28">
        <f t="shared" ca="1" si="49"/>
        <v>-0.7239978488581722</v>
      </c>
    </row>
    <row r="181" spans="1:18">
      <c r="A181" s="89"/>
      <c r="B181" s="89"/>
      <c r="C181" s="89"/>
      <c r="D181" s="90">
        <f t="shared" si="35"/>
        <v>0</v>
      </c>
      <c r="E181" s="90">
        <f t="shared" si="36"/>
        <v>0</v>
      </c>
      <c r="F181" s="38">
        <f t="shared" si="37"/>
        <v>0</v>
      </c>
      <c r="G181" s="38">
        <f t="shared" si="38"/>
        <v>0</v>
      </c>
      <c r="H181" s="38">
        <f t="shared" si="39"/>
        <v>0</v>
      </c>
      <c r="I181" s="38">
        <f t="shared" si="40"/>
        <v>0</v>
      </c>
      <c r="J181" s="38">
        <f t="shared" si="41"/>
        <v>0</v>
      </c>
      <c r="K181" s="38">
        <f t="shared" si="42"/>
        <v>0</v>
      </c>
      <c r="L181" s="38">
        <f t="shared" si="43"/>
        <v>0</v>
      </c>
      <c r="M181" s="38">
        <f t="shared" ca="1" si="44"/>
        <v>0.7239978488581722</v>
      </c>
      <c r="N181" s="38">
        <f t="shared" ca="1" si="45"/>
        <v>0</v>
      </c>
      <c r="O181" s="95">
        <f t="shared" ca="1" si="46"/>
        <v>0</v>
      </c>
      <c r="P181" s="38">
        <f t="shared" ca="1" si="47"/>
        <v>0</v>
      </c>
      <c r="Q181" s="38">
        <f t="shared" ca="1" si="48"/>
        <v>0</v>
      </c>
      <c r="R181" s="28">
        <f t="shared" ca="1" si="49"/>
        <v>-0.7239978488581722</v>
      </c>
    </row>
    <row r="182" spans="1:18">
      <c r="A182" s="89"/>
      <c r="B182" s="89"/>
      <c r="C182" s="89"/>
      <c r="D182" s="90">
        <f t="shared" si="35"/>
        <v>0</v>
      </c>
      <c r="E182" s="90">
        <f t="shared" si="36"/>
        <v>0</v>
      </c>
      <c r="F182" s="38">
        <f t="shared" si="37"/>
        <v>0</v>
      </c>
      <c r="G182" s="38">
        <f t="shared" si="38"/>
        <v>0</v>
      </c>
      <c r="H182" s="38">
        <f t="shared" si="39"/>
        <v>0</v>
      </c>
      <c r="I182" s="38">
        <f t="shared" si="40"/>
        <v>0</v>
      </c>
      <c r="J182" s="38">
        <f t="shared" si="41"/>
        <v>0</v>
      </c>
      <c r="K182" s="38">
        <f t="shared" si="42"/>
        <v>0</v>
      </c>
      <c r="L182" s="38">
        <f t="shared" si="43"/>
        <v>0</v>
      </c>
      <c r="M182" s="38">
        <f t="shared" ca="1" si="44"/>
        <v>0.7239978488581722</v>
      </c>
      <c r="N182" s="38">
        <f t="shared" ca="1" si="45"/>
        <v>0</v>
      </c>
      <c r="O182" s="95">
        <f t="shared" ca="1" si="46"/>
        <v>0</v>
      </c>
      <c r="P182" s="38">
        <f t="shared" ca="1" si="47"/>
        <v>0</v>
      </c>
      <c r="Q182" s="38">
        <f t="shared" ca="1" si="48"/>
        <v>0</v>
      </c>
      <c r="R182" s="28">
        <f t="shared" ca="1" si="49"/>
        <v>-0.7239978488581722</v>
      </c>
    </row>
    <row r="183" spans="1:18">
      <c r="A183" s="89"/>
      <c r="B183" s="89"/>
      <c r="C183" s="89"/>
      <c r="D183" s="90">
        <f t="shared" si="35"/>
        <v>0</v>
      </c>
      <c r="E183" s="90">
        <f t="shared" si="36"/>
        <v>0</v>
      </c>
      <c r="F183" s="38">
        <f t="shared" si="37"/>
        <v>0</v>
      </c>
      <c r="G183" s="38">
        <f t="shared" si="38"/>
        <v>0</v>
      </c>
      <c r="H183" s="38">
        <f t="shared" si="39"/>
        <v>0</v>
      </c>
      <c r="I183" s="38">
        <f t="shared" si="40"/>
        <v>0</v>
      </c>
      <c r="J183" s="38">
        <f t="shared" si="41"/>
        <v>0</v>
      </c>
      <c r="K183" s="38">
        <f t="shared" si="42"/>
        <v>0</v>
      </c>
      <c r="L183" s="38">
        <f t="shared" si="43"/>
        <v>0</v>
      </c>
      <c r="M183" s="38">
        <f t="shared" ca="1" si="44"/>
        <v>0.7239978488581722</v>
      </c>
      <c r="N183" s="38">
        <f t="shared" ca="1" si="45"/>
        <v>0</v>
      </c>
      <c r="O183" s="95">
        <f t="shared" ca="1" si="46"/>
        <v>0</v>
      </c>
      <c r="P183" s="38">
        <f t="shared" ca="1" si="47"/>
        <v>0</v>
      </c>
      <c r="Q183" s="38">
        <f t="shared" ca="1" si="48"/>
        <v>0</v>
      </c>
      <c r="R183" s="28">
        <f t="shared" ca="1" si="49"/>
        <v>-0.7239978488581722</v>
      </c>
    </row>
    <row r="184" spans="1:18">
      <c r="A184" s="89"/>
      <c r="B184" s="89"/>
      <c r="C184" s="89"/>
      <c r="D184" s="90">
        <f t="shared" si="35"/>
        <v>0</v>
      </c>
      <c r="E184" s="90">
        <f t="shared" si="36"/>
        <v>0</v>
      </c>
      <c r="F184" s="38">
        <f t="shared" si="37"/>
        <v>0</v>
      </c>
      <c r="G184" s="38">
        <f t="shared" si="38"/>
        <v>0</v>
      </c>
      <c r="H184" s="38">
        <f t="shared" si="39"/>
        <v>0</v>
      </c>
      <c r="I184" s="38">
        <f t="shared" si="40"/>
        <v>0</v>
      </c>
      <c r="J184" s="38">
        <f t="shared" si="41"/>
        <v>0</v>
      </c>
      <c r="K184" s="38">
        <f t="shared" si="42"/>
        <v>0</v>
      </c>
      <c r="L184" s="38">
        <f t="shared" si="43"/>
        <v>0</v>
      </c>
      <c r="M184" s="38">
        <f t="shared" ca="1" si="44"/>
        <v>0.7239978488581722</v>
      </c>
      <c r="N184" s="38">
        <f t="shared" ca="1" si="45"/>
        <v>0</v>
      </c>
      <c r="O184" s="95">
        <f t="shared" ca="1" si="46"/>
        <v>0</v>
      </c>
      <c r="P184" s="38">
        <f t="shared" ca="1" si="47"/>
        <v>0</v>
      </c>
      <c r="Q184" s="38">
        <f t="shared" ca="1" si="48"/>
        <v>0</v>
      </c>
      <c r="R184" s="28">
        <f t="shared" ca="1" si="49"/>
        <v>-0.7239978488581722</v>
      </c>
    </row>
    <row r="185" spans="1:18">
      <c r="A185" s="89"/>
      <c r="B185" s="89"/>
      <c r="C185" s="89"/>
      <c r="D185" s="90">
        <f t="shared" si="35"/>
        <v>0</v>
      </c>
      <c r="E185" s="90">
        <f t="shared" si="36"/>
        <v>0</v>
      </c>
      <c r="F185" s="38">
        <f t="shared" si="37"/>
        <v>0</v>
      </c>
      <c r="G185" s="38">
        <f t="shared" si="38"/>
        <v>0</v>
      </c>
      <c r="H185" s="38">
        <f t="shared" si="39"/>
        <v>0</v>
      </c>
      <c r="I185" s="38">
        <f t="shared" si="40"/>
        <v>0</v>
      </c>
      <c r="J185" s="38">
        <f t="shared" si="41"/>
        <v>0</v>
      </c>
      <c r="K185" s="38">
        <f t="shared" si="42"/>
        <v>0</v>
      </c>
      <c r="L185" s="38">
        <f t="shared" si="43"/>
        <v>0</v>
      </c>
      <c r="M185" s="38">
        <f t="shared" ca="1" si="44"/>
        <v>0.7239978488581722</v>
      </c>
      <c r="N185" s="38">
        <f t="shared" ca="1" si="45"/>
        <v>0</v>
      </c>
      <c r="O185" s="95">
        <f t="shared" ca="1" si="46"/>
        <v>0</v>
      </c>
      <c r="P185" s="38">
        <f t="shared" ca="1" si="47"/>
        <v>0</v>
      </c>
      <c r="Q185" s="38">
        <f t="shared" ca="1" si="48"/>
        <v>0</v>
      </c>
      <c r="R185" s="28">
        <f t="shared" ca="1" si="49"/>
        <v>-0.7239978488581722</v>
      </c>
    </row>
    <row r="186" spans="1:18">
      <c r="A186" s="89"/>
      <c r="B186" s="89"/>
      <c r="C186" s="89"/>
      <c r="D186" s="90">
        <f t="shared" si="35"/>
        <v>0</v>
      </c>
      <c r="E186" s="90">
        <f t="shared" si="36"/>
        <v>0</v>
      </c>
      <c r="F186" s="38">
        <f t="shared" si="37"/>
        <v>0</v>
      </c>
      <c r="G186" s="38">
        <f t="shared" si="38"/>
        <v>0</v>
      </c>
      <c r="H186" s="38">
        <f t="shared" si="39"/>
        <v>0</v>
      </c>
      <c r="I186" s="38">
        <f t="shared" si="40"/>
        <v>0</v>
      </c>
      <c r="J186" s="38">
        <f t="shared" si="41"/>
        <v>0</v>
      </c>
      <c r="K186" s="38">
        <f t="shared" si="42"/>
        <v>0</v>
      </c>
      <c r="L186" s="38">
        <f t="shared" si="43"/>
        <v>0</v>
      </c>
      <c r="M186" s="38">
        <f t="shared" ca="1" si="44"/>
        <v>0.7239978488581722</v>
      </c>
      <c r="N186" s="38">
        <f t="shared" ca="1" si="45"/>
        <v>0</v>
      </c>
      <c r="O186" s="95">
        <f t="shared" ca="1" si="46"/>
        <v>0</v>
      </c>
      <c r="P186" s="38">
        <f t="shared" ca="1" si="47"/>
        <v>0</v>
      </c>
      <c r="Q186" s="38">
        <f t="shared" ca="1" si="48"/>
        <v>0</v>
      </c>
      <c r="R186" s="28">
        <f t="shared" ca="1" si="49"/>
        <v>-0.7239978488581722</v>
      </c>
    </row>
    <row r="187" spans="1:18">
      <c r="A187" s="89"/>
      <c r="B187" s="89"/>
      <c r="C187" s="89"/>
      <c r="D187" s="90">
        <f t="shared" si="35"/>
        <v>0</v>
      </c>
      <c r="E187" s="90">
        <f t="shared" si="36"/>
        <v>0</v>
      </c>
      <c r="F187" s="38">
        <f t="shared" si="37"/>
        <v>0</v>
      </c>
      <c r="G187" s="38">
        <f t="shared" si="38"/>
        <v>0</v>
      </c>
      <c r="H187" s="38">
        <f t="shared" si="39"/>
        <v>0</v>
      </c>
      <c r="I187" s="38">
        <f t="shared" si="40"/>
        <v>0</v>
      </c>
      <c r="J187" s="38">
        <f t="shared" si="41"/>
        <v>0</v>
      </c>
      <c r="K187" s="38">
        <f t="shared" si="42"/>
        <v>0</v>
      </c>
      <c r="L187" s="38">
        <f t="shared" si="43"/>
        <v>0</v>
      </c>
      <c r="M187" s="38">
        <f t="shared" ca="1" si="44"/>
        <v>0.7239978488581722</v>
      </c>
      <c r="N187" s="38">
        <f t="shared" ca="1" si="45"/>
        <v>0</v>
      </c>
      <c r="O187" s="95">
        <f t="shared" ca="1" si="46"/>
        <v>0</v>
      </c>
      <c r="P187" s="38">
        <f t="shared" ca="1" si="47"/>
        <v>0</v>
      </c>
      <c r="Q187" s="38">
        <f t="shared" ca="1" si="48"/>
        <v>0</v>
      </c>
      <c r="R187" s="28">
        <f t="shared" ca="1" si="49"/>
        <v>-0.7239978488581722</v>
      </c>
    </row>
    <row r="188" spans="1:18">
      <c r="A188" s="89"/>
      <c r="B188" s="89"/>
      <c r="C188" s="89"/>
      <c r="D188" s="90">
        <f t="shared" si="35"/>
        <v>0</v>
      </c>
      <c r="E188" s="90">
        <f t="shared" si="36"/>
        <v>0</v>
      </c>
      <c r="F188" s="38">
        <f t="shared" si="37"/>
        <v>0</v>
      </c>
      <c r="G188" s="38">
        <f t="shared" si="38"/>
        <v>0</v>
      </c>
      <c r="H188" s="38">
        <f t="shared" si="39"/>
        <v>0</v>
      </c>
      <c r="I188" s="38">
        <f t="shared" si="40"/>
        <v>0</v>
      </c>
      <c r="J188" s="38">
        <f t="shared" si="41"/>
        <v>0</v>
      </c>
      <c r="K188" s="38">
        <f t="shared" si="42"/>
        <v>0</v>
      </c>
      <c r="L188" s="38">
        <f t="shared" si="43"/>
        <v>0</v>
      </c>
      <c r="M188" s="38">
        <f t="shared" ca="1" si="44"/>
        <v>0.7239978488581722</v>
      </c>
      <c r="N188" s="38">
        <f t="shared" ca="1" si="45"/>
        <v>0</v>
      </c>
      <c r="O188" s="95">
        <f t="shared" ca="1" si="46"/>
        <v>0</v>
      </c>
      <c r="P188" s="38">
        <f t="shared" ca="1" si="47"/>
        <v>0</v>
      </c>
      <c r="Q188" s="38">
        <f t="shared" ca="1" si="48"/>
        <v>0</v>
      </c>
      <c r="R188" s="28">
        <f t="shared" ca="1" si="49"/>
        <v>-0.7239978488581722</v>
      </c>
    </row>
    <row r="189" spans="1:18">
      <c r="A189" s="89"/>
      <c r="B189" s="89"/>
      <c r="C189" s="89"/>
      <c r="D189" s="90">
        <f t="shared" si="35"/>
        <v>0</v>
      </c>
      <c r="E189" s="90">
        <f t="shared" si="36"/>
        <v>0</v>
      </c>
      <c r="F189" s="38">
        <f t="shared" si="37"/>
        <v>0</v>
      </c>
      <c r="G189" s="38">
        <f t="shared" si="38"/>
        <v>0</v>
      </c>
      <c r="H189" s="38">
        <f t="shared" si="39"/>
        <v>0</v>
      </c>
      <c r="I189" s="38">
        <f t="shared" si="40"/>
        <v>0</v>
      </c>
      <c r="J189" s="38">
        <f t="shared" si="41"/>
        <v>0</v>
      </c>
      <c r="K189" s="38">
        <f t="shared" si="42"/>
        <v>0</v>
      </c>
      <c r="L189" s="38">
        <f t="shared" si="43"/>
        <v>0</v>
      </c>
      <c r="M189" s="38">
        <f t="shared" ca="1" si="44"/>
        <v>0.7239978488581722</v>
      </c>
      <c r="N189" s="38">
        <f t="shared" ca="1" si="45"/>
        <v>0</v>
      </c>
      <c r="O189" s="95">
        <f t="shared" ca="1" si="46"/>
        <v>0</v>
      </c>
      <c r="P189" s="38">
        <f t="shared" ca="1" si="47"/>
        <v>0</v>
      </c>
      <c r="Q189" s="38">
        <f t="shared" ca="1" si="48"/>
        <v>0</v>
      </c>
      <c r="R189" s="28">
        <f t="shared" ca="1" si="49"/>
        <v>-0.7239978488581722</v>
      </c>
    </row>
    <row r="190" spans="1:18">
      <c r="A190" s="89"/>
      <c r="B190" s="89"/>
      <c r="C190" s="89"/>
      <c r="D190" s="90">
        <f t="shared" si="35"/>
        <v>0</v>
      </c>
      <c r="E190" s="90">
        <f t="shared" si="36"/>
        <v>0</v>
      </c>
      <c r="F190" s="38">
        <f t="shared" si="37"/>
        <v>0</v>
      </c>
      <c r="G190" s="38">
        <f t="shared" si="38"/>
        <v>0</v>
      </c>
      <c r="H190" s="38">
        <f t="shared" si="39"/>
        <v>0</v>
      </c>
      <c r="I190" s="38">
        <f t="shared" si="40"/>
        <v>0</v>
      </c>
      <c r="J190" s="38">
        <f t="shared" si="41"/>
        <v>0</v>
      </c>
      <c r="K190" s="38">
        <f t="shared" si="42"/>
        <v>0</v>
      </c>
      <c r="L190" s="38">
        <f t="shared" si="43"/>
        <v>0</v>
      </c>
      <c r="M190" s="38">
        <f t="shared" ca="1" si="44"/>
        <v>0.7239978488581722</v>
      </c>
      <c r="N190" s="38">
        <f t="shared" ca="1" si="45"/>
        <v>0</v>
      </c>
      <c r="O190" s="95">
        <f t="shared" ca="1" si="46"/>
        <v>0</v>
      </c>
      <c r="P190" s="38">
        <f t="shared" ca="1" si="47"/>
        <v>0</v>
      </c>
      <c r="Q190" s="38">
        <f t="shared" ca="1" si="48"/>
        <v>0</v>
      </c>
      <c r="R190" s="28">
        <f t="shared" ca="1" si="49"/>
        <v>-0.7239978488581722</v>
      </c>
    </row>
    <row r="191" spans="1:18">
      <c r="A191" s="89"/>
      <c r="B191" s="89"/>
      <c r="C191" s="89"/>
      <c r="D191" s="90">
        <f t="shared" si="35"/>
        <v>0</v>
      </c>
      <c r="E191" s="90">
        <f t="shared" si="36"/>
        <v>0</v>
      </c>
      <c r="F191" s="38">
        <f t="shared" si="37"/>
        <v>0</v>
      </c>
      <c r="G191" s="38">
        <f t="shared" si="38"/>
        <v>0</v>
      </c>
      <c r="H191" s="38">
        <f t="shared" si="39"/>
        <v>0</v>
      </c>
      <c r="I191" s="38">
        <f t="shared" si="40"/>
        <v>0</v>
      </c>
      <c r="J191" s="38">
        <f t="shared" si="41"/>
        <v>0</v>
      </c>
      <c r="K191" s="38">
        <f t="shared" si="42"/>
        <v>0</v>
      </c>
      <c r="L191" s="38">
        <f t="shared" si="43"/>
        <v>0</v>
      </c>
      <c r="M191" s="38">
        <f t="shared" ca="1" si="44"/>
        <v>0.7239978488581722</v>
      </c>
      <c r="N191" s="38">
        <f t="shared" ca="1" si="45"/>
        <v>0</v>
      </c>
      <c r="O191" s="95">
        <f t="shared" ca="1" si="46"/>
        <v>0</v>
      </c>
      <c r="P191" s="38">
        <f t="shared" ca="1" si="47"/>
        <v>0</v>
      </c>
      <c r="Q191" s="38">
        <f t="shared" ca="1" si="48"/>
        <v>0</v>
      </c>
      <c r="R191" s="28">
        <f t="shared" ca="1" si="49"/>
        <v>-0.7239978488581722</v>
      </c>
    </row>
    <row r="192" spans="1:18">
      <c r="A192" s="89"/>
      <c r="B192" s="89"/>
      <c r="C192" s="89"/>
      <c r="D192" s="90">
        <f t="shared" si="35"/>
        <v>0</v>
      </c>
      <c r="E192" s="90">
        <f t="shared" si="36"/>
        <v>0</v>
      </c>
      <c r="F192" s="38">
        <f t="shared" si="37"/>
        <v>0</v>
      </c>
      <c r="G192" s="38">
        <f t="shared" si="38"/>
        <v>0</v>
      </c>
      <c r="H192" s="38">
        <f t="shared" si="39"/>
        <v>0</v>
      </c>
      <c r="I192" s="38">
        <f t="shared" si="40"/>
        <v>0</v>
      </c>
      <c r="J192" s="38">
        <f t="shared" si="41"/>
        <v>0</v>
      </c>
      <c r="K192" s="38">
        <f t="shared" si="42"/>
        <v>0</v>
      </c>
      <c r="L192" s="38">
        <f t="shared" si="43"/>
        <v>0</v>
      </c>
      <c r="M192" s="38">
        <f t="shared" ca="1" si="44"/>
        <v>0.7239978488581722</v>
      </c>
      <c r="N192" s="38">
        <f t="shared" ca="1" si="45"/>
        <v>0</v>
      </c>
      <c r="O192" s="95">
        <f t="shared" ca="1" si="46"/>
        <v>0</v>
      </c>
      <c r="P192" s="38">
        <f t="shared" ca="1" si="47"/>
        <v>0</v>
      </c>
      <c r="Q192" s="38">
        <f t="shared" ca="1" si="48"/>
        <v>0</v>
      </c>
      <c r="R192" s="28">
        <f t="shared" ca="1" si="49"/>
        <v>-0.7239978488581722</v>
      </c>
    </row>
    <row r="193" spans="1:18">
      <c r="A193" s="89"/>
      <c r="B193" s="89"/>
      <c r="C193" s="89"/>
      <c r="D193" s="90">
        <f t="shared" si="35"/>
        <v>0</v>
      </c>
      <c r="E193" s="90">
        <f t="shared" si="36"/>
        <v>0</v>
      </c>
      <c r="F193" s="38">
        <f t="shared" si="37"/>
        <v>0</v>
      </c>
      <c r="G193" s="38">
        <f t="shared" si="38"/>
        <v>0</v>
      </c>
      <c r="H193" s="38">
        <f t="shared" si="39"/>
        <v>0</v>
      </c>
      <c r="I193" s="38">
        <f t="shared" si="40"/>
        <v>0</v>
      </c>
      <c r="J193" s="38">
        <f t="shared" si="41"/>
        <v>0</v>
      </c>
      <c r="K193" s="38">
        <f t="shared" si="42"/>
        <v>0</v>
      </c>
      <c r="L193" s="38">
        <f t="shared" si="43"/>
        <v>0</v>
      </c>
      <c r="M193" s="38">
        <f t="shared" ca="1" si="44"/>
        <v>0.7239978488581722</v>
      </c>
      <c r="N193" s="38">
        <f t="shared" ca="1" si="45"/>
        <v>0</v>
      </c>
      <c r="O193" s="95">
        <f t="shared" ca="1" si="46"/>
        <v>0</v>
      </c>
      <c r="P193" s="38">
        <f t="shared" ca="1" si="47"/>
        <v>0</v>
      </c>
      <c r="Q193" s="38">
        <f t="shared" ca="1" si="48"/>
        <v>0</v>
      </c>
      <c r="R193" s="28">
        <f t="shared" ca="1" si="49"/>
        <v>-0.7239978488581722</v>
      </c>
    </row>
    <row r="194" spans="1:18">
      <c r="A194" s="89"/>
      <c r="B194" s="89"/>
      <c r="C194" s="89"/>
      <c r="D194" s="90">
        <f t="shared" si="35"/>
        <v>0</v>
      </c>
      <c r="E194" s="90">
        <f t="shared" si="36"/>
        <v>0</v>
      </c>
      <c r="F194" s="38">
        <f t="shared" si="37"/>
        <v>0</v>
      </c>
      <c r="G194" s="38">
        <f t="shared" si="38"/>
        <v>0</v>
      </c>
      <c r="H194" s="38">
        <f t="shared" si="39"/>
        <v>0</v>
      </c>
      <c r="I194" s="38">
        <f t="shared" si="40"/>
        <v>0</v>
      </c>
      <c r="J194" s="38">
        <f t="shared" si="41"/>
        <v>0</v>
      </c>
      <c r="K194" s="38">
        <f t="shared" si="42"/>
        <v>0</v>
      </c>
      <c r="L194" s="38">
        <f t="shared" si="43"/>
        <v>0</v>
      </c>
      <c r="M194" s="38">
        <f t="shared" ca="1" si="44"/>
        <v>0.7239978488581722</v>
      </c>
      <c r="N194" s="38">
        <f t="shared" ca="1" si="45"/>
        <v>0</v>
      </c>
      <c r="O194" s="95">
        <f t="shared" ca="1" si="46"/>
        <v>0</v>
      </c>
      <c r="P194" s="38">
        <f t="shared" ca="1" si="47"/>
        <v>0</v>
      </c>
      <c r="Q194" s="38">
        <f t="shared" ca="1" si="48"/>
        <v>0</v>
      </c>
      <c r="R194" s="28">
        <f t="shared" ca="1" si="49"/>
        <v>-0.7239978488581722</v>
      </c>
    </row>
    <row r="195" spans="1:18">
      <c r="A195" s="89"/>
      <c r="B195" s="89"/>
      <c r="C195" s="89"/>
      <c r="D195" s="90">
        <f t="shared" si="35"/>
        <v>0</v>
      </c>
      <c r="E195" s="90">
        <f t="shared" si="36"/>
        <v>0</v>
      </c>
      <c r="F195" s="38">
        <f t="shared" si="37"/>
        <v>0</v>
      </c>
      <c r="G195" s="38">
        <f t="shared" si="38"/>
        <v>0</v>
      </c>
      <c r="H195" s="38">
        <f t="shared" si="39"/>
        <v>0</v>
      </c>
      <c r="I195" s="38">
        <f t="shared" si="40"/>
        <v>0</v>
      </c>
      <c r="J195" s="38">
        <f t="shared" si="41"/>
        <v>0</v>
      </c>
      <c r="K195" s="38">
        <f t="shared" si="42"/>
        <v>0</v>
      </c>
      <c r="L195" s="38">
        <f t="shared" si="43"/>
        <v>0</v>
      </c>
      <c r="M195" s="38">
        <f t="shared" ca="1" si="44"/>
        <v>0.7239978488581722</v>
      </c>
      <c r="N195" s="38">
        <f t="shared" ca="1" si="45"/>
        <v>0</v>
      </c>
      <c r="O195" s="95">
        <f t="shared" ca="1" si="46"/>
        <v>0</v>
      </c>
      <c r="P195" s="38">
        <f t="shared" ca="1" si="47"/>
        <v>0</v>
      </c>
      <c r="Q195" s="38">
        <f t="shared" ca="1" si="48"/>
        <v>0</v>
      </c>
      <c r="R195" s="28">
        <f t="shared" ca="1" si="49"/>
        <v>-0.7239978488581722</v>
      </c>
    </row>
    <row r="196" spans="1:18">
      <c r="A196" s="89"/>
      <c r="B196" s="89"/>
      <c r="C196" s="89"/>
      <c r="D196" s="90">
        <f t="shared" si="35"/>
        <v>0</v>
      </c>
      <c r="E196" s="90">
        <f t="shared" si="36"/>
        <v>0</v>
      </c>
      <c r="F196" s="38">
        <f t="shared" si="37"/>
        <v>0</v>
      </c>
      <c r="G196" s="38">
        <f t="shared" si="38"/>
        <v>0</v>
      </c>
      <c r="H196" s="38">
        <f t="shared" si="39"/>
        <v>0</v>
      </c>
      <c r="I196" s="38">
        <f t="shared" si="40"/>
        <v>0</v>
      </c>
      <c r="J196" s="38">
        <f t="shared" si="41"/>
        <v>0</v>
      </c>
      <c r="K196" s="38">
        <f t="shared" si="42"/>
        <v>0</v>
      </c>
      <c r="L196" s="38">
        <f t="shared" si="43"/>
        <v>0</v>
      </c>
      <c r="M196" s="38">
        <f t="shared" ca="1" si="44"/>
        <v>0.7239978488581722</v>
      </c>
      <c r="N196" s="38">
        <f t="shared" ca="1" si="45"/>
        <v>0</v>
      </c>
      <c r="O196" s="95">
        <f t="shared" ca="1" si="46"/>
        <v>0</v>
      </c>
      <c r="P196" s="38">
        <f t="shared" ca="1" si="47"/>
        <v>0</v>
      </c>
      <c r="Q196" s="38">
        <f t="shared" ca="1" si="48"/>
        <v>0</v>
      </c>
      <c r="R196" s="28">
        <f t="shared" ca="1" si="49"/>
        <v>-0.7239978488581722</v>
      </c>
    </row>
    <row r="197" spans="1:18">
      <c r="A197" s="89"/>
      <c r="B197" s="89"/>
      <c r="C197" s="89"/>
      <c r="D197" s="90">
        <f t="shared" si="35"/>
        <v>0</v>
      </c>
      <c r="E197" s="90">
        <f t="shared" si="36"/>
        <v>0</v>
      </c>
      <c r="F197" s="38">
        <f t="shared" si="37"/>
        <v>0</v>
      </c>
      <c r="G197" s="38">
        <f t="shared" si="38"/>
        <v>0</v>
      </c>
      <c r="H197" s="38">
        <f t="shared" si="39"/>
        <v>0</v>
      </c>
      <c r="I197" s="38">
        <f t="shared" si="40"/>
        <v>0</v>
      </c>
      <c r="J197" s="38">
        <f t="shared" si="41"/>
        <v>0</v>
      </c>
      <c r="K197" s="38">
        <f t="shared" si="42"/>
        <v>0</v>
      </c>
      <c r="L197" s="38">
        <f t="shared" si="43"/>
        <v>0</v>
      </c>
      <c r="M197" s="38">
        <f t="shared" ca="1" si="44"/>
        <v>0.7239978488581722</v>
      </c>
      <c r="N197" s="38">
        <f t="shared" ca="1" si="45"/>
        <v>0</v>
      </c>
      <c r="O197" s="95">
        <f t="shared" ca="1" si="46"/>
        <v>0</v>
      </c>
      <c r="P197" s="38">
        <f t="shared" ca="1" si="47"/>
        <v>0</v>
      </c>
      <c r="Q197" s="38">
        <f t="shared" ca="1" si="48"/>
        <v>0</v>
      </c>
      <c r="R197" s="28">
        <f t="shared" ca="1" si="49"/>
        <v>-0.7239978488581722</v>
      </c>
    </row>
    <row r="198" spans="1:18">
      <c r="A198" s="89"/>
      <c r="B198" s="89"/>
      <c r="C198" s="89"/>
      <c r="D198" s="90">
        <f t="shared" si="35"/>
        <v>0</v>
      </c>
      <c r="E198" s="90">
        <f t="shared" si="36"/>
        <v>0</v>
      </c>
      <c r="F198" s="38">
        <f t="shared" si="37"/>
        <v>0</v>
      </c>
      <c r="G198" s="38">
        <f t="shared" si="38"/>
        <v>0</v>
      </c>
      <c r="H198" s="38">
        <f t="shared" si="39"/>
        <v>0</v>
      </c>
      <c r="I198" s="38">
        <f t="shared" si="40"/>
        <v>0</v>
      </c>
      <c r="J198" s="38">
        <f t="shared" si="41"/>
        <v>0</v>
      </c>
      <c r="K198" s="38">
        <f t="shared" si="42"/>
        <v>0</v>
      </c>
      <c r="L198" s="38">
        <f t="shared" si="43"/>
        <v>0</v>
      </c>
      <c r="M198" s="38">
        <f t="shared" ca="1" si="44"/>
        <v>0.7239978488581722</v>
      </c>
      <c r="N198" s="38">
        <f t="shared" ca="1" si="45"/>
        <v>0</v>
      </c>
      <c r="O198" s="95">
        <f t="shared" ca="1" si="46"/>
        <v>0</v>
      </c>
      <c r="P198" s="38">
        <f t="shared" ca="1" si="47"/>
        <v>0</v>
      </c>
      <c r="Q198" s="38">
        <f t="shared" ca="1" si="48"/>
        <v>0</v>
      </c>
      <c r="R198" s="28">
        <f t="shared" ca="1" si="49"/>
        <v>-0.7239978488581722</v>
      </c>
    </row>
    <row r="199" spans="1:18">
      <c r="A199" s="89"/>
      <c r="B199" s="89"/>
      <c r="C199" s="89"/>
      <c r="D199" s="90">
        <f t="shared" si="35"/>
        <v>0</v>
      </c>
      <c r="E199" s="90">
        <f t="shared" si="36"/>
        <v>0</v>
      </c>
      <c r="F199" s="38">
        <f t="shared" si="37"/>
        <v>0</v>
      </c>
      <c r="G199" s="38">
        <f t="shared" si="38"/>
        <v>0</v>
      </c>
      <c r="H199" s="38">
        <f t="shared" si="39"/>
        <v>0</v>
      </c>
      <c r="I199" s="38">
        <f t="shared" si="40"/>
        <v>0</v>
      </c>
      <c r="J199" s="38">
        <f t="shared" si="41"/>
        <v>0</v>
      </c>
      <c r="K199" s="38">
        <f t="shared" si="42"/>
        <v>0</v>
      </c>
      <c r="L199" s="38">
        <f t="shared" si="43"/>
        <v>0</v>
      </c>
      <c r="M199" s="38">
        <f t="shared" ca="1" si="44"/>
        <v>0.7239978488581722</v>
      </c>
      <c r="N199" s="38">
        <f t="shared" ca="1" si="45"/>
        <v>0</v>
      </c>
      <c r="O199" s="95">
        <f t="shared" ca="1" si="46"/>
        <v>0</v>
      </c>
      <c r="P199" s="38">
        <f t="shared" ca="1" si="47"/>
        <v>0</v>
      </c>
      <c r="Q199" s="38">
        <f t="shared" ca="1" si="48"/>
        <v>0</v>
      </c>
      <c r="R199" s="28">
        <f t="shared" ca="1" si="49"/>
        <v>-0.7239978488581722</v>
      </c>
    </row>
    <row r="200" spans="1:18">
      <c r="A200" s="89"/>
      <c r="B200" s="89"/>
      <c r="C200" s="89"/>
      <c r="D200" s="90">
        <f t="shared" si="35"/>
        <v>0</v>
      </c>
      <c r="E200" s="90">
        <f t="shared" si="36"/>
        <v>0</v>
      </c>
      <c r="F200" s="38">
        <f t="shared" si="37"/>
        <v>0</v>
      </c>
      <c r="G200" s="38">
        <f t="shared" si="38"/>
        <v>0</v>
      </c>
      <c r="H200" s="38">
        <f t="shared" si="39"/>
        <v>0</v>
      </c>
      <c r="I200" s="38">
        <f t="shared" si="40"/>
        <v>0</v>
      </c>
      <c r="J200" s="38">
        <f t="shared" si="41"/>
        <v>0</v>
      </c>
      <c r="K200" s="38">
        <f t="shared" si="42"/>
        <v>0</v>
      </c>
      <c r="L200" s="38">
        <f t="shared" si="43"/>
        <v>0</v>
      </c>
      <c r="M200" s="38">
        <f t="shared" ca="1" si="44"/>
        <v>0.7239978488581722</v>
      </c>
      <c r="N200" s="38">
        <f t="shared" ca="1" si="45"/>
        <v>0</v>
      </c>
      <c r="O200" s="95">
        <f t="shared" ca="1" si="46"/>
        <v>0</v>
      </c>
      <c r="P200" s="38">
        <f t="shared" ca="1" si="47"/>
        <v>0</v>
      </c>
      <c r="Q200" s="38">
        <f t="shared" ca="1" si="48"/>
        <v>0</v>
      </c>
      <c r="R200" s="28">
        <f t="shared" ca="1" si="49"/>
        <v>-0.7239978488581722</v>
      </c>
    </row>
    <row r="201" spans="1:18">
      <c r="A201" s="89"/>
      <c r="B201" s="89"/>
      <c r="C201" s="89"/>
      <c r="D201" s="90">
        <f t="shared" si="35"/>
        <v>0</v>
      </c>
      <c r="E201" s="90">
        <f t="shared" si="36"/>
        <v>0</v>
      </c>
      <c r="F201" s="38">
        <f t="shared" si="37"/>
        <v>0</v>
      </c>
      <c r="G201" s="38">
        <f t="shared" si="38"/>
        <v>0</v>
      </c>
      <c r="H201" s="38">
        <f t="shared" si="39"/>
        <v>0</v>
      </c>
      <c r="I201" s="38">
        <f t="shared" si="40"/>
        <v>0</v>
      </c>
      <c r="J201" s="38">
        <f t="shared" si="41"/>
        <v>0</v>
      </c>
      <c r="K201" s="38">
        <f t="shared" si="42"/>
        <v>0</v>
      </c>
      <c r="L201" s="38">
        <f t="shared" si="43"/>
        <v>0</v>
      </c>
      <c r="M201" s="38">
        <f t="shared" ca="1" si="44"/>
        <v>0.7239978488581722</v>
      </c>
      <c r="N201" s="38">
        <f t="shared" ca="1" si="45"/>
        <v>0</v>
      </c>
      <c r="O201" s="95">
        <f t="shared" ca="1" si="46"/>
        <v>0</v>
      </c>
      <c r="P201" s="38">
        <f t="shared" ca="1" si="47"/>
        <v>0</v>
      </c>
      <c r="Q201" s="38">
        <f t="shared" ca="1" si="48"/>
        <v>0</v>
      </c>
      <c r="R201" s="28">
        <f t="shared" ca="1" si="49"/>
        <v>-0.7239978488581722</v>
      </c>
    </row>
    <row r="202" spans="1:18">
      <c r="A202" s="89"/>
      <c r="B202" s="89"/>
      <c r="C202" s="89"/>
      <c r="D202" s="90">
        <f t="shared" si="35"/>
        <v>0</v>
      </c>
      <c r="E202" s="90">
        <f t="shared" si="36"/>
        <v>0</v>
      </c>
      <c r="F202" s="38">
        <f t="shared" si="37"/>
        <v>0</v>
      </c>
      <c r="G202" s="38">
        <f t="shared" si="38"/>
        <v>0</v>
      </c>
      <c r="H202" s="38">
        <f t="shared" si="39"/>
        <v>0</v>
      </c>
      <c r="I202" s="38">
        <f t="shared" si="40"/>
        <v>0</v>
      </c>
      <c r="J202" s="38">
        <f t="shared" si="41"/>
        <v>0</v>
      </c>
      <c r="K202" s="38">
        <f t="shared" si="42"/>
        <v>0</v>
      </c>
      <c r="L202" s="38">
        <f t="shared" si="43"/>
        <v>0</v>
      </c>
      <c r="M202" s="38">
        <f t="shared" ca="1" si="44"/>
        <v>0.7239978488581722</v>
      </c>
      <c r="N202" s="38">
        <f t="shared" ca="1" si="45"/>
        <v>0</v>
      </c>
      <c r="O202" s="95">
        <f t="shared" ca="1" si="46"/>
        <v>0</v>
      </c>
      <c r="P202" s="38">
        <f t="shared" ca="1" si="47"/>
        <v>0</v>
      </c>
      <c r="Q202" s="38">
        <f t="shared" ca="1" si="48"/>
        <v>0</v>
      </c>
      <c r="R202" s="28">
        <f t="shared" ca="1" si="49"/>
        <v>-0.7239978488581722</v>
      </c>
    </row>
    <row r="203" spans="1:18">
      <c r="A203" s="89"/>
      <c r="B203" s="89"/>
      <c r="C203" s="89"/>
      <c r="D203" s="90">
        <f t="shared" si="35"/>
        <v>0</v>
      </c>
      <c r="E203" s="90">
        <f t="shared" si="36"/>
        <v>0</v>
      </c>
      <c r="F203" s="38">
        <f t="shared" si="37"/>
        <v>0</v>
      </c>
      <c r="G203" s="38">
        <f t="shared" si="38"/>
        <v>0</v>
      </c>
      <c r="H203" s="38">
        <f t="shared" si="39"/>
        <v>0</v>
      </c>
      <c r="I203" s="38">
        <f t="shared" si="40"/>
        <v>0</v>
      </c>
      <c r="J203" s="38">
        <f t="shared" si="41"/>
        <v>0</v>
      </c>
      <c r="K203" s="38">
        <f t="shared" si="42"/>
        <v>0</v>
      </c>
      <c r="L203" s="38">
        <f t="shared" si="43"/>
        <v>0</v>
      </c>
      <c r="M203" s="38">
        <f t="shared" ca="1" si="44"/>
        <v>0.7239978488581722</v>
      </c>
      <c r="N203" s="38">
        <f t="shared" ca="1" si="45"/>
        <v>0</v>
      </c>
      <c r="O203" s="95">
        <f t="shared" ca="1" si="46"/>
        <v>0</v>
      </c>
      <c r="P203" s="38">
        <f t="shared" ca="1" si="47"/>
        <v>0</v>
      </c>
      <c r="Q203" s="38">
        <f t="shared" ca="1" si="48"/>
        <v>0</v>
      </c>
      <c r="R203" s="28">
        <f t="shared" ca="1" si="49"/>
        <v>-0.7239978488581722</v>
      </c>
    </row>
    <row r="204" spans="1:18">
      <c r="A204" s="89"/>
      <c r="B204" s="89"/>
      <c r="C204" s="89"/>
      <c r="D204" s="90">
        <f t="shared" si="35"/>
        <v>0</v>
      </c>
      <c r="E204" s="90">
        <f t="shared" si="36"/>
        <v>0</v>
      </c>
      <c r="F204" s="38">
        <f t="shared" si="37"/>
        <v>0</v>
      </c>
      <c r="G204" s="38">
        <f t="shared" si="38"/>
        <v>0</v>
      </c>
      <c r="H204" s="38">
        <f t="shared" si="39"/>
        <v>0</v>
      </c>
      <c r="I204" s="38">
        <f t="shared" si="40"/>
        <v>0</v>
      </c>
      <c r="J204" s="38">
        <f t="shared" si="41"/>
        <v>0</v>
      </c>
      <c r="K204" s="38">
        <f t="shared" si="42"/>
        <v>0</v>
      </c>
      <c r="L204" s="38">
        <f t="shared" si="43"/>
        <v>0</v>
      </c>
      <c r="M204" s="38">
        <f t="shared" ca="1" si="44"/>
        <v>0.7239978488581722</v>
      </c>
      <c r="N204" s="38">
        <f t="shared" ca="1" si="45"/>
        <v>0</v>
      </c>
      <c r="O204" s="95">
        <f t="shared" ca="1" si="46"/>
        <v>0</v>
      </c>
      <c r="P204" s="38">
        <f t="shared" ca="1" si="47"/>
        <v>0</v>
      </c>
      <c r="Q204" s="38">
        <f t="shared" ca="1" si="48"/>
        <v>0</v>
      </c>
      <c r="R204" s="28">
        <f t="shared" ca="1" si="49"/>
        <v>-0.7239978488581722</v>
      </c>
    </row>
    <row r="205" spans="1:18">
      <c r="A205" s="89"/>
      <c r="B205" s="89"/>
      <c r="C205" s="89"/>
      <c r="D205" s="90">
        <f t="shared" si="35"/>
        <v>0</v>
      </c>
      <c r="E205" s="90">
        <f t="shared" si="36"/>
        <v>0</v>
      </c>
      <c r="F205" s="38">
        <f t="shared" si="37"/>
        <v>0</v>
      </c>
      <c r="G205" s="38">
        <f t="shared" si="38"/>
        <v>0</v>
      </c>
      <c r="H205" s="38">
        <f t="shared" si="39"/>
        <v>0</v>
      </c>
      <c r="I205" s="38">
        <f t="shared" si="40"/>
        <v>0</v>
      </c>
      <c r="J205" s="38">
        <f t="shared" si="41"/>
        <v>0</v>
      </c>
      <c r="K205" s="38">
        <f t="shared" si="42"/>
        <v>0</v>
      </c>
      <c r="L205" s="38">
        <f t="shared" si="43"/>
        <v>0</v>
      </c>
      <c r="M205" s="38">
        <f t="shared" ca="1" si="44"/>
        <v>0.7239978488581722</v>
      </c>
      <c r="N205" s="38">
        <f t="shared" ca="1" si="45"/>
        <v>0</v>
      </c>
      <c r="O205" s="95">
        <f t="shared" ca="1" si="46"/>
        <v>0</v>
      </c>
      <c r="P205" s="38">
        <f t="shared" ca="1" si="47"/>
        <v>0</v>
      </c>
      <c r="Q205" s="38">
        <f t="shared" ca="1" si="48"/>
        <v>0</v>
      </c>
      <c r="R205" s="28">
        <f t="shared" ca="1" si="49"/>
        <v>-0.7239978488581722</v>
      </c>
    </row>
    <row r="206" spans="1:18">
      <c r="A206" s="89"/>
      <c r="B206" s="89"/>
      <c r="C206" s="89"/>
      <c r="D206" s="90">
        <f t="shared" si="35"/>
        <v>0</v>
      </c>
      <c r="E206" s="90">
        <f t="shared" si="36"/>
        <v>0</v>
      </c>
      <c r="F206" s="38">
        <f t="shared" si="37"/>
        <v>0</v>
      </c>
      <c r="G206" s="38">
        <f t="shared" si="38"/>
        <v>0</v>
      </c>
      <c r="H206" s="38">
        <f t="shared" si="39"/>
        <v>0</v>
      </c>
      <c r="I206" s="38">
        <f t="shared" si="40"/>
        <v>0</v>
      </c>
      <c r="J206" s="38">
        <f t="shared" si="41"/>
        <v>0</v>
      </c>
      <c r="K206" s="38">
        <f t="shared" si="42"/>
        <v>0</v>
      </c>
      <c r="L206" s="38">
        <f t="shared" si="43"/>
        <v>0</v>
      </c>
      <c r="M206" s="38">
        <f t="shared" ca="1" si="44"/>
        <v>0.7239978488581722</v>
      </c>
      <c r="N206" s="38">
        <f t="shared" ca="1" si="45"/>
        <v>0</v>
      </c>
      <c r="O206" s="95">
        <f t="shared" ca="1" si="46"/>
        <v>0</v>
      </c>
      <c r="P206" s="38">
        <f t="shared" ca="1" si="47"/>
        <v>0</v>
      </c>
      <c r="Q206" s="38">
        <f t="shared" ca="1" si="48"/>
        <v>0</v>
      </c>
      <c r="R206" s="28">
        <f t="shared" ca="1" si="49"/>
        <v>-0.7239978488581722</v>
      </c>
    </row>
    <row r="207" spans="1:18">
      <c r="A207" s="89"/>
      <c r="B207" s="89"/>
      <c r="C207" s="89"/>
      <c r="D207" s="90">
        <f t="shared" si="35"/>
        <v>0</v>
      </c>
      <c r="E207" s="90">
        <f t="shared" si="36"/>
        <v>0</v>
      </c>
      <c r="F207" s="38">
        <f t="shared" si="37"/>
        <v>0</v>
      </c>
      <c r="G207" s="38">
        <f t="shared" si="38"/>
        <v>0</v>
      </c>
      <c r="H207" s="38">
        <f t="shared" si="39"/>
        <v>0</v>
      </c>
      <c r="I207" s="38">
        <f t="shared" si="40"/>
        <v>0</v>
      </c>
      <c r="J207" s="38">
        <f t="shared" si="41"/>
        <v>0</v>
      </c>
      <c r="K207" s="38">
        <f t="shared" si="42"/>
        <v>0</v>
      </c>
      <c r="L207" s="38">
        <f t="shared" si="43"/>
        <v>0</v>
      </c>
      <c r="M207" s="38">
        <f t="shared" ca="1" si="44"/>
        <v>0.7239978488581722</v>
      </c>
      <c r="N207" s="38">
        <f t="shared" ca="1" si="45"/>
        <v>0</v>
      </c>
      <c r="O207" s="95">
        <f t="shared" ca="1" si="46"/>
        <v>0</v>
      </c>
      <c r="P207" s="38">
        <f t="shared" ca="1" si="47"/>
        <v>0</v>
      </c>
      <c r="Q207" s="38">
        <f t="shared" ca="1" si="48"/>
        <v>0</v>
      </c>
      <c r="R207" s="28">
        <f t="shared" ca="1" si="49"/>
        <v>-0.7239978488581722</v>
      </c>
    </row>
    <row r="208" spans="1:18">
      <c r="A208" s="89"/>
      <c r="B208" s="89"/>
      <c r="C208" s="89"/>
      <c r="D208" s="90">
        <f t="shared" si="35"/>
        <v>0</v>
      </c>
      <c r="E208" s="90">
        <f t="shared" si="36"/>
        <v>0</v>
      </c>
      <c r="F208" s="38">
        <f t="shared" si="37"/>
        <v>0</v>
      </c>
      <c r="G208" s="38">
        <f t="shared" si="38"/>
        <v>0</v>
      </c>
      <c r="H208" s="38">
        <f t="shared" si="39"/>
        <v>0</v>
      </c>
      <c r="I208" s="38">
        <f t="shared" si="40"/>
        <v>0</v>
      </c>
      <c r="J208" s="38">
        <f t="shared" si="41"/>
        <v>0</v>
      </c>
      <c r="K208" s="38">
        <f t="shared" si="42"/>
        <v>0</v>
      </c>
      <c r="L208" s="38">
        <f t="shared" si="43"/>
        <v>0</v>
      </c>
      <c r="M208" s="38">
        <f t="shared" ca="1" si="44"/>
        <v>0.7239978488581722</v>
      </c>
      <c r="N208" s="38">
        <f t="shared" ca="1" si="45"/>
        <v>0</v>
      </c>
      <c r="O208" s="95">
        <f t="shared" ca="1" si="46"/>
        <v>0</v>
      </c>
      <c r="P208" s="38">
        <f t="shared" ca="1" si="47"/>
        <v>0</v>
      </c>
      <c r="Q208" s="38">
        <f t="shared" ca="1" si="48"/>
        <v>0</v>
      </c>
      <c r="R208" s="28">
        <f t="shared" ca="1" si="49"/>
        <v>-0.7239978488581722</v>
      </c>
    </row>
    <row r="209" spans="1:18">
      <c r="A209" s="89"/>
      <c r="B209" s="89"/>
      <c r="C209" s="89"/>
      <c r="D209" s="90">
        <f t="shared" si="35"/>
        <v>0</v>
      </c>
      <c r="E209" s="90">
        <f t="shared" si="36"/>
        <v>0</v>
      </c>
      <c r="F209" s="38">
        <f t="shared" si="37"/>
        <v>0</v>
      </c>
      <c r="G209" s="38">
        <f t="shared" si="38"/>
        <v>0</v>
      </c>
      <c r="H209" s="38">
        <f t="shared" si="39"/>
        <v>0</v>
      </c>
      <c r="I209" s="38">
        <f t="shared" si="40"/>
        <v>0</v>
      </c>
      <c r="J209" s="38">
        <f t="shared" si="41"/>
        <v>0</v>
      </c>
      <c r="K209" s="38">
        <f t="shared" si="42"/>
        <v>0</v>
      </c>
      <c r="L209" s="38">
        <f t="shared" si="43"/>
        <v>0</v>
      </c>
      <c r="M209" s="38">
        <f t="shared" ca="1" si="44"/>
        <v>0.7239978488581722</v>
      </c>
      <c r="N209" s="38">
        <f t="shared" ca="1" si="45"/>
        <v>0</v>
      </c>
      <c r="O209" s="95">
        <f t="shared" ca="1" si="46"/>
        <v>0</v>
      </c>
      <c r="P209" s="38">
        <f t="shared" ca="1" si="47"/>
        <v>0</v>
      </c>
      <c r="Q209" s="38">
        <f t="shared" ca="1" si="48"/>
        <v>0</v>
      </c>
      <c r="R209" s="28">
        <f t="shared" ca="1" si="49"/>
        <v>-0.7239978488581722</v>
      </c>
    </row>
    <row r="210" spans="1:18">
      <c r="A210" s="89"/>
      <c r="B210" s="89"/>
      <c r="C210" s="89"/>
      <c r="D210" s="90">
        <f t="shared" si="35"/>
        <v>0</v>
      </c>
      <c r="E210" s="90">
        <f t="shared" si="36"/>
        <v>0</v>
      </c>
      <c r="F210" s="38">
        <f t="shared" si="37"/>
        <v>0</v>
      </c>
      <c r="G210" s="38">
        <f t="shared" si="38"/>
        <v>0</v>
      </c>
      <c r="H210" s="38">
        <f t="shared" si="39"/>
        <v>0</v>
      </c>
      <c r="I210" s="38">
        <f t="shared" si="40"/>
        <v>0</v>
      </c>
      <c r="J210" s="38">
        <f t="shared" si="41"/>
        <v>0</v>
      </c>
      <c r="K210" s="38">
        <f t="shared" si="42"/>
        <v>0</v>
      </c>
      <c r="L210" s="38">
        <f t="shared" si="43"/>
        <v>0</v>
      </c>
      <c r="M210" s="38">
        <f t="shared" ca="1" si="44"/>
        <v>0.7239978488581722</v>
      </c>
      <c r="N210" s="38">
        <f t="shared" ca="1" si="45"/>
        <v>0</v>
      </c>
      <c r="O210" s="95">
        <f t="shared" ca="1" si="46"/>
        <v>0</v>
      </c>
      <c r="P210" s="38">
        <f t="shared" ca="1" si="47"/>
        <v>0</v>
      </c>
      <c r="Q210" s="38">
        <f t="shared" ca="1" si="48"/>
        <v>0</v>
      </c>
      <c r="R210" s="28">
        <f t="shared" ca="1" si="49"/>
        <v>-0.7239978488581722</v>
      </c>
    </row>
    <row r="211" spans="1:18">
      <c r="A211" s="89"/>
      <c r="B211" s="89"/>
      <c r="C211" s="89"/>
      <c r="D211" s="90">
        <f t="shared" si="35"/>
        <v>0</v>
      </c>
      <c r="E211" s="90">
        <f t="shared" si="36"/>
        <v>0</v>
      </c>
      <c r="F211" s="38">
        <f t="shared" si="37"/>
        <v>0</v>
      </c>
      <c r="G211" s="38">
        <f t="shared" si="38"/>
        <v>0</v>
      </c>
      <c r="H211" s="38">
        <f t="shared" si="39"/>
        <v>0</v>
      </c>
      <c r="I211" s="38">
        <f t="shared" si="40"/>
        <v>0</v>
      </c>
      <c r="J211" s="38">
        <f t="shared" si="41"/>
        <v>0</v>
      </c>
      <c r="K211" s="38">
        <f t="shared" si="42"/>
        <v>0</v>
      </c>
      <c r="L211" s="38">
        <f t="shared" si="43"/>
        <v>0</v>
      </c>
      <c r="M211" s="38">
        <f t="shared" ca="1" si="44"/>
        <v>0.7239978488581722</v>
      </c>
      <c r="N211" s="38">
        <f t="shared" ca="1" si="45"/>
        <v>0</v>
      </c>
      <c r="O211" s="95">
        <f t="shared" ca="1" si="46"/>
        <v>0</v>
      </c>
      <c r="P211" s="38">
        <f t="shared" ca="1" si="47"/>
        <v>0</v>
      </c>
      <c r="Q211" s="38">
        <f t="shared" ca="1" si="48"/>
        <v>0</v>
      </c>
      <c r="R211" s="28">
        <f t="shared" ca="1" si="49"/>
        <v>-0.7239978488581722</v>
      </c>
    </row>
    <row r="212" spans="1:18">
      <c r="A212" s="89"/>
      <c r="B212" s="89"/>
      <c r="C212" s="89"/>
      <c r="D212" s="90">
        <f t="shared" si="35"/>
        <v>0</v>
      </c>
      <c r="E212" s="90">
        <f t="shared" si="36"/>
        <v>0</v>
      </c>
      <c r="F212" s="38">
        <f t="shared" si="37"/>
        <v>0</v>
      </c>
      <c r="G212" s="38">
        <f t="shared" si="38"/>
        <v>0</v>
      </c>
      <c r="H212" s="38">
        <f t="shared" si="39"/>
        <v>0</v>
      </c>
      <c r="I212" s="38">
        <f t="shared" si="40"/>
        <v>0</v>
      </c>
      <c r="J212" s="38">
        <f t="shared" si="41"/>
        <v>0</v>
      </c>
      <c r="K212" s="38">
        <f t="shared" si="42"/>
        <v>0</v>
      </c>
      <c r="L212" s="38">
        <f t="shared" si="43"/>
        <v>0</v>
      </c>
      <c r="M212" s="38">
        <f t="shared" ca="1" si="44"/>
        <v>0.7239978488581722</v>
      </c>
      <c r="N212" s="38">
        <f t="shared" ca="1" si="45"/>
        <v>0</v>
      </c>
      <c r="O212" s="95">
        <f t="shared" ca="1" si="46"/>
        <v>0</v>
      </c>
      <c r="P212" s="38">
        <f t="shared" ca="1" si="47"/>
        <v>0</v>
      </c>
      <c r="Q212" s="38">
        <f t="shared" ca="1" si="48"/>
        <v>0</v>
      </c>
      <c r="R212" s="28">
        <f t="shared" ca="1" si="49"/>
        <v>-0.7239978488581722</v>
      </c>
    </row>
    <row r="213" spans="1:18">
      <c r="A213" s="89"/>
      <c r="B213" s="89"/>
      <c r="C213" s="89"/>
      <c r="D213" s="90">
        <f t="shared" ref="D213:D276" si="50">A213/A$18</f>
        <v>0</v>
      </c>
      <c r="E213" s="90">
        <f t="shared" ref="E213:E276" si="51">B213/B$18</f>
        <v>0</v>
      </c>
      <c r="F213" s="38">
        <f t="shared" ref="F213:F276" si="52">$C213*D213</f>
        <v>0</v>
      </c>
      <c r="G213" s="38">
        <f t="shared" ref="G213:G276" si="53">$C213*E213</f>
        <v>0</v>
      </c>
      <c r="H213" s="38">
        <f t="shared" ref="H213:H276" si="54">C213*D213*D213</f>
        <v>0</v>
      </c>
      <c r="I213" s="38">
        <f t="shared" ref="I213:I276" si="55">C213*D213*D213*D213</f>
        <v>0</v>
      </c>
      <c r="J213" s="38">
        <f t="shared" ref="J213:J276" si="56">C213*D213*D213*D213*D213</f>
        <v>0</v>
      </c>
      <c r="K213" s="38">
        <f t="shared" ref="K213:K276" si="57">C213*E213*D213</f>
        <v>0</v>
      </c>
      <c r="L213" s="38">
        <f t="shared" ref="L213:L276" si="58">C213*E213*D213*D213</f>
        <v>0</v>
      </c>
      <c r="M213" s="38">
        <f t="shared" ref="M213:M276" ca="1" si="59">+E$4+E$5*D213+E$6*D213^2</f>
        <v>0.7239978488581722</v>
      </c>
      <c r="N213" s="38">
        <f t="shared" ref="N213:N276" ca="1" si="60">C213*(M213-E213)^2</f>
        <v>0</v>
      </c>
      <c r="O213" s="95">
        <f t="shared" ref="O213:O276" ca="1" si="61">(C213*O$1-O$2*F213+O$3*H213)^2</f>
        <v>0</v>
      </c>
      <c r="P213" s="38">
        <f t="shared" ref="P213:P276" ca="1" si="62">(-C213*O$2+O$4*F213-O$5*H213)^2</f>
        <v>0</v>
      </c>
      <c r="Q213" s="38">
        <f t="shared" ref="Q213:Q276" ca="1" si="63">+(C213*O$3-F213*O$5+H213*O$6)^2</f>
        <v>0</v>
      </c>
      <c r="R213" s="28">
        <f t="shared" ref="R213:R276" ca="1" si="64">+E213-M213</f>
        <v>-0.7239978488581722</v>
      </c>
    </row>
    <row r="214" spans="1:18">
      <c r="A214" s="89"/>
      <c r="B214" s="89"/>
      <c r="C214" s="89"/>
      <c r="D214" s="90">
        <f t="shared" si="50"/>
        <v>0</v>
      </c>
      <c r="E214" s="90">
        <f t="shared" si="51"/>
        <v>0</v>
      </c>
      <c r="F214" s="38">
        <f t="shared" si="52"/>
        <v>0</v>
      </c>
      <c r="G214" s="38">
        <f t="shared" si="53"/>
        <v>0</v>
      </c>
      <c r="H214" s="38">
        <f t="shared" si="54"/>
        <v>0</v>
      </c>
      <c r="I214" s="38">
        <f t="shared" si="55"/>
        <v>0</v>
      </c>
      <c r="J214" s="38">
        <f t="shared" si="56"/>
        <v>0</v>
      </c>
      <c r="K214" s="38">
        <f t="shared" si="57"/>
        <v>0</v>
      </c>
      <c r="L214" s="38">
        <f t="shared" si="58"/>
        <v>0</v>
      </c>
      <c r="M214" s="38">
        <f t="shared" ca="1" si="59"/>
        <v>0.7239978488581722</v>
      </c>
      <c r="N214" s="38">
        <f t="shared" ca="1" si="60"/>
        <v>0</v>
      </c>
      <c r="O214" s="95">
        <f t="shared" ca="1" si="61"/>
        <v>0</v>
      </c>
      <c r="P214" s="38">
        <f t="shared" ca="1" si="62"/>
        <v>0</v>
      </c>
      <c r="Q214" s="38">
        <f t="shared" ca="1" si="63"/>
        <v>0</v>
      </c>
      <c r="R214" s="28">
        <f t="shared" ca="1" si="64"/>
        <v>-0.7239978488581722</v>
      </c>
    </row>
    <row r="215" spans="1:18">
      <c r="A215" s="89"/>
      <c r="B215" s="89"/>
      <c r="C215" s="89"/>
      <c r="D215" s="90">
        <f t="shared" si="50"/>
        <v>0</v>
      </c>
      <c r="E215" s="90">
        <f t="shared" si="51"/>
        <v>0</v>
      </c>
      <c r="F215" s="38">
        <f t="shared" si="52"/>
        <v>0</v>
      </c>
      <c r="G215" s="38">
        <f t="shared" si="53"/>
        <v>0</v>
      </c>
      <c r="H215" s="38">
        <f t="shared" si="54"/>
        <v>0</v>
      </c>
      <c r="I215" s="38">
        <f t="shared" si="55"/>
        <v>0</v>
      </c>
      <c r="J215" s="38">
        <f t="shared" si="56"/>
        <v>0</v>
      </c>
      <c r="K215" s="38">
        <f t="shared" si="57"/>
        <v>0</v>
      </c>
      <c r="L215" s="38">
        <f t="shared" si="58"/>
        <v>0</v>
      </c>
      <c r="M215" s="38">
        <f t="shared" ca="1" si="59"/>
        <v>0.7239978488581722</v>
      </c>
      <c r="N215" s="38">
        <f t="shared" ca="1" si="60"/>
        <v>0</v>
      </c>
      <c r="O215" s="95">
        <f t="shared" ca="1" si="61"/>
        <v>0</v>
      </c>
      <c r="P215" s="38">
        <f t="shared" ca="1" si="62"/>
        <v>0</v>
      </c>
      <c r="Q215" s="38">
        <f t="shared" ca="1" si="63"/>
        <v>0</v>
      </c>
      <c r="R215" s="28">
        <f t="shared" ca="1" si="64"/>
        <v>-0.7239978488581722</v>
      </c>
    </row>
    <row r="216" spans="1:18">
      <c r="A216" s="89"/>
      <c r="B216" s="89"/>
      <c r="C216" s="89"/>
      <c r="D216" s="90">
        <f t="shared" si="50"/>
        <v>0</v>
      </c>
      <c r="E216" s="90">
        <f t="shared" si="51"/>
        <v>0</v>
      </c>
      <c r="F216" s="38">
        <f t="shared" si="52"/>
        <v>0</v>
      </c>
      <c r="G216" s="38">
        <f t="shared" si="53"/>
        <v>0</v>
      </c>
      <c r="H216" s="38">
        <f t="shared" si="54"/>
        <v>0</v>
      </c>
      <c r="I216" s="38">
        <f t="shared" si="55"/>
        <v>0</v>
      </c>
      <c r="J216" s="38">
        <f t="shared" si="56"/>
        <v>0</v>
      </c>
      <c r="K216" s="38">
        <f t="shared" si="57"/>
        <v>0</v>
      </c>
      <c r="L216" s="38">
        <f t="shared" si="58"/>
        <v>0</v>
      </c>
      <c r="M216" s="38">
        <f t="shared" ca="1" si="59"/>
        <v>0.7239978488581722</v>
      </c>
      <c r="N216" s="38">
        <f t="shared" ca="1" si="60"/>
        <v>0</v>
      </c>
      <c r="O216" s="95">
        <f t="shared" ca="1" si="61"/>
        <v>0</v>
      </c>
      <c r="P216" s="38">
        <f t="shared" ca="1" si="62"/>
        <v>0</v>
      </c>
      <c r="Q216" s="38">
        <f t="shared" ca="1" si="63"/>
        <v>0</v>
      </c>
      <c r="R216" s="28">
        <f t="shared" ca="1" si="64"/>
        <v>-0.7239978488581722</v>
      </c>
    </row>
    <row r="217" spans="1:18">
      <c r="A217" s="89"/>
      <c r="B217" s="89"/>
      <c r="C217" s="89"/>
      <c r="D217" s="90">
        <f t="shared" si="50"/>
        <v>0</v>
      </c>
      <c r="E217" s="90">
        <f t="shared" si="51"/>
        <v>0</v>
      </c>
      <c r="F217" s="38">
        <f t="shared" si="52"/>
        <v>0</v>
      </c>
      <c r="G217" s="38">
        <f t="shared" si="53"/>
        <v>0</v>
      </c>
      <c r="H217" s="38">
        <f t="shared" si="54"/>
        <v>0</v>
      </c>
      <c r="I217" s="38">
        <f t="shared" si="55"/>
        <v>0</v>
      </c>
      <c r="J217" s="38">
        <f t="shared" si="56"/>
        <v>0</v>
      </c>
      <c r="K217" s="38">
        <f t="shared" si="57"/>
        <v>0</v>
      </c>
      <c r="L217" s="38">
        <f t="shared" si="58"/>
        <v>0</v>
      </c>
      <c r="M217" s="38">
        <f t="shared" ca="1" si="59"/>
        <v>0.7239978488581722</v>
      </c>
      <c r="N217" s="38">
        <f t="shared" ca="1" si="60"/>
        <v>0</v>
      </c>
      <c r="O217" s="95">
        <f t="shared" ca="1" si="61"/>
        <v>0</v>
      </c>
      <c r="P217" s="38">
        <f t="shared" ca="1" si="62"/>
        <v>0</v>
      </c>
      <c r="Q217" s="38">
        <f t="shared" ca="1" si="63"/>
        <v>0</v>
      </c>
      <c r="R217" s="28">
        <f t="shared" ca="1" si="64"/>
        <v>-0.7239978488581722</v>
      </c>
    </row>
    <row r="218" spans="1:18">
      <c r="A218" s="89"/>
      <c r="B218" s="89"/>
      <c r="C218" s="89"/>
      <c r="D218" s="90">
        <f t="shared" si="50"/>
        <v>0</v>
      </c>
      <c r="E218" s="90">
        <f t="shared" si="51"/>
        <v>0</v>
      </c>
      <c r="F218" s="38">
        <f t="shared" si="52"/>
        <v>0</v>
      </c>
      <c r="G218" s="38">
        <f t="shared" si="53"/>
        <v>0</v>
      </c>
      <c r="H218" s="38">
        <f t="shared" si="54"/>
        <v>0</v>
      </c>
      <c r="I218" s="38">
        <f t="shared" si="55"/>
        <v>0</v>
      </c>
      <c r="J218" s="38">
        <f t="shared" si="56"/>
        <v>0</v>
      </c>
      <c r="K218" s="38">
        <f t="shared" si="57"/>
        <v>0</v>
      </c>
      <c r="L218" s="38">
        <f t="shared" si="58"/>
        <v>0</v>
      </c>
      <c r="M218" s="38">
        <f t="shared" ca="1" si="59"/>
        <v>0.7239978488581722</v>
      </c>
      <c r="N218" s="38">
        <f t="shared" ca="1" si="60"/>
        <v>0</v>
      </c>
      <c r="O218" s="95">
        <f t="shared" ca="1" si="61"/>
        <v>0</v>
      </c>
      <c r="P218" s="38">
        <f t="shared" ca="1" si="62"/>
        <v>0</v>
      </c>
      <c r="Q218" s="38">
        <f t="shared" ca="1" si="63"/>
        <v>0</v>
      </c>
      <c r="R218" s="28">
        <f t="shared" ca="1" si="64"/>
        <v>-0.7239978488581722</v>
      </c>
    </row>
    <row r="219" spans="1:18">
      <c r="A219" s="89"/>
      <c r="B219" s="89"/>
      <c r="C219" s="89"/>
      <c r="D219" s="90">
        <f t="shared" si="50"/>
        <v>0</v>
      </c>
      <c r="E219" s="90">
        <f t="shared" si="51"/>
        <v>0</v>
      </c>
      <c r="F219" s="38">
        <f t="shared" si="52"/>
        <v>0</v>
      </c>
      <c r="G219" s="38">
        <f t="shared" si="53"/>
        <v>0</v>
      </c>
      <c r="H219" s="38">
        <f t="shared" si="54"/>
        <v>0</v>
      </c>
      <c r="I219" s="38">
        <f t="shared" si="55"/>
        <v>0</v>
      </c>
      <c r="J219" s="38">
        <f t="shared" si="56"/>
        <v>0</v>
      </c>
      <c r="K219" s="38">
        <f t="shared" si="57"/>
        <v>0</v>
      </c>
      <c r="L219" s="38">
        <f t="shared" si="58"/>
        <v>0</v>
      </c>
      <c r="M219" s="38">
        <f t="shared" ca="1" si="59"/>
        <v>0.7239978488581722</v>
      </c>
      <c r="N219" s="38">
        <f t="shared" ca="1" si="60"/>
        <v>0</v>
      </c>
      <c r="O219" s="95">
        <f t="shared" ca="1" si="61"/>
        <v>0</v>
      </c>
      <c r="P219" s="38">
        <f t="shared" ca="1" si="62"/>
        <v>0</v>
      </c>
      <c r="Q219" s="38">
        <f t="shared" ca="1" si="63"/>
        <v>0</v>
      </c>
      <c r="R219" s="28">
        <f t="shared" ca="1" si="64"/>
        <v>-0.7239978488581722</v>
      </c>
    </row>
    <row r="220" spans="1:18">
      <c r="A220" s="89"/>
      <c r="B220" s="89"/>
      <c r="C220" s="89"/>
      <c r="D220" s="90">
        <f t="shared" si="50"/>
        <v>0</v>
      </c>
      <c r="E220" s="90">
        <f t="shared" si="51"/>
        <v>0</v>
      </c>
      <c r="F220" s="38">
        <f t="shared" si="52"/>
        <v>0</v>
      </c>
      <c r="G220" s="38">
        <f t="shared" si="53"/>
        <v>0</v>
      </c>
      <c r="H220" s="38">
        <f t="shared" si="54"/>
        <v>0</v>
      </c>
      <c r="I220" s="38">
        <f t="shared" si="55"/>
        <v>0</v>
      </c>
      <c r="J220" s="38">
        <f t="shared" si="56"/>
        <v>0</v>
      </c>
      <c r="K220" s="38">
        <f t="shared" si="57"/>
        <v>0</v>
      </c>
      <c r="L220" s="38">
        <f t="shared" si="58"/>
        <v>0</v>
      </c>
      <c r="M220" s="38">
        <f t="shared" ca="1" si="59"/>
        <v>0.7239978488581722</v>
      </c>
      <c r="N220" s="38">
        <f t="shared" ca="1" si="60"/>
        <v>0</v>
      </c>
      <c r="O220" s="95">
        <f t="shared" ca="1" si="61"/>
        <v>0</v>
      </c>
      <c r="P220" s="38">
        <f t="shared" ca="1" si="62"/>
        <v>0</v>
      </c>
      <c r="Q220" s="38">
        <f t="shared" ca="1" si="63"/>
        <v>0</v>
      </c>
      <c r="R220" s="28">
        <f t="shared" ca="1" si="64"/>
        <v>-0.7239978488581722</v>
      </c>
    </row>
    <row r="221" spans="1:18">
      <c r="A221" s="89"/>
      <c r="B221" s="89"/>
      <c r="C221" s="89"/>
      <c r="D221" s="90">
        <f t="shared" si="50"/>
        <v>0</v>
      </c>
      <c r="E221" s="90">
        <f t="shared" si="51"/>
        <v>0</v>
      </c>
      <c r="F221" s="38">
        <f t="shared" si="52"/>
        <v>0</v>
      </c>
      <c r="G221" s="38">
        <f t="shared" si="53"/>
        <v>0</v>
      </c>
      <c r="H221" s="38">
        <f t="shared" si="54"/>
        <v>0</v>
      </c>
      <c r="I221" s="38">
        <f t="shared" si="55"/>
        <v>0</v>
      </c>
      <c r="J221" s="38">
        <f t="shared" si="56"/>
        <v>0</v>
      </c>
      <c r="K221" s="38">
        <f t="shared" si="57"/>
        <v>0</v>
      </c>
      <c r="L221" s="38">
        <f t="shared" si="58"/>
        <v>0</v>
      </c>
      <c r="M221" s="38">
        <f t="shared" ca="1" si="59"/>
        <v>0.7239978488581722</v>
      </c>
      <c r="N221" s="38">
        <f t="shared" ca="1" si="60"/>
        <v>0</v>
      </c>
      <c r="O221" s="95">
        <f t="shared" ca="1" si="61"/>
        <v>0</v>
      </c>
      <c r="P221" s="38">
        <f t="shared" ca="1" si="62"/>
        <v>0</v>
      </c>
      <c r="Q221" s="38">
        <f t="shared" ca="1" si="63"/>
        <v>0</v>
      </c>
      <c r="R221" s="28">
        <f t="shared" ca="1" si="64"/>
        <v>-0.7239978488581722</v>
      </c>
    </row>
    <row r="222" spans="1:18">
      <c r="A222" s="89"/>
      <c r="B222" s="89"/>
      <c r="C222" s="89"/>
      <c r="D222" s="90">
        <f t="shared" si="50"/>
        <v>0</v>
      </c>
      <c r="E222" s="90">
        <f t="shared" si="51"/>
        <v>0</v>
      </c>
      <c r="F222" s="38">
        <f t="shared" si="52"/>
        <v>0</v>
      </c>
      <c r="G222" s="38">
        <f t="shared" si="53"/>
        <v>0</v>
      </c>
      <c r="H222" s="38">
        <f t="shared" si="54"/>
        <v>0</v>
      </c>
      <c r="I222" s="38">
        <f t="shared" si="55"/>
        <v>0</v>
      </c>
      <c r="J222" s="38">
        <f t="shared" si="56"/>
        <v>0</v>
      </c>
      <c r="K222" s="38">
        <f t="shared" si="57"/>
        <v>0</v>
      </c>
      <c r="L222" s="38">
        <f t="shared" si="58"/>
        <v>0</v>
      </c>
      <c r="M222" s="38">
        <f t="shared" ca="1" si="59"/>
        <v>0.7239978488581722</v>
      </c>
      <c r="N222" s="38">
        <f t="shared" ca="1" si="60"/>
        <v>0</v>
      </c>
      <c r="O222" s="95">
        <f t="shared" ca="1" si="61"/>
        <v>0</v>
      </c>
      <c r="P222" s="38">
        <f t="shared" ca="1" si="62"/>
        <v>0</v>
      </c>
      <c r="Q222" s="38">
        <f t="shared" ca="1" si="63"/>
        <v>0</v>
      </c>
      <c r="R222" s="28">
        <f t="shared" ca="1" si="64"/>
        <v>-0.7239978488581722</v>
      </c>
    </row>
    <row r="223" spans="1:18">
      <c r="A223" s="89"/>
      <c r="B223" s="89"/>
      <c r="C223" s="89"/>
      <c r="D223" s="90">
        <f t="shared" si="50"/>
        <v>0</v>
      </c>
      <c r="E223" s="90">
        <f t="shared" si="51"/>
        <v>0</v>
      </c>
      <c r="F223" s="38">
        <f t="shared" si="52"/>
        <v>0</v>
      </c>
      <c r="G223" s="38">
        <f t="shared" si="53"/>
        <v>0</v>
      </c>
      <c r="H223" s="38">
        <f t="shared" si="54"/>
        <v>0</v>
      </c>
      <c r="I223" s="38">
        <f t="shared" si="55"/>
        <v>0</v>
      </c>
      <c r="J223" s="38">
        <f t="shared" si="56"/>
        <v>0</v>
      </c>
      <c r="K223" s="38">
        <f t="shared" si="57"/>
        <v>0</v>
      </c>
      <c r="L223" s="38">
        <f t="shared" si="58"/>
        <v>0</v>
      </c>
      <c r="M223" s="38">
        <f t="shared" ca="1" si="59"/>
        <v>0.7239978488581722</v>
      </c>
      <c r="N223" s="38">
        <f t="shared" ca="1" si="60"/>
        <v>0</v>
      </c>
      <c r="O223" s="95">
        <f t="shared" ca="1" si="61"/>
        <v>0</v>
      </c>
      <c r="P223" s="38">
        <f t="shared" ca="1" si="62"/>
        <v>0</v>
      </c>
      <c r="Q223" s="38">
        <f t="shared" ca="1" si="63"/>
        <v>0</v>
      </c>
      <c r="R223" s="28">
        <f t="shared" ca="1" si="64"/>
        <v>-0.7239978488581722</v>
      </c>
    </row>
    <row r="224" spans="1:18">
      <c r="A224" s="89"/>
      <c r="B224" s="89"/>
      <c r="C224" s="89"/>
      <c r="D224" s="90">
        <f t="shared" si="50"/>
        <v>0</v>
      </c>
      <c r="E224" s="90">
        <f t="shared" si="51"/>
        <v>0</v>
      </c>
      <c r="F224" s="38">
        <f t="shared" si="52"/>
        <v>0</v>
      </c>
      <c r="G224" s="38">
        <f t="shared" si="53"/>
        <v>0</v>
      </c>
      <c r="H224" s="38">
        <f t="shared" si="54"/>
        <v>0</v>
      </c>
      <c r="I224" s="38">
        <f t="shared" si="55"/>
        <v>0</v>
      </c>
      <c r="J224" s="38">
        <f t="shared" si="56"/>
        <v>0</v>
      </c>
      <c r="K224" s="38">
        <f t="shared" si="57"/>
        <v>0</v>
      </c>
      <c r="L224" s="38">
        <f t="shared" si="58"/>
        <v>0</v>
      </c>
      <c r="M224" s="38">
        <f t="shared" ca="1" si="59"/>
        <v>0.7239978488581722</v>
      </c>
      <c r="N224" s="38">
        <f t="shared" ca="1" si="60"/>
        <v>0</v>
      </c>
      <c r="O224" s="95">
        <f t="shared" ca="1" si="61"/>
        <v>0</v>
      </c>
      <c r="P224" s="38">
        <f t="shared" ca="1" si="62"/>
        <v>0</v>
      </c>
      <c r="Q224" s="38">
        <f t="shared" ca="1" si="63"/>
        <v>0</v>
      </c>
      <c r="R224" s="28">
        <f t="shared" ca="1" si="64"/>
        <v>-0.7239978488581722</v>
      </c>
    </row>
    <row r="225" spans="1:18">
      <c r="A225" s="89"/>
      <c r="B225" s="89"/>
      <c r="C225" s="89"/>
      <c r="D225" s="90">
        <f t="shared" si="50"/>
        <v>0</v>
      </c>
      <c r="E225" s="90">
        <f t="shared" si="51"/>
        <v>0</v>
      </c>
      <c r="F225" s="38">
        <f t="shared" si="52"/>
        <v>0</v>
      </c>
      <c r="G225" s="38">
        <f t="shared" si="53"/>
        <v>0</v>
      </c>
      <c r="H225" s="38">
        <f t="shared" si="54"/>
        <v>0</v>
      </c>
      <c r="I225" s="38">
        <f t="shared" si="55"/>
        <v>0</v>
      </c>
      <c r="J225" s="38">
        <f t="shared" si="56"/>
        <v>0</v>
      </c>
      <c r="K225" s="38">
        <f t="shared" si="57"/>
        <v>0</v>
      </c>
      <c r="L225" s="38">
        <f t="shared" si="58"/>
        <v>0</v>
      </c>
      <c r="M225" s="38">
        <f t="shared" ca="1" si="59"/>
        <v>0.7239978488581722</v>
      </c>
      <c r="N225" s="38">
        <f t="shared" ca="1" si="60"/>
        <v>0</v>
      </c>
      <c r="O225" s="95">
        <f t="shared" ca="1" si="61"/>
        <v>0</v>
      </c>
      <c r="P225" s="38">
        <f t="shared" ca="1" si="62"/>
        <v>0</v>
      </c>
      <c r="Q225" s="38">
        <f t="shared" ca="1" si="63"/>
        <v>0</v>
      </c>
      <c r="R225" s="28">
        <f t="shared" ca="1" si="64"/>
        <v>-0.7239978488581722</v>
      </c>
    </row>
    <row r="226" spans="1:18">
      <c r="A226" s="89"/>
      <c r="B226" s="89"/>
      <c r="C226" s="89"/>
      <c r="D226" s="90">
        <f t="shared" si="50"/>
        <v>0</v>
      </c>
      <c r="E226" s="90">
        <f t="shared" si="51"/>
        <v>0</v>
      </c>
      <c r="F226" s="38">
        <f t="shared" si="52"/>
        <v>0</v>
      </c>
      <c r="G226" s="38">
        <f t="shared" si="53"/>
        <v>0</v>
      </c>
      <c r="H226" s="38">
        <f t="shared" si="54"/>
        <v>0</v>
      </c>
      <c r="I226" s="38">
        <f t="shared" si="55"/>
        <v>0</v>
      </c>
      <c r="J226" s="38">
        <f t="shared" si="56"/>
        <v>0</v>
      </c>
      <c r="K226" s="38">
        <f t="shared" si="57"/>
        <v>0</v>
      </c>
      <c r="L226" s="38">
        <f t="shared" si="58"/>
        <v>0</v>
      </c>
      <c r="M226" s="38">
        <f t="shared" ca="1" si="59"/>
        <v>0.7239978488581722</v>
      </c>
      <c r="N226" s="38">
        <f t="shared" ca="1" si="60"/>
        <v>0</v>
      </c>
      <c r="O226" s="95">
        <f t="shared" ca="1" si="61"/>
        <v>0</v>
      </c>
      <c r="P226" s="38">
        <f t="shared" ca="1" si="62"/>
        <v>0</v>
      </c>
      <c r="Q226" s="38">
        <f t="shared" ca="1" si="63"/>
        <v>0</v>
      </c>
      <c r="R226" s="28">
        <f t="shared" ca="1" si="64"/>
        <v>-0.7239978488581722</v>
      </c>
    </row>
    <row r="227" spans="1:18">
      <c r="A227" s="89"/>
      <c r="B227" s="89"/>
      <c r="C227" s="89"/>
      <c r="D227" s="90">
        <f t="shared" si="50"/>
        <v>0</v>
      </c>
      <c r="E227" s="90">
        <f t="shared" si="51"/>
        <v>0</v>
      </c>
      <c r="F227" s="38">
        <f t="shared" si="52"/>
        <v>0</v>
      </c>
      <c r="G227" s="38">
        <f t="shared" si="53"/>
        <v>0</v>
      </c>
      <c r="H227" s="38">
        <f t="shared" si="54"/>
        <v>0</v>
      </c>
      <c r="I227" s="38">
        <f t="shared" si="55"/>
        <v>0</v>
      </c>
      <c r="J227" s="38">
        <f t="shared" si="56"/>
        <v>0</v>
      </c>
      <c r="K227" s="38">
        <f t="shared" si="57"/>
        <v>0</v>
      </c>
      <c r="L227" s="38">
        <f t="shared" si="58"/>
        <v>0</v>
      </c>
      <c r="M227" s="38">
        <f t="shared" ca="1" si="59"/>
        <v>0.7239978488581722</v>
      </c>
      <c r="N227" s="38">
        <f t="shared" ca="1" si="60"/>
        <v>0</v>
      </c>
      <c r="O227" s="95">
        <f t="shared" ca="1" si="61"/>
        <v>0</v>
      </c>
      <c r="P227" s="38">
        <f t="shared" ca="1" si="62"/>
        <v>0</v>
      </c>
      <c r="Q227" s="38">
        <f t="shared" ca="1" si="63"/>
        <v>0</v>
      </c>
      <c r="R227" s="28">
        <f t="shared" ca="1" si="64"/>
        <v>-0.7239978488581722</v>
      </c>
    </row>
    <row r="228" spans="1:18">
      <c r="A228" s="89"/>
      <c r="B228" s="89"/>
      <c r="C228" s="89"/>
      <c r="D228" s="90">
        <f t="shared" si="50"/>
        <v>0</v>
      </c>
      <c r="E228" s="90">
        <f t="shared" si="51"/>
        <v>0</v>
      </c>
      <c r="F228" s="38">
        <f t="shared" si="52"/>
        <v>0</v>
      </c>
      <c r="G228" s="38">
        <f t="shared" si="53"/>
        <v>0</v>
      </c>
      <c r="H228" s="38">
        <f t="shared" si="54"/>
        <v>0</v>
      </c>
      <c r="I228" s="38">
        <f t="shared" si="55"/>
        <v>0</v>
      </c>
      <c r="J228" s="38">
        <f t="shared" si="56"/>
        <v>0</v>
      </c>
      <c r="K228" s="38">
        <f t="shared" si="57"/>
        <v>0</v>
      </c>
      <c r="L228" s="38">
        <f t="shared" si="58"/>
        <v>0</v>
      </c>
      <c r="M228" s="38">
        <f t="shared" ca="1" si="59"/>
        <v>0.7239978488581722</v>
      </c>
      <c r="N228" s="38">
        <f t="shared" ca="1" si="60"/>
        <v>0</v>
      </c>
      <c r="O228" s="95">
        <f t="shared" ca="1" si="61"/>
        <v>0</v>
      </c>
      <c r="P228" s="38">
        <f t="shared" ca="1" si="62"/>
        <v>0</v>
      </c>
      <c r="Q228" s="38">
        <f t="shared" ca="1" si="63"/>
        <v>0</v>
      </c>
      <c r="R228" s="28">
        <f t="shared" ca="1" si="64"/>
        <v>-0.7239978488581722</v>
      </c>
    </row>
    <row r="229" spans="1:18">
      <c r="A229" s="89"/>
      <c r="B229" s="89"/>
      <c r="C229" s="89"/>
      <c r="D229" s="90">
        <f t="shared" si="50"/>
        <v>0</v>
      </c>
      <c r="E229" s="90">
        <f t="shared" si="51"/>
        <v>0</v>
      </c>
      <c r="F229" s="38">
        <f t="shared" si="52"/>
        <v>0</v>
      </c>
      <c r="G229" s="38">
        <f t="shared" si="53"/>
        <v>0</v>
      </c>
      <c r="H229" s="38">
        <f t="shared" si="54"/>
        <v>0</v>
      </c>
      <c r="I229" s="38">
        <f t="shared" si="55"/>
        <v>0</v>
      </c>
      <c r="J229" s="38">
        <f t="shared" si="56"/>
        <v>0</v>
      </c>
      <c r="K229" s="38">
        <f t="shared" si="57"/>
        <v>0</v>
      </c>
      <c r="L229" s="38">
        <f t="shared" si="58"/>
        <v>0</v>
      </c>
      <c r="M229" s="38">
        <f t="shared" ca="1" si="59"/>
        <v>0.7239978488581722</v>
      </c>
      <c r="N229" s="38">
        <f t="shared" ca="1" si="60"/>
        <v>0</v>
      </c>
      <c r="O229" s="95">
        <f t="shared" ca="1" si="61"/>
        <v>0</v>
      </c>
      <c r="P229" s="38">
        <f t="shared" ca="1" si="62"/>
        <v>0</v>
      </c>
      <c r="Q229" s="38">
        <f t="shared" ca="1" si="63"/>
        <v>0</v>
      </c>
      <c r="R229" s="28">
        <f t="shared" ca="1" si="64"/>
        <v>-0.7239978488581722</v>
      </c>
    </row>
    <row r="230" spans="1:18">
      <c r="A230" s="89"/>
      <c r="B230" s="89"/>
      <c r="C230" s="89"/>
      <c r="D230" s="90">
        <f t="shared" si="50"/>
        <v>0</v>
      </c>
      <c r="E230" s="90">
        <f t="shared" si="51"/>
        <v>0</v>
      </c>
      <c r="F230" s="38">
        <f t="shared" si="52"/>
        <v>0</v>
      </c>
      <c r="G230" s="38">
        <f t="shared" si="53"/>
        <v>0</v>
      </c>
      <c r="H230" s="38">
        <f t="shared" si="54"/>
        <v>0</v>
      </c>
      <c r="I230" s="38">
        <f t="shared" si="55"/>
        <v>0</v>
      </c>
      <c r="J230" s="38">
        <f t="shared" si="56"/>
        <v>0</v>
      </c>
      <c r="K230" s="38">
        <f t="shared" si="57"/>
        <v>0</v>
      </c>
      <c r="L230" s="38">
        <f t="shared" si="58"/>
        <v>0</v>
      </c>
      <c r="M230" s="38">
        <f t="shared" ca="1" si="59"/>
        <v>0.7239978488581722</v>
      </c>
      <c r="N230" s="38">
        <f t="shared" ca="1" si="60"/>
        <v>0</v>
      </c>
      <c r="O230" s="95">
        <f t="shared" ca="1" si="61"/>
        <v>0</v>
      </c>
      <c r="P230" s="38">
        <f t="shared" ca="1" si="62"/>
        <v>0</v>
      </c>
      <c r="Q230" s="38">
        <f t="shared" ca="1" si="63"/>
        <v>0</v>
      </c>
      <c r="R230" s="28">
        <f t="shared" ca="1" si="64"/>
        <v>-0.7239978488581722</v>
      </c>
    </row>
    <row r="231" spans="1:18">
      <c r="A231" s="89"/>
      <c r="B231" s="89"/>
      <c r="C231" s="89"/>
      <c r="D231" s="90">
        <f t="shared" si="50"/>
        <v>0</v>
      </c>
      <c r="E231" s="90">
        <f t="shared" si="51"/>
        <v>0</v>
      </c>
      <c r="F231" s="38">
        <f t="shared" si="52"/>
        <v>0</v>
      </c>
      <c r="G231" s="38">
        <f t="shared" si="53"/>
        <v>0</v>
      </c>
      <c r="H231" s="38">
        <f t="shared" si="54"/>
        <v>0</v>
      </c>
      <c r="I231" s="38">
        <f t="shared" si="55"/>
        <v>0</v>
      </c>
      <c r="J231" s="38">
        <f t="shared" si="56"/>
        <v>0</v>
      </c>
      <c r="K231" s="38">
        <f t="shared" si="57"/>
        <v>0</v>
      </c>
      <c r="L231" s="38">
        <f t="shared" si="58"/>
        <v>0</v>
      </c>
      <c r="M231" s="38">
        <f t="shared" ca="1" si="59"/>
        <v>0.7239978488581722</v>
      </c>
      <c r="N231" s="38">
        <f t="shared" ca="1" si="60"/>
        <v>0</v>
      </c>
      <c r="O231" s="95">
        <f t="shared" ca="1" si="61"/>
        <v>0</v>
      </c>
      <c r="P231" s="38">
        <f t="shared" ca="1" si="62"/>
        <v>0</v>
      </c>
      <c r="Q231" s="38">
        <f t="shared" ca="1" si="63"/>
        <v>0</v>
      </c>
      <c r="R231" s="28">
        <f t="shared" ca="1" si="64"/>
        <v>-0.7239978488581722</v>
      </c>
    </row>
    <row r="232" spans="1:18">
      <c r="A232" s="89"/>
      <c r="B232" s="89"/>
      <c r="C232" s="89"/>
      <c r="D232" s="90">
        <f t="shared" si="50"/>
        <v>0</v>
      </c>
      <c r="E232" s="90">
        <f t="shared" si="51"/>
        <v>0</v>
      </c>
      <c r="F232" s="38">
        <f t="shared" si="52"/>
        <v>0</v>
      </c>
      <c r="G232" s="38">
        <f t="shared" si="53"/>
        <v>0</v>
      </c>
      <c r="H232" s="38">
        <f t="shared" si="54"/>
        <v>0</v>
      </c>
      <c r="I232" s="38">
        <f t="shared" si="55"/>
        <v>0</v>
      </c>
      <c r="J232" s="38">
        <f t="shared" si="56"/>
        <v>0</v>
      </c>
      <c r="K232" s="38">
        <f t="shared" si="57"/>
        <v>0</v>
      </c>
      <c r="L232" s="38">
        <f t="shared" si="58"/>
        <v>0</v>
      </c>
      <c r="M232" s="38">
        <f t="shared" ca="1" si="59"/>
        <v>0.7239978488581722</v>
      </c>
      <c r="N232" s="38">
        <f t="shared" ca="1" si="60"/>
        <v>0</v>
      </c>
      <c r="O232" s="95">
        <f t="shared" ca="1" si="61"/>
        <v>0</v>
      </c>
      <c r="P232" s="38">
        <f t="shared" ca="1" si="62"/>
        <v>0</v>
      </c>
      <c r="Q232" s="38">
        <f t="shared" ca="1" si="63"/>
        <v>0</v>
      </c>
      <c r="R232" s="28">
        <f t="shared" ca="1" si="64"/>
        <v>-0.7239978488581722</v>
      </c>
    </row>
    <row r="233" spans="1:18">
      <c r="A233" s="89"/>
      <c r="B233" s="89"/>
      <c r="C233" s="89"/>
      <c r="D233" s="90">
        <f t="shared" si="50"/>
        <v>0</v>
      </c>
      <c r="E233" s="90">
        <f t="shared" si="51"/>
        <v>0</v>
      </c>
      <c r="F233" s="38">
        <f t="shared" si="52"/>
        <v>0</v>
      </c>
      <c r="G233" s="38">
        <f t="shared" si="53"/>
        <v>0</v>
      </c>
      <c r="H233" s="38">
        <f t="shared" si="54"/>
        <v>0</v>
      </c>
      <c r="I233" s="38">
        <f t="shared" si="55"/>
        <v>0</v>
      </c>
      <c r="J233" s="38">
        <f t="shared" si="56"/>
        <v>0</v>
      </c>
      <c r="K233" s="38">
        <f t="shared" si="57"/>
        <v>0</v>
      </c>
      <c r="L233" s="38">
        <f t="shared" si="58"/>
        <v>0</v>
      </c>
      <c r="M233" s="38">
        <f t="shared" ca="1" si="59"/>
        <v>0.7239978488581722</v>
      </c>
      <c r="N233" s="38">
        <f t="shared" ca="1" si="60"/>
        <v>0</v>
      </c>
      <c r="O233" s="95">
        <f t="shared" ca="1" si="61"/>
        <v>0</v>
      </c>
      <c r="P233" s="38">
        <f t="shared" ca="1" si="62"/>
        <v>0</v>
      </c>
      <c r="Q233" s="38">
        <f t="shared" ca="1" si="63"/>
        <v>0</v>
      </c>
      <c r="R233" s="28">
        <f t="shared" ca="1" si="64"/>
        <v>-0.7239978488581722</v>
      </c>
    </row>
    <row r="234" spans="1:18">
      <c r="A234" s="89"/>
      <c r="B234" s="89"/>
      <c r="C234" s="89"/>
      <c r="D234" s="90">
        <f t="shared" si="50"/>
        <v>0</v>
      </c>
      <c r="E234" s="90">
        <f t="shared" si="51"/>
        <v>0</v>
      </c>
      <c r="F234" s="38">
        <f t="shared" si="52"/>
        <v>0</v>
      </c>
      <c r="G234" s="38">
        <f t="shared" si="53"/>
        <v>0</v>
      </c>
      <c r="H234" s="38">
        <f t="shared" si="54"/>
        <v>0</v>
      </c>
      <c r="I234" s="38">
        <f t="shared" si="55"/>
        <v>0</v>
      </c>
      <c r="J234" s="38">
        <f t="shared" si="56"/>
        <v>0</v>
      </c>
      <c r="K234" s="38">
        <f t="shared" si="57"/>
        <v>0</v>
      </c>
      <c r="L234" s="38">
        <f t="shared" si="58"/>
        <v>0</v>
      </c>
      <c r="M234" s="38">
        <f t="shared" ca="1" si="59"/>
        <v>0.7239978488581722</v>
      </c>
      <c r="N234" s="38">
        <f t="shared" ca="1" si="60"/>
        <v>0</v>
      </c>
      <c r="O234" s="95">
        <f t="shared" ca="1" si="61"/>
        <v>0</v>
      </c>
      <c r="P234" s="38">
        <f t="shared" ca="1" si="62"/>
        <v>0</v>
      </c>
      <c r="Q234" s="38">
        <f t="shared" ca="1" si="63"/>
        <v>0</v>
      </c>
      <c r="R234" s="28">
        <f t="shared" ca="1" si="64"/>
        <v>-0.7239978488581722</v>
      </c>
    </row>
    <row r="235" spans="1:18">
      <c r="A235" s="89"/>
      <c r="B235" s="89"/>
      <c r="C235" s="89"/>
      <c r="D235" s="90">
        <f t="shared" si="50"/>
        <v>0</v>
      </c>
      <c r="E235" s="90">
        <f t="shared" si="51"/>
        <v>0</v>
      </c>
      <c r="F235" s="38">
        <f t="shared" si="52"/>
        <v>0</v>
      </c>
      <c r="G235" s="38">
        <f t="shared" si="53"/>
        <v>0</v>
      </c>
      <c r="H235" s="38">
        <f t="shared" si="54"/>
        <v>0</v>
      </c>
      <c r="I235" s="38">
        <f t="shared" si="55"/>
        <v>0</v>
      </c>
      <c r="J235" s="38">
        <f t="shared" si="56"/>
        <v>0</v>
      </c>
      <c r="K235" s="38">
        <f t="shared" si="57"/>
        <v>0</v>
      </c>
      <c r="L235" s="38">
        <f t="shared" si="58"/>
        <v>0</v>
      </c>
      <c r="M235" s="38">
        <f t="shared" ca="1" si="59"/>
        <v>0.7239978488581722</v>
      </c>
      <c r="N235" s="38">
        <f t="shared" ca="1" si="60"/>
        <v>0</v>
      </c>
      <c r="O235" s="95">
        <f t="shared" ca="1" si="61"/>
        <v>0</v>
      </c>
      <c r="P235" s="38">
        <f t="shared" ca="1" si="62"/>
        <v>0</v>
      </c>
      <c r="Q235" s="38">
        <f t="shared" ca="1" si="63"/>
        <v>0</v>
      </c>
      <c r="R235" s="28">
        <f t="shared" ca="1" si="64"/>
        <v>-0.7239978488581722</v>
      </c>
    </row>
    <row r="236" spans="1:18">
      <c r="A236" s="89"/>
      <c r="B236" s="89"/>
      <c r="C236" s="89"/>
      <c r="D236" s="90">
        <f t="shared" si="50"/>
        <v>0</v>
      </c>
      <c r="E236" s="90">
        <f t="shared" si="51"/>
        <v>0</v>
      </c>
      <c r="F236" s="38">
        <f t="shared" si="52"/>
        <v>0</v>
      </c>
      <c r="G236" s="38">
        <f t="shared" si="53"/>
        <v>0</v>
      </c>
      <c r="H236" s="38">
        <f t="shared" si="54"/>
        <v>0</v>
      </c>
      <c r="I236" s="38">
        <f t="shared" si="55"/>
        <v>0</v>
      </c>
      <c r="J236" s="38">
        <f t="shared" si="56"/>
        <v>0</v>
      </c>
      <c r="K236" s="38">
        <f t="shared" si="57"/>
        <v>0</v>
      </c>
      <c r="L236" s="38">
        <f t="shared" si="58"/>
        <v>0</v>
      </c>
      <c r="M236" s="38">
        <f t="shared" ca="1" si="59"/>
        <v>0.7239978488581722</v>
      </c>
      <c r="N236" s="38">
        <f t="shared" ca="1" si="60"/>
        <v>0</v>
      </c>
      <c r="O236" s="95">
        <f t="shared" ca="1" si="61"/>
        <v>0</v>
      </c>
      <c r="P236" s="38">
        <f t="shared" ca="1" si="62"/>
        <v>0</v>
      </c>
      <c r="Q236" s="38">
        <f t="shared" ca="1" si="63"/>
        <v>0</v>
      </c>
      <c r="R236" s="28">
        <f t="shared" ca="1" si="64"/>
        <v>-0.7239978488581722</v>
      </c>
    </row>
    <row r="237" spans="1:18">
      <c r="A237" s="89"/>
      <c r="B237" s="89"/>
      <c r="C237" s="89"/>
      <c r="D237" s="90">
        <f t="shared" si="50"/>
        <v>0</v>
      </c>
      <c r="E237" s="90">
        <f t="shared" si="51"/>
        <v>0</v>
      </c>
      <c r="F237" s="38">
        <f t="shared" si="52"/>
        <v>0</v>
      </c>
      <c r="G237" s="38">
        <f t="shared" si="53"/>
        <v>0</v>
      </c>
      <c r="H237" s="38">
        <f t="shared" si="54"/>
        <v>0</v>
      </c>
      <c r="I237" s="38">
        <f t="shared" si="55"/>
        <v>0</v>
      </c>
      <c r="J237" s="38">
        <f t="shared" si="56"/>
        <v>0</v>
      </c>
      <c r="K237" s="38">
        <f t="shared" si="57"/>
        <v>0</v>
      </c>
      <c r="L237" s="38">
        <f t="shared" si="58"/>
        <v>0</v>
      </c>
      <c r="M237" s="38">
        <f t="shared" ca="1" si="59"/>
        <v>0.7239978488581722</v>
      </c>
      <c r="N237" s="38">
        <f t="shared" ca="1" si="60"/>
        <v>0</v>
      </c>
      <c r="O237" s="95">
        <f t="shared" ca="1" si="61"/>
        <v>0</v>
      </c>
      <c r="P237" s="38">
        <f t="shared" ca="1" si="62"/>
        <v>0</v>
      </c>
      <c r="Q237" s="38">
        <f t="shared" ca="1" si="63"/>
        <v>0</v>
      </c>
      <c r="R237" s="28">
        <f t="shared" ca="1" si="64"/>
        <v>-0.7239978488581722</v>
      </c>
    </row>
    <row r="238" spans="1:18">
      <c r="A238" s="89"/>
      <c r="B238" s="89"/>
      <c r="C238" s="89"/>
      <c r="D238" s="90">
        <f t="shared" si="50"/>
        <v>0</v>
      </c>
      <c r="E238" s="90">
        <f t="shared" si="51"/>
        <v>0</v>
      </c>
      <c r="F238" s="38">
        <f t="shared" si="52"/>
        <v>0</v>
      </c>
      <c r="G238" s="38">
        <f t="shared" si="53"/>
        <v>0</v>
      </c>
      <c r="H238" s="38">
        <f t="shared" si="54"/>
        <v>0</v>
      </c>
      <c r="I238" s="38">
        <f t="shared" si="55"/>
        <v>0</v>
      </c>
      <c r="J238" s="38">
        <f t="shared" si="56"/>
        <v>0</v>
      </c>
      <c r="K238" s="38">
        <f t="shared" si="57"/>
        <v>0</v>
      </c>
      <c r="L238" s="38">
        <f t="shared" si="58"/>
        <v>0</v>
      </c>
      <c r="M238" s="38">
        <f t="shared" ca="1" si="59"/>
        <v>0.7239978488581722</v>
      </c>
      <c r="N238" s="38">
        <f t="shared" ca="1" si="60"/>
        <v>0</v>
      </c>
      <c r="O238" s="95">
        <f t="shared" ca="1" si="61"/>
        <v>0</v>
      </c>
      <c r="P238" s="38">
        <f t="shared" ca="1" si="62"/>
        <v>0</v>
      </c>
      <c r="Q238" s="38">
        <f t="shared" ca="1" si="63"/>
        <v>0</v>
      </c>
      <c r="R238" s="28">
        <f t="shared" ca="1" si="64"/>
        <v>-0.7239978488581722</v>
      </c>
    </row>
    <row r="239" spans="1:18">
      <c r="A239" s="89"/>
      <c r="B239" s="89"/>
      <c r="C239" s="89"/>
      <c r="D239" s="90">
        <f t="shared" si="50"/>
        <v>0</v>
      </c>
      <c r="E239" s="90">
        <f t="shared" si="51"/>
        <v>0</v>
      </c>
      <c r="F239" s="38">
        <f t="shared" si="52"/>
        <v>0</v>
      </c>
      <c r="G239" s="38">
        <f t="shared" si="53"/>
        <v>0</v>
      </c>
      <c r="H239" s="38">
        <f t="shared" si="54"/>
        <v>0</v>
      </c>
      <c r="I239" s="38">
        <f t="shared" si="55"/>
        <v>0</v>
      </c>
      <c r="J239" s="38">
        <f t="shared" si="56"/>
        <v>0</v>
      </c>
      <c r="K239" s="38">
        <f t="shared" si="57"/>
        <v>0</v>
      </c>
      <c r="L239" s="38">
        <f t="shared" si="58"/>
        <v>0</v>
      </c>
      <c r="M239" s="38">
        <f t="shared" ca="1" si="59"/>
        <v>0.7239978488581722</v>
      </c>
      <c r="N239" s="38">
        <f t="shared" ca="1" si="60"/>
        <v>0</v>
      </c>
      <c r="O239" s="95">
        <f t="shared" ca="1" si="61"/>
        <v>0</v>
      </c>
      <c r="P239" s="38">
        <f t="shared" ca="1" si="62"/>
        <v>0</v>
      </c>
      <c r="Q239" s="38">
        <f t="shared" ca="1" si="63"/>
        <v>0</v>
      </c>
      <c r="R239" s="28">
        <f t="shared" ca="1" si="64"/>
        <v>-0.7239978488581722</v>
      </c>
    </row>
    <row r="240" spans="1:18">
      <c r="A240" s="89"/>
      <c r="B240" s="89"/>
      <c r="C240" s="89"/>
      <c r="D240" s="90">
        <f t="shared" si="50"/>
        <v>0</v>
      </c>
      <c r="E240" s="90">
        <f t="shared" si="51"/>
        <v>0</v>
      </c>
      <c r="F240" s="38">
        <f t="shared" si="52"/>
        <v>0</v>
      </c>
      <c r="G240" s="38">
        <f t="shared" si="53"/>
        <v>0</v>
      </c>
      <c r="H240" s="38">
        <f t="shared" si="54"/>
        <v>0</v>
      </c>
      <c r="I240" s="38">
        <f t="shared" si="55"/>
        <v>0</v>
      </c>
      <c r="J240" s="38">
        <f t="shared" si="56"/>
        <v>0</v>
      </c>
      <c r="K240" s="38">
        <f t="shared" si="57"/>
        <v>0</v>
      </c>
      <c r="L240" s="38">
        <f t="shared" si="58"/>
        <v>0</v>
      </c>
      <c r="M240" s="38">
        <f t="shared" ca="1" si="59"/>
        <v>0.7239978488581722</v>
      </c>
      <c r="N240" s="38">
        <f t="shared" ca="1" si="60"/>
        <v>0</v>
      </c>
      <c r="O240" s="95">
        <f t="shared" ca="1" si="61"/>
        <v>0</v>
      </c>
      <c r="P240" s="38">
        <f t="shared" ca="1" si="62"/>
        <v>0</v>
      </c>
      <c r="Q240" s="38">
        <f t="shared" ca="1" si="63"/>
        <v>0</v>
      </c>
      <c r="R240" s="28">
        <f t="shared" ca="1" si="64"/>
        <v>-0.7239978488581722</v>
      </c>
    </row>
    <row r="241" spans="1:18">
      <c r="A241" s="89"/>
      <c r="B241" s="89"/>
      <c r="C241" s="89"/>
      <c r="D241" s="90">
        <f t="shared" si="50"/>
        <v>0</v>
      </c>
      <c r="E241" s="90">
        <f t="shared" si="51"/>
        <v>0</v>
      </c>
      <c r="F241" s="38">
        <f t="shared" si="52"/>
        <v>0</v>
      </c>
      <c r="G241" s="38">
        <f t="shared" si="53"/>
        <v>0</v>
      </c>
      <c r="H241" s="38">
        <f t="shared" si="54"/>
        <v>0</v>
      </c>
      <c r="I241" s="38">
        <f t="shared" si="55"/>
        <v>0</v>
      </c>
      <c r="J241" s="38">
        <f t="shared" si="56"/>
        <v>0</v>
      </c>
      <c r="K241" s="38">
        <f t="shared" si="57"/>
        <v>0</v>
      </c>
      <c r="L241" s="38">
        <f t="shared" si="58"/>
        <v>0</v>
      </c>
      <c r="M241" s="38">
        <f t="shared" ca="1" si="59"/>
        <v>0.7239978488581722</v>
      </c>
      <c r="N241" s="38">
        <f t="shared" ca="1" si="60"/>
        <v>0</v>
      </c>
      <c r="O241" s="95">
        <f t="shared" ca="1" si="61"/>
        <v>0</v>
      </c>
      <c r="P241" s="38">
        <f t="shared" ca="1" si="62"/>
        <v>0</v>
      </c>
      <c r="Q241" s="38">
        <f t="shared" ca="1" si="63"/>
        <v>0</v>
      </c>
      <c r="R241" s="28">
        <f t="shared" ca="1" si="64"/>
        <v>-0.7239978488581722</v>
      </c>
    </row>
    <row r="242" spans="1:18">
      <c r="A242" s="89"/>
      <c r="B242" s="89"/>
      <c r="C242" s="89"/>
      <c r="D242" s="90">
        <f t="shared" si="50"/>
        <v>0</v>
      </c>
      <c r="E242" s="90">
        <f t="shared" si="51"/>
        <v>0</v>
      </c>
      <c r="F242" s="38">
        <f t="shared" si="52"/>
        <v>0</v>
      </c>
      <c r="G242" s="38">
        <f t="shared" si="53"/>
        <v>0</v>
      </c>
      <c r="H242" s="38">
        <f t="shared" si="54"/>
        <v>0</v>
      </c>
      <c r="I242" s="38">
        <f t="shared" si="55"/>
        <v>0</v>
      </c>
      <c r="J242" s="38">
        <f t="shared" si="56"/>
        <v>0</v>
      </c>
      <c r="K242" s="38">
        <f t="shared" si="57"/>
        <v>0</v>
      </c>
      <c r="L242" s="38">
        <f t="shared" si="58"/>
        <v>0</v>
      </c>
      <c r="M242" s="38">
        <f t="shared" ca="1" si="59"/>
        <v>0.7239978488581722</v>
      </c>
      <c r="N242" s="38">
        <f t="shared" ca="1" si="60"/>
        <v>0</v>
      </c>
      <c r="O242" s="95">
        <f t="shared" ca="1" si="61"/>
        <v>0</v>
      </c>
      <c r="P242" s="38">
        <f t="shared" ca="1" si="62"/>
        <v>0</v>
      </c>
      <c r="Q242" s="38">
        <f t="shared" ca="1" si="63"/>
        <v>0</v>
      </c>
      <c r="R242" s="28">
        <f t="shared" ca="1" si="64"/>
        <v>-0.7239978488581722</v>
      </c>
    </row>
    <row r="243" spans="1:18">
      <c r="A243" s="89"/>
      <c r="B243" s="89"/>
      <c r="C243" s="89"/>
      <c r="D243" s="90">
        <f t="shared" si="50"/>
        <v>0</v>
      </c>
      <c r="E243" s="90">
        <f t="shared" si="51"/>
        <v>0</v>
      </c>
      <c r="F243" s="38">
        <f t="shared" si="52"/>
        <v>0</v>
      </c>
      <c r="G243" s="38">
        <f t="shared" si="53"/>
        <v>0</v>
      </c>
      <c r="H243" s="38">
        <f t="shared" si="54"/>
        <v>0</v>
      </c>
      <c r="I243" s="38">
        <f t="shared" si="55"/>
        <v>0</v>
      </c>
      <c r="J243" s="38">
        <f t="shared" si="56"/>
        <v>0</v>
      </c>
      <c r="K243" s="38">
        <f t="shared" si="57"/>
        <v>0</v>
      </c>
      <c r="L243" s="38">
        <f t="shared" si="58"/>
        <v>0</v>
      </c>
      <c r="M243" s="38">
        <f t="shared" ca="1" si="59"/>
        <v>0.7239978488581722</v>
      </c>
      <c r="N243" s="38">
        <f t="shared" ca="1" si="60"/>
        <v>0</v>
      </c>
      <c r="O243" s="95">
        <f t="shared" ca="1" si="61"/>
        <v>0</v>
      </c>
      <c r="P243" s="38">
        <f t="shared" ca="1" si="62"/>
        <v>0</v>
      </c>
      <c r="Q243" s="38">
        <f t="shared" ca="1" si="63"/>
        <v>0</v>
      </c>
      <c r="R243" s="28">
        <f t="shared" ca="1" si="64"/>
        <v>-0.7239978488581722</v>
      </c>
    </row>
    <row r="244" spans="1:18">
      <c r="A244" s="89"/>
      <c r="B244" s="89"/>
      <c r="C244" s="89"/>
      <c r="D244" s="90">
        <f t="shared" si="50"/>
        <v>0</v>
      </c>
      <c r="E244" s="90">
        <f t="shared" si="51"/>
        <v>0</v>
      </c>
      <c r="F244" s="38">
        <f t="shared" si="52"/>
        <v>0</v>
      </c>
      <c r="G244" s="38">
        <f t="shared" si="53"/>
        <v>0</v>
      </c>
      <c r="H244" s="38">
        <f t="shared" si="54"/>
        <v>0</v>
      </c>
      <c r="I244" s="38">
        <f t="shared" si="55"/>
        <v>0</v>
      </c>
      <c r="J244" s="38">
        <f t="shared" si="56"/>
        <v>0</v>
      </c>
      <c r="K244" s="38">
        <f t="shared" si="57"/>
        <v>0</v>
      </c>
      <c r="L244" s="38">
        <f t="shared" si="58"/>
        <v>0</v>
      </c>
      <c r="M244" s="38">
        <f t="shared" ca="1" si="59"/>
        <v>0.7239978488581722</v>
      </c>
      <c r="N244" s="38">
        <f t="shared" ca="1" si="60"/>
        <v>0</v>
      </c>
      <c r="O244" s="95">
        <f t="shared" ca="1" si="61"/>
        <v>0</v>
      </c>
      <c r="P244" s="38">
        <f t="shared" ca="1" si="62"/>
        <v>0</v>
      </c>
      <c r="Q244" s="38">
        <f t="shared" ca="1" si="63"/>
        <v>0</v>
      </c>
      <c r="R244" s="28">
        <f t="shared" ca="1" si="64"/>
        <v>-0.7239978488581722</v>
      </c>
    </row>
    <row r="245" spans="1:18">
      <c r="A245" s="89"/>
      <c r="B245" s="89"/>
      <c r="C245" s="89"/>
      <c r="D245" s="90">
        <f t="shared" si="50"/>
        <v>0</v>
      </c>
      <c r="E245" s="90">
        <f t="shared" si="51"/>
        <v>0</v>
      </c>
      <c r="F245" s="38">
        <f t="shared" si="52"/>
        <v>0</v>
      </c>
      <c r="G245" s="38">
        <f t="shared" si="53"/>
        <v>0</v>
      </c>
      <c r="H245" s="38">
        <f t="shared" si="54"/>
        <v>0</v>
      </c>
      <c r="I245" s="38">
        <f t="shared" si="55"/>
        <v>0</v>
      </c>
      <c r="J245" s="38">
        <f t="shared" si="56"/>
        <v>0</v>
      </c>
      <c r="K245" s="38">
        <f t="shared" si="57"/>
        <v>0</v>
      </c>
      <c r="L245" s="38">
        <f t="shared" si="58"/>
        <v>0</v>
      </c>
      <c r="M245" s="38">
        <f t="shared" ca="1" si="59"/>
        <v>0.7239978488581722</v>
      </c>
      <c r="N245" s="38">
        <f t="shared" ca="1" si="60"/>
        <v>0</v>
      </c>
      <c r="O245" s="95">
        <f t="shared" ca="1" si="61"/>
        <v>0</v>
      </c>
      <c r="P245" s="38">
        <f t="shared" ca="1" si="62"/>
        <v>0</v>
      </c>
      <c r="Q245" s="38">
        <f t="shared" ca="1" si="63"/>
        <v>0</v>
      </c>
      <c r="R245" s="28">
        <f t="shared" ca="1" si="64"/>
        <v>-0.7239978488581722</v>
      </c>
    </row>
    <row r="246" spans="1:18">
      <c r="A246" s="89"/>
      <c r="B246" s="89"/>
      <c r="C246" s="89"/>
      <c r="D246" s="90">
        <f t="shared" si="50"/>
        <v>0</v>
      </c>
      <c r="E246" s="90">
        <f t="shared" si="51"/>
        <v>0</v>
      </c>
      <c r="F246" s="38">
        <f t="shared" si="52"/>
        <v>0</v>
      </c>
      <c r="G246" s="38">
        <f t="shared" si="53"/>
        <v>0</v>
      </c>
      <c r="H246" s="38">
        <f t="shared" si="54"/>
        <v>0</v>
      </c>
      <c r="I246" s="38">
        <f t="shared" si="55"/>
        <v>0</v>
      </c>
      <c r="J246" s="38">
        <f t="shared" si="56"/>
        <v>0</v>
      </c>
      <c r="K246" s="38">
        <f t="shared" si="57"/>
        <v>0</v>
      </c>
      <c r="L246" s="38">
        <f t="shared" si="58"/>
        <v>0</v>
      </c>
      <c r="M246" s="38">
        <f t="shared" ca="1" si="59"/>
        <v>0.7239978488581722</v>
      </c>
      <c r="N246" s="38">
        <f t="shared" ca="1" si="60"/>
        <v>0</v>
      </c>
      <c r="O246" s="95">
        <f t="shared" ca="1" si="61"/>
        <v>0</v>
      </c>
      <c r="P246" s="38">
        <f t="shared" ca="1" si="62"/>
        <v>0</v>
      </c>
      <c r="Q246" s="38">
        <f t="shared" ca="1" si="63"/>
        <v>0</v>
      </c>
      <c r="R246" s="28">
        <f t="shared" ca="1" si="64"/>
        <v>-0.7239978488581722</v>
      </c>
    </row>
    <row r="247" spans="1:18">
      <c r="A247" s="89"/>
      <c r="B247" s="89"/>
      <c r="C247" s="89"/>
      <c r="D247" s="90">
        <f t="shared" si="50"/>
        <v>0</v>
      </c>
      <c r="E247" s="90">
        <f t="shared" si="51"/>
        <v>0</v>
      </c>
      <c r="F247" s="38">
        <f t="shared" si="52"/>
        <v>0</v>
      </c>
      <c r="G247" s="38">
        <f t="shared" si="53"/>
        <v>0</v>
      </c>
      <c r="H247" s="38">
        <f t="shared" si="54"/>
        <v>0</v>
      </c>
      <c r="I247" s="38">
        <f t="shared" si="55"/>
        <v>0</v>
      </c>
      <c r="J247" s="38">
        <f t="shared" si="56"/>
        <v>0</v>
      </c>
      <c r="K247" s="38">
        <f t="shared" si="57"/>
        <v>0</v>
      </c>
      <c r="L247" s="38">
        <f t="shared" si="58"/>
        <v>0</v>
      </c>
      <c r="M247" s="38">
        <f t="shared" ca="1" si="59"/>
        <v>0.7239978488581722</v>
      </c>
      <c r="N247" s="38">
        <f t="shared" ca="1" si="60"/>
        <v>0</v>
      </c>
      <c r="O247" s="95">
        <f t="shared" ca="1" si="61"/>
        <v>0</v>
      </c>
      <c r="P247" s="38">
        <f t="shared" ca="1" si="62"/>
        <v>0</v>
      </c>
      <c r="Q247" s="38">
        <f t="shared" ca="1" si="63"/>
        <v>0</v>
      </c>
      <c r="R247" s="28">
        <f t="shared" ca="1" si="64"/>
        <v>-0.7239978488581722</v>
      </c>
    </row>
    <row r="248" spans="1:18">
      <c r="A248" s="89"/>
      <c r="B248" s="89"/>
      <c r="C248" s="89"/>
      <c r="D248" s="90">
        <f t="shared" si="50"/>
        <v>0</v>
      </c>
      <c r="E248" s="90">
        <f t="shared" si="51"/>
        <v>0</v>
      </c>
      <c r="F248" s="38">
        <f t="shared" si="52"/>
        <v>0</v>
      </c>
      <c r="G248" s="38">
        <f t="shared" si="53"/>
        <v>0</v>
      </c>
      <c r="H248" s="38">
        <f t="shared" si="54"/>
        <v>0</v>
      </c>
      <c r="I248" s="38">
        <f t="shared" si="55"/>
        <v>0</v>
      </c>
      <c r="J248" s="38">
        <f t="shared" si="56"/>
        <v>0</v>
      </c>
      <c r="K248" s="38">
        <f t="shared" si="57"/>
        <v>0</v>
      </c>
      <c r="L248" s="38">
        <f t="shared" si="58"/>
        <v>0</v>
      </c>
      <c r="M248" s="38">
        <f t="shared" ca="1" si="59"/>
        <v>0.7239978488581722</v>
      </c>
      <c r="N248" s="38">
        <f t="shared" ca="1" si="60"/>
        <v>0</v>
      </c>
      <c r="O248" s="95">
        <f t="shared" ca="1" si="61"/>
        <v>0</v>
      </c>
      <c r="P248" s="38">
        <f t="shared" ca="1" si="62"/>
        <v>0</v>
      </c>
      <c r="Q248" s="38">
        <f t="shared" ca="1" si="63"/>
        <v>0</v>
      </c>
      <c r="R248" s="28">
        <f t="shared" ca="1" si="64"/>
        <v>-0.7239978488581722</v>
      </c>
    </row>
    <row r="249" spans="1:18">
      <c r="A249" s="89"/>
      <c r="B249" s="89"/>
      <c r="C249" s="89"/>
      <c r="D249" s="90">
        <f t="shared" si="50"/>
        <v>0</v>
      </c>
      <c r="E249" s="90">
        <f t="shared" si="51"/>
        <v>0</v>
      </c>
      <c r="F249" s="38">
        <f t="shared" si="52"/>
        <v>0</v>
      </c>
      <c r="G249" s="38">
        <f t="shared" si="53"/>
        <v>0</v>
      </c>
      <c r="H249" s="38">
        <f t="shared" si="54"/>
        <v>0</v>
      </c>
      <c r="I249" s="38">
        <f t="shared" si="55"/>
        <v>0</v>
      </c>
      <c r="J249" s="38">
        <f t="shared" si="56"/>
        <v>0</v>
      </c>
      <c r="K249" s="38">
        <f t="shared" si="57"/>
        <v>0</v>
      </c>
      <c r="L249" s="38">
        <f t="shared" si="58"/>
        <v>0</v>
      </c>
      <c r="M249" s="38">
        <f t="shared" ca="1" si="59"/>
        <v>0.7239978488581722</v>
      </c>
      <c r="N249" s="38">
        <f t="shared" ca="1" si="60"/>
        <v>0</v>
      </c>
      <c r="O249" s="95">
        <f t="shared" ca="1" si="61"/>
        <v>0</v>
      </c>
      <c r="P249" s="38">
        <f t="shared" ca="1" si="62"/>
        <v>0</v>
      </c>
      <c r="Q249" s="38">
        <f t="shared" ca="1" si="63"/>
        <v>0</v>
      </c>
      <c r="R249" s="28">
        <f t="shared" ca="1" si="64"/>
        <v>-0.7239978488581722</v>
      </c>
    </row>
    <row r="250" spans="1:18">
      <c r="A250" s="89"/>
      <c r="B250" s="89"/>
      <c r="C250" s="89"/>
      <c r="D250" s="90">
        <f t="shared" si="50"/>
        <v>0</v>
      </c>
      <c r="E250" s="90">
        <f t="shared" si="51"/>
        <v>0</v>
      </c>
      <c r="F250" s="38">
        <f t="shared" si="52"/>
        <v>0</v>
      </c>
      <c r="G250" s="38">
        <f t="shared" si="53"/>
        <v>0</v>
      </c>
      <c r="H250" s="38">
        <f t="shared" si="54"/>
        <v>0</v>
      </c>
      <c r="I250" s="38">
        <f t="shared" si="55"/>
        <v>0</v>
      </c>
      <c r="J250" s="38">
        <f t="shared" si="56"/>
        <v>0</v>
      </c>
      <c r="K250" s="38">
        <f t="shared" si="57"/>
        <v>0</v>
      </c>
      <c r="L250" s="38">
        <f t="shared" si="58"/>
        <v>0</v>
      </c>
      <c r="M250" s="38">
        <f t="shared" ca="1" si="59"/>
        <v>0.7239978488581722</v>
      </c>
      <c r="N250" s="38">
        <f t="shared" ca="1" si="60"/>
        <v>0</v>
      </c>
      <c r="O250" s="95">
        <f t="shared" ca="1" si="61"/>
        <v>0</v>
      </c>
      <c r="P250" s="38">
        <f t="shared" ca="1" si="62"/>
        <v>0</v>
      </c>
      <c r="Q250" s="38">
        <f t="shared" ca="1" si="63"/>
        <v>0</v>
      </c>
      <c r="R250" s="28">
        <f t="shared" ca="1" si="64"/>
        <v>-0.7239978488581722</v>
      </c>
    </row>
    <row r="251" spans="1:18">
      <c r="A251" s="89"/>
      <c r="B251" s="89"/>
      <c r="C251" s="89"/>
      <c r="D251" s="90">
        <f t="shared" si="50"/>
        <v>0</v>
      </c>
      <c r="E251" s="90">
        <f t="shared" si="51"/>
        <v>0</v>
      </c>
      <c r="F251" s="38">
        <f t="shared" si="52"/>
        <v>0</v>
      </c>
      <c r="G251" s="38">
        <f t="shared" si="53"/>
        <v>0</v>
      </c>
      <c r="H251" s="38">
        <f t="shared" si="54"/>
        <v>0</v>
      </c>
      <c r="I251" s="38">
        <f t="shared" si="55"/>
        <v>0</v>
      </c>
      <c r="J251" s="38">
        <f t="shared" si="56"/>
        <v>0</v>
      </c>
      <c r="K251" s="38">
        <f t="shared" si="57"/>
        <v>0</v>
      </c>
      <c r="L251" s="38">
        <f t="shared" si="58"/>
        <v>0</v>
      </c>
      <c r="M251" s="38">
        <f t="shared" ca="1" si="59"/>
        <v>0.7239978488581722</v>
      </c>
      <c r="N251" s="38">
        <f t="shared" ca="1" si="60"/>
        <v>0</v>
      </c>
      <c r="O251" s="95">
        <f t="shared" ca="1" si="61"/>
        <v>0</v>
      </c>
      <c r="P251" s="38">
        <f t="shared" ca="1" si="62"/>
        <v>0</v>
      </c>
      <c r="Q251" s="38">
        <f t="shared" ca="1" si="63"/>
        <v>0</v>
      </c>
      <c r="R251" s="28">
        <f t="shared" ca="1" si="64"/>
        <v>-0.7239978488581722</v>
      </c>
    </row>
    <row r="252" spans="1:18">
      <c r="A252" s="89"/>
      <c r="B252" s="89"/>
      <c r="C252" s="89"/>
      <c r="D252" s="90">
        <f t="shared" si="50"/>
        <v>0</v>
      </c>
      <c r="E252" s="90">
        <f t="shared" si="51"/>
        <v>0</v>
      </c>
      <c r="F252" s="38">
        <f t="shared" si="52"/>
        <v>0</v>
      </c>
      <c r="G252" s="38">
        <f t="shared" si="53"/>
        <v>0</v>
      </c>
      <c r="H252" s="38">
        <f t="shared" si="54"/>
        <v>0</v>
      </c>
      <c r="I252" s="38">
        <f t="shared" si="55"/>
        <v>0</v>
      </c>
      <c r="J252" s="38">
        <f t="shared" si="56"/>
        <v>0</v>
      </c>
      <c r="K252" s="38">
        <f t="shared" si="57"/>
        <v>0</v>
      </c>
      <c r="L252" s="38">
        <f t="shared" si="58"/>
        <v>0</v>
      </c>
      <c r="M252" s="38">
        <f t="shared" ca="1" si="59"/>
        <v>0.7239978488581722</v>
      </c>
      <c r="N252" s="38">
        <f t="shared" ca="1" si="60"/>
        <v>0</v>
      </c>
      <c r="O252" s="95">
        <f t="shared" ca="1" si="61"/>
        <v>0</v>
      </c>
      <c r="P252" s="38">
        <f t="shared" ca="1" si="62"/>
        <v>0</v>
      </c>
      <c r="Q252" s="38">
        <f t="shared" ca="1" si="63"/>
        <v>0</v>
      </c>
      <c r="R252" s="28">
        <f t="shared" ca="1" si="64"/>
        <v>-0.7239978488581722</v>
      </c>
    </row>
    <row r="253" spans="1:18">
      <c r="A253" s="89"/>
      <c r="B253" s="89"/>
      <c r="C253" s="89"/>
      <c r="D253" s="90">
        <f t="shared" si="50"/>
        <v>0</v>
      </c>
      <c r="E253" s="90">
        <f t="shared" si="51"/>
        <v>0</v>
      </c>
      <c r="F253" s="38">
        <f t="shared" si="52"/>
        <v>0</v>
      </c>
      <c r="G253" s="38">
        <f t="shared" si="53"/>
        <v>0</v>
      </c>
      <c r="H253" s="38">
        <f t="shared" si="54"/>
        <v>0</v>
      </c>
      <c r="I253" s="38">
        <f t="shared" si="55"/>
        <v>0</v>
      </c>
      <c r="J253" s="38">
        <f t="shared" si="56"/>
        <v>0</v>
      </c>
      <c r="K253" s="38">
        <f t="shared" si="57"/>
        <v>0</v>
      </c>
      <c r="L253" s="38">
        <f t="shared" si="58"/>
        <v>0</v>
      </c>
      <c r="M253" s="38">
        <f t="shared" ca="1" si="59"/>
        <v>0.7239978488581722</v>
      </c>
      <c r="N253" s="38">
        <f t="shared" ca="1" si="60"/>
        <v>0</v>
      </c>
      <c r="O253" s="95">
        <f t="shared" ca="1" si="61"/>
        <v>0</v>
      </c>
      <c r="P253" s="38">
        <f t="shared" ca="1" si="62"/>
        <v>0</v>
      </c>
      <c r="Q253" s="38">
        <f t="shared" ca="1" si="63"/>
        <v>0</v>
      </c>
      <c r="R253" s="28">
        <f t="shared" ca="1" si="64"/>
        <v>-0.7239978488581722</v>
      </c>
    </row>
    <row r="254" spans="1:18">
      <c r="A254" s="89"/>
      <c r="B254" s="89"/>
      <c r="C254" s="89"/>
      <c r="D254" s="90">
        <f t="shared" si="50"/>
        <v>0</v>
      </c>
      <c r="E254" s="90">
        <f t="shared" si="51"/>
        <v>0</v>
      </c>
      <c r="F254" s="38">
        <f t="shared" si="52"/>
        <v>0</v>
      </c>
      <c r="G254" s="38">
        <f t="shared" si="53"/>
        <v>0</v>
      </c>
      <c r="H254" s="38">
        <f t="shared" si="54"/>
        <v>0</v>
      </c>
      <c r="I254" s="38">
        <f t="shared" si="55"/>
        <v>0</v>
      </c>
      <c r="J254" s="38">
        <f t="shared" si="56"/>
        <v>0</v>
      </c>
      <c r="K254" s="38">
        <f t="shared" si="57"/>
        <v>0</v>
      </c>
      <c r="L254" s="38">
        <f t="shared" si="58"/>
        <v>0</v>
      </c>
      <c r="M254" s="38">
        <f t="shared" ca="1" si="59"/>
        <v>0.7239978488581722</v>
      </c>
      <c r="N254" s="38">
        <f t="shared" ca="1" si="60"/>
        <v>0</v>
      </c>
      <c r="O254" s="95">
        <f t="shared" ca="1" si="61"/>
        <v>0</v>
      </c>
      <c r="P254" s="38">
        <f t="shared" ca="1" si="62"/>
        <v>0</v>
      </c>
      <c r="Q254" s="38">
        <f t="shared" ca="1" si="63"/>
        <v>0</v>
      </c>
      <c r="R254" s="28">
        <f t="shared" ca="1" si="64"/>
        <v>-0.7239978488581722</v>
      </c>
    </row>
    <row r="255" spans="1:18">
      <c r="A255" s="89"/>
      <c r="B255" s="89"/>
      <c r="C255" s="89"/>
      <c r="D255" s="90">
        <f t="shared" si="50"/>
        <v>0</v>
      </c>
      <c r="E255" s="90">
        <f t="shared" si="51"/>
        <v>0</v>
      </c>
      <c r="F255" s="38">
        <f t="shared" si="52"/>
        <v>0</v>
      </c>
      <c r="G255" s="38">
        <f t="shared" si="53"/>
        <v>0</v>
      </c>
      <c r="H255" s="38">
        <f t="shared" si="54"/>
        <v>0</v>
      </c>
      <c r="I255" s="38">
        <f t="shared" si="55"/>
        <v>0</v>
      </c>
      <c r="J255" s="38">
        <f t="shared" si="56"/>
        <v>0</v>
      </c>
      <c r="K255" s="38">
        <f t="shared" si="57"/>
        <v>0</v>
      </c>
      <c r="L255" s="38">
        <f t="shared" si="58"/>
        <v>0</v>
      </c>
      <c r="M255" s="38">
        <f t="shared" ca="1" si="59"/>
        <v>0.7239978488581722</v>
      </c>
      <c r="N255" s="38">
        <f t="shared" ca="1" si="60"/>
        <v>0</v>
      </c>
      <c r="O255" s="95">
        <f t="shared" ca="1" si="61"/>
        <v>0</v>
      </c>
      <c r="P255" s="38">
        <f t="shared" ca="1" si="62"/>
        <v>0</v>
      </c>
      <c r="Q255" s="38">
        <f t="shared" ca="1" si="63"/>
        <v>0</v>
      </c>
      <c r="R255" s="28">
        <f t="shared" ca="1" si="64"/>
        <v>-0.7239978488581722</v>
      </c>
    </row>
    <row r="256" spans="1:18">
      <c r="A256" s="89"/>
      <c r="B256" s="89"/>
      <c r="C256" s="89"/>
      <c r="D256" s="90">
        <f t="shared" si="50"/>
        <v>0</v>
      </c>
      <c r="E256" s="90">
        <f t="shared" si="51"/>
        <v>0</v>
      </c>
      <c r="F256" s="38">
        <f t="shared" si="52"/>
        <v>0</v>
      </c>
      <c r="G256" s="38">
        <f t="shared" si="53"/>
        <v>0</v>
      </c>
      <c r="H256" s="38">
        <f t="shared" si="54"/>
        <v>0</v>
      </c>
      <c r="I256" s="38">
        <f t="shared" si="55"/>
        <v>0</v>
      </c>
      <c r="J256" s="38">
        <f t="shared" si="56"/>
        <v>0</v>
      </c>
      <c r="K256" s="38">
        <f t="shared" si="57"/>
        <v>0</v>
      </c>
      <c r="L256" s="38">
        <f t="shared" si="58"/>
        <v>0</v>
      </c>
      <c r="M256" s="38">
        <f t="shared" ca="1" si="59"/>
        <v>0.7239978488581722</v>
      </c>
      <c r="N256" s="38">
        <f t="shared" ca="1" si="60"/>
        <v>0</v>
      </c>
      <c r="O256" s="95">
        <f t="shared" ca="1" si="61"/>
        <v>0</v>
      </c>
      <c r="P256" s="38">
        <f t="shared" ca="1" si="62"/>
        <v>0</v>
      </c>
      <c r="Q256" s="38">
        <f t="shared" ca="1" si="63"/>
        <v>0</v>
      </c>
      <c r="R256" s="28">
        <f t="shared" ca="1" si="64"/>
        <v>-0.7239978488581722</v>
      </c>
    </row>
    <row r="257" spans="1:18">
      <c r="A257" s="89"/>
      <c r="B257" s="89"/>
      <c r="C257" s="89"/>
      <c r="D257" s="90">
        <f t="shared" si="50"/>
        <v>0</v>
      </c>
      <c r="E257" s="90">
        <f t="shared" si="51"/>
        <v>0</v>
      </c>
      <c r="F257" s="38">
        <f t="shared" si="52"/>
        <v>0</v>
      </c>
      <c r="G257" s="38">
        <f t="shared" si="53"/>
        <v>0</v>
      </c>
      <c r="H257" s="38">
        <f t="shared" si="54"/>
        <v>0</v>
      </c>
      <c r="I257" s="38">
        <f t="shared" si="55"/>
        <v>0</v>
      </c>
      <c r="J257" s="38">
        <f t="shared" si="56"/>
        <v>0</v>
      </c>
      <c r="K257" s="38">
        <f t="shared" si="57"/>
        <v>0</v>
      </c>
      <c r="L257" s="38">
        <f t="shared" si="58"/>
        <v>0</v>
      </c>
      <c r="M257" s="38">
        <f t="shared" ca="1" si="59"/>
        <v>0.7239978488581722</v>
      </c>
      <c r="N257" s="38">
        <f t="shared" ca="1" si="60"/>
        <v>0</v>
      </c>
      <c r="O257" s="95">
        <f t="shared" ca="1" si="61"/>
        <v>0</v>
      </c>
      <c r="P257" s="38">
        <f t="shared" ca="1" si="62"/>
        <v>0</v>
      </c>
      <c r="Q257" s="38">
        <f t="shared" ca="1" si="63"/>
        <v>0</v>
      </c>
      <c r="R257" s="28">
        <f t="shared" ca="1" si="64"/>
        <v>-0.7239978488581722</v>
      </c>
    </row>
    <row r="258" spans="1:18">
      <c r="A258" s="89"/>
      <c r="B258" s="89"/>
      <c r="C258" s="89"/>
      <c r="D258" s="90">
        <f t="shared" si="50"/>
        <v>0</v>
      </c>
      <c r="E258" s="90">
        <f t="shared" si="51"/>
        <v>0</v>
      </c>
      <c r="F258" s="38">
        <f t="shared" si="52"/>
        <v>0</v>
      </c>
      <c r="G258" s="38">
        <f t="shared" si="53"/>
        <v>0</v>
      </c>
      <c r="H258" s="38">
        <f t="shared" si="54"/>
        <v>0</v>
      </c>
      <c r="I258" s="38">
        <f t="shared" si="55"/>
        <v>0</v>
      </c>
      <c r="J258" s="38">
        <f t="shared" si="56"/>
        <v>0</v>
      </c>
      <c r="K258" s="38">
        <f t="shared" si="57"/>
        <v>0</v>
      </c>
      <c r="L258" s="38">
        <f t="shared" si="58"/>
        <v>0</v>
      </c>
      <c r="M258" s="38">
        <f t="shared" ca="1" si="59"/>
        <v>0.7239978488581722</v>
      </c>
      <c r="N258" s="38">
        <f t="shared" ca="1" si="60"/>
        <v>0</v>
      </c>
      <c r="O258" s="95">
        <f t="shared" ca="1" si="61"/>
        <v>0</v>
      </c>
      <c r="P258" s="38">
        <f t="shared" ca="1" si="62"/>
        <v>0</v>
      </c>
      <c r="Q258" s="38">
        <f t="shared" ca="1" si="63"/>
        <v>0</v>
      </c>
      <c r="R258" s="28">
        <f t="shared" ca="1" si="64"/>
        <v>-0.7239978488581722</v>
      </c>
    </row>
    <row r="259" spans="1:18">
      <c r="A259" s="89"/>
      <c r="B259" s="89"/>
      <c r="C259" s="89"/>
      <c r="D259" s="90">
        <f t="shared" si="50"/>
        <v>0</v>
      </c>
      <c r="E259" s="90">
        <f t="shared" si="51"/>
        <v>0</v>
      </c>
      <c r="F259" s="38">
        <f t="shared" si="52"/>
        <v>0</v>
      </c>
      <c r="G259" s="38">
        <f t="shared" si="53"/>
        <v>0</v>
      </c>
      <c r="H259" s="38">
        <f t="shared" si="54"/>
        <v>0</v>
      </c>
      <c r="I259" s="38">
        <f t="shared" si="55"/>
        <v>0</v>
      </c>
      <c r="J259" s="38">
        <f t="shared" si="56"/>
        <v>0</v>
      </c>
      <c r="K259" s="38">
        <f t="shared" si="57"/>
        <v>0</v>
      </c>
      <c r="L259" s="38">
        <f t="shared" si="58"/>
        <v>0</v>
      </c>
      <c r="M259" s="38">
        <f t="shared" ca="1" si="59"/>
        <v>0.7239978488581722</v>
      </c>
      <c r="N259" s="38">
        <f t="shared" ca="1" si="60"/>
        <v>0</v>
      </c>
      <c r="O259" s="95">
        <f t="shared" ca="1" si="61"/>
        <v>0</v>
      </c>
      <c r="P259" s="38">
        <f t="shared" ca="1" si="62"/>
        <v>0</v>
      </c>
      <c r="Q259" s="38">
        <f t="shared" ca="1" si="63"/>
        <v>0</v>
      </c>
      <c r="R259" s="28">
        <f t="shared" ca="1" si="64"/>
        <v>-0.7239978488581722</v>
      </c>
    </row>
    <row r="260" spans="1:18">
      <c r="A260" s="89"/>
      <c r="B260" s="89"/>
      <c r="C260" s="89"/>
      <c r="D260" s="90">
        <f t="shared" si="50"/>
        <v>0</v>
      </c>
      <c r="E260" s="90">
        <f t="shared" si="51"/>
        <v>0</v>
      </c>
      <c r="F260" s="38">
        <f t="shared" si="52"/>
        <v>0</v>
      </c>
      <c r="G260" s="38">
        <f t="shared" si="53"/>
        <v>0</v>
      </c>
      <c r="H260" s="38">
        <f t="shared" si="54"/>
        <v>0</v>
      </c>
      <c r="I260" s="38">
        <f t="shared" si="55"/>
        <v>0</v>
      </c>
      <c r="J260" s="38">
        <f t="shared" si="56"/>
        <v>0</v>
      </c>
      <c r="K260" s="38">
        <f t="shared" si="57"/>
        <v>0</v>
      </c>
      <c r="L260" s="38">
        <f t="shared" si="58"/>
        <v>0</v>
      </c>
      <c r="M260" s="38">
        <f t="shared" ca="1" si="59"/>
        <v>0.7239978488581722</v>
      </c>
      <c r="N260" s="38">
        <f t="shared" ca="1" si="60"/>
        <v>0</v>
      </c>
      <c r="O260" s="95">
        <f t="shared" ca="1" si="61"/>
        <v>0</v>
      </c>
      <c r="P260" s="38">
        <f t="shared" ca="1" si="62"/>
        <v>0</v>
      </c>
      <c r="Q260" s="38">
        <f t="shared" ca="1" si="63"/>
        <v>0</v>
      </c>
      <c r="R260" s="28">
        <f t="shared" ca="1" si="64"/>
        <v>-0.7239978488581722</v>
      </c>
    </row>
    <row r="261" spans="1:18">
      <c r="A261" s="89"/>
      <c r="B261" s="89"/>
      <c r="C261" s="89"/>
      <c r="D261" s="90">
        <f t="shared" si="50"/>
        <v>0</v>
      </c>
      <c r="E261" s="90">
        <f t="shared" si="51"/>
        <v>0</v>
      </c>
      <c r="F261" s="38">
        <f t="shared" si="52"/>
        <v>0</v>
      </c>
      <c r="G261" s="38">
        <f t="shared" si="53"/>
        <v>0</v>
      </c>
      <c r="H261" s="38">
        <f t="shared" si="54"/>
        <v>0</v>
      </c>
      <c r="I261" s="38">
        <f t="shared" si="55"/>
        <v>0</v>
      </c>
      <c r="J261" s="38">
        <f t="shared" si="56"/>
        <v>0</v>
      </c>
      <c r="K261" s="38">
        <f t="shared" si="57"/>
        <v>0</v>
      </c>
      <c r="L261" s="38">
        <f t="shared" si="58"/>
        <v>0</v>
      </c>
      <c r="M261" s="38">
        <f t="shared" ca="1" si="59"/>
        <v>0.7239978488581722</v>
      </c>
      <c r="N261" s="38">
        <f t="shared" ca="1" si="60"/>
        <v>0</v>
      </c>
      <c r="O261" s="95">
        <f t="shared" ca="1" si="61"/>
        <v>0</v>
      </c>
      <c r="P261" s="38">
        <f t="shared" ca="1" si="62"/>
        <v>0</v>
      </c>
      <c r="Q261" s="38">
        <f t="shared" ca="1" si="63"/>
        <v>0</v>
      </c>
      <c r="R261" s="28">
        <f t="shared" ca="1" si="64"/>
        <v>-0.7239978488581722</v>
      </c>
    </row>
    <row r="262" spans="1:18">
      <c r="A262" s="89"/>
      <c r="B262" s="89"/>
      <c r="C262" s="89"/>
      <c r="D262" s="90">
        <f t="shared" si="50"/>
        <v>0</v>
      </c>
      <c r="E262" s="90">
        <f t="shared" si="51"/>
        <v>0</v>
      </c>
      <c r="F262" s="38">
        <f t="shared" si="52"/>
        <v>0</v>
      </c>
      <c r="G262" s="38">
        <f t="shared" si="53"/>
        <v>0</v>
      </c>
      <c r="H262" s="38">
        <f t="shared" si="54"/>
        <v>0</v>
      </c>
      <c r="I262" s="38">
        <f t="shared" si="55"/>
        <v>0</v>
      </c>
      <c r="J262" s="38">
        <f t="shared" si="56"/>
        <v>0</v>
      </c>
      <c r="K262" s="38">
        <f t="shared" si="57"/>
        <v>0</v>
      </c>
      <c r="L262" s="38">
        <f t="shared" si="58"/>
        <v>0</v>
      </c>
      <c r="M262" s="38">
        <f t="shared" ca="1" si="59"/>
        <v>0.7239978488581722</v>
      </c>
      <c r="N262" s="38">
        <f t="shared" ca="1" si="60"/>
        <v>0</v>
      </c>
      <c r="O262" s="95">
        <f t="shared" ca="1" si="61"/>
        <v>0</v>
      </c>
      <c r="P262" s="38">
        <f t="shared" ca="1" si="62"/>
        <v>0</v>
      </c>
      <c r="Q262" s="38">
        <f t="shared" ca="1" si="63"/>
        <v>0</v>
      </c>
      <c r="R262" s="28">
        <f t="shared" ca="1" si="64"/>
        <v>-0.7239978488581722</v>
      </c>
    </row>
    <row r="263" spans="1:18">
      <c r="A263" s="89"/>
      <c r="B263" s="89"/>
      <c r="C263" s="89"/>
      <c r="D263" s="90">
        <f t="shared" si="50"/>
        <v>0</v>
      </c>
      <c r="E263" s="90">
        <f t="shared" si="51"/>
        <v>0</v>
      </c>
      <c r="F263" s="38">
        <f t="shared" si="52"/>
        <v>0</v>
      </c>
      <c r="G263" s="38">
        <f t="shared" si="53"/>
        <v>0</v>
      </c>
      <c r="H263" s="38">
        <f t="shared" si="54"/>
        <v>0</v>
      </c>
      <c r="I263" s="38">
        <f t="shared" si="55"/>
        <v>0</v>
      </c>
      <c r="J263" s="38">
        <f t="shared" si="56"/>
        <v>0</v>
      </c>
      <c r="K263" s="38">
        <f t="shared" si="57"/>
        <v>0</v>
      </c>
      <c r="L263" s="38">
        <f t="shared" si="58"/>
        <v>0</v>
      </c>
      <c r="M263" s="38">
        <f t="shared" ca="1" si="59"/>
        <v>0.7239978488581722</v>
      </c>
      <c r="N263" s="38">
        <f t="shared" ca="1" si="60"/>
        <v>0</v>
      </c>
      <c r="O263" s="95">
        <f t="shared" ca="1" si="61"/>
        <v>0</v>
      </c>
      <c r="P263" s="38">
        <f t="shared" ca="1" si="62"/>
        <v>0</v>
      </c>
      <c r="Q263" s="38">
        <f t="shared" ca="1" si="63"/>
        <v>0</v>
      </c>
      <c r="R263" s="28">
        <f t="shared" ca="1" si="64"/>
        <v>-0.7239978488581722</v>
      </c>
    </row>
    <row r="264" spans="1:18">
      <c r="A264" s="89"/>
      <c r="B264" s="89"/>
      <c r="C264" s="89"/>
      <c r="D264" s="90">
        <f t="shared" si="50"/>
        <v>0</v>
      </c>
      <c r="E264" s="90">
        <f t="shared" si="51"/>
        <v>0</v>
      </c>
      <c r="F264" s="38">
        <f t="shared" si="52"/>
        <v>0</v>
      </c>
      <c r="G264" s="38">
        <f t="shared" si="53"/>
        <v>0</v>
      </c>
      <c r="H264" s="38">
        <f t="shared" si="54"/>
        <v>0</v>
      </c>
      <c r="I264" s="38">
        <f t="shared" si="55"/>
        <v>0</v>
      </c>
      <c r="J264" s="38">
        <f t="shared" si="56"/>
        <v>0</v>
      </c>
      <c r="K264" s="38">
        <f t="shared" si="57"/>
        <v>0</v>
      </c>
      <c r="L264" s="38">
        <f t="shared" si="58"/>
        <v>0</v>
      </c>
      <c r="M264" s="38">
        <f t="shared" ca="1" si="59"/>
        <v>0.7239978488581722</v>
      </c>
      <c r="N264" s="38">
        <f t="shared" ca="1" si="60"/>
        <v>0</v>
      </c>
      <c r="O264" s="95">
        <f t="shared" ca="1" si="61"/>
        <v>0</v>
      </c>
      <c r="P264" s="38">
        <f t="shared" ca="1" si="62"/>
        <v>0</v>
      </c>
      <c r="Q264" s="38">
        <f t="shared" ca="1" si="63"/>
        <v>0</v>
      </c>
      <c r="R264" s="28">
        <f t="shared" ca="1" si="64"/>
        <v>-0.7239978488581722</v>
      </c>
    </row>
    <row r="265" spans="1:18">
      <c r="A265" s="89"/>
      <c r="B265" s="89"/>
      <c r="C265" s="89"/>
      <c r="D265" s="90">
        <f t="shared" si="50"/>
        <v>0</v>
      </c>
      <c r="E265" s="90">
        <f t="shared" si="51"/>
        <v>0</v>
      </c>
      <c r="F265" s="38">
        <f t="shared" si="52"/>
        <v>0</v>
      </c>
      <c r="G265" s="38">
        <f t="shared" si="53"/>
        <v>0</v>
      </c>
      <c r="H265" s="38">
        <f t="shared" si="54"/>
        <v>0</v>
      </c>
      <c r="I265" s="38">
        <f t="shared" si="55"/>
        <v>0</v>
      </c>
      <c r="J265" s="38">
        <f t="shared" si="56"/>
        <v>0</v>
      </c>
      <c r="K265" s="38">
        <f t="shared" si="57"/>
        <v>0</v>
      </c>
      <c r="L265" s="38">
        <f t="shared" si="58"/>
        <v>0</v>
      </c>
      <c r="M265" s="38">
        <f t="shared" ca="1" si="59"/>
        <v>0.7239978488581722</v>
      </c>
      <c r="N265" s="38">
        <f t="shared" ca="1" si="60"/>
        <v>0</v>
      </c>
      <c r="O265" s="95">
        <f t="shared" ca="1" si="61"/>
        <v>0</v>
      </c>
      <c r="P265" s="38">
        <f t="shared" ca="1" si="62"/>
        <v>0</v>
      </c>
      <c r="Q265" s="38">
        <f t="shared" ca="1" si="63"/>
        <v>0</v>
      </c>
      <c r="R265" s="28">
        <f t="shared" ca="1" si="64"/>
        <v>-0.7239978488581722</v>
      </c>
    </row>
    <row r="266" spans="1:18">
      <c r="A266" s="89"/>
      <c r="B266" s="89"/>
      <c r="C266" s="89"/>
      <c r="D266" s="90">
        <f t="shared" si="50"/>
        <v>0</v>
      </c>
      <c r="E266" s="90">
        <f t="shared" si="51"/>
        <v>0</v>
      </c>
      <c r="F266" s="38">
        <f t="shared" si="52"/>
        <v>0</v>
      </c>
      <c r="G266" s="38">
        <f t="shared" si="53"/>
        <v>0</v>
      </c>
      <c r="H266" s="38">
        <f t="shared" si="54"/>
        <v>0</v>
      </c>
      <c r="I266" s="38">
        <f t="shared" si="55"/>
        <v>0</v>
      </c>
      <c r="J266" s="38">
        <f t="shared" si="56"/>
        <v>0</v>
      </c>
      <c r="K266" s="38">
        <f t="shared" si="57"/>
        <v>0</v>
      </c>
      <c r="L266" s="38">
        <f t="shared" si="58"/>
        <v>0</v>
      </c>
      <c r="M266" s="38">
        <f t="shared" ca="1" si="59"/>
        <v>0.7239978488581722</v>
      </c>
      <c r="N266" s="38">
        <f t="shared" ca="1" si="60"/>
        <v>0</v>
      </c>
      <c r="O266" s="95">
        <f t="shared" ca="1" si="61"/>
        <v>0</v>
      </c>
      <c r="P266" s="38">
        <f t="shared" ca="1" si="62"/>
        <v>0</v>
      </c>
      <c r="Q266" s="38">
        <f t="shared" ca="1" si="63"/>
        <v>0</v>
      </c>
      <c r="R266" s="28">
        <f t="shared" ca="1" si="64"/>
        <v>-0.7239978488581722</v>
      </c>
    </row>
    <row r="267" spans="1:18">
      <c r="A267" s="89"/>
      <c r="B267" s="89"/>
      <c r="C267" s="89"/>
      <c r="D267" s="90">
        <f t="shared" si="50"/>
        <v>0</v>
      </c>
      <c r="E267" s="90">
        <f t="shared" si="51"/>
        <v>0</v>
      </c>
      <c r="F267" s="38">
        <f t="shared" si="52"/>
        <v>0</v>
      </c>
      <c r="G267" s="38">
        <f t="shared" si="53"/>
        <v>0</v>
      </c>
      <c r="H267" s="38">
        <f t="shared" si="54"/>
        <v>0</v>
      </c>
      <c r="I267" s="38">
        <f t="shared" si="55"/>
        <v>0</v>
      </c>
      <c r="J267" s="38">
        <f t="shared" si="56"/>
        <v>0</v>
      </c>
      <c r="K267" s="38">
        <f t="shared" si="57"/>
        <v>0</v>
      </c>
      <c r="L267" s="38">
        <f t="shared" si="58"/>
        <v>0</v>
      </c>
      <c r="M267" s="38">
        <f t="shared" ca="1" si="59"/>
        <v>0.7239978488581722</v>
      </c>
      <c r="N267" s="38">
        <f t="shared" ca="1" si="60"/>
        <v>0</v>
      </c>
      <c r="O267" s="95">
        <f t="shared" ca="1" si="61"/>
        <v>0</v>
      </c>
      <c r="P267" s="38">
        <f t="shared" ca="1" si="62"/>
        <v>0</v>
      </c>
      <c r="Q267" s="38">
        <f t="shared" ca="1" si="63"/>
        <v>0</v>
      </c>
      <c r="R267" s="28">
        <f t="shared" ca="1" si="64"/>
        <v>-0.7239978488581722</v>
      </c>
    </row>
    <row r="268" spans="1:18">
      <c r="A268" s="89"/>
      <c r="B268" s="89"/>
      <c r="C268" s="89"/>
      <c r="D268" s="90">
        <f t="shared" si="50"/>
        <v>0</v>
      </c>
      <c r="E268" s="90">
        <f t="shared" si="51"/>
        <v>0</v>
      </c>
      <c r="F268" s="38">
        <f t="shared" si="52"/>
        <v>0</v>
      </c>
      <c r="G268" s="38">
        <f t="shared" si="53"/>
        <v>0</v>
      </c>
      <c r="H268" s="38">
        <f t="shared" si="54"/>
        <v>0</v>
      </c>
      <c r="I268" s="38">
        <f t="shared" si="55"/>
        <v>0</v>
      </c>
      <c r="J268" s="38">
        <f t="shared" si="56"/>
        <v>0</v>
      </c>
      <c r="K268" s="38">
        <f t="shared" si="57"/>
        <v>0</v>
      </c>
      <c r="L268" s="38">
        <f t="shared" si="58"/>
        <v>0</v>
      </c>
      <c r="M268" s="38">
        <f t="shared" ca="1" si="59"/>
        <v>0.7239978488581722</v>
      </c>
      <c r="N268" s="38">
        <f t="shared" ca="1" si="60"/>
        <v>0</v>
      </c>
      <c r="O268" s="95">
        <f t="shared" ca="1" si="61"/>
        <v>0</v>
      </c>
      <c r="P268" s="38">
        <f t="shared" ca="1" si="62"/>
        <v>0</v>
      </c>
      <c r="Q268" s="38">
        <f t="shared" ca="1" si="63"/>
        <v>0</v>
      </c>
      <c r="R268" s="28">
        <f t="shared" ca="1" si="64"/>
        <v>-0.7239978488581722</v>
      </c>
    </row>
    <row r="269" spans="1:18">
      <c r="A269" s="89"/>
      <c r="B269" s="89"/>
      <c r="C269" s="89"/>
      <c r="D269" s="90">
        <f t="shared" si="50"/>
        <v>0</v>
      </c>
      <c r="E269" s="90">
        <f t="shared" si="51"/>
        <v>0</v>
      </c>
      <c r="F269" s="38">
        <f t="shared" si="52"/>
        <v>0</v>
      </c>
      <c r="G269" s="38">
        <f t="shared" si="53"/>
        <v>0</v>
      </c>
      <c r="H269" s="38">
        <f t="shared" si="54"/>
        <v>0</v>
      </c>
      <c r="I269" s="38">
        <f t="shared" si="55"/>
        <v>0</v>
      </c>
      <c r="J269" s="38">
        <f t="shared" si="56"/>
        <v>0</v>
      </c>
      <c r="K269" s="38">
        <f t="shared" si="57"/>
        <v>0</v>
      </c>
      <c r="L269" s="38">
        <f t="shared" si="58"/>
        <v>0</v>
      </c>
      <c r="M269" s="38">
        <f t="shared" ca="1" si="59"/>
        <v>0.7239978488581722</v>
      </c>
      <c r="N269" s="38">
        <f t="shared" ca="1" si="60"/>
        <v>0</v>
      </c>
      <c r="O269" s="95">
        <f t="shared" ca="1" si="61"/>
        <v>0</v>
      </c>
      <c r="P269" s="38">
        <f t="shared" ca="1" si="62"/>
        <v>0</v>
      </c>
      <c r="Q269" s="38">
        <f t="shared" ca="1" si="63"/>
        <v>0</v>
      </c>
      <c r="R269" s="28">
        <f t="shared" ca="1" si="64"/>
        <v>-0.7239978488581722</v>
      </c>
    </row>
    <row r="270" spans="1:18">
      <c r="A270" s="89"/>
      <c r="B270" s="89"/>
      <c r="C270" s="89"/>
      <c r="D270" s="90">
        <f t="shared" si="50"/>
        <v>0</v>
      </c>
      <c r="E270" s="90">
        <f t="shared" si="51"/>
        <v>0</v>
      </c>
      <c r="F270" s="38">
        <f t="shared" si="52"/>
        <v>0</v>
      </c>
      <c r="G270" s="38">
        <f t="shared" si="53"/>
        <v>0</v>
      </c>
      <c r="H270" s="38">
        <f t="shared" si="54"/>
        <v>0</v>
      </c>
      <c r="I270" s="38">
        <f t="shared" si="55"/>
        <v>0</v>
      </c>
      <c r="J270" s="38">
        <f t="shared" si="56"/>
        <v>0</v>
      </c>
      <c r="K270" s="38">
        <f t="shared" si="57"/>
        <v>0</v>
      </c>
      <c r="L270" s="38">
        <f t="shared" si="58"/>
        <v>0</v>
      </c>
      <c r="M270" s="38">
        <f t="shared" ca="1" si="59"/>
        <v>0.7239978488581722</v>
      </c>
      <c r="N270" s="38">
        <f t="shared" ca="1" si="60"/>
        <v>0</v>
      </c>
      <c r="O270" s="95">
        <f t="shared" ca="1" si="61"/>
        <v>0</v>
      </c>
      <c r="P270" s="38">
        <f t="shared" ca="1" si="62"/>
        <v>0</v>
      </c>
      <c r="Q270" s="38">
        <f t="shared" ca="1" si="63"/>
        <v>0</v>
      </c>
      <c r="R270" s="28">
        <f t="shared" ca="1" si="64"/>
        <v>-0.7239978488581722</v>
      </c>
    </row>
    <row r="271" spans="1:18">
      <c r="A271" s="89"/>
      <c r="B271" s="89"/>
      <c r="C271" s="89"/>
      <c r="D271" s="90">
        <f t="shared" si="50"/>
        <v>0</v>
      </c>
      <c r="E271" s="90">
        <f t="shared" si="51"/>
        <v>0</v>
      </c>
      <c r="F271" s="38">
        <f t="shared" si="52"/>
        <v>0</v>
      </c>
      <c r="G271" s="38">
        <f t="shared" si="53"/>
        <v>0</v>
      </c>
      <c r="H271" s="38">
        <f t="shared" si="54"/>
        <v>0</v>
      </c>
      <c r="I271" s="38">
        <f t="shared" si="55"/>
        <v>0</v>
      </c>
      <c r="J271" s="38">
        <f t="shared" si="56"/>
        <v>0</v>
      </c>
      <c r="K271" s="38">
        <f t="shared" si="57"/>
        <v>0</v>
      </c>
      <c r="L271" s="38">
        <f t="shared" si="58"/>
        <v>0</v>
      </c>
      <c r="M271" s="38">
        <f t="shared" ca="1" si="59"/>
        <v>0.7239978488581722</v>
      </c>
      <c r="N271" s="38">
        <f t="shared" ca="1" si="60"/>
        <v>0</v>
      </c>
      <c r="O271" s="95">
        <f t="shared" ca="1" si="61"/>
        <v>0</v>
      </c>
      <c r="P271" s="38">
        <f t="shared" ca="1" si="62"/>
        <v>0</v>
      </c>
      <c r="Q271" s="38">
        <f t="shared" ca="1" si="63"/>
        <v>0</v>
      </c>
      <c r="R271" s="28">
        <f t="shared" ca="1" si="64"/>
        <v>-0.7239978488581722</v>
      </c>
    </row>
    <row r="272" spans="1:18">
      <c r="A272" s="89"/>
      <c r="B272" s="89"/>
      <c r="C272" s="89"/>
      <c r="D272" s="90">
        <f t="shared" si="50"/>
        <v>0</v>
      </c>
      <c r="E272" s="90">
        <f t="shared" si="51"/>
        <v>0</v>
      </c>
      <c r="F272" s="38">
        <f t="shared" si="52"/>
        <v>0</v>
      </c>
      <c r="G272" s="38">
        <f t="shared" si="53"/>
        <v>0</v>
      </c>
      <c r="H272" s="38">
        <f t="shared" si="54"/>
        <v>0</v>
      </c>
      <c r="I272" s="38">
        <f t="shared" si="55"/>
        <v>0</v>
      </c>
      <c r="J272" s="38">
        <f t="shared" si="56"/>
        <v>0</v>
      </c>
      <c r="K272" s="38">
        <f t="shared" si="57"/>
        <v>0</v>
      </c>
      <c r="L272" s="38">
        <f t="shared" si="58"/>
        <v>0</v>
      </c>
      <c r="M272" s="38">
        <f t="shared" ca="1" si="59"/>
        <v>0.7239978488581722</v>
      </c>
      <c r="N272" s="38">
        <f t="shared" ca="1" si="60"/>
        <v>0</v>
      </c>
      <c r="O272" s="95">
        <f t="shared" ca="1" si="61"/>
        <v>0</v>
      </c>
      <c r="P272" s="38">
        <f t="shared" ca="1" si="62"/>
        <v>0</v>
      </c>
      <c r="Q272" s="38">
        <f t="shared" ca="1" si="63"/>
        <v>0</v>
      </c>
      <c r="R272" s="28">
        <f t="shared" ca="1" si="64"/>
        <v>-0.7239978488581722</v>
      </c>
    </row>
    <row r="273" spans="1:18">
      <c r="A273" s="89"/>
      <c r="B273" s="89"/>
      <c r="C273" s="89"/>
      <c r="D273" s="90">
        <f t="shared" si="50"/>
        <v>0</v>
      </c>
      <c r="E273" s="90">
        <f t="shared" si="51"/>
        <v>0</v>
      </c>
      <c r="F273" s="38">
        <f t="shared" si="52"/>
        <v>0</v>
      </c>
      <c r="G273" s="38">
        <f t="shared" si="53"/>
        <v>0</v>
      </c>
      <c r="H273" s="38">
        <f t="shared" si="54"/>
        <v>0</v>
      </c>
      <c r="I273" s="38">
        <f t="shared" si="55"/>
        <v>0</v>
      </c>
      <c r="J273" s="38">
        <f t="shared" si="56"/>
        <v>0</v>
      </c>
      <c r="K273" s="38">
        <f t="shared" si="57"/>
        <v>0</v>
      </c>
      <c r="L273" s="38">
        <f t="shared" si="58"/>
        <v>0</v>
      </c>
      <c r="M273" s="38">
        <f t="shared" ca="1" si="59"/>
        <v>0.7239978488581722</v>
      </c>
      <c r="N273" s="38">
        <f t="shared" ca="1" si="60"/>
        <v>0</v>
      </c>
      <c r="O273" s="95">
        <f t="shared" ca="1" si="61"/>
        <v>0</v>
      </c>
      <c r="P273" s="38">
        <f t="shared" ca="1" si="62"/>
        <v>0</v>
      </c>
      <c r="Q273" s="38">
        <f t="shared" ca="1" si="63"/>
        <v>0</v>
      </c>
      <c r="R273" s="28">
        <f t="shared" ca="1" si="64"/>
        <v>-0.7239978488581722</v>
      </c>
    </row>
    <row r="274" spans="1:18">
      <c r="A274" s="89"/>
      <c r="B274" s="89"/>
      <c r="C274" s="89"/>
      <c r="D274" s="90">
        <f t="shared" si="50"/>
        <v>0</v>
      </c>
      <c r="E274" s="90">
        <f t="shared" si="51"/>
        <v>0</v>
      </c>
      <c r="F274" s="38">
        <f t="shared" si="52"/>
        <v>0</v>
      </c>
      <c r="G274" s="38">
        <f t="shared" si="53"/>
        <v>0</v>
      </c>
      <c r="H274" s="38">
        <f t="shared" si="54"/>
        <v>0</v>
      </c>
      <c r="I274" s="38">
        <f t="shared" si="55"/>
        <v>0</v>
      </c>
      <c r="J274" s="38">
        <f t="shared" si="56"/>
        <v>0</v>
      </c>
      <c r="K274" s="38">
        <f t="shared" si="57"/>
        <v>0</v>
      </c>
      <c r="L274" s="38">
        <f t="shared" si="58"/>
        <v>0</v>
      </c>
      <c r="M274" s="38">
        <f t="shared" ca="1" si="59"/>
        <v>0.7239978488581722</v>
      </c>
      <c r="N274" s="38">
        <f t="shared" ca="1" si="60"/>
        <v>0</v>
      </c>
      <c r="O274" s="95">
        <f t="shared" ca="1" si="61"/>
        <v>0</v>
      </c>
      <c r="P274" s="38">
        <f t="shared" ca="1" si="62"/>
        <v>0</v>
      </c>
      <c r="Q274" s="38">
        <f t="shared" ca="1" si="63"/>
        <v>0</v>
      </c>
      <c r="R274" s="28">
        <f t="shared" ca="1" si="64"/>
        <v>-0.7239978488581722</v>
      </c>
    </row>
    <row r="275" spans="1:18">
      <c r="A275" s="89"/>
      <c r="B275" s="89"/>
      <c r="C275" s="89"/>
      <c r="D275" s="90">
        <f t="shared" si="50"/>
        <v>0</v>
      </c>
      <c r="E275" s="90">
        <f t="shared" si="51"/>
        <v>0</v>
      </c>
      <c r="F275" s="38">
        <f t="shared" si="52"/>
        <v>0</v>
      </c>
      <c r="G275" s="38">
        <f t="shared" si="53"/>
        <v>0</v>
      </c>
      <c r="H275" s="38">
        <f t="shared" si="54"/>
        <v>0</v>
      </c>
      <c r="I275" s="38">
        <f t="shared" si="55"/>
        <v>0</v>
      </c>
      <c r="J275" s="38">
        <f t="shared" si="56"/>
        <v>0</v>
      </c>
      <c r="K275" s="38">
        <f t="shared" si="57"/>
        <v>0</v>
      </c>
      <c r="L275" s="38">
        <f t="shared" si="58"/>
        <v>0</v>
      </c>
      <c r="M275" s="38">
        <f t="shared" ca="1" si="59"/>
        <v>0.7239978488581722</v>
      </c>
      <c r="N275" s="38">
        <f t="shared" ca="1" si="60"/>
        <v>0</v>
      </c>
      <c r="O275" s="95">
        <f t="shared" ca="1" si="61"/>
        <v>0</v>
      </c>
      <c r="P275" s="38">
        <f t="shared" ca="1" si="62"/>
        <v>0</v>
      </c>
      <c r="Q275" s="38">
        <f t="shared" ca="1" si="63"/>
        <v>0</v>
      </c>
      <c r="R275" s="28">
        <f t="shared" ca="1" si="64"/>
        <v>-0.7239978488581722</v>
      </c>
    </row>
    <row r="276" spans="1:18">
      <c r="A276" s="89"/>
      <c r="B276" s="89"/>
      <c r="C276" s="89"/>
      <c r="D276" s="90">
        <f t="shared" si="50"/>
        <v>0</v>
      </c>
      <c r="E276" s="90">
        <f t="shared" si="51"/>
        <v>0</v>
      </c>
      <c r="F276" s="38">
        <f t="shared" si="52"/>
        <v>0</v>
      </c>
      <c r="G276" s="38">
        <f t="shared" si="53"/>
        <v>0</v>
      </c>
      <c r="H276" s="38">
        <f t="shared" si="54"/>
        <v>0</v>
      </c>
      <c r="I276" s="38">
        <f t="shared" si="55"/>
        <v>0</v>
      </c>
      <c r="J276" s="38">
        <f t="shared" si="56"/>
        <v>0</v>
      </c>
      <c r="K276" s="38">
        <f t="shared" si="57"/>
        <v>0</v>
      </c>
      <c r="L276" s="38">
        <f t="shared" si="58"/>
        <v>0</v>
      </c>
      <c r="M276" s="38">
        <f t="shared" ca="1" si="59"/>
        <v>0.7239978488581722</v>
      </c>
      <c r="N276" s="38">
        <f t="shared" ca="1" si="60"/>
        <v>0</v>
      </c>
      <c r="O276" s="95">
        <f t="shared" ca="1" si="61"/>
        <v>0</v>
      </c>
      <c r="P276" s="38">
        <f t="shared" ca="1" si="62"/>
        <v>0</v>
      </c>
      <c r="Q276" s="38">
        <f t="shared" ca="1" si="63"/>
        <v>0</v>
      </c>
      <c r="R276" s="28">
        <f t="shared" ca="1" si="64"/>
        <v>-0.7239978488581722</v>
      </c>
    </row>
    <row r="277" spans="1:18">
      <c r="A277" s="89"/>
      <c r="B277" s="89"/>
      <c r="C277" s="89"/>
      <c r="D277" s="90">
        <f t="shared" ref="D277:D342" si="65">A277/A$18</f>
        <v>0</v>
      </c>
      <c r="E277" s="90">
        <f t="shared" ref="E277:E342" si="66">B277/B$18</f>
        <v>0</v>
      </c>
      <c r="F277" s="38">
        <f t="shared" ref="F277:F342" si="67">$C277*D277</f>
        <v>0</v>
      </c>
      <c r="G277" s="38">
        <f t="shared" ref="G277:G342" si="68">$C277*E277</f>
        <v>0</v>
      </c>
      <c r="H277" s="38">
        <f t="shared" ref="H277:H342" si="69">C277*D277*D277</f>
        <v>0</v>
      </c>
      <c r="I277" s="38">
        <f t="shared" ref="I277:I342" si="70">C277*D277*D277*D277</f>
        <v>0</v>
      </c>
      <c r="J277" s="38">
        <f t="shared" ref="J277:J342" si="71">C277*D277*D277*D277*D277</f>
        <v>0</v>
      </c>
      <c r="K277" s="38">
        <f t="shared" ref="K277:K342" si="72">C277*E277*D277</f>
        <v>0</v>
      </c>
      <c r="L277" s="38">
        <f t="shared" ref="L277:L342" si="73">C277*E277*D277*D277</f>
        <v>0</v>
      </c>
      <c r="M277" s="38">
        <f t="shared" ref="M277:M342" ca="1" si="74">+E$4+E$5*D277+E$6*D277^2</f>
        <v>0.7239978488581722</v>
      </c>
      <c r="N277" s="38">
        <f t="shared" ref="N277:N340" ca="1" si="75">C277*(M277-E277)^2</f>
        <v>0</v>
      </c>
      <c r="O277" s="95">
        <f t="shared" ref="O277:O342" ca="1" si="76">(C277*O$1-O$2*F277+O$3*H277)^2</f>
        <v>0</v>
      </c>
      <c r="P277" s="38">
        <f t="shared" ref="P277:P340" ca="1" si="77">(-C277*O$2+O$4*F277-O$5*H277)^2</f>
        <v>0</v>
      </c>
      <c r="Q277" s="38">
        <f t="shared" ref="Q277:Q342" ca="1" si="78">+(C277*O$3-F277*O$5+H277*O$6)^2</f>
        <v>0</v>
      </c>
      <c r="R277" s="28">
        <f t="shared" ref="R277:R342" ca="1" si="79">+E277-M277</f>
        <v>-0.7239978488581722</v>
      </c>
    </row>
    <row r="278" spans="1:18">
      <c r="A278" s="89"/>
      <c r="B278" s="89"/>
      <c r="C278" s="89"/>
      <c r="D278" s="90">
        <f t="shared" si="65"/>
        <v>0</v>
      </c>
      <c r="E278" s="90">
        <f t="shared" si="66"/>
        <v>0</v>
      </c>
      <c r="F278" s="38">
        <f t="shared" si="67"/>
        <v>0</v>
      </c>
      <c r="G278" s="38">
        <f t="shared" si="68"/>
        <v>0</v>
      </c>
      <c r="H278" s="38">
        <f t="shared" si="69"/>
        <v>0</v>
      </c>
      <c r="I278" s="38">
        <f t="shared" si="70"/>
        <v>0</v>
      </c>
      <c r="J278" s="38">
        <f t="shared" si="71"/>
        <v>0</v>
      </c>
      <c r="K278" s="38">
        <f t="shared" si="72"/>
        <v>0</v>
      </c>
      <c r="L278" s="38">
        <f t="shared" si="73"/>
        <v>0</v>
      </c>
      <c r="M278" s="38">
        <f t="shared" ca="1" si="74"/>
        <v>0.7239978488581722</v>
      </c>
      <c r="N278" s="38">
        <f t="shared" ca="1" si="75"/>
        <v>0</v>
      </c>
      <c r="O278" s="95">
        <f t="shared" ca="1" si="76"/>
        <v>0</v>
      </c>
      <c r="P278" s="38">
        <f t="shared" ca="1" si="77"/>
        <v>0</v>
      </c>
      <c r="Q278" s="38">
        <f t="shared" ca="1" si="78"/>
        <v>0</v>
      </c>
      <c r="R278" s="28">
        <f t="shared" ca="1" si="79"/>
        <v>-0.7239978488581722</v>
      </c>
    </row>
    <row r="279" spans="1:18">
      <c r="A279" s="89"/>
      <c r="B279" s="89"/>
      <c r="C279" s="89"/>
      <c r="D279" s="90">
        <f t="shared" si="65"/>
        <v>0</v>
      </c>
      <c r="E279" s="90">
        <f t="shared" si="66"/>
        <v>0</v>
      </c>
      <c r="F279" s="38">
        <f t="shared" si="67"/>
        <v>0</v>
      </c>
      <c r="G279" s="38">
        <f t="shared" si="68"/>
        <v>0</v>
      </c>
      <c r="H279" s="38">
        <f t="shared" si="69"/>
        <v>0</v>
      </c>
      <c r="I279" s="38">
        <f t="shared" si="70"/>
        <v>0</v>
      </c>
      <c r="J279" s="38">
        <f t="shared" si="71"/>
        <v>0</v>
      </c>
      <c r="K279" s="38">
        <f t="shared" si="72"/>
        <v>0</v>
      </c>
      <c r="L279" s="38">
        <f t="shared" si="73"/>
        <v>0</v>
      </c>
      <c r="M279" s="38">
        <f t="shared" ca="1" si="74"/>
        <v>0.7239978488581722</v>
      </c>
      <c r="N279" s="38">
        <f t="shared" ca="1" si="75"/>
        <v>0</v>
      </c>
      <c r="O279" s="95">
        <f t="shared" ca="1" si="76"/>
        <v>0</v>
      </c>
      <c r="P279" s="38">
        <f t="shared" ca="1" si="77"/>
        <v>0</v>
      </c>
      <c r="Q279" s="38">
        <f t="shared" ca="1" si="78"/>
        <v>0</v>
      </c>
      <c r="R279" s="28">
        <f t="shared" ca="1" si="79"/>
        <v>-0.7239978488581722</v>
      </c>
    </row>
    <row r="280" spans="1:18">
      <c r="A280" s="89"/>
      <c r="B280" s="89"/>
      <c r="C280" s="89"/>
      <c r="D280" s="90">
        <f t="shared" si="65"/>
        <v>0</v>
      </c>
      <c r="E280" s="90">
        <f t="shared" si="66"/>
        <v>0</v>
      </c>
      <c r="F280" s="38">
        <f t="shared" si="67"/>
        <v>0</v>
      </c>
      <c r="G280" s="38">
        <f t="shared" si="68"/>
        <v>0</v>
      </c>
      <c r="H280" s="38">
        <f t="shared" si="69"/>
        <v>0</v>
      </c>
      <c r="I280" s="38">
        <f t="shared" si="70"/>
        <v>0</v>
      </c>
      <c r="J280" s="38">
        <f t="shared" si="71"/>
        <v>0</v>
      </c>
      <c r="K280" s="38">
        <f t="shared" si="72"/>
        <v>0</v>
      </c>
      <c r="L280" s="38">
        <f t="shared" si="73"/>
        <v>0</v>
      </c>
      <c r="M280" s="38">
        <f t="shared" ca="1" si="74"/>
        <v>0.7239978488581722</v>
      </c>
      <c r="N280" s="38">
        <f t="shared" ca="1" si="75"/>
        <v>0</v>
      </c>
      <c r="O280" s="95">
        <f t="shared" ca="1" si="76"/>
        <v>0</v>
      </c>
      <c r="P280" s="38">
        <f t="shared" ca="1" si="77"/>
        <v>0</v>
      </c>
      <c r="Q280" s="38">
        <f t="shared" ca="1" si="78"/>
        <v>0</v>
      </c>
      <c r="R280" s="28">
        <f t="shared" ca="1" si="79"/>
        <v>-0.7239978488581722</v>
      </c>
    </row>
    <row r="281" spans="1:18">
      <c r="A281" s="89"/>
      <c r="B281" s="89"/>
      <c r="C281" s="89"/>
      <c r="D281" s="90">
        <f t="shared" si="65"/>
        <v>0</v>
      </c>
      <c r="E281" s="90">
        <f t="shared" si="66"/>
        <v>0</v>
      </c>
      <c r="F281" s="38">
        <f t="shared" si="67"/>
        <v>0</v>
      </c>
      <c r="G281" s="38">
        <f t="shared" si="68"/>
        <v>0</v>
      </c>
      <c r="H281" s="38">
        <f t="shared" si="69"/>
        <v>0</v>
      </c>
      <c r="I281" s="38">
        <f t="shared" si="70"/>
        <v>0</v>
      </c>
      <c r="J281" s="38">
        <f t="shared" si="71"/>
        <v>0</v>
      </c>
      <c r="K281" s="38">
        <f t="shared" si="72"/>
        <v>0</v>
      </c>
      <c r="L281" s="38">
        <f t="shared" si="73"/>
        <v>0</v>
      </c>
      <c r="M281" s="38">
        <f t="shared" ca="1" si="74"/>
        <v>0.7239978488581722</v>
      </c>
      <c r="N281" s="38">
        <f t="shared" ca="1" si="75"/>
        <v>0</v>
      </c>
      <c r="O281" s="95">
        <f t="shared" ca="1" si="76"/>
        <v>0</v>
      </c>
      <c r="P281" s="38">
        <f t="shared" ca="1" si="77"/>
        <v>0</v>
      </c>
      <c r="Q281" s="38">
        <f t="shared" ca="1" si="78"/>
        <v>0</v>
      </c>
      <c r="R281" s="28">
        <f t="shared" ca="1" si="79"/>
        <v>-0.7239978488581722</v>
      </c>
    </row>
    <row r="282" spans="1:18">
      <c r="A282" s="89"/>
      <c r="B282" s="89"/>
      <c r="C282" s="89"/>
      <c r="D282" s="90">
        <f t="shared" si="65"/>
        <v>0</v>
      </c>
      <c r="E282" s="90">
        <f t="shared" si="66"/>
        <v>0</v>
      </c>
      <c r="F282" s="38">
        <f t="shared" si="67"/>
        <v>0</v>
      </c>
      <c r="G282" s="38">
        <f t="shared" si="68"/>
        <v>0</v>
      </c>
      <c r="H282" s="38">
        <f t="shared" si="69"/>
        <v>0</v>
      </c>
      <c r="I282" s="38">
        <f t="shared" si="70"/>
        <v>0</v>
      </c>
      <c r="J282" s="38">
        <f t="shared" si="71"/>
        <v>0</v>
      </c>
      <c r="K282" s="38">
        <f t="shared" si="72"/>
        <v>0</v>
      </c>
      <c r="L282" s="38">
        <f t="shared" si="73"/>
        <v>0</v>
      </c>
      <c r="M282" s="38">
        <f t="shared" ca="1" si="74"/>
        <v>0.7239978488581722</v>
      </c>
      <c r="N282" s="38">
        <f t="shared" ca="1" si="75"/>
        <v>0</v>
      </c>
      <c r="O282" s="95">
        <f t="shared" ca="1" si="76"/>
        <v>0</v>
      </c>
      <c r="P282" s="38">
        <f t="shared" ca="1" si="77"/>
        <v>0</v>
      </c>
      <c r="Q282" s="38">
        <f t="shared" ca="1" si="78"/>
        <v>0</v>
      </c>
      <c r="R282" s="28">
        <f t="shared" ca="1" si="79"/>
        <v>-0.7239978488581722</v>
      </c>
    </row>
    <row r="283" spans="1:18">
      <c r="A283" s="89"/>
      <c r="B283" s="89"/>
      <c r="C283" s="89"/>
      <c r="D283" s="90">
        <f t="shared" si="65"/>
        <v>0</v>
      </c>
      <c r="E283" s="90">
        <f t="shared" si="66"/>
        <v>0</v>
      </c>
      <c r="F283" s="38">
        <f t="shared" si="67"/>
        <v>0</v>
      </c>
      <c r="G283" s="38">
        <f t="shared" si="68"/>
        <v>0</v>
      </c>
      <c r="H283" s="38">
        <f t="shared" si="69"/>
        <v>0</v>
      </c>
      <c r="I283" s="38">
        <f t="shared" si="70"/>
        <v>0</v>
      </c>
      <c r="J283" s="38">
        <f t="shared" si="71"/>
        <v>0</v>
      </c>
      <c r="K283" s="38">
        <f t="shared" si="72"/>
        <v>0</v>
      </c>
      <c r="L283" s="38">
        <f t="shared" si="73"/>
        <v>0</v>
      </c>
      <c r="M283" s="38">
        <f t="shared" ca="1" si="74"/>
        <v>0.7239978488581722</v>
      </c>
      <c r="N283" s="38">
        <f t="shared" ca="1" si="75"/>
        <v>0</v>
      </c>
      <c r="O283" s="95">
        <f t="shared" ca="1" si="76"/>
        <v>0</v>
      </c>
      <c r="P283" s="38">
        <f t="shared" ca="1" si="77"/>
        <v>0</v>
      </c>
      <c r="Q283" s="38">
        <f t="shared" ca="1" si="78"/>
        <v>0</v>
      </c>
      <c r="R283" s="28">
        <f t="shared" ca="1" si="79"/>
        <v>-0.7239978488581722</v>
      </c>
    </row>
    <row r="284" spans="1:18">
      <c r="A284" s="89"/>
      <c r="B284" s="89"/>
      <c r="C284" s="89"/>
      <c r="D284" s="90">
        <f t="shared" si="65"/>
        <v>0</v>
      </c>
      <c r="E284" s="90">
        <f t="shared" si="66"/>
        <v>0</v>
      </c>
      <c r="F284" s="38">
        <f t="shared" si="67"/>
        <v>0</v>
      </c>
      <c r="G284" s="38">
        <f t="shared" si="68"/>
        <v>0</v>
      </c>
      <c r="H284" s="38">
        <f t="shared" si="69"/>
        <v>0</v>
      </c>
      <c r="I284" s="38">
        <f t="shared" si="70"/>
        <v>0</v>
      </c>
      <c r="J284" s="38">
        <f t="shared" si="71"/>
        <v>0</v>
      </c>
      <c r="K284" s="38">
        <f t="shared" si="72"/>
        <v>0</v>
      </c>
      <c r="L284" s="38">
        <f t="shared" si="73"/>
        <v>0</v>
      </c>
      <c r="M284" s="38">
        <f t="shared" ca="1" si="74"/>
        <v>0.7239978488581722</v>
      </c>
      <c r="N284" s="38">
        <f t="shared" ca="1" si="75"/>
        <v>0</v>
      </c>
      <c r="O284" s="95">
        <f t="shared" ca="1" si="76"/>
        <v>0</v>
      </c>
      <c r="P284" s="38">
        <f t="shared" ca="1" si="77"/>
        <v>0</v>
      </c>
      <c r="Q284" s="38">
        <f t="shared" ca="1" si="78"/>
        <v>0</v>
      </c>
      <c r="R284" s="28">
        <f t="shared" ca="1" si="79"/>
        <v>-0.7239978488581722</v>
      </c>
    </row>
    <row r="285" spans="1:18">
      <c r="A285" s="89"/>
      <c r="B285" s="89"/>
      <c r="C285" s="89"/>
      <c r="D285" s="90">
        <f t="shared" si="65"/>
        <v>0</v>
      </c>
      <c r="E285" s="90">
        <f t="shared" si="66"/>
        <v>0</v>
      </c>
      <c r="F285" s="38">
        <f t="shared" si="67"/>
        <v>0</v>
      </c>
      <c r="G285" s="38">
        <f t="shared" si="68"/>
        <v>0</v>
      </c>
      <c r="H285" s="38">
        <f t="shared" si="69"/>
        <v>0</v>
      </c>
      <c r="I285" s="38">
        <f t="shared" si="70"/>
        <v>0</v>
      </c>
      <c r="J285" s="38">
        <f t="shared" si="71"/>
        <v>0</v>
      </c>
      <c r="K285" s="38">
        <f t="shared" si="72"/>
        <v>0</v>
      </c>
      <c r="L285" s="38">
        <f t="shared" si="73"/>
        <v>0</v>
      </c>
      <c r="M285" s="38">
        <f t="shared" ca="1" si="74"/>
        <v>0.7239978488581722</v>
      </c>
      <c r="N285" s="38">
        <f t="shared" ca="1" si="75"/>
        <v>0</v>
      </c>
      <c r="O285" s="95">
        <f t="shared" ca="1" si="76"/>
        <v>0</v>
      </c>
      <c r="P285" s="38">
        <f t="shared" ca="1" si="77"/>
        <v>0</v>
      </c>
      <c r="Q285" s="38">
        <f t="shared" ca="1" si="78"/>
        <v>0</v>
      </c>
      <c r="R285" s="28">
        <f t="shared" ca="1" si="79"/>
        <v>-0.7239978488581722</v>
      </c>
    </row>
    <row r="286" spans="1:18">
      <c r="A286" s="89"/>
      <c r="B286" s="89"/>
      <c r="C286" s="89"/>
      <c r="D286" s="90">
        <f t="shared" si="65"/>
        <v>0</v>
      </c>
      <c r="E286" s="90">
        <f t="shared" si="66"/>
        <v>0</v>
      </c>
      <c r="F286" s="38">
        <f t="shared" si="67"/>
        <v>0</v>
      </c>
      <c r="G286" s="38">
        <f t="shared" si="68"/>
        <v>0</v>
      </c>
      <c r="H286" s="38">
        <f t="shared" si="69"/>
        <v>0</v>
      </c>
      <c r="I286" s="38">
        <f t="shared" si="70"/>
        <v>0</v>
      </c>
      <c r="J286" s="38">
        <f t="shared" si="71"/>
        <v>0</v>
      </c>
      <c r="K286" s="38">
        <f t="shared" si="72"/>
        <v>0</v>
      </c>
      <c r="L286" s="38">
        <f t="shared" si="73"/>
        <v>0</v>
      </c>
      <c r="M286" s="38">
        <f t="shared" ca="1" si="74"/>
        <v>0.7239978488581722</v>
      </c>
      <c r="N286" s="38">
        <f t="shared" ca="1" si="75"/>
        <v>0</v>
      </c>
      <c r="O286" s="95">
        <f t="shared" ca="1" si="76"/>
        <v>0</v>
      </c>
      <c r="P286" s="38">
        <f t="shared" ca="1" si="77"/>
        <v>0</v>
      </c>
      <c r="Q286" s="38">
        <f t="shared" ca="1" si="78"/>
        <v>0</v>
      </c>
      <c r="R286" s="28">
        <f t="shared" ca="1" si="79"/>
        <v>-0.7239978488581722</v>
      </c>
    </row>
    <row r="287" spans="1:18">
      <c r="A287" s="89"/>
      <c r="B287" s="89"/>
      <c r="C287" s="89"/>
      <c r="D287" s="90">
        <f t="shared" si="65"/>
        <v>0</v>
      </c>
      <c r="E287" s="90">
        <f t="shared" si="66"/>
        <v>0</v>
      </c>
      <c r="F287" s="38">
        <f t="shared" si="67"/>
        <v>0</v>
      </c>
      <c r="G287" s="38">
        <f t="shared" si="68"/>
        <v>0</v>
      </c>
      <c r="H287" s="38">
        <f t="shared" si="69"/>
        <v>0</v>
      </c>
      <c r="I287" s="38">
        <f t="shared" si="70"/>
        <v>0</v>
      </c>
      <c r="J287" s="38">
        <f t="shared" si="71"/>
        <v>0</v>
      </c>
      <c r="K287" s="38">
        <f t="shared" si="72"/>
        <v>0</v>
      </c>
      <c r="L287" s="38">
        <f t="shared" si="73"/>
        <v>0</v>
      </c>
      <c r="M287" s="38">
        <f t="shared" ca="1" si="74"/>
        <v>0.7239978488581722</v>
      </c>
      <c r="N287" s="38">
        <f t="shared" ca="1" si="75"/>
        <v>0</v>
      </c>
      <c r="O287" s="95">
        <f t="shared" ca="1" si="76"/>
        <v>0</v>
      </c>
      <c r="P287" s="38">
        <f t="shared" ca="1" si="77"/>
        <v>0</v>
      </c>
      <c r="Q287" s="38">
        <f t="shared" ca="1" si="78"/>
        <v>0</v>
      </c>
      <c r="R287" s="28">
        <f t="shared" ca="1" si="79"/>
        <v>-0.7239978488581722</v>
      </c>
    </row>
    <row r="288" spans="1:18">
      <c r="A288" s="89"/>
      <c r="B288" s="89"/>
      <c r="C288" s="89"/>
      <c r="D288" s="90">
        <f t="shared" si="65"/>
        <v>0</v>
      </c>
      <c r="E288" s="90">
        <f t="shared" si="66"/>
        <v>0</v>
      </c>
      <c r="F288" s="38">
        <f t="shared" si="67"/>
        <v>0</v>
      </c>
      <c r="G288" s="38">
        <f t="shared" si="68"/>
        <v>0</v>
      </c>
      <c r="H288" s="38">
        <f t="shared" si="69"/>
        <v>0</v>
      </c>
      <c r="I288" s="38">
        <f t="shared" si="70"/>
        <v>0</v>
      </c>
      <c r="J288" s="38">
        <f t="shared" si="71"/>
        <v>0</v>
      </c>
      <c r="K288" s="38">
        <f t="shared" si="72"/>
        <v>0</v>
      </c>
      <c r="L288" s="38">
        <f t="shared" si="73"/>
        <v>0</v>
      </c>
      <c r="M288" s="38">
        <f t="shared" ca="1" si="74"/>
        <v>0.7239978488581722</v>
      </c>
      <c r="N288" s="38">
        <f t="shared" ca="1" si="75"/>
        <v>0</v>
      </c>
      <c r="O288" s="95">
        <f t="shared" ca="1" si="76"/>
        <v>0</v>
      </c>
      <c r="P288" s="38">
        <f t="shared" ca="1" si="77"/>
        <v>0</v>
      </c>
      <c r="Q288" s="38">
        <f t="shared" ca="1" si="78"/>
        <v>0</v>
      </c>
      <c r="R288" s="28">
        <f t="shared" ca="1" si="79"/>
        <v>-0.7239978488581722</v>
      </c>
    </row>
    <row r="289" spans="1:18">
      <c r="A289" s="89"/>
      <c r="B289" s="89"/>
      <c r="C289" s="89"/>
      <c r="D289" s="90">
        <f t="shared" si="65"/>
        <v>0</v>
      </c>
      <c r="E289" s="90">
        <f t="shared" si="66"/>
        <v>0</v>
      </c>
      <c r="F289" s="38">
        <f t="shared" si="67"/>
        <v>0</v>
      </c>
      <c r="G289" s="38">
        <f t="shared" si="68"/>
        <v>0</v>
      </c>
      <c r="H289" s="38">
        <f t="shared" si="69"/>
        <v>0</v>
      </c>
      <c r="I289" s="38">
        <f t="shared" si="70"/>
        <v>0</v>
      </c>
      <c r="J289" s="38">
        <f t="shared" si="71"/>
        <v>0</v>
      </c>
      <c r="K289" s="38">
        <f t="shared" si="72"/>
        <v>0</v>
      </c>
      <c r="L289" s="38">
        <f t="shared" si="73"/>
        <v>0</v>
      </c>
      <c r="M289" s="38">
        <f t="shared" ca="1" si="74"/>
        <v>0.7239978488581722</v>
      </c>
      <c r="N289" s="38">
        <f t="shared" ca="1" si="75"/>
        <v>0</v>
      </c>
      <c r="O289" s="95">
        <f t="shared" ca="1" si="76"/>
        <v>0</v>
      </c>
      <c r="P289" s="38">
        <f t="shared" ca="1" si="77"/>
        <v>0</v>
      </c>
      <c r="Q289" s="38">
        <f t="shared" ca="1" si="78"/>
        <v>0</v>
      </c>
      <c r="R289" s="28">
        <f t="shared" ca="1" si="79"/>
        <v>-0.7239978488581722</v>
      </c>
    </row>
    <row r="290" spans="1:18">
      <c r="A290" s="89"/>
      <c r="B290" s="89"/>
      <c r="C290" s="89"/>
      <c r="D290" s="90">
        <f t="shared" si="65"/>
        <v>0</v>
      </c>
      <c r="E290" s="90">
        <f t="shared" si="66"/>
        <v>0</v>
      </c>
      <c r="F290" s="38">
        <f t="shared" si="67"/>
        <v>0</v>
      </c>
      <c r="G290" s="38">
        <f t="shared" si="68"/>
        <v>0</v>
      </c>
      <c r="H290" s="38">
        <f t="shared" si="69"/>
        <v>0</v>
      </c>
      <c r="I290" s="38">
        <f t="shared" si="70"/>
        <v>0</v>
      </c>
      <c r="J290" s="38">
        <f t="shared" si="71"/>
        <v>0</v>
      </c>
      <c r="K290" s="38">
        <f t="shared" si="72"/>
        <v>0</v>
      </c>
      <c r="L290" s="38">
        <f t="shared" si="73"/>
        <v>0</v>
      </c>
      <c r="M290" s="38">
        <f t="shared" ca="1" si="74"/>
        <v>0.7239978488581722</v>
      </c>
      <c r="N290" s="38">
        <f t="shared" ca="1" si="75"/>
        <v>0</v>
      </c>
      <c r="O290" s="95">
        <f t="shared" ca="1" si="76"/>
        <v>0</v>
      </c>
      <c r="P290" s="38">
        <f t="shared" ca="1" si="77"/>
        <v>0</v>
      </c>
      <c r="Q290" s="38">
        <f t="shared" ca="1" si="78"/>
        <v>0</v>
      </c>
      <c r="R290" s="28">
        <f t="shared" ca="1" si="79"/>
        <v>-0.7239978488581722</v>
      </c>
    </row>
    <row r="291" spans="1:18">
      <c r="A291" s="89"/>
      <c r="B291" s="89"/>
      <c r="C291" s="89"/>
      <c r="D291" s="90">
        <f t="shared" si="65"/>
        <v>0</v>
      </c>
      <c r="E291" s="90">
        <f t="shared" si="66"/>
        <v>0</v>
      </c>
      <c r="F291" s="38">
        <f t="shared" si="67"/>
        <v>0</v>
      </c>
      <c r="G291" s="38">
        <f t="shared" si="68"/>
        <v>0</v>
      </c>
      <c r="H291" s="38">
        <f t="shared" si="69"/>
        <v>0</v>
      </c>
      <c r="I291" s="38">
        <f t="shared" si="70"/>
        <v>0</v>
      </c>
      <c r="J291" s="38">
        <f t="shared" si="71"/>
        <v>0</v>
      </c>
      <c r="K291" s="38">
        <f t="shared" si="72"/>
        <v>0</v>
      </c>
      <c r="L291" s="38">
        <f t="shared" si="73"/>
        <v>0</v>
      </c>
      <c r="M291" s="38">
        <f t="shared" ca="1" si="74"/>
        <v>0.7239978488581722</v>
      </c>
      <c r="N291" s="38">
        <f t="shared" ca="1" si="75"/>
        <v>0</v>
      </c>
      <c r="O291" s="95">
        <f t="shared" ca="1" si="76"/>
        <v>0</v>
      </c>
      <c r="P291" s="38">
        <f t="shared" ca="1" si="77"/>
        <v>0</v>
      </c>
      <c r="Q291" s="38">
        <f t="shared" ca="1" si="78"/>
        <v>0</v>
      </c>
      <c r="R291" s="28">
        <f t="shared" ca="1" si="79"/>
        <v>-0.7239978488581722</v>
      </c>
    </row>
    <row r="292" spans="1:18">
      <c r="A292" s="89"/>
      <c r="B292" s="89"/>
      <c r="C292" s="89"/>
      <c r="D292" s="90">
        <f t="shared" si="65"/>
        <v>0</v>
      </c>
      <c r="E292" s="90">
        <f t="shared" si="66"/>
        <v>0</v>
      </c>
      <c r="F292" s="38">
        <f t="shared" si="67"/>
        <v>0</v>
      </c>
      <c r="G292" s="38">
        <f t="shared" si="68"/>
        <v>0</v>
      </c>
      <c r="H292" s="38">
        <f t="shared" si="69"/>
        <v>0</v>
      </c>
      <c r="I292" s="38">
        <f t="shared" si="70"/>
        <v>0</v>
      </c>
      <c r="J292" s="38">
        <f t="shared" si="71"/>
        <v>0</v>
      </c>
      <c r="K292" s="38">
        <f t="shared" si="72"/>
        <v>0</v>
      </c>
      <c r="L292" s="38">
        <f t="shared" si="73"/>
        <v>0</v>
      </c>
      <c r="M292" s="38">
        <f t="shared" ca="1" si="74"/>
        <v>0.7239978488581722</v>
      </c>
      <c r="N292" s="38">
        <f t="shared" ca="1" si="75"/>
        <v>0</v>
      </c>
      <c r="O292" s="95">
        <f t="shared" ca="1" si="76"/>
        <v>0</v>
      </c>
      <c r="P292" s="38">
        <f t="shared" ca="1" si="77"/>
        <v>0</v>
      </c>
      <c r="Q292" s="38">
        <f t="shared" ca="1" si="78"/>
        <v>0</v>
      </c>
      <c r="R292" s="28">
        <f t="shared" ca="1" si="79"/>
        <v>-0.7239978488581722</v>
      </c>
    </row>
    <row r="293" spans="1:18">
      <c r="A293" s="89"/>
      <c r="B293" s="89"/>
      <c r="C293" s="89"/>
      <c r="D293" s="90">
        <f t="shared" si="65"/>
        <v>0</v>
      </c>
      <c r="E293" s="90">
        <f t="shared" si="66"/>
        <v>0</v>
      </c>
      <c r="F293" s="38">
        <f t="shared" si="67"/>
        <v>0</v>
      </c>
      <c r="G293" s="38">
        <f t="shared" si="68"/>
        <v>0</v>
      </c>
      <c r="H293" s="38">
        <f t="shared" si="69"/>
        <v>0</v>
      </c>
      <c r="I293" s="38">
        <f t="shared" si="70"/>
        <v>0</v>
      </c>
      <c r="J293" s="38">
        <f t="shared" si="71"/>
        <v>0</v>
      </c>
      <c r="K293" s="38">
        <f t="shared" si="72"/>
        <v>0</v>
      </c>
      <c r="L293" s="38">
        <f t="shared" si="73"/>
        <v>0</v>
      </c>
      <c r="M293" s="38">
        <f t="shared" ca="1" si="74"/>
        <v>0.7239978488581722</v>
      </c>
      <c r="N293" s="38">
        <f t="shared" ca="1" si="75"/>
        <v>0</v>
      </c>
      <c r="O293" s="95">
        <f t="shared" ca="1" si="76"/>
        <v>0</v>
      </c>
      <c r="P293" s="38">
        <f t="shared" ca="1" si="77"/>
        <v>0</v>
      </c>
      <c r="Q293" s="38">
        <f t="shared" ca="1" si="78"/>
        <v>0</v>
      </c>
      <c r="R293" s="28">
        <f t="shared" ca="1" si="79"/>
        <v>-0.7239978488581722</v>
      </c>
    </row>
    <row r="294" spans="1:18">
      <c r="A294" s="89"/>
      <c r="B294" s="89"/>
      <c r="C294" s="89"/>
      <c r="D294" s="90">
        <f t="shared" si="65"/>
        <v>0</v>
      </c>
      <c r="E294" s="90">
        <f t="shared" si="66"/>
        <v>0</v>
      </c>
      <c r="F294" s="38">
        <f t="shared" si="67"/>
        <v>0</v>
      </c>
      <c r="G294" s="38">
        <f t="shared" si="68"/>
        <v>0</v>
      </c>
      <c r="H294" s="38">
        <f t="shared" si="69"/>
        <v>0</v>
      </c>
      <c r="I294" s="38">
        <f t="shared" si="70"/>
        <v>0</v>
      </c>
      <c r="J294" s="38">
        <f t="shared" si="71"/>
        <v>0</v>
      </c>
      <c r="K294" s="38">
        <f t="shared" si="72"/>
        <v>0</v>
      </c>
      <c r="L294" s="38">
        <f t="shared" si="73"/>
        <v>0</v>
      </c>
      <c r="M294" s="38">
        <f t="shared" ca="1" si="74"/>
        <v>0.7239978488581722</v>
      </c>
      <c r="N294" s="38">
        <f t="shared" ca="1" si="75"/>
        <v>0</v>
      </c>
      <c r="O294" s="95">
        <f t="shared" ca="1" si="76"/>
        <v>0</v>
      </c>
      <c r="P294" s="38">
        <f t="shared" ca="1" si="77"/>
        <v>0</v>
      </c>
      <c r="Q294" s="38">
        <f t="shared" ca="1" si="78"/>
        <v>0</v>
      </c>
      <c r="R294" s="28">
        <f t="shared" ca="1" si="79"/>
        <v>-0.7239978488581722</v>
      </c>
    </row>
    <row r="295" spans="1:18">
      <c r="A295" s="89"/>
      <c r="B295" s="89"/>
      <c r="C295" s="89"/>
      <c r="D295" s="90">
        <f t="shared" si="65"/>
        <v>0</v>
      </c>
      <c r="E295" s="90">
        <f t="shared" si="66"/>
        <v>0</v>
      </c>
      <c r="F295" s="38">
        <f t="shared" si="67"/>
        <v>0</v>
      </c>
      <c r="G295" s="38">
        <f t="shared" si="68"/>
        <v>0</v>
      </c>
      <c r="H295" s="38">
        <f t="shared" si="69"/>
        <v>0</v>
      </c>
      <c r="I295" s="38">
        <f t="shared" si="70"/>
        <v>0</v>
      </c>
      <c r="J295" s="38">
        <f t="shared" si="71"/>
        <v>0</v>
      </c>
      <c r="K295" s="38">
        <f t="shared" si="72"/>
        <v>0</v>
      </c>
      <c r="L295" s="38">
        <f t="shared" si="73"/>
        <v>0</v>
      </c>
      <c r="M295" s="38">
        <f t="shared" ca="1" si="74"/>
        <v>0.7239978488581722</v>
      </c>
      <c r="N295" s="38">
        <f t="shared" ca="1" si="75"/>
        <v>0</v>
      </c>
      <c r="O295" s="95">
        <f t="shared" ca="1" si="76"/>
        <v>0</v>
      </c>
      <c r="P295" s="38">
        <f t="shared" ca="1" si="77"/>
        <v>0</v>
      </c>
      <c r="Q295" s="38">
        <f t="shared" ca="1" si="78"/>
        <v>0</v>
      </c>
      <c r="R295" s="28">
        <f t="shared" ca="1" si="79"/>
        <v>-0.7239978488581722</v>
      </c>
    </row>
    <row r="296" spans="1:18">
      <c r="A296" s="89"/>
      <c r="B296" s="89"/>
      <c r="C296" s="89"/>
      <c r="D296" s="90">
        <f t="shared" si="65"/>
        <v>0</v>
      </c>
      <c r="E296" s="90">
        <f t="shared" si="66"/>
        <v>0</v>
      </c>
      <c r="F296" s="38">
        <f t="shared" si="67"/>
        <v>0</v>
      </c>
      <c r="G296" s="38">
        <f t="shared" si="68"/>
        <v>0</v>
      </c>
      <c r="H296" s="38">
        <f t="shared" si="69"/>
        <v>0</v>
      </c>
      <c r="I296" s="38">
        <f t="shared" si="70"/>
        <v>0</v>
      </c>
      <c r="J296" s="38">
        <f t="shared" si="71"/>
        <v>0</v>
      </c>
      <c r="K296" s="38">
        <f t="shared" si="72"/>
        <v>0</v>
      </c>
      <c r="L296" s="38">
        <f t="shared" si="73"/>
        <v>0</v>
      </c>
      <c r="M296" s="38">
        <f t="shared" ca="1" si="74"/>
        <v>0.7239978488581722</v>
      </c>
      <c r="N296" s="38">
        <f t="shared" ca="1" si="75"/>
        <v>0</v>
      </c>
      <c r="O296" s="95">
        <f t="shared" ca="1" si="76"/>
        <v>0</v>
      </c>
      <c r="P296" s="38">
        <f t="shared" ca="1" si="77"/>
        <v>0</v>
      </c>
      <c r="Q296" s="38">
        <f t="shared" ca="1" si="78"/>
        <v>0</v>
      </c>
      <c r="R296" s="28">
        <f t="shared" ca="1" si="79"/>
        <v>-0.7239978488581722</v>
      </c>
    </row>
    <row r="297" spans="1:18">
      <c r="A297" s="89"/>
      <c r="B297" s="89"/>
      <c r="C297" s="89"/>
      <c r="D297" s="90">
        <f t="shared" si="65"/>
        <v>0</v>
      </c>
      <c r="E297" s="90">
        <f t="shared" si="66"/>
        <v>0</v>
      </c>
      <c r="F297" s="38">
        <f t="shared" si="67"/>
        <v>0</v>
      </c>
      <c r="G297" s="38">
        <f t="shared" si="68"/>
        <v>0</v>
      </c>
      <c r="H297" s="38">
        <f t="shared" si="69"/>
        <v>0</v>
      </c>
      <c r="I297" s="38">
        <f t="shared" si="70"/>
        <v>0</v>
      </c>
      <c r="J297" s="38">
        <f t="shared" si="71"/>
        <v>0</v>
      </c>
      <c r="K297" s="38">
        <f t="shared" si="72"/>
        <v>0</v>
      </c>
      <c r="L297" s="38">
        <f t="shared" si="73"/>
        <v>0</v>
      </c>
      <c r="M297" s="38">
        <f t="shared" ca="1" si="74"/>
        <v>0.7239978488581722</v>
      </c>
      <c r="N297" s="38">
        <f t="shared" ca="1" si="75"/>
        <v>0</v>
      </c>
      <c r="O297" s="95">
        <f t="shared" ca="1" si="76"/>
        <v>0</v>
      </c>
      <c r="P297" s="38">
        <f t="shared" ca="1" si="77"/>
        <v>0</v>
      </c>
      <c r="Q297" s="38">
        <f t="shared" ca="1" si="78"/>
        <v>0</v>
      </c>
      <c r="R297" s="28">
        <f t="shared" ca="1" si="79"/>
        <v>-0.7239978488581722</v>
      </c>
    </row>
    <row r="298" spans="1:18">
      <c r="A298" s="89"/>
      <c r="B298" s="89"/>
      <c r="C298" s="89"/>
      <c r="D298" s="90">
        <f t="shared" si="65"/>
        <v>0</v>
      </c>
      <c r="E298" s="90">
        <f t="shared" si="66"/>
        <v>0</v>
      </c>
      <c r="F298" s="38">
        <f t="shared" si="67"/>
        <v>0</v>
      </c>
      <c r="G298" s="38">
        <f t="shared" si="68"/>
        <v>0</v>
      </c>
      <c r="H298" s="38">
        <f t="shared" si="69"/>
        <v>0</v>
      </c>
      <c r="I298" s="38">
        <f t="shared" si="70"/>
        <v>0</v>
      </c>
      <c r="J298" s="38">
        <f t="shared" si="71"/>
        <v>0</v>
      </c>
      <c r="K298" s="38">
        <f t="shared" si="72"/>
        <v>0</v>
      </c>
      <c r="L298" s="38">
        <f t="shared" si="73"/>
        <v>0</v>
      </c>
      <c r="M298" s="38">
        <f t="shared" ca="1" si="74"/>
        <v>0.7239978488581722</v>
      </c>
      <c r="N298" s="38">
        <f t="shared" ca="1" si="75"/>
        <v>0</v>
      </c>
      <c r="O298" s="95">
        <f t="shared" ca="1" si="76"/>
        <v>0</v>
      </c>
      <c r="P298" s="38">
        <f t="shared" ca="1" si="77"/>
        <v>0</v>
      </c>
      <c r="Q298" s="38">
        <f t="shared" ca="1" si="78"/>
        <v>0</v>
      </c>
      <c r="R298" s="28">
        <f t="shared" ca="1" si="79"/>
        <v>-0.7239978488581722</v>
      </c>
    </row>
    <row r="299" spans="1:18">
      <c r="A299" s="89"/>
      <c r="B299" s="89"/>
      <c r="C299" s="89"/>
      <c r="D299" s="90">
        <f t="shared" si="65"/>
        <v>0</v>
      </c>
      <c r="E299" s="90">
        <f t="shared" si="66"/>
        <v>0</v>
      </c>
      <c r="F299" s="38">
        <f t="shared" si="67"/>
        <v>0</v>
      </c>
      <c r="G299" s="38">
        <f t="shared" si="68"/>
        <v>0</v>
      </c>
      <c r="H299" s="38">
        <f t="shared" si="69"/>
        <v>0</v>
      </c>
      <c r="I299" s="38">
        <f t="shared" si="70"/>
        <v>0</v>
      </c>
      <c r="J299" s="38">
        <f t="shared" si="71"/>
        <v>0</v>
      </c>
      <c r="K299" s="38">
        <f t="shared" si="72"/>
        <v>0</v>
      </c>
      <c r="L299" s="38">
        <f t="shared" si="73"/>
        <v>0</v>
      </c>
      <c r="M299" s="38">
        <f t="shared" ca="1" si="74"/>
        <v>0.7239978488581722</v>
      </c>
      <c r="N299" s="38">
        <f t="shared" ca="1" si="75"/>
        <v>0</v>
      </c>
      <c r="O299" s="95">
        <f t="shared" ca="1" si="76"/>
        <v>0</v>
      </c>
      <c r="P299" s="38">
        <f t="shared" ca="1" si="77"/>
        <v>0</v>
      </c>
      <c r="Q299" s="38">
        <f t="shared" ca="1" si="78"/>
        <v>0</v>
      </c>
      <c r="R299" s="28">
        <f t="shared" ca="1" si="79"/>
        <v>-0.7239978488581722</v>
      </c>
    </row>
    <row r="300" spans="1:18">
      <c r="A300" s="89"/>
      <c r="B300" s="89"/>
      <c r="C300" s="89"/>
      <c r="D300" s="90">
        <f t="shared" si="65"/>
        <v>0</v>
      </c>
      <c r="E300" s="90">
        <f t="shared" si="66"/>
        <v>0</v>
      </c>
      <c r="F300" s="38">
        <f t="shared" si="67"/>
        <v>0</v>
      </c>
      <c r="G300" s="38">
        <f t="shared" si="68"/>
        <v>0</v>
      </c>
      <c r="H300" s="38">
        <f t="shared" si="69"/>
        <v>0</v>
      </c>
      <c r="I300" s="38">
        <f t="shared" si="70"/>
        <v>0</v>
      </c>
      <c r="J300" s="38">
        <f t="shared" si="71"/>
        <v>0</v>
      </c>
      <c r="K300" s="38">
        <f t="shared" si="72"/>
        <v>0</v>
      </c>
      <c r="L300" s="38">
        <f t="shared" si="73"/>
        <v>0</v>
      </c>
      <c r="M300" s="38">
        <f t="shared" ca="1" si="74"/>
        <v>0.7239978488581722</v>
      </c>
      <c r="N300" s="38">
        <f t="shared" ca="1" si="75"/>
        <v>0</v>
      </c>
      <c r="O300" s="95">
        <f t="shared" ca="1" si="76"/>
        <v>0</v>
      </c>
      <c r="P300" s="38">
        <f t="shared" ca="1" si="77"/>
        <v>0</v>
      </c>
      <c r="Q300" s="38">
        <f t="shared" ca="1" si="78"/>
        <v>0</v>
      </c>
      <c r="R300" s="28">
        <f t="shared" ca="1" si="79"/>
        <v>-0.7239978488581722</v>
      </c>
    </row>
    <row r="301" spans="1:18">
      <c r="A301" s="89"/>
      <c r="B301" s="89"/>
      <c r="C301" s="89"/>
      <c r="D301" s="90">
        <f t="shared" si="65"/>
        <v>0</v>
      </c>
      <c r="E301" s="90">
        <f t="shared" si="66"/>
        <v>0</v>
      </c>
      <c r="F301" s="38">
        <f t="shared" si="67"/>
        <v>0</v>
      </c>
      <c r="G301" s="38">
        <f t="shared" si="68"/>
        <v>0</v>
      </c>
      <c r="H301" s="38">
        <f t="shared" si="69"/>
        <v>0</v>
      </c>
      <c r="I301" s="38">
        <f t="shared" si="70"/>
        <v>0</v>
      </c>
      <c r="J301" s="38">
        <f t="shared" si="71"/>
        <v>0</v>
      </c>
      <c r="K301" s="38">
        <f t="shared" si="72"/>
        <v>0</v>
      </c>
      <c r="L301" s="38">
        <f t="shared" si="73"/>
        <v>0</v>
      </c>
      <c r="M301" s="38">
        <f t="shared" ca="1" si="74"/>
        <v>0.7239978488581722</v>
      </c>
      <c r="N301" s="38">
        <f t="shared" ca="1" si="75"/>
        <v>0</v>
      </c>
      <c r="O301" s="95">
        <f t="shared" ca="1" si="76"/>
        <v>0</v>
      </c>
      <c r="P301" s="38">
        <f t="shared" ca="1" si="77"/>
        <v>0</v>
      </c>
      <c r="Q301" s="38">
        <f t="shared" ca="1" si="78"/>
        <v>0</v>
      </c>
      <c r="R301" s="28">
        <f t="shared" ca="1" si="79"/>
        <v>-0.7239978488581722</v>
      </c>
    </row>
    <row r="302" spans="1:18">
      <c r="A302" s="89"/>
      <c r="B302" s="89"/>
      <c r="C302" s="89"/>
      <c r="D302" s="90">
        <f t="shared" si="65"/>
        <v>0</v>
      </c>
      <c r="E302" s="90">
        <f t="shared" si="66"/>
        <v>0</v>
      </c>
      <c r="F302" s="38">
        <f t="shared" si="67"/>
        <v>0</v>
      </c>
      <c r="G302" s="38">
        <f t="shared" si="68"/>
        <v>0</v>
      </c>
      <c r="H302" s="38">
        <f t="shared" si="69"/>
        <v>0</v>
      </c>
      <c r="I302" s="38">
        <f t="shared" si="70"/>
        <v>0</v>
      </c>
      <c r="J302" s="38">
        <f t="shared" si="71"/>
        <v>0</v>
      </c>
      <c r="K302" s="38">
        <f t="shared" si="72"/>
        <v>0</v>
      </c>
      <c r="L302" s="38">
        <f t="shared" si="73"/>
        <v>0</v>
      </c>
      <c r="M302" s="38">
        <f t="shared" ca="1" si="74"/>
        <v>0.7239978488581722</v>
      </c>
      <c r="N302" s="38">
        <f t="shared" ca="1" si="75"/>
        <v>0</v>
      </c>
      <c r="O302" s="95">
        <f t="shared" ca="1" si="76"/>
        <v>0</v>
      </c>
      <c r="P302" s="38">
        <f t="shared" ca="1" si="77"/>
        <v>0</v>
      </c>
      <c r="Q302" s="38">
        <f t="shared" ca="1" si="78"/>
        <v>0</v>
      </c>
      <c r="R302" s="28">
        <f t="shared" ca="1" si="79"/>
        <v>-0.7239978488581722</v>
      </c>
    </row>
    <row r="303" spans="1:18">
      <c r="A303" s="89"/>
      <c r="B303" s="89"/>
      <c r="C303" s="89"/>
      <c r="D303" s="90">
        <f t="shared" si="65"/>
        <v>0</v>
      </c>
      <c r="E303" s="90">
        <f t="shared" si="66"/>
        <v>0</v>
      </c>
      <c r="F303" s="38">
        <f t="shared" si="67"/>
        <v>0</v>
      </c>
      <c r="G303" s="38">
        <f t="shared" si="68"/>
        <v>0</v>
      </c>
      <c r="H303" s="38">
        <f t="shared" si="69"/>
        <v>0</v>
      </c>
      <c r="I303" s="38">
        <f t="shared" si="70"/>
        <v>0</v>
      </c>
      <c r="J303" s="38">
        <f t="shared" si="71"/>
        <v>0</v>
      </c>
      <c r="K303" s="38">
        <f t="shared" si="72"/>
        <v>0</v>
      </c>
      <c r="L303" s="38">
        <f t="shared" si="73"/>
        <v>0</v>
      </c>
      <c r="M303" s="38">
        <f t="shared" ca="1" si="74"/>
        <v>0.7239978488581722</v>
      </c>
      <c r="N303" s="38">
        <f t="shared" ca="1" si="75"/>
        <v>0</v>
      </c>
      <c r="O303" s="95">
        <f t="shared" ca="1" si="76"/>
        <v>0</v>
      </c>
      <c r="P303" s="38">
        <f t="shared" ca="1" si="77"/>
        <v>0</v>
      </c>
      <c r="Q303" s="38">
        <f t="shared" ca="1" si="78"/>
        <v>0</v>
      </c>
      <c r="R303" s="28">
        <f t="shared" ca="1" si="79"/>
        <v>-0.7239978488581722</v>
      </c>
    </row>
    <row r="304" spans="1:18">
      <c r="A304" s="89"/>
      <c r="B304" s="89"/>
      <c r="C304" s="89"/>
      <c r="D304" s="90">
        <f t="shared" si="65"/>
        <v>0</v>
      </c>
      <c r="E304" s="90">
        <f t="shared" si="66"/>
        <v>0</v>
      </c>
      <c r="F304" s="38">
        <f t="shared" si="67"/>
        <v>0</v>
      </c>
      <c r="G304" s="38">
        <f t="shared" si="68"/>
        <v>0</v>
      </c>
      <c r="H304" s="38">
        <f t="shared" si="69"/>
        <v>0</v>
      </c>
      <c r="I304" s="38">
        <f t="shared" si="70"/>
        <v>0</v>
      </c>
      <c r="J304" s="38">
        <f t="shared" si="71"/>
        <v>0</v>
      </c>
      <c r="K304" s="38">
        <f t="shared" si="72"/>
        <v>0</v>
      </c>
      <c r="L304" s="38">
        <f t="shared" si="73"/>
        <v>0</v>
      </c>
      <c r="M304" s="38">
        <f t="shared" ca="1" si="74"/>
        <v>0.7239978488581722</v>
      </c>
      <c r="N304" s="38">
        <f t="shared" ca="1" si="75"/>
        <v>0</v>
      </c>
      <c r="O304" s="95">
        <f t="shared" ca="1" si="76"/>
        <v>0</v>
      </c>
      <c r="P304" s="38">
        <f t="shared" ca="1" si="77"/>
        <v>0</v>
      </c>
      <c r="Q304" s="38">
        <f t="shared" ca="1" si="78"/>
        <v>0</v>
      </c>
      <c r="R304" s="28">
        <f t="shared" ca="1" si="79"/>
        <v>-0.7239978488581722</v>
      </c>
    </row>
    <row r="305" spans="1:18">
      <c r="A305" s="89"/>
      <c r="B305" s="89"/>
      <c r="C305" s="89"/>
      <c r="D305" s="90">
        <f t="shared" si="65"/>
        <v>0</v>
      </c>
      <c r="E305" s="90">
        <f t="shared" si="66"/>
        <v>0</v>
      </c>
      <c r="F305" s="38">
        <f t="shared" si="67"/>
        <v>0</v>
      </c>
      <c r="G305" s="38">
        <f t="shared" si="68"/>
        <v>0</v>
      </c>
      <c r="H305" s="38">
        <f t="shared" si="69"/>
        <v>0</v>
      </c>
      <c r="I305" s="38">
        <f t="shared" si="70"/>
        <v>0</v>
      </c>
      <c r="J305" s="38">
        <f t="shared" si="71"/>
        <v>0</v>
      </c>
      <c r="K305" s="38">
        <f t="shared" si="72"/>
        <v>0</v>
      </c>
      <c r="L305" s="38">
        <f t="shared" si="73"/>
        <v>0</v>
      </c>
      <c r="M305" s="38">
        <f t="shared" ca="1" si="74"/>
        <v>0.7239978488581722</v>
      </c>
      <c r="N305" s="38">
        <f t="shared" ca="1" si="75"/>
        <v>0</v>
      </c>
      <c r="O305" s="95">
        <f t="shared" ca="1" si="76"/>
        <v>0</v>
      </c>
      <c r="P305" s="38">
        <f t="shared" ca="1" si="77"/>
        <v>0</v>
      </c>
      <c r="Q305" s="38">
        <f t="shared" ca="1" si="78"/>
        <v>0</v>
      </c>
      <c r="R305" s="28">
        <f t="shared" ca="1" si="79"/>
        <v>-0.7239978488581722</v>
      </c>
    </row>
    <row r="306" spans="1:18">
      <c r="A306" s="89"/>
      <c r="B306" s="89"/>
      <c r="C306" s="89"/>
      <c r="D306" s="90">
        <f t="shared" si="65"/>
        <v>0</v>
      </c>
      <c r="E306" s="90">
        <f t="shared" si="66"/>
        <v>0</v>
      </c>
      <c r="F306" s="38">
        <f t="shared" si="67"/>
        <v>0</v>
      </c>
      <c r="G306" s="38">
        <f t="shared" si="68"/>
        <v>0</v>
      </c>
      <c r="H306" s="38">
        <f t="shared" si="69"/>
        <v>0</v>
      </c>
      <c r="I306" s="38">
        <f t="shared" si="70"/>
        <v>0</v>
      </c>
      <c r="J306" s="38">
        <f t="shared" si="71"/>
        <v>0</v>
      </c>
      <c r="K306" s="38">
        <f t="shared" si="72"/>
        <v>0</v>
      </c>
      <c r="L306" s="38">
        <f t="shared" si="73"/>
        <v>0</v>
      </c>
      <c r="M306" s="38">
        <f t="shared" ca="1" si="74"/>
        <v>0.7239978488581722</v>
      </c>
      <c r="N306" s="38">
        <f t="shared" ca="1" si="75"/>
        <v>0</v>
      </c>
      <c r="O306" s="95">
        <f t="shared" ca="1" si="76"/>
        <v>0</v>
      </c>
      <c r="P306" s="38">
        <f t="shared" ca="1" si="77"/>
        <v>0</v>
      </c>
      <c r="Q306" s="38">
        <f t="shared" ca="1" si="78"/>
        <v>0</v>
      </c>
      <c r="R306" s="28">
        <f t="shared" ca="1" si="79"/>
        <v>-0.7239978488581722</v>
      </c>
    </row>
    <row r="307" spans="1:18">
      <c r="A307" s="89"/>
      <c r="B307" s="89"/>
      <c r="C307" s="89"/>
      <c r="D307" s="90">
        <f t="shared" si="65"/>
        <v>0</v>
      </c>
      <c r="E307" s="90">
        <f t="shared" si="66"/>
        <v>0</v>
      </c>
      <c r="F307" s="38">
        <f t="shared" si="67"/>
        <v>0</v>
      </c>
      <c r="G307" s="38">
        <f t="shared" si="68"/>
        <v>0</v>
      </c>
      <c r="H307" s="38">
        <f t="shared" si="69"/>
        <v>0</v>
      </c>
      <c r="I307" s="38">
        <f t="shared" si="70"/>
        <v>0</v>
      </c>
      <c r="J307" s="38">
        <f t="shared" si="71"/>
        <v>0</v>
      </c>
      <c r="K307" s="38">
        <f t="shared" si="72"/>
        <v>0</v>
      </c>
      <c r="L307" s="38">
        <f t="shared" si="73"/>
        <v>0</v>
      </c>
      <c r="M307" s="38">
        <f t="shared" ca="1" si="74"/>
        <v>0.7239978488581722</v>
      </c>
      <c r="N307" s="38">
        <f t="shared" ca="1" si="75"/>
        <v>0</v>
      </c>
      <c r="O307" s="95">
        <f t="shared" ca="1" si="76"/>
        <v>0</v>
      </c>
      <c r="P307" s="38">
        <f t="shared" ca="1" si="77"/>
        <v>0</v>
      </c>
      <c r="Q307" s="38">
        <f t="shared" ca="1" si="78"/>
        <v>0</v>
      </c>
      <c r="R307" s="28">
        <f t="shared" ca="1" si="79"/>
        <v>-0.7239978488581722</v>
      </c>
    </row>
    <row r="308" spans="1:18">
      <c r="A308" s="89"/>
      <c r="B308" s="89"/>
      <c r="C308" s="89"/>
      <c r="D308" s="90">
        <f t="shared" si="65"/>
        <v>0</v>
      </c>
      <c r="E308" s="90">
        <f t="shared" si="66"/>
        <v>0</v>
      </c>
      <c r="F308" s="38">
        <f t="shared" si="67"/>
        <v>0</v>
      </c>
      <c r="G308" s="38">
        <f t="shared" si="68"/>
        <v>0</v>
      </c>
      <c r="H308" s="38">
        <f t="shared" si="69"/>
        <v>0</v>
      </c>
      <c r="I308" s="38">
        <f t="shared" si="70"/>
        <v>0</v>
      </c>
      <c r="J308" s="38">
        <f t="shared" si="71"/>
        <v>0</v>
      </c>
      <c r="K308" s="38">
        <f t="shared" si="72"/>
        <v>0</v>
      </c>
      <c r="L308" s="38">
        <f t="shared" si="73"/>
        <v>0</v>
      </c>
      <c r="M308" s="38">
        <f t="shared" ca="1" si="74"/>
        <v>0.7239978488581722</v>
      </c>
      <c r="N308" s="38">
        <f t="shared" ca="1" si="75"/>
        <v>0</v>
      </c>
      <c r="O308" s="95">
        <f t="shared" ca="1" si="76"/>
        <v>0</v>
      </c>
      <c r="P308" s="38">
        <f t="shared" ca="1" si="77"/>
        <v>0</v>
      </c>
      <c r="Q308" s="38">
        <f t="shared" ca="1" si="78"/>
        <v>0</v>
      </c>
      <c r="R308" s="28">
        <f t="shared" ca="1" si="79"/>
        <v>-0.7239978488581722</v>
      </c>
    </row>
    <row r="309" spans="1:18">
      <c r="A309" s="89"/>
      <c r="B309" s="89"/>
      <c r="C309" s="89"/>
      <c r="D309" s="90">
        <f t="shared" si="65"/>
        <v>0</v>
      </c>
      <c r="E309" s="90">
        <f t="shared" si="66"/>
        <v>0</v>
      </c>
      <c r="F309" s="38">
        <f t="shared" si="67"/>
        <v>0</v>
      </c>
      <c r="G309" s="38">
        <f t="shared" si="68"/>
        <v>0</v>
      </c>
      <c r="H309" s="38">
        <f t="shared" si="69"/>
        <v>0</v>
      </c>
      <c r="I309" s="38">
        <f t="shared" si="70"/>
        <v>0</v>
      </c>
      <c r="J309" s="38">
        <f t="shared" si="71"/>
        <v>0</v>
      </c>
      <c r="K309" s="38">
        <f t="shared" si="72"/>
        <v>0</v>
      </c>
      <c r="L309" s="38">
        <f t="shared" si="73"/>
        <v>0</v>
      </c>
      <c r="M309" s="38">
        <f t="shared" ca="1" si="74"/>
        <v>0.7239978488581722</v>
      </c>
      <c r="N309" s="38">
        <f t="shared" ca="1" si="75"/>
        <v>0</v>
      </c>
      <c r="O309" s="95">
        <f t="shared" ca="1" si="76"/>
        <v>0</v>
      </c>
      <c r="P309" s="38">
        <f t="shared" ca="1" si="77"/>
        <v>0</v>
      </c>
      <c r="Q309" s="38">
        <f t="shared" ca="1" si="78"/>
        <v>0</v>
      </c>
      <c r="R309" s="28">
        <f t="shared" ca="1" si="79"/>
        <v>-0.7239978488581722</v>
      </c>
    </row>
    <row r="310" spans="1:18">
      <c r="A310" s="89"/>
      <c r="B310" s="89"/>
      <c r="C310" s="89"/>
      <c r="D310" s="90">
        <f t="shared" si="65"/>
        <v>0</v>
      </c>
      <c r="E310" s="90">
        <f t="shared" si="66"/>
        <v>0</v>
      </c>
      <c r="F310" s="38">
        <f t="shared" si="67"/>
        <v>0</v>
      </c>
      <c r="G310" s="38">
        <f t="shared" si="68"/>
        <v>0</v>
      </c>
      <c r="H310" s="38">
        <f t="shared" si="69"/>
        <v>0</v>
      </c>
      <c r="I310" s="38">
        <f t="shared" si="70"/>
        <v>0</v>
      </c>
      <c r="J310" s="38">
        <f t="shared" si="71"/>
        <v>0</v>
      </c>
      <c r="K310" s="38">
        <f t="shared" si="72"/>
        <v>0</v>
      </c>
      <c r="L310" s="38">
        <f t="shared" si="73"/>
        <v>0</v>
      </c>
      <c r="M310" s="38">
        <f t="shared" ca="1" si="74"/>
        <v>0.7239978488581722</v>
      </c>
      <c r="N310" s="38">
        <f t="shared" ca="1" si="75"/>
        <v>0</v>
      </c>
      <c r="O310" s="95">
        <f t="shared" ca="1" si="76"/>
        <v>0</v>
      </c>
      <c r="P310" s="38">
        <f t="shared" ca="1" si="77"/>
        <v>0</v>
      </c>
      <c r="Q310" s="38">
        <f t="shared" ca="1" si="78"/>
        <v>0</v>
      </c>
      <c r="R310" s="28">
        <f t="shared" ca="1" si="79"/>
        <v>-0.7239978488581722</v>
      </c>
    </row>
    <row r="311" spans="1:18">
      <c r="A311" s="89"/>
      <c r="B311" s="89"/>
      <c r="C311" s="89"/>
      <c r="D311" s="90">
        <f t="shared" si="65"/>
        <v>0</v>
      </c>
      <c r="E311" s="90">
        <f t="shared" si="66"/>
        <v>0</v>
      </c>
      <c r="F311" s="38">
        <f t="shared" si="67"/>
        <v>0</v>
      </c>
      <c r="G311" s="38">
        <f t="shared" si="68"/>
        <v>0</v>
      </c>
      <c r="H311" s="38">
        <f t="shared" si="69"/>
        <v>0</v>
      </c>
      <c r="I311" s="38">
        <f t="shared" si="70"/>
        <v>0</v>
      </c>
      <c r="J311" s="38">
        <f t="shared" si="71"/>
        <v>0</v>
      </c>
      <c r="K311" s="38">
        <f t="shared" si="72"/>
        <v>0</v>
      </c>
      <c r="L311" s="38">
        <f t="shared" si="73"/>
        <v>0</v>
      </c>
      <c r="M311" s="38">
        <f t="shared" ca="1" si="74"/>
        <v>0.7239978488581722</v>
      </c>
      <c r="N311" s="38">
        <f t="shared" ca="1" si="75"/>
        <v>0</v>
      </c>
      <c r="O311" s="95">
        <f t="shared" ca="1" si="76"/>
        <v>0</v>
      </c>
      <c r="P311" s="38">
        <f t="shared" ca="1" si="77"/>
        <v>0</v>
      </c>
      <c r="Q311" s="38">
        <f t="shared" ca="1" si="78"/>
        <v>0</v>
      </c>
      <c r="R311" s="28">
        <f t="shared" ca="1" si="79"/>
        <v>-0.7239978488581722</v>
      </c>
    </row>
    <row r="312" spans="1:18">
      <c r="A312" s="89"/>
      <c r="B312" s="89"/>
      <c r="C312" s="89"/>
      <c r="D312" s="90">
        <f t="shared" si="65"/>
        <v>0</v>
      </c>
      <c r="E312" s="90">
        <f t="shared" si="66"/>
        <v>0</v>
      </c>
      <c r="F312" s="38">
        <f t="shared" si="67"/>
        <v>0</v>
      </c>
      <c r="G312" s="38">
        <f t="shared" si="68"/>
        <v>0</v>
      </c>
      <c r="H312" s="38">
        <f t="shared" si="69"/>
        <v>0</v>
      </c>
      <c r="I312" s="38">
        <f t="shared" si="70"/>
        <v>0</v>
      </c>
      <c r="J312" s="38">
        <f t="shared" si="71"/>
        <v>0</v>
      </c>
      <c r="K312" s="38">
        <f t="shared" si="72"/>
        <v>0</v>
      </c>
      <c r="L312" s="38">
        <f t="shared" si="73"/>
        <v>0</v>
      </c>
      <c r="M312" s="38">
        <f t="shared" ca="1" si="74"/>
        <v>0.7239978488581722</v>
      </c>
      <c r="N312" s="38">
        <f t="shared" ca="1" si="75"/>
        <v>0</v>
      </c>
      <c r="O312" s="95">
        <f t="shared" ca="1" si="76"/>
        <v>0</v>
      </c>
      <c r="P312" s="38">
        <f t="shared" ca="1" si="77"/>
        <v>0</v>
      </c>
      <c r="Q312" s="38">
        <f t="shared" ca="1" si="78"/>
        <v>0</v>
      </c>
      <c r="R312" s="28">
        <f t="shared" ca="1" si="79"/>
        <v>-0.7239978488581722</v>
      </c>
    </row>
    <row r="313" spans="1:18">
      <c r="A313" s="89"/>
      <c r="B313" s="89"/>
      <c r="C313" s="89"/>
      <c r="D313" s="90">
        <f t="shared" si="65"/>
        <v>0</v>
      </c>
      <c r="E313" s="90">
        <f t="shared" si="66"/>
        <v>0</v>
      </c>
      <c r="F313" s="38">
        <f t="shared" si="67"/>
        <v>0</v>
      </c>
      <c r="G313" s="38">
        <f t="shared" si="68"/>
        <v>0</v>
      </c>
      <c r="H313" s="38">
        <f t="shared" si="69"/>
        <v>0</v>
      </c>
      <c r="I313" s="38">
        <f t="shared" si="70"/>
        <v>0</v>
      </c>
      <c r="J313" s="38">
        <f t="shared" si="71"/>
        <v>0</v>
      </c>
      <c r="K313" s="38">
        <f t="shared" si="72"/>
        <v>0</v>
      </c>
      <c r="L313" s="38">
        <f t="shared" si="73"/>
        <v>0</v>
      </c>
      <c r="M313" s="38">
        <f t="shared" ca="1" si="74"/>
        <v>0.7239978488581722</v>
      </c>
      <c r="N313" s="38">
        <f t="shared" ca="1" si="75"/>
        <v>0</v>
      </c>
      <c r="O313" s="95">
        <f t="shared" ca="1" si="76"/>
        <v>0</v>
      </c>
      <c r="P313" s="38">
        <f t="shared" ca="1" si="77"/>
        <v>0</v>
      </c>
      <c r="Q313" s="38">
        <f t="shared" ca="1" si="78"/>
        <v>0</v>
      </c>
      <c r="R313" s="28">
        <f t="shared" ca="1" si="79"/>
        <v>-0.7239978488581722</v>
      </c>
    </row>
    <row r="314" spans="1:18">
      <c r="A314" s="89"/>
      <c r="B314" s="89"/>
      <c r="C314" s="89"/>
      <c r="D314" s="90">
        <f t="shared" si="65"/>
        <v>0</v>
      </c>
      <c r="E314" s="90">
        <f t="shared" si="66"/>
        <v>0</v>
      </c>
      <c r="F314" s="38">
        <f t="shared" si="67"/>
        <v>0</v>
      </c>
      <c r="G314" s="38">
        <f t="shared" si="68"/>
        <v>0</v>
      </c>
      <c r="H314" s="38">
        <f t="shared" si="69"/>
        <v>0</v>
      </c>
      <c r="I314" s="38">
        <f t="shared" si="70"/>
        <v>0</v>
      </c>
      <c r="J314" s="38">
        <f t="shared" si="71"/>
        <v>0</v>
      </c>
      <c r="K314" s="38">
        <f t="shared" si="72"/>
        <v>0</v>
      </c>
      <c r="L314" s="38">
        <f t="shared" si="73"/>
        <v>0</v>
      </c>
      <c r="M314" s="38">
        <f t="shared" ca="1" si="74"/>
        <v>0.7239978488581722</v>
      </c>
      <c r="N314" s="38">
        <f t="shared" ca="1" si="75"/>
        <v>0</v>
      </c>
      <c r="O314" s="95">
        <f t="shared" ca="1" si="76"/>
        <v>0</v>
      </c>
      <c r="P314" s="38">
        <f t="shared" ca="1" si="77"/>
        <v>0</v>
      </c>
      <c r="Q314" s="38">
        <f t="shared" ca="1" si="78"/>
        <v>0</v>
      </c>
      <c r="R314" s="28">
        <f t="shared" ca="1" si="79"/>
        <v>-0.7239978488581722</v>
      </c>
    </row>
    <row r="315" spans="1:18">
      <c r="A315" s="89"/>
      <c r="B315" s="89"/>
      <c r="C315" s="89"/>
      <c r="D315" s="90">
        <f t="shared" si="65"/>
        <v>0</v>
      </c>
      <c r="E315" s="90">
        <f t="shared" si="66"/>
        <v>0</v>
      </c>
      <c r="F315" s="38">
        <f t="shared" si="67"/>
        <v>0</v>
      </c>
      <c r="G315" s="38">
        <f t="shared" si="68"/>
        <v>0</v>
      </c>
      <c r="H315" s="38">
        <f t="shared" si="69"/>
        <v>0</v>
      </c>
      <c r="I315" s="38">
        <f t="shared" si="70"/>
        <v>0</v>
      </c>
      <c r="J315" s="38">
        <f t="shared" si="71"/>
        <v>0</v>
      </c>
      <c r="K315" s="38">
        <f t="shared" si="72"/>
        <v>0</v>
      </c>
      <c r="L315" s="38">
        <f t="shared" si="73"/>
        <v>0</v>
      </c>
      <c r="M315" s="38">
        <f t="shared" ca="1" si="74"/>
        <v>0.7239978488581722</v>
      </c>
      <c r="N315" s="38">
        <f t="shared" ca="1" si="75"/>
        <v>0</v>
      </c>
      <c r="O315" s="95">
        <f t="shared" ca="1" si="76"/>
        <v>0</v>
      </c>
      <c r="P315" s="38">
        <f t="shared" ca="1" si="77"/>
        <v>0</v>
      </c>
      <c r="Q315" s="38">
        <f t="shared" ca="1" si="78"/>
        <v>0</v>
      </c>
      <c r="R315" s="28">
        <f t="shared" ca="1" si="79"/>
        <v>-0.7239978488581722</v>
      </c>
    </row>
    <row r="316" spans="1:18">
      <c r="A316" s="89"/>
      <c r="B316" s="89"/>
      <c r="C316" s="89"/>
      <c r="D316" s="90">
        <f t="shared" si="65"/>
        <v>0</v>
      </c>
      <c r="E316" s="90">
        <f t="shared" si="66"/>
        <v>0</v>
      </c>
      <c r="F316" s="38">
        <f t="shared" si="67"/>
        <v>0</v>
      </c>
      <c r="G316" s="38">
        <f t="shared" si="68"/>
        <v>0</v>
      </c>
      <c r="H316" s="38">
        <f t="shared" si="69"/>
        <v>0</v>
      </c>
      <c r="I316" s="38">
        <f t="shared" si="70"/>
        <v>0</v>
      </c>
      <c r="J316" s="38">
        <f t="shared" si="71"/>
        <v>0</v>
      </c>
      <c r="K316" s="38">
        <f t="shared" si="72"/>
        <v>0</v>
      </c>
      <c r="L316" s="38">
        <f t="shared" si="73"/>
        <v>0</v>
      </c>
      <c r="M316" s="38">
        <f t="shared" ca="1" si="74"/>
        <v>0.7239978488581722</v>
      </c>
      <c r="N316" s="38">
        <f t="shared" ca="1" si="75"/>
        <v>0</v>
      </c>
      <c r="O316" s="95">
        <f t="shared" ca="1" si="76"/>
        <v>0</v>
      </c>
      <c r="P316" s="38">
        <f t="shared" ca="1" si="77"/>
        <v>0</v>
      </c>
      <c r="Q316" s="38">
        <f t="shared" ca="1" si="78"/>
        <v>0</v>
      </c>
      <c r="R316" s="28">
        <f t="shared" ca="1" si="79"/>
        <v>-0.7239978488581722</v>
      </c>
    </row>
    <row r="317" spans="1:18">
      <c r="A317" s="89"/>
      <c r="B317" s="89"/>
      <c r="C317" s="89"/>
      <c r="D317" s="90">
        <f t="shared" si="65"/>
        <v>0</v>
      </c>
      <c r="E317" s="90">
        <f t="shared" si="66"/>
        <v>0</v>
      </c>
      <c r="F317" s="38">
        <f t="shared" si="67"/>
        <v>0</v>
      </c>
      <c r="G317" s="38">
        <f t="shared" si="68"/>
        <v>0</v>
      </c>
      <c r="H317" s="38">
        <f t="shared" si="69"/>
        <v>0</v>
      </c>
      <c r="I317" s="38">
        <f t="shared" si="70"/>
        <v>0</v>
      </c>
      <c r="J317" s="38">
        <f t="shared" si="71"/>
        <v>0</v>
      </c>
      <c r="K317" s="38">
        <f t="shared" si="72"/>
        <v>0</v>
      </c>
      <c r="L317" s="38">
        <f t="shared" si="73"/>
        <v>0</v>
      </c>
      <c r="M317" s="38">
        <f t="shared" ca="1" si="74"/>
        <v>0.7239978488581722</v>
      </c>
      <c r="N317" s="38">
        <f t="shared" ca="1" si="75"/>
        <v>0</v>
      </c>
      <c r="O317" s="95">
        <f t="shared" ca="1" si="76"/>
        <v>0</v>
      </c>
      <c r="P317" s="38">
        <f t="shared" ca="1" si="77"/>
        <v>0</v>
      </c>
      <c r="Q317" s="38">
        <f t="shared" ca="1" si="78"/>
        <v>0</v>
      </c>
      <c r="R317" s="28">
        <f t="shared" ca="1" si="79"/>
        <v>-0.7239978488581722</v>
      </c>
    </row>
    <row r="318" spans="1:18">
      <c r="A318" s="89"/>
      <c r="B318" s="89"/>
      <c r="C318" s="89"/>
      <c r="D318" s="90">
        <f t="shared" si="65"/>
        <v>0</v>
      </c>
      <c r="E318" s="90">
        <f t="shared" si="66"/>
        <v>0</v>
      </c>
      <c r="F318" s="38">
        <f t="shared" si="67"/>
        <v>0</v>
      </c>
      <c r="G318" s="38">
        <f t="shared" si="68"/>
        <v>0</v>
      </c>
      <c r="H318" s="38">
        <f t="shared" si="69"/>
        <v>0</v>
      </c>
      <c r="I318" s="38">
        <f t="shared" si="70"/>
        <v>0</v>
      </c>
      <c r="J318" s="38">
        <f t="shared" si="71"/>
        <v>0</v>
      </c>
      <c r="K318" s="38">
        <f t="shared" si="72"/>
        <v>0</v>
      </c>
      <c r="L318" s="38">
        <f t="shared" si="73"/>
        <v>0</v>
      </c>
      <c r="M318" s="38">
        <f t="shared" ca="1" si="74"/>
        <v>0.7239978488581722</v>
      </c>
      <c r="N318" s="38">
        <f t="shared" ca="1" si="75"/>
        <v>0</v>
      </c>
      <c r="O318" s="95">
        <f t="shared" ca="1" si="76"/>
        <v>0</v>
      </c>
      <c r="P318" s="38">
        <f t="shared" ca="1" si="77"/>
        <v>0</v>
      </c>
      <c r="Q318" s="38">
        <f t="shared" ca="1" si="78"/>
        <v>0</v>
      </c>
      <c r="R318" s="28">
        <f t="shared" ca="1" si="79"/>
        <v>-0.7239978488581722</v>
      </c>
    </row>
    <row r="319" spans="1:18">
      <c r="A319" s="89"/>
      <c r="B319" s="89"/>
      <c r="C319" s="89"/>
      <c r="D319" s="90">
        <f t="shared" si="65"/>
        <v>0</v>
      </c>
      <c r="E319" s="90">
        <f t="shared" si="66"/>
        <v>0</v>
      </c>
      <c r="F319" s="38">
        <f t="shared" si="67"/>
        <v>0</v>
      </c>
      <c r="G319" s="38">
        <f t="shared" si="68"/>
        <v>0</v>
      </c>
      <c r="H319" s="38">
        <f t="shared" si="69"/>
        <v>0</v>
      </c>
      <c r="I319" s="38">
        <f t="shared" si="70"/>
        <v>0</v>
      </c>
      <c r="J319" s="38">
        <f t="shared" si="71"/>
        <v>0</v>
      </c>
      <c r="K319" s="38">
        <f t="shared" si="72"/>
        <v>0</v>
      </c>
      <c r="L319" s="38">
        <f t="shared" si="73"/>
        <v>0</v>
      </c>
      <c r="M319" s="38">
        <f t="shared" ca="1" si="74"/>
        <v>0.7239978488581722</v>
      </c>
      <c r="N319" s="38">
        <f t="shared" ca="1" si="75"/>
        <v>0</v>
      </c>
      <c r="O319" s="95">
        <f t="shared" ca="1" si="76"/>
        <v>0</v>
      </c>
      <c r="P319" s="38">
        <f t="shared" ca="1" si="77"/>
        <v>0</v>
      </c>
      <c r="Q319" s="38">
        <f t="shared" ca="1" si="78"/>
        <v>0</v>
      </c>
      <c r="R319" s="28">
        <f t="shared" ca="1" si="79"/>
        <v>-0.7239978488581722</v>
      </c>
    </row>
    <row r="320" spans="1:18">
      <c r="A320" s="89"/>
      <c r="B320" s="89"/>
      <c r="C320" s="89"/>
      <c r="D320" s="90">
        <f t="shared" si="65"/>
        <v>0</v>
      </c>
      <c r="E320" s="90">
        <f t="shared" si="66"/>
        <v>0</v>
      </c>
      <c r="F320" s="38">
        <f t="shared" si="67"/>
        <v>0</v>
      </c>
      <c r="G320" s="38">
        <f t="shared" si="68"/>
        <v>0</v>
      </c>
      <c r="H320" s="38">
        <f t="shared" si="69"/>
        <v>0</v>
      </c>
      <c r="I320" s="38">
        <f t="shared" si="70"/>
        <v>0</v>
      </c>
      <c r="J320" s="38">
        <f t="shared" si="71"/>
        <v>0</v>
      </c>
      <c r="K320" s="38">
        <f t="shared" si="72"/>
        <v>0</v>
      </c>
      <c r="L320" s="38">
        <f t="shared" si="73"/>
        <v>0</v>
      </c>
      <c r="M320" s="38">
        <f t="shared" ca="1" si="74"/>
        <v>0.7239978488581722</v>
      </c>
      <c r="N320" s="38">
        <f t="shared" ca="1" si="75"/>
        <v>0</v>
      </c>
      <c r="O320" s="95">
        <f t="shared" ca="1" si="76"/>
        <v>0</v>
      </c>
      <c r="P320" s="38">
        <f t="shared" ca="1" si="77"/>
        <v>0</v>
      </c>
      <c r="Q320" s="38">
        <f t="shared" ca="1" si="78"/>
        <v>0</v>
      </c>
      <c r="R320" s="28">
        <f t="shared" ca="1" si="79"/>
        <v>-0.7239978488581722</v>
      </c>
    </row>
    <row r="321" spans="1:18">
      <c r="A321" s="89"/>
      <c r="B321" s="89"/>
      <c r="C321" s="89"/>
      <c r="D321" s="90">
        <f t="shared" si="65"/>
        <v>0</v>
      </c>
      <c r="E321" s="90">
        <f t="shared" si="66"/>
        <v>0</v>
      </c>
      <c r="F321" s="38">
        <f t="shared" si="67"/>
        <v>0</v>
      </c>
      <c r="G321" s="38">
        <f t="shared" si="68"/>
        <v>0</v>
      </c>
      <c r="H321" s="38">
        <f t="shared" si="69"/>
        <v>0</v>
      </c>
      <c r="I321" s="38">
        <f t="shared" si="70"/>
        <v>0</v>
      </c>
      <c r="J321" s="38">
        <f t="shared" si="71"/>
        <v>0</v>
      </c>
      <c r="K321" s="38">
        <f t="shared" si="72"/>
        <v>0</v>
      </c>
      <c r="L321" s="38">
        <f t="shared" si="73"/>
        <v>0</v>
      </c>
      <c r="M321" s="38">
        <f t="shared" ca="1" si="74"/>
        <v>0.7239978488581722</v>
      </c>
      <c r="N321" s="38">
        <f t="shared" ca="1" si="75"/>
        <v>0</v>
      </c>
      <c r="O321" s="95">
        <f t="shared" ca="1" si="76"/>
        <v>0</v>
      </c>
      <c r="P321" s="38">
        <f t="shared" ca="1" si="77"/>
        <v>0</v>
      </c>
      <c r="Q321" s="38">
        <f t="shared" ca="1" si="78"/>
        <v>0</v>
      </c>
      <c r="R321" s="28">
        <f t="shared" ca="1" si="79"/>
        <v>-0.7239978488581722</v>
      </c>
    </row>
    <row r="322" spans="1:18">
      <c r="A322" s="89"/>
      <c r="B322" s="89"/>
      <c r="C322" s="89"/>
      <c r="D322" s="90">
        <f t="shared" si="65"/>
        <v>0</v>
      </c>
      <c r="E322" s="90">
        <f t="shared" si="66"/>
        <v>0</v>
      </c>
      <c r="F322" s="38">
        <f t="shared" si="67"/>
        <v>0</v>
      </c>
      <c r="G322" s="38">
        <f t="shared" si="68"/>
        <v>0</v>
      </c>
      <c r="H322" s="38">
        <f t="shared" si="69"/>
        <v>0</v>
      </c>
      <c r="I322" s="38">
        <f t="shared" si="70"/>
        <v>0</v>
      </c>
      <c r="J322" s="38">
        <f t="shared" si="71"/>
        <v>0</v>
      </c>
      <c r="K322" s="38">
        <f t="shared" si="72"/>
        <v>0</v>
      </c>
      <c r="L322" s="38">
        <f t="shared" si="73"/>
        <v>0</v>
      </c>
      <c r="M322" s="38">
        <f t="shared" ca="1" si="74"/>
        <v>0.7239978488581722</v>
      </c>
      <c r="N322" s="38">
        <f t="shared" ca="1" si="75"/>
        <v>0</v>
      </c>
      <c r="O322" s="95">
        <f t="shared" ca="1" si="76"/>
        <v>0</v>
      </c>
      <c r="P322" s="38">
        <f t="shared" ca="1" si="77"/>
        <v>0</v>
      </c>
      <c r="Q322" s="38">
        <f t="shared" ca="1" si="78"/>
        <v>0</v>
      </c>
      <c r="R322" s="28">
        <f t="shared" ca="1" si="79"/>
        <v>-0.7239978488581722</v>
      </c>
    </row>
    <row r="323" spans="1:18">
      <c r="A323" s="89"/>
      <c r="B323" s="89"/>
      <c r="C323" s="89"/>
      <c r="D323" s="90">
        <f t="shared" si="65"/>
        <v>0</v>
      </c>
      <c r="E323" s="90">
        <f t="shared" si="66"/>
        <v>0</v>
      </c>
      <c r="F323" s="38">
        <f t="shared" si="67"/>
        <v>0</v>
      </c>
      <c r="G323" s="38">
        <f t="shared" si="68"/>
        <v>0</v>
      </c>
      <c r="H323" s="38">
        <f t="shared" si="69"/>
        <v>0</v>
      </c>
      <c r="I323" s="38">
        <f t="shared" si="70"/>
        <v>0</v>
      </c>
      <c r="J323" s="38">
        <f t="shared" si="71"/>
        <v>0</v>
      </c>
      <c r="K323" s="38">
        <f t="shared" si="72"/>
        <v>0</v>
      </c>
      <c r="L323" s="38">
        <f t="shared" si="73"/>
        <v>0</v>
      </c>
      <c r="M323" s="38">
        <f t="shared" ca="1" si="74"/>
        <v>0.7239978488581722</v>
      </c>
      <c r="N323" s="38">
        <f t="shared" ca="1" si="75"/>
        <v>0</v>
      </c>
      <c r="O323" s="95">
        <f t="shared" ca="1" si="76"/>
        <v>0</v>
      </c>
      <c r="P323" s="38">
        <f t="shared" ca="1" si="77"/>
        <v>0</v>
      </c>
      <c r="Q323" s="38">
        <f t="shared" ca="1" si="78"/>
        <v>0</v>
      </c>
      <c r="R323" s="28">
        <f t="shared" ca="1" si="79"/>
        <v>-0.7239978488581722</v>
      </c>
    </row>
    <row r="324" spans="1:18">
      <c r="A324" s="89"/>
      <c r="B324" s="89"/>
      <c r="C324" s="89"/>
      <c r="D324" s="90">
        <f t="shared" si="65"/>
        <v>0</v>
      </c>
      <c r="E324" s="90">
        <f t="shared" si="66"/>
        <v>0</v>
      </c>
      <c r="F324" s="38">
        <f t="shared" si="67"/>
        <v>0</v>
      </c>
      <c r="G324" s="38">
        <f t="shared" si="68"/>
        <v>0</v>
      </c>
      <c r="H324" s="38">
        <f t="shared" si="69"/>
        <v>0</v>
      </c>
      <c r="I324" s="38">
        <f t="shared" si="70"/>
        <v>0</v>
      </c>
      <c r="J324" s="38">
        <f t="shared" si="71"/>
        <v>0</v>
      </c>
      <c r="K324" s="38">
        <f t="shared" si="72"/>
        <v>0</v>
      </c>
      <c r="L324" s="38">
        <f t="shared" si="73"/>
        <v>0</v>
      </c>
      <c r="M324" s="38">
        <f t="shared" ca="1" si="74"/>
        <v>0.7239978488581722</v>
      </c>
      <c r="N324" s="38">
        <f t="shared" ca="1" si="75"/>
        <v>0</v>
      </c>
      <c r="O324" s="95">
        <f t="shared" ca="1" si="76"/>
        <v>0</v>
      </c>
      <c r="P324" s="38">
        <f t="shared" ca="1" si="77"/>
        <v>0</v>
      </c>
      <c r="Q324" s="38">
        <f t="shared" ca="1" si="78"/>
        <v>0</v>
      </c>
      <c r="R324" s="28">
        <f t="shared" ca="1" si="79"/>
        <v>-0.7239978488581722</v>
      </c>
    </row>
    <row r="325" spans="1:18">
      <c r="A325" s="89"/>
      <c r="B325" s="89"/>
      <c r="C325" s="89"/>
      <c r="D325" s="90">
        <f t="shared" si="65"/>
        <v>0</v>
      </c>
      <c r="E325" s="90">
        <f t="shared" si="66"/>
        <v>0</v>
      </c>
      <c r="F325" s="38">
        <f t="shared" si="67"/>
        <v>0</v>
      </c>
      <c r="G325" s="38">
        <f t="shared" si="68"/>
        <v>0</v>
      </c>
      <c r="H325" s="38">
        <f t="shared" si="69"/>
        <v>0</v>
      </c>
      <c r="I325" s="38">
        <f t="shared" si="70"/>
        <v>0</v>
      </c>
      <c r="J325" s="38">
        <f t="shared" si="71"/>
        <v>0</v>
      </c>
      <c r="K325" s="38">
        <f t="shared" si="72"/>
        <v>0</v>
      </c>
      <c r="L325" s="38">
        <f t="shared" si="73"/>
        <v>0</v>
      </c>
      <c r="M325" s="38">
        <f t="shared" ca="1" si="74"/>
        <v>0.7239978488581722</v>
      </c>
      <c r="N325" s="38">
        <f t="shared" ca="1" si="75"/>
        <v>0</v>
      </c>
      <c r="O325" s="95">
        <f t="shared" ca="1" si="76"/>
        <v>0</v>
      </c>
      <c r="P325" s="38">
        <f t="shared" ca="1" si="77"/>
        <v>0</v>
      </c>
      <c r="Q325" s="38">
        <f t="shared" ca="1" si="78"/>
        <v>0</v>
      </c>
      <c r="R325" s="28">
        <f t="shared" ca="1" si="79"/>
        <v>-0.7239978488581722</v>
      </c>
    </row>
    <row r="326" spans="1:18">
      <c r="A326" s="89"/>
      <c r="B326" s="89"/>
      <c r="C326" s="89"/>
      <c r="D326" s="90">
        <f t="shared" si="65"/>
        <v>0</v>
      </c>
      <c r="E326" s="90">
        <f t="shared" si="66"/>
        <v>0</v>
      </c>
      <c r="F326" s="38">
        <f t="shared" si="67"/>
        <v>0</v>
      </c>
      <c r="G326" s="38">
        <f t="shared" si="68"/>
        <v>0</v>
      </c>
      <c r="H326" s="38">
        <f t="shared" si="69"/>
        <v>0</v>
      </c>
      <c r="I326" s="38">
        <f t="shared" si="70"/>
        <v>0</v>
      </c>
      <c r="J326" s="38">
        <f t="shared" si="71"/>
        <v>0</v>
      </c>
      <c r="K326" s="38">
        <f t="shared" si="72"/>
        <v>0</v>
      </c>
      <c r="L326" s="38">
        <f t="shared" si="73"/>
        <v>0</v>
      </c>
      <c r="M326" s="38">
        <f t="shared" ca="1" si="74"/>
        <v>0.7239978488581722</v>
      </c>
      <c r="N326" s="38">
        <f t="shared" ca="1" si="75"/>
        <v>0</v>
      </c>
      <c r="O326" s="95">
        <f t="shared" ca="1" si="76"/>
        <v>0</v>
      </c>
      <c r="P326" s="38">
        <f t="shared" ca="1" si="77"/>
        <v>0</v>
      </c>
      <c r="Q326" s="38">
        <f t="shared" ca="1" si="78"/>
        <v>0</v>
      </c>
      <c r="R326" s="28">
        <f t="shared" ca="1" si="79"/>
        <v>-0.7239978488581722</v>
      </c>
    </row>
    <row r="327" spans="1:18">
      <c r="A327" s="89"/>
      <c r="B327" s="89"/>
      <c r="C327" s="89"/>
      <c r="D327" s="90">
        <f t="shared" si="65"/>
        <v>0</v>
      </c>
      <c r="E327" s="90">
        <f t="shared" si="66"/>
        <v>0</v>
      </c>
      <c r="F327" s="38">
        <f t="shared" si="67"/>
        <v>0</v>
      </c>
      <c r="G327" s="38">
        <f t="shared" si="68"/>
        <v>0</v>
      </c>
      <c r="H327" s="38">
        <f t="shared" si="69"/>
        <v>0</v>
      </c>
      <c r="I327" s="38">
        <f t="shared" si="70"/>
        <v>0</v>
      </c>
      <c r="J327" s="38">
        <f t="shared" si="71"/>
        <v>0</v>
      </c>
      <c r="K327" s="38">
        <f t="shared" si="72"/>
        <v>0</v>
      </c>
      <c r="L327" s="38">
        <f t="shared" si="73"/>
        <v>0</v>
      </c>
      <c r="M327" s="38">
        <f t="shared" ca="1" si="74"/>
        <v>0.7239978488581722</v>
      </c>
      <c r="N327" s="38">
        <f t="shared" ca="1" si="75"/>
        <v>0</v>
      </c>
      <c r="O327" s="95">
        <f t="shared" ca="1" si="76"/>
        <v>0</v>
      </c>
      <c r="P327" s="38">
        <f t="shared" ca="1" si="77"/>
        <v>0</v>
      </c>
      <c r="Q327" s="38">
        <f t="shared" ca="1" si="78"/>
        <v>0</v>
      </c>
      <c r="R327" s="28">
        <f t="shared" ca="1" si="79"/>
        <v>-0.7239978488581722</v>
      </c>
    </row>
    <row r="328" spans="1:18">
      <c r="A328" s="89"/>
      <c r="B328" s="89"/>
      <c r="C328" s="89"/>
      <c r="D328" s="90">
        <f t="shared" si="65"/>
        <v>0</v>
      </c>
      <c r="E328" s="90">
        <f t="shared" si="66"/>
        <v>0</v>
      </c>
      <c r="F328" s="38">
        <f t="shared" si="67"/>
        <v>0</v>
      </c>
      <c r="G328" s="38">
        <f t="shared" si="68"/>
        <v>0</v>
      </c>
      <c r="H328" s="38">
        <f t="shared" si="69"/>
        <v>0</v>
      </c>
      <c r="I328" s="38">
        <f t="shared" si="70"/>
        <v>0</v>
      </c>
      <c r="J328" s="38">
        <f t="shared" si="71"/>
        <v>0</v>
      </c>
      <c r="K328" s="38">
        <f t="shared" si="72"/>
        <v>0</v>
      </c>
      <c r="L328" s="38">
        <f t="shared" si="73"/>
        <v>0</v>
      </c>
      <c r="M328" s="38">
        <f t="shared" ca="1" si="74"/>
        <v>0.7239978488581722</v>
      </c>
      <c r="N328" s="38">
        <f t="shared" ca="1" si="75"/>
        <v>0</v>
      </c>
      <c r="O328" s="95">
        <f t="shared" ca="1" si="76"/>
        <v>0</v>
      </c>
      <c r="P328" s="38">
        <f t="shared" ca="1" si="77"/>
        <v>0</v>
      </c>
      <c r="Q328" s="38">
        <f t="shared" ca="1" si="78"/>
        <v>0</v>
      </c>
      <c r="R328" s="28">
        <f t="shared" ca="1" si="79"/>
        <v>-0.7239978488581722</v>
      </c>
    </row>
    <row r="329" spans="1:18">
      <c r="A329" s="89"/>
      <c r="B329" s="89"/>
      <c r="C329" s="89"/>
      <c r="D329" s="90">
        <f t="shared" si="65"/>
        <v>0</v>
      </c>
      <c r="E329" s="90">
        <f t="shared" si="66"/>
        <v>0</v>
      </c>
      <c r="F329" s="38">
        <f t="shared" si="67"/>
        <v>0</v>
      </c>
      <c r="G329" s="38">
        <f t="shared" si="68"/>
        <v>0</v>
      </c>
      <c r="H329" s="38">
        <f t="shared" si="69"/>
        <v>0</v>
      </c>
      <c r="I329" s="38">
        <f t="shared" si="70"/>
        <v>0</v>
      </c>
      <c r="J329" s="38">
        <f t="shared" si="71"/>
        <v>0</v>
      </c>
      <c r="K329" s="38">
        <f t="shared" si="72"/>
        <v>0</v>
      </c>
      <c r="L329" s="38">
        <f t="shared" si="73"/>
        <v>0</v>
      </c>
      <c r="M329" s="38">
        <f t="shared" ca="1" si="74"/>
        <v>0.7239978488581722</v>
      </c>
      <c r="N329" s="38">
        <f t="shared" ca="1" si="75"/>
        <v>0</v>
      </c>
      <c r="O329" s="95">
        <f t="shared" ca="1" si="76"/>
        <v>0</v>
      </c>
      <c r="P329" s="38">
        <f t="shared" ca="1" si="77"/>
        <v>0</v>
      </c>
      <c r="Q329" s="38">
        <f t="shared" ca="1" si="78"/>
        <v>0</v>
      </c>
      <c r="R329" s="28">
        <f t="shared" ca="1" si="79"/>
        <v>-0.7239978488581722</v>
      </c>
    </row>
    <row r="330" spans="1:18">
      <c r="A330" s="89"/>
      <c r="B330" s="89"/>
      <c r="C330" s="89"/>
      <c r="D330" s="90">
        <f t="shared" si="65"/>
        <v>0</v>
      </c>
      <c r="E330" s="90">
        <f t="shared" si="66"/>
        <v>0</v>
      </c>
      <c r="F330" s="38">
        <f t="shared" si="67"/>
        <v>0</v>
      </c>
      <c r="G330" s="38">
        <f t="shared" si="68"/>
        <v>0</v>
      </c>
      <c r="H330" s="38">
        <f t="shared" si="69"/>
        <v>0</v>
      </c>
      <c r="I330" s="38">
        <f t="shared" si="70"/>
        <v>0</v>
      </c>
      <c r="J330" s="38">
        <f t="shared" si="71"/>
        <v>0</v>
      </c>
      <c r="K330" s="38">
        <f t="shared" si="72"/>
        <v>0</v>
      </c>
      <c r="L330" s="38">
        <f t="shared" si="73"/>
        <v>0</v>
      </c>
      <c r="M330" s="38">
        <f t="shared" ca="1" si="74"/>
        <v>0.7239978488581722</v>
      </c>
      <c r="N330" s="38">
        <f t="shared" ca="1" si="75"/>
        <v>0</v>
      </c>
      <c r="O330" s="95">
        <f t="shared" ca="1" si="76"/>
        <v>0</v>
      </c>
      <c r="P330" s="38">
        <f t="shared" ca="1" si="77"/>
        <v>0</v>
      </c>
      <c r="Q330" s="38">
        <f t="shared" ca="1" si="78"/>
        <v>0</v>
      </c>
      <c r="R330" s="28">
        <f t="shared" ca="1" si="79"/>
        <v>-0.7239978488581722</v>
      </c>
    </row>
    <row r="331" spans="1:18">
      <c r="A331" s="89"/>
      <c r="B331" s="89"/>
      <c r="C331" s="89"/>
      <c r="D331" s="90">
        <f t="shared" si="65"/>
        <v>0</v>
      </c>
      <c r="E331" s="90">
        <f t="shared" si="66"/>
        <v>0</v>
      </c>
      <c r="F331" s="38">
        <f t="shared" si="67"/>
        <v>0</v>
      </c>
      <c r="G331" s="38">
        <f t="shared" si="68"/>
        <v>0</v>
      </c>
      <c r="H331" s="38">
        <f t="shared" si="69"/>
        <v>0</v>
      </c>
      <c r="I331" s="38">
        <f t="shared" si="70"/>
        <v>0</v>
      </c>
      <c r="J331" s="38">
        <f t="shared" si="71"/>
        <v>0</v>
      </c>
      <c r="K331" s="38">
        <f t="shared" si="72"/>
        <v>0</v>
      </c>
      <c r="L331" s="38">
        <f t="shared" si="73"/>
        <v>0</v>
      </c>
      <c r="M331" s="38">
        <f t="shared" ca="1" si="74"/>
        <v>0.7239978488581722</v>
      </c>
      <c r="N331" s="38">
        <f t="shared" ca="1" si="75"/>
        <v>0</v>
      </c>
      <c r="O331" s="95">
        <f t="shared" ca="1" si="76"/>
        <v>0</v>
      </c>
      <c r="P331" s="38">
        <f t="shared" ca="1" si="77"/>
        <v>0</v>
      </c>
      <c r="Q331" s="38">
        <f t="shared" ca="1" si="78"/>
        <v>0</v>
      </c>
      <c r="R331" s="28">
        <f t="shared" ca="1" si="79"/>
        <v>-0.7239978488581722</v>
      </c>
    </row>
    <row r="332" spans="1:18">
      <c r="A332" s="89"/>
      <c r="B332" s="89"/>
      <c r="C332" s="89"/>
      <c r="D332" s="90">
        <f t="shared" si="65"/>
        <v>0</v>
      </c>
      <c r="E332" s="90">
        <f t="shared" si="66"/>
        <v>0</v>
      </c>
      <c r="F332" s="38">
        <f t="shared" si="67"/>
        <v>0</v>
      </c>
      <c r="G332" s="38">
        <f t="shared" si="68"/>
        <v>0</v>
      </c>
      <c r="H332" s="38">
        <f t="shared" si="69"/>
        <v>0</v>
      </c>
      <c r="I332" s="38">
        <f t="shared" si="70"/>
        <v>0</v>
      </c>
      <c r="J332" s="38">
        <f t="shared" si="71"/>
        <v>0</v>
      </c>
      <c r="K332" s="38">
        <f t="shared" si="72"/>
        <v>0</v>
      </c>
      <c r="L332" s="38">
        <f t="shared" si="73"/>
        <v>0</v>
      </c>
      <c r="M332" s="38">
        <f t="shared" ca="1" si="74"/>
        <v>0.7239978488581722</v>
      </c>
      <c r="N332" s="38">
        <f t="shared" ca="1" si="75"/>
        <v>0</v>
      </c>
      <c r="O332" s="95">
        <f t="shared" ca="1" si="76"/>
        <v>0</v>
      </c>
      <c r="P332" s="38">
        <f t="shared" ca="1" si="77"/>
        <v>0</v>
      </c>
      <c r="Q332" s="38">
        <f t="shared" ca="1" si="78"/>
        <v>0</v>
      </c>
      <c r="R332" s="28">
        <f t="shared" ca="1" si="79"/>
        <v>-0.7239978488581722</v>
      </c>
    </row>
    <row r="333" spans="1:18">
      <c r="A333" s="89"/>
      <c r="B333" s="89"/>
      <c r="C333" s="89"/>
      <c r="D333" s="90">
        <f t="shared" si="65"/>
        <v>0</v>
      </c>
      <c r="E333" s="90">
        <f t="shared" si="66"/>
        <v>0</v>
      </c>
      <c r="F333" s="38">
        <f t="shared" si="67"/>
        <v>0</v>
      </c>
      <c r="G333" s="38">
        <f t="shared" si="68"/>
        <v>0</v>
      </c>
      <c r="H333" s="38">
        <f t="shared" si="69"/>
        <v>0</v>
      </c>
      <c r="I333" s="38">
        <f t="shared" si="70"/>
        <v>0</v>
      </c>
      <c r="J333" s="38">
        <f t="shared" si="71"/>
        <v>0</v>
      </c>
      <c r="K333" s="38">
        <f t="shared" si="72"/>
        <v>0</v>
      </c>
      <c r="L333" s="38">
        <f t="shared" si="73"/>
        <v>0</v>
      </c>
      <c r="M333" s="38">
        <f t="shared" ca="1" si="74"/>
        <v>0.7239978488581722</v>
      </c>
      <c r="N333" s="38">
        <f t="shared" ca="1" si="75"/>
        <v>0</v>
      </c>
      <c r="O333" s="95">
        <f t="shared" ca="1" si="76"/>
        <v>0</v>
      </c>
      <c r="P333" s="38">
        <f t="shared" ca="1" si="77"/>
        <v>0</v>
      </c>
      <c r="Q333" s="38">
        <f t="shared" ca="1" si="78"/>
        <v>0</v>
      </c>
      <c r="R333" s="28">
        <f t="shared" ca="1" si="79"/>
        <v>-0.7239978488581722</v>
      </c>
    </row>
    <row r="334" spans="1:18">
      <c r="A334" s="89"/>
      <c r="B334" s="89"/>
      <c r="C334" s="89"/>
      <c r="D334" s="90">
        <f t="shared" si="65"/>
        <v>0</v>
      </c>
      <c r="E334" s="90">
        <f t="shared" si="66"/>
        <v>0</v>
      </c>
      <c r="F334" s="38">
        <f t="shared" si="67"/>
        <v>0</v>
      </c>
      <c r="G334" s="38">
        <f t="shared" si="68"/>
        <v>0</v>
      </c>
      <c r="H334" s="38">
        <f t="shared" si="69"/>
        <v>0</v>
      </c>
      <c r="I334" s="38">
        <f t="shared" si="70"/>
        <v>0</v>
      </c>
      <c r="J334" s="38">
        <f t="shared" si="71"/>
        <v>0</v>
      </c>
      <c r="K334" s="38">
        <f t="shared" si="72"/>
        <v>0</v>
      </c>
      <c r="L334" s="38">
        <f t="shared" si="73"/>
        <v>0</v>
      </c>
      <c r="M334" s="38">
        <f t="shared" ca="1" si="74"/>
        <v>0.7239978488581722</v>
      </c>
      <c r="N334" s="38">
        <f t="shared" ca="1" si="75"/>
        <v>0</v>
      </c>
      <c r="O334" s="95">
        <f t="shared" ca="1" si="76"/>
        <v>0</v>
      </c>
      <c r="P334" s="38">
        <f t="shared" ca="1" si="77"/>
        <v>0</v>
      </c>
      <c r="Q334" s="38">
        <f t="shared" ca="1" si="78"/>
        <v>0</v>
      </c>
      <c r="R334" s="28">
        <f t="shared" ca="1" si="79"/>
        <v>-0.7239978488581722</v>
      </c>
    </row>
    <row r="335" spans="1:18">
      <c r="A335" s="89"/>
      <c r="B335" s="89"/>
      <c r="C335" s="89"/>
      <c r="D335" s="90">
        <f t="shared" si="65"/>
        <v>0</v>
      </c>
      <c r="E335" s="90">
        <f t="shared" si="66"/>
        <v>0</v>
      </c>
      <c r="F335" s="38">
        <f t="shared" si="67"/>
        <v>0</v>
      </c>
      <c r="G335" s="38">
        <f t="shared" si="68"/>
        <v>0</v>
      </c>
      <c r="H335" s="38">
        <f t="shared" si="69"/>
        <v>0</v>
      </c>
      <c r="I335" s="38">
        <f t="shared" si="70"/>
        <v>0</v>
      </c>
      <c r="J335" s="38">
        <f t="shared" si="71"/>
        <v>0</v>
      </c>
      <c r="K335" s="38">
        <f t="shared" si="72"/>
        <v>0</v>
      </c>
      <c r="L335" s="38">
        <f t="shared" si="73"/>
        <v>0</v>
      </c>
      <c r="M335" s="38">
        <f t="shared" ca="1" si="74"/>
        <v>0.7239978488581722</v>
      </c>
      <c r="N335" s="38">
        <f t="shared" ca="1" si="75"/>
        <v>0</v>
      </c>
      <c r="O335" s="95">
        <f t="shared" ca="1" si="76"/>
        <v>0</v>
      </c>
      <c r="P335" s="38">
        <f t="shared" ca="1" si="77"/>
        <v>0</v>
      </c>
      <c r="Q335" s="38">
        <f t="shared" ca="1" si="78"/>
        <v>0</v>
      </c>
      <c r="R335" s="28">
        <f t="shared" ca="1" si="79"/>
        <v>-0.7239978488581722</v>
      </c>
    </row>
    <row r="336" spans="1:18">
      <c r="A336" s="89"/>
      <c r="B336" s="89"/>
      <c r="C336" s="89"/>
      <c r="D336" s="90">
        <f t="shared" si="65"/>
        <v>0</v>
      </c>
      <c r="E336" s="90">
        <f t="shared" si="66"/>
        <v>0</v>
      </c>
      <c r="F336" s="38">
        <f t="shared" si="67"/>
        <v>0</v>
      </c>
      <c r="G336" s="38">
        <f t="shared" si="68"/>
        <v>0</v>
      </c>
      <c r="H336" s="38">
        <f t="shared" si="69"/>
        <v>0</v>
      </c>
      <c r="I336" s="38">
        <f t="shared" si="70"/>
        <v>0</v>
      </c>
      <c r="J336" s="38">
        <f t="shared" si="71"/>
        <v>0</v>
      </c>
      <c r="K336" s="38">
        <f t="shared" si="72"/>
        <v>0</v>
      </c>
      <c r="L336" s="38">
        <f t="shared" si="73"/>
        <v>0</v>
      </c>
      <c r="M336" s="38">
        <f t="shared" ca="1" si="74"/>
        <v>0.7239978488581722</v>
      </c>
      <c r="N336" s="38">
        <f t="shared" ca="1" si="75"/>
        <v>0</v>
      </c>
      <c r="O336" s="95">
        <f t="shared" ca="1" si="76"/>
        <v>0</v>
      </c>
      <c r="P336" s="38">
        <f t="shared" ca="1" si="77"/>
        <v>0</v>
      </c>
      <c r="Q336" s="38">
        <f t="shared" ca="1" si="78"/>
        <v>0</v>
      </c>
      <c r="R336" s="28">
        <f t="shared" ca="1" si="79"/>
        <v>-0.7239978488581722</v>
      </c>
    </row>
    <row r="337" spans="1:18">
      <c r="A337" s="89"/>
      <c r="B337" s="89"/>
      <c r="C337" s="89"/>
      <c r="D337" s="90">
        <f t="shared" si="65"/>
        <v>0</v>
      </c>
      <c r="E337" s="90">
        <f t="shared" si="66"/>
        <v>0</v>
      </c>
      <c r="F337" s="38">
        <f t="shared" si="67"/>
        <v>0</v>
      </c>
      <c r="G337" s="38">
        <f t="shared" si="68"/>
        <v>0</v>
      </c>
      <c r="H337" s="38">
        <f t="shared" si="69"/>
        <v>0</v>
      </c>
      <c r="I337" s="38">
        <f t="shared" si="70"/>
        <v>0</v>
      </c>
      <c r="J337" s="38">
        <f t="shared" si="71"/>
        <v>0</v>
      </c>
      <c r="K337" s="38">
        <f t="shared" si="72"/>
        <v>0</v>
      </c>
      <c r="L337" s="38">
        <f t="shared" si="73"/>
        <v>0</v>
      </c>
      <c r="M337" s="38">
        <f t="shared" ca="1" si="74"/>
        <v>0.7239978488581722</v>
      </c>
      <c r="N337" s="38">
        <f t="shared" ca="1" si="75"/>
        <v>0</v>
      </c>
      <c r="O337" s="95">
        <f t="shared" ca="1" si="76"/>
        <v>0</v>
      </c>
      <c r="P337" s="38">
        <f t="shared" ca="1" si="77"/>
        <v>0</v>
      </c>
      <c r="Q337" s="38">
        <f t="shared" ca="1" si="78"/>
        <v>0</v>
      </c>
      <c r="R337" s="28">
        <f t="shared" ca="1" si="79"/>
        <v>-0.7239978488581722</v>
      </c>
    </row>
    <row r="338" spans="1:18">
      <c r="A338" s="89"/>
      <c r="B338" s="89"/>
      <c r="C338" s="89"/>
      <c r="D338" s="90">
        <f t="shared" si="65"/>
        <v>0</v>
      </c>
      <c r="E338" s="90">
        <f t="shared" si="66"/>
        <v>0</v>
      </c>
      <c r="F338" s="38">
        <f t="shared" si="67"/>
        <v>0</v>
      </c>
      <c r="G338" s="38">
        <f t="shared" si="68"/>
        <v>0</v>
      </c>
      <c r="H338" s="38">
        <f t="shared" si="69"/>
        <v>0</v>
      </c>
      <c r="I338" s="38">
        <f t="shared" si="70"/>
        <v>0</v>
      </c>
      <c r="J338" s="38">
        <f t="shared" si="71"/>
        <v>0</v>
      </c>
      <c r="K338" s="38">
        <f t="shared" si="72"/>
        <v>0</v>
      </c>
      <c r="L338" s="38">
        <f t="shared" si="73"/>
        <v>0</v>
      </c>
      <c r="M338" s="38">
        <f t="shared" ca="1" si="74"/>
        <v>0.7239978488581722</v>
      </c>
      <c r="N338" s="38">
        <f t="shared" ca="1" si="75"/>
        <v>0</v>
      </c>
      <c r="O338" s="95">
        <f t="shared" ca="1" si="76"/>
        <v>0</v>
      </c>
      <c r="P338" s="38">
        <f t="shared" ca="1" si="77"/>
        <v>0</v>
      </c>
      <c r="Q338" s="38">
        <f t="shared" ca="1" si="78"/>
        <v>0</v>
      </c>
      <c r="R338" s="28">
        <f t="shared" ca="1" si="79"/>
        <v>-0.7239978488581722</v>
      </c>
    </row>
    <row r="339" spans="1:18">
      <c r="A339" s="89"/>
      <c r="B339" s="89"/>
      <c r="C339" s="89"/>
      <c r="D339" s="90">
        <f t="shared" si="65"/>
        <v>0</v>
      </c>
      <c r="E339" s="90">
        <f t="shared" si="66"/>
        <v>0</v>
      </c>
      <c r="F339" s="38">
        <f t="shared" si="67"/>
        <v>0</v>
      </c>
      <c r="G339" s="38">
        <f t="shared" si="68"/>
        <v>0</v>
      </c>
      <c r="H339" s="38">
        <f t="shared" si="69"/>
        <v>0</v>
      </c>
      <c r="I339" s="38">
        <f t="shared" si="70"/>
        <v>0</v>
      </c>
      <c r="J339" s="38">
        <f t="shared" si="71"/>
        <v>0</v>
      </c>
      <c r="K339" s="38">
        <f t="shared" si="72"/>
        <v>0</v>
      </c>
      <c r="L339" s="38">
        <f t="shared" si="73"/>
        <v>0</v>
      </c>
      <c r="M339" s="38">
        <f t="shared" ca="1" si="74"/>
        <v>0.7239978488581722</v>
      </c>
      <c r="N339" s="38">
        <f t="shared" ca="1" si="75"/>
        <v>0</v>
      </c>
      <c r="O339" s="95">
        <f t="shared" ca="1" si="76"/>
        <v>0</v>
      </c>
      <c r="P339" s="38">
        <f t="shared" ca="1" si="77"/>
        <v>0</v>
      </c>
      <c r="Q339" s="38">
        <f t="shared" ca="1" si="78"/>
        <v>0</v>
      </c>
      <c r="R339" s="28">
        <f t="shared" ca="1" si="79"/>
        <v>-0.7239978488581722</v>
      </c>
    </row>
    <row r="340" spans="1:18">
      <c r="A340" s="89"/>
      <c r="B340" s="89"/>
      <c r="C340" s="89"/>
      <c r="D340" s="90">
        <f t="shared" si="65"/>
        <v>0</v>
      </c>
      <c r="E340" s="90">
        <f t="shared" si="66"/>
        <v>0</v>
      </c>
      <c r="F340" s="38">
        <f t="shared" si="67"/>
        <v>0</v>
      </c>
      <c r="G340" s="38">
        <f t="shared" si="68"/>
        <v>0</v>
      </c>
      <c r="H340" s="38">
        <f t="shared" si="69"/>
        <v>0</v>
      </c>
      <c r="I340" s="38">
        <f t="shared" si="70"/>
        <v>0</v>
      </c>
      <c r="J340" s="38">
        <f t="shared" si="71"/>
        <v>0</v>
      </c>
      <c r="K340" s="38">
        <f t="shared" si="72"/>
        <v>0</v>
      </c>
      <c r="L340" s="38">
        <f t="shared" si="73"/>
        <v>0</v>
      </c>
      <c r="M340" s="38">
        <f t="shared" ca="1" si="74"/>
        <v>0.7239978488581722</v>
      </c>
      <c r="N340" s="38">
        <f t="shared" ca="1" si="75"/>
        <v>0</v>
      </c>
      <c r="O340" s="95">
        <f t="shared" ca="1" si="76"/>
        <v>0</v>
      </c>
      <c r="P340" s="38">
        <f t="shared" ca="1" si="77"/>
        <v>0</v>
      </c>
      <c r="Q340" s="38">
        <f t="shared" ca="1" si="78"/>
        <v>0</v>
      </c>
      <c r="R340" s="28">
        <f t="shared" ca="1" si="79"/>
        <v>-0.7239978488581722</v>
      </c>
    </row>
    <row r="341" spans="1:18">
      <c r="A341" s="89"/>
      <c r="B341" s="89"/>
      <c r="C341" s="89"/>
      <c r="D341" s="90">
        <f t="shared" si="65"/>
        <v>0</v>
      </c>
      <c r="E341" s="90">
        <f t="shared" si="66"/>
        <v>0</v>
      </c>
      <c r="F341" s="38">
        <f t="shared" si="67"/>
        <v>0</v>
      </c>
      <c r="G341" s="38">
        <f t="shared" si="68"/>
        <v>0</v>
      </c>
      <c r="H341" s="38">
        <f t="shared" si="69"/>
        <v>0</v>
      </c>
      <c r="I341" s="38">
        <f t="shared" si="70"/>
        <v>0</v>
      </c>
      <c r="J341" s="38">
        <f t="shared" si="71"/>
        <v>0</v>
      </c>
      <c r="K341" s="38">
        <f t="shared" si="72"/>
        <v>0</v>
      </c>
      <c r="L341" s="38">
        <f t="shared" si="73"/>
        <v>0</v>
      </c>
      <c r="M341" s="38">
        <f t="shared" ca="1" si="74"/>
        <v>0.7239978488581722</v>
      </c>
      <c r="N341" s="38">
        <f ca="1">C341*(M341-E341)^2</f>
        <v>0</v>
      </c>
      <c r="O341" s="95">
        <f t="shared" ca="1" si="76"/>
        <v>0</v>
      </c>
      <c r="P341" s="38">
        <f ca="1">(-C341*O$2+O$4*F341-O$5*H341)^2</f>
        <v>0</v>
      </c>
      <c r="Q341" s="38">
        <f t="shared" ca="1" si="78"/>
        <v>0</v>
      </c>
      <c r="R341" s="28">
        <f t="shared" ca="1" si="79"/>
        <v>-0.7239978488581722</v>
      </c>
    </row>
    <row r="342" spans="1:18">
      <c r="A342" s="89"/>
      <c r="B342" s="89"/>
      <c r="C342" s="89"/>
      <c r="D342" s="90">
        <f t="shared" si="65"/>
        <v>0</v>
      </c>
      <c r="E342" s="90">
        <f t="shared" si="66"/>
        <v>0</v>
      </c>
      <c r="F342" s="38">
        <f t="shared" si="67"/>
        <v>0</v>
      </c>
      <c r="G342" s="38">
        <f t="shared" si="68"/>
        <v>0</v>
      </c>
      <c r="H342" s="38">
        <f t="shared" si="69"/>
        <v>0</v>
      </c>
      <c r="I342" s="38">
        <f t="shared" si="70"/>
        <v>0</v>
      </c>
      <c r="J342" s="38">
        <f t="shared" si="71"/>
        <v>0</v>
      </c>
      <c r="K342" s="38">
        <f t="shared" si="72"/>
        <v>0</v>
      </c>
      <c r="L342" s="38">
        <f t="shared" si="73"/>
        <v>0</v>
      </c>
      <c r="M342" s="38">
        <f t="shared" ca="1" si="74"/>
        <v>0.7239978488581722</v>
      </c>
      <c r="N342" s="38">
        <f ca="1">C342*(M342-E342)^2</f>
        <v>0</v>
      </c>
      <c r="O342" s="95">
        <f t="shared" ca="1" si="76"/>
        <v>0</v>
      </c>
      <c r="P342" s="38">
        <f ca="1">(-C342*O$2+O$4*F342-O$5*H342)^2</f>
        <v>0</v>
      </c>
      <c r="Q342" s="38">
        <f t="shared" ca="1" si="78"/>
        <v>0</v>
      </c>
      <c r="R342" s="28">
        <f t="shared" ca="1" si="79"/>
        <v>-0.7239978488581722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topLeftCell="A28" workbookViewId="0">
      <selection activeCell="A71" sqref="A71:D72"/>
    </sheetView>
  </sheetViews>
  <sheetFormatPr defaultRowHeight="12.75"/>
  <cols>
    <col min="1" max="1" width="19.7109375" style="23" customWidth="1"/>
    <col min="2" max="2" width="4.42578125" style="28" customWidth="1"/>
    <col min="3" max="3" width="12.7109375" style="23" customWidth="1"/>
    <col min="4" max="4" width="5.42578125" style="28" customWidth="1"/>
    <col min="5" max="5" width="14.85546875" style="28" customWidth="1"/>
    <col min="6" max="6" width="9.140625" style="28"/>
    <col min="7" max="7" width="12" style="28" customWidth="1"/>
    <col min="8" max="8" width="14.140625" style="23" customWidth="1"/>
    <col min="9" max="9" width="22.5703125" style="28" customWidth="1"/>
    <col min="10" max="10" width="25.140625" style="28" customWidth="1"/>
    <col min="11" max="11" width="15.7109375" style="28" customWidth="1"/>
    <col min="12" max="12" width="14.140625" style="28" customWidth="1"/>
    <col min="13" max="13" width="9.5703125" style="28" customWidth="1"/>
    <col min="14" max="14" width="14.140625" style="28" customWidth="1"/>
    <col min="15" max="15" width="23.42578125" style="28" customWidth="1"/>
    <col min="16" max="16" width="16.5703125" style="28" customWidth="1"/>
    <col min="17" max="17" width="41" style="28" customWidth="1"/>
    <col min="18" max="16384" width="9.140625" style="28"/>
  </cols>
  <sheetData>
    <row r="1" spans="1:16" ht="15.75">
      <c r="A1" s="131" t="s">
        <v>176</v>
      </c>
      <c r="I1" s="132" t="s">
        <v>76</v>
      </c>
      <c r="J1" s="133" t="s">
        <v>31</v>
      </c>
    </row>
    <row r="2" spans="1:16">
      <c r="I2" s="134" t="s">
        <v>87</v>
      </c>
      <c r="J2" s="135" t="s">
        <v>177</v>
      </c>
    </row>
    <row r="3" spans="1:16">
      <c r="A3" s="136" t="s">
        <v>178</v>
      </c>
      <c r="I3" s="134" t="s">
        <v>91</v>
      </c>
      <c r="J3" s="135" t="s">
        <v>29</v>
      </c>
    </row>
    <row r="4" spans="1:16">
      <c r="I4" s="134" t="s">
        <v>105</v>
      </c>
      <c r="J4" s="135" t="s">
        <v>29</v>
      </c>
    </row>
    <row r="5" spans="1:16" ht="13.5" thickBot="1">
      <c r="I5" s="137" t="s">
        <v>128</v>
      </c>
      <c r="J5" s="138" t="s">
        <v>179</v>
      </c>
    </row>
    <row r="10" spans="1:16" ht="13.5" thickBot="1"/>
    <row r="11" spans="1:16" ht="12.75" customHeight="1" thickBot="1">
      <c r="A11" s="23" t="str">
        <f t="shared" ref="A11:A74" si="0">P11</f>
        <v> KVB 5.18 </v>
      </c>
      <c r="B11" s="30" t="str">
        <f t="shared" ref="B11:B74" si="1">IF(H11=INT(H11),"I","II")</f>
        <v>I</v>
      </c>
      <c r="C11" s="23">
        <f t="shared" ref="C11:C74" si="2">1*G11</f>
        <v>27216.560000000001</v>
      </c>
      <c r="D11" s="28" t="str">
        <f t="shared" ref="D11:D74" si="3">VLOOKUP(F11,I$1:J$5,2,FALSE)</f>
        <v>vis</v>
      </c>
      <c r="E11" s="139">
        <f>VLOOKUP(C11,Active!C$21:E$973,3,FALSE)</f>
        <v>0.25905527721756533</v>
      </c>
      <c r="F11" s="30" t="s">
        <v>128</v>
      </c>
      <c r="G11" s="28" t="str">
        <f t="shared" ref="G11:G74" si="4">MID(I11,3,LEN(I11)-3)</f>
        <v>27216.560</v>
      </c>
      <c r="H11" s="23">
        <f t="shared" ref="H11:H74" si="5">1*K11</f>
        <v>0</v>
      </c>
      <c r="I11" s="140" t="s">
        <v>184</v>
      </c>
      <c r="J11" s="141" t="s">
        <v>185</v>
      </c>
      <c r="K11" s="140">
        <v>0</v>
      </c>
      <c r="L11" s="140" t="s">
        <v>186</v>
      </c>
      <c r="M11" s="141" t="s">
        <v>187</v>
      </c>
      <c r="N11" s="141"/>
      <c r="O11" s="142" t="s">
        <v>188</v>
      </c>
      <c r="P11" s="142" t="s">
        <v>189</v>
      </c>
    </row>
    <row r="12" spans="1:16" ht="12.75" customHeight="1" thickBot="1">
      <c r="A12" s="23" t="str">
        <f t="shared" si="0"/>
        <v> KVB 5.18 </v>
      </c>
      <c r="B12" s="30" t="str">
        <f t="shared" si="1"/>
        <v>I</v>
      </c>
      <c r="C12" s="23">
        <f t="shared" si="2"/>
        <v>28245.796999999999</v>
      </c>
      <c r="D12" s="28" t="str">
        <f t="shared" si="3"/>
        <v>vis</v>
      </c>
      <c r="E12" s="139">
        <f>VLOOKUP(C12,Active!C$21:E$973,3,FALSE)</f>
        <v>1777.7875643104705</v>
      </c>
      <c r="F12" s="30" t="s">
        <v>128</v>
      </c>
      <c r="G12" s="28" t="str">
        <f t="shared" si="4"/>
        <v>28245.797</v>
      </c>
      <c r="H12" s="23">
        <f t="shared" si="5"/>
        <v>1834</v>
      </c>
      <c r="I12" s="140" t="s">
        <v>190</v>
      </c>
      <c r="J12" s="141" t="s">
        <v>191</v>
      </c>
      <c r="K12" s="140">
        <v>1834</v>
      </c>
      <c r="L12" s="140" t="s">
        <v>192</v>
      </c>
      <c r="M12" s="141" t="s">
        <v>187</v>
      </c>
      <c r="N12" s="141"/>
      <c r="O12" s="142" t="s">
        <v>188</v>
      </c>
      <c r="P12" s="142" t="s">
        <v>189</v>
      </c>
    </row>
    <row r="13" spans="1:16" ht="12.75" customHeight="1" thickBot="1">
      <c r="A13" s="23" t="str">
        <f t="shared" si="0"/>
        <v> KVB 5.18 </v>
      </c>
      <c r="B13" s="30" t="str">
        <f t="shared" si="1"/>
        <v>I</v>
      </c>
      <c r="C13" s="23">
        <f t="shared" si="2"/>
        <v>28656.558000000001</v>
      </c>
      <c r="D13" s="28" t="str">
        <f t="shared" si="3"/>
        <v>vis</v>
      </c>
      <c r="E13" s="139">
        <f>VLOOKUP(C13,Active!C$21:E$973,3,FALSE)</f>
        <v>2487.1862624713549</v>
      </c>
      <c r="F13" s="30" t="s">
        <v>128</v>
      </c>
      <c r="G13" s="28" t="str">
        <f t="shared" si="4"/>
        <v>28656.558</v>
      </c>
      <c r="H13" s="23">
        <f t="shared" si="5"/>
        <v>2566</v>
      </c>
      <c r="I13" s="140" t="s">
        <v>193</v>
      </c>
      <c r="J13" s="141" t="s">
        <v>194</v>
      </c>
      <c r="K13" s="140">
        <v>2566</v>
      </c>
      <c r="L13" s="140" t="s">
        <v>195</v>
      </c>
      <c r="M13" s="141" t="s">
        <v>187</v>
      </c>
      <c r="N13" s="141"/>
      <c r="O13" s="142" t="s">
        <v>188</v>
      </c>
      <c r="P13" s="142" t="s">
        <v>189</v>
      </c>
    </row>
    <row r="14" spans="1:16" ht="12.75" customHeight="1" thickBot="1">
      <c r="A14" s="23" t="str">
        <f t="shared" si="0"/>
        <v> BTAD 47.17 </v>
      </c>
      <c r="B14" s="30" t="str">
        <f t="shared" si="1"/>
        <v>I</v>
      </c>
      <c r="C14" s="23">
        <f t="shared" si="2"/>
        <v>30195.200000000001</v>
      </c>
      <c r="D14" s="28" t="str">
        <f t="shared" si="3"/>
        <v>vis</v>
      </c>
      <c r="E14" s="139">
        <f>VLOOKUP(C14,Active!C$21:E$973,3,FALSE)</f>
        <v>5144.4751281028366</v>
      </c>
      <c r="F14" s="30" t="s">
        <v>128</v>
      </c>
      <c r="G14" s="28" t="str">
        <f t="shared" si="4"/>
        <v>30195.2</v>
      </c>
      <c r="H14" s="23">
        <f t="shared" si="5"/>
        <v>5308</v>
      </c>
      <c r="I14" s="140" t="s">
        <v>196</v>
      </c>
      <c r="J14" s="141" t="s">
        <v>197</v>
      </c>
      <c r="K14" s="140">
        <v>5308</v>
      </c>
      <c r="L14" s="140" t="s">
        <v>198</v>
      </c>
      <c r="M14" s="141" t="s">
        <v>187</v>
      </c>
      <c r="N14" s="141"/>
      <c r="O14" s="142" t="s">
        <v>199</v>
      </c>
      <c r="P14" s="142" t="s">
        <v>200</v>
      </c>
    </row>
    <row r="15" spans="1:16" ht="12.75" customHeight="1" thickBot="1">
      <c r="A15" s="23" t="str">
        <f t="shared" si="0"/>
        <v> BTAD 47.17 </v>
      </c>
      <c r="B15" s="30" t="str">
        <f t="shared" si="1"/>
        <v>I</v>
      </c>
      <c r="C15" s="23">
        <f t="shared" si="2"/>
        <v>30842.253000000001</v>
      </c>
      <c r="D15" s="28" t="str">
        <f t="shared" si="3"/>
        <v>vis</v>
      </c>
      <c r="E15" s="139">
        <f>VLOOKUP(C15,Active!C$21:E$973,3,FALSE)</f>
        <v>6261.958423355044</v>
      </c>
      <c r="F15" s="30" t="s">
        <v>128</v>
      </c>
      <c r="G15" s="28" t="str">
        <f t="shared" si="4"/>
        <v>30842.253</v>
      </c>
      <c r="H15" s="23">
        <f t="shared" si="5"/>
        <v>6461</v>
      </c>
      <c r="I15" s="140" t="s">
        <v>201</v>
      </c>
      <c r="J15" s="141" t="s">
        <v>202</v>
      </c>
      <c r="K15" s="140">
        <v>6461</v>
      </c>
      <c r="L15" s="140" t="s">
        <v>203</v>
      </c>
      <c r="M15" s="141" t="s">
        <v>187</v>
      </c>
      <c r="N15" s="141"/>
      <c r="O15" s="142" t="s">
        <v>199</v>
      </c>
      <c r="P15" s="142" t="s">
        <v>200</v>
      </c>
    </row>
    <row r="16" spans="1:16" ht="12.75" customHeight="1" thickBot="1">
      <c r="A16" s="23" t="str">
        <f t="shared" si="0"/>
        <v> BTAD 47.17 </v>
      </c>
      <c r="B16" s="30" t="str">
        <f t="shared" si="1"/>
        <v>II</v>
      </c>
      <c r="C16" s="23">
        <f t="shared" si="2"/>
        <v>30871.203000000001</v>
      </c>
      <c r="D16" s="28" t="str">
        <f t="shared" si="3"/>
        <v>vis</v>
      </c>
      <c r="E16" s="139">
        <f>VLOOKUP(C16,Active!C$21:E$973,3,FALSE)</f>
        <v>6311.9560918575498</v>
      </c>
      <c r="F16" s="30" t="s">
        <v>128</v>
      </c>
      <c r="G16" s="28" t="str">
        <f t="shared" si="4"/>
        <v>30871.203</v>
      </c>
      <c r="H16" s="23">
        <f t="shared" si="5"/>
        <v>6512.5</v>
      </c>
      <c r="I16" s="140" t="s">
        <v>204</v>
      </c>
      <c r="J16" s="141" t="s">
        <v>205</v>
      </c>
      <c r="K16" s="140">
        <v>6512.5</v>
      </c>
      <c r="L16" s="140" t="s">
        <v>206</v>
      </c>
      <c r="M16" s="141" t="s">
        <v>187</v>
      </c>
      <c r="N16" s="141"/>
      <c r="O16" s="142" t="s">
        <v>199</v>
      </c>
      <c r="P16" s="142" t="s">
        <v>200</v>
      </c>
    </row>
    <row r="17" spans="1:16" ht="12.75" customHeight="1" thickBot="1">
      <c r="A17" s="23" t="str">
        <f t="shared" si="0"/>
        <v> BTAD 47.17 </v>
      </c>
      <c r="B17" s="30" t="str">
        <f t="shared" si="1"/>
        <v>I</v>
      </c>
      <c r="C17" s="23">
        <f t="shared" si="2"/>
        <v>33114.444000000003</v>
      </c>
      <c r="D17" s="28" t="str">
        <f t="shared" si="3"/>
        <v>vis</v>
      </c>
      <c r="E17" s="139">
        <f>VLOOKUP(C17,Active!C$21:E$973,3,FALSE)</f>
        <v>10186.112219292025</v>
      </c>
      <c r="F17" s="30" t="s">
        <v>128</v>
      </c>
      <c r="G17" s="28" t="str">
        <f t="shared" si="4"/>
        <v>33114.444</v>
      </c>
      <c r="H17" s="23">
        <f t="shared" si="5"/>
        <v>10510</v>
      </c>
      <c r="I17" s="140" t="s">
        <v>207</v>
      </c>
      <c r="J17" s="141" t="s">
        <v>208</v>
      </c>
      <c r="K17" s="140">
        <v>10510</v>
      </c>
      <c r="L17" s="140" t="s">
        <v>209</v>
      </c>
      <c r="M17" s="141" t="s">
        <v>187</v>
      </c>
      <c r="N17" s="141"/>
      <c r="O17" s="142" t="s">
        <v>199</v>
      </c>
      <c r="P17" s="142" t="s">
        <v>200</v>
      </c>
    </row>
    <row r="18" spans="1:16" ht="12.75" customHeight="1" thickBot="1">
      <c r="A18" s="23" t="str">
        <f t="shared" si="0"/>
        <v> BTAD 47.17 </v>
      </c>
      <c r="B18" s="30" t="str">
        <f t="shared" si="1"/>
        <v>II</v>
      </c>
      <c r="C18" s="23">
        <f t="shared" si="2"/>
        <v>33179.286</v>
      </c>
      <c r="D18" s="28" t="str">
        <f t="shared" si="3"/>
        <v>vis</v>
      </c>
      <c r="E18" s="139">
        <f>VLOOKUP(C18,Active!C$21:E$973,3,FALSE)</f>
        <v>10298.096634526542</v>
      </c>
      <c r="F18" s="30" t="s">
        <v>128</v>
      </c>
      <c r="G18" s="28" t="str">
        <f t="shared" si="4"/>
        <v>33179.286</v>
      </c>
      <c r="H18" s="23">
        <f t="shared" si="5"/>
        <v>10625.5</v>
      </c>
      <c r="I18" s="140" t="s">
        <v>210</v>
      </c>
      <c r="J18" s="141" t="s">
        <v>211</v>
      </c>
      <c r="K18" s="140">
        <v>10625.5</v>
      </c>
      <c r="L18" s="140" t="s">
        <v>212</v>
      </c>
      <c r="M18" s="141" t="s">
        <v>187</v>
      </c>
      <c r="N18" s="141"/>
      <c r="O18" s="142" t="s">
        <v>199</v>
      </c>
      <c r="P18" s="142" t="s">
        <v>200</v>
      </c>
    </row>
    <row r="19" spans="1:16" ht="12.75" customHeight="1" thickBot="1">
      <c r="A19" s="23" t="str">
        <f t="shared" si="0"/>
        <v> BTAD 47.17 </v>
      </c>
      <c r="B19" s="30" t="str">
        <f t="shared" si="1"/>
        <v>I</v>
      </c>
      <c r="C19" s="23">
        <f t="shared" si="2"/>
        <v>33858.212</v>
      </c>
      <c r="D19" s="28" t="str">
        <f t="shared" si="3"/>
        <v>vis</v>
      </c>
      <c r="E19" s="139">
        <f>VLOOKUP(C19,Active!C$21:E$973,3,FALSE)</f>
        <v>11470.625722116585</v>
      </c>
      <c r="F19" s="30" t="s">
        <v>128</v>
      </c>
      <c r="G19" s="28" t="str">
        <f t="shared" si="4"/>
        <v>33858.212</v>
      </c>
      <c r="H19" s="23">
        <f t="shared" si="5"/>
        <v>11835</v>
      </c>
      <c r="I19" s="140" t="s">
        <v>213</v>
      </c>
      <c r="J19" s="141" t="s">
        <v>214</v>
      </c>
      <c r="K19" s="140">
        <v>11835</v>
      </c>
      <c r="L19" s="140" t="s">
        <v>215</v>
      </c>
      <c r="M19" s="141" t="s">
        <v>187</v>
      </c>
      <c r="N19" s="141"/>
      <c r="O19" s="142" t="s">
        <v>199</v>
      </c>
      <c r="P19" s="142" t="s">
        <v>200</v>
      </c>
    </row>
    <row r="20" spans="1:16" ht="12.75" customHeight="1" thickBot="1">
      <c r="A20" s="23" t="str">
        <f t="shared" si="0"/>
        <v> BTAD 47.17 </v>
      </c>
      <c r="B20" s="30" t="str">
        <f t="shared" si="1"/>
        <v>II</v>
      </c>
      <c r="C20" s="23">
        <f t="shared" si="2"/>
        <v>35654.26</v>
      </c>
      <c r="D20" s="28" t="str">
        <f t="shared" si="3"/>
        <v>vis</v>
      </c>
      <c r="E20" s="139">
        <f>VLOOKUP(C20,Active!C$21:E$973,3,FALSE)</f>
        <v>14572.463805660191</v>
      </c>
      <c r="F20" s="30" t="s">
        <v>128</v>
      </c>
      <c r="G20" s="28" t="str">
        <f t="shared" si="4"/>
        <v>35654.26</v>
      </c>
      <c r="H20" s="23">
        <f t="shared" si="5"/>
        <v>15035.5</v>
      </c>
      <c r="I20" s="140" t="s">
        <v>216</v>
      </c>
      <c r="J20" s="141" t="s">
        <v>217</v>
      </c>
      <c r="K20" s="140">
        <v>15035.5</v>
      </c>
      <c r="L20" s="140" t="s">
        <v>218</v>
      </c>
      <c r="M20" s="141" t="s">
        <v>187</v>
      </c>
      <c r="N20" s="141"/>
      <c r="O20" s="142" t="s">
        <v>199</v>
      </c>
      <c r="P20" s="142" t="s">
        <v>200</v>
      </c>
    </row>
    <row r="21" spans="1:16" ht="12.75" customHeight="1" thickBot="1">
      <c r="A21" s="23" t="str">
        <f t="shared" si="0"/>
        <v> BTAD 47.17 </v>
      </c>
      <c r="B21" s="30" t="str">
        <f t="shared" si="1"/>
        <v>I</v>
      </c>
      <c r="C21" s="23">
        <f t="shared" si="2"/>
        <v>36394.228999999999</v>
      </c>
      <c r="D21" s="28" t="str">
        <f t="shared" si="3"/>
        <v>vis</v>
      </c>
      <c r="E21" s="139">
        <f>VLOOKUP(C21,Active!C$21:E$973,3,FALSE)</f>
        <v>15850.416301830484</v>
      </c>
      <c r="F21" s="30" t="s">
        <v>128</v>
      </c>
      <c r="G21" s="28" t="str">
        <f t="shared" si="4"/>
        <v>36394.229</v>
      </c>
      <c r="H21" s="23">
        <f t="shared" si="5"/>
        <v>16354</v>
      </c>
      <c r="I21" s="140" t="s">
        <v>219</v>
      </c>
      <c r="J21" s="141" t="s">
        <v>220</v>
      </c>
      <c r="K21" s="140">
        <v>16354</v>
      </c>
      <c r="L21" s="140" t="s">
        <v>221</v>
      </c>
      <c r="M21" s="141" t="s">
        <v>187</v>
      </c>
      <c r="N21" s="141"/>
      <c r="O21" s="142" t="s">
        <v>199</v>
      </c>
      <c r="P21" s="142" t="s">
        <v>200</v>
      </c>
    </row>
    <row r="22" spans="1:16" ht="12.75" customHeight="1" thickBot="1">
      <c r="A22" s="23" t="str">
        <f t="shared" si="0"/>
        <v> BTAD 47.17 </v>
      </c>
      <c r="B22" s="30" t="str">
        <f t="shared" si="1"/>
        <v>I</v>
      </c>
      <c r="C22" s="23">
        <f t="shared" si="2"/>
        <v>36485.103000000003</v>
      </c>
      <c r="D22" s="28" t="str">
        <f t="shared" si="3"/>
        <v>vis</v>
      </c>
      <c r="E22" s="139">
        <f>VLOOKUP(C22,Active!C$21:E$973,3,FALSE)</f>
        <v>16007.358896908096</v>
      </c>
      <c r="F22" s="30" t="s">
        <v>128</v>
      </c>
      <c r="G22" s="28" t="str">
        <f t="shared" si="4"/>
        <v>36485.103</v>
      </c>
      <c r="H22" s="23">
        <f t="shared" si="5"/>
        <v>16516</v>
      </c>
      <c r="I22" s="140" t="s">
        <v>222</v>
      </c>
      <c r="J22" s="141" t="s">
        <v>223</v>
      </c>
      <c r="K22" s="140">
        <v>16516</v>
      </c>
      <c r="L22" s="140" t="s">
        <v>224</v>
      </c>
      <c r="M22" s="141" t="s">
        <v>187</v>
      </c>
      <c r="N22" s="141"/>
      <c r="O22" s="142" t="s">
        <v>199</v>
      </c>
      <c r="P22" s="142" t="s">
        <v>200</v>
      </c>
    </row>
    <row r="23" spans="1:16" ht="12.75" customHeight="1" thickBot="1">
      <c r="A23" s="23" t="str">
        <f t="shared" si="0"/>
        <v> BTAD 47.17 </v>
      </c>
      <c r="B23" s="30" t="str">
        <f t="shared" si="1"/>
        <v>I</v>
      </c>
      <c r="C23" s="23">
        <f t="shared" si="2"/>
        <v>36763.326000000001</v>
      </c>
      <c r="D23" s="28" t="str">
        <f t="shared" si="3"/>
        <v>vis</v>
      </c>
      <c r="E23" s="139">
        <f>VLOOKUP(C23,Active!C$21:E$973,3,FALSE)</f>
        <v>16487.859806192115</v>
      </c>
      <c r="F23" s="30" t="s">
        <v>128</v>
      </c>
      <c r="G23" s="28" t="str">
        <f t="shared" si="4"/>
        <v>36763.326</v>
      </c>
      <c r="H23" s="23">
        <f t="shared" si="5"/>
        <v>17012</v>
      </c>
      <c r="I23" s="140" t="s">
        <v>225</v>
      </c>
      <c r="J23" s="141" t="s">
        <v>226</v>
      </c>
      <c r="K23" s="140">
        <v>17012</v>
      </c>
      <c r="L23" s="140" t="s">
        <v>227</v>
      </c>
      <c r="M23" s="141" t="s">
        <v>187</v>
      </c>
      <c r="N23" s="141"/>
      <c r="O23" s="142" t="s">
        <v>199</v>
      </c>
      <c r="P23" s="142" t="s">
        <v>200</v>
      </c>
    </row>
    <row r="24" spans="1:16" ht="12.75" customHeight="1" thickBot="1">
      <c r="A24" s="23" t="str">
        <f t="shared" si="0"/>
        <v> BTAD 47.17 </v>
      </c>
      <c r="B24" s="30" t="str">
        <f t="shared" si="1"/>
        <v>II</v>
      </c>
      <c r="C24" s="23">
        <f t="shared" si="2"/>
        <v>36773.224000000002</v>
      </c>
      <c r="D24" s="28" t="str">
        <f t="shared" si="3"/>
        <v>vis</v>
      </c>
      <c r="E24" s="139">
        <f>VLOOKUP(C24,Active!C$21:E$973,3,FALSE)</f>
        <v>16504.954000417947</v>
      </c>
      <c r="F24" s="30" t="s">
        <v>128</v>
      </c>
      <c r="G24" s="28" t="str">
        <f t="shared" si="4"/>
        <v>36773.224</v>
      </c>
      <c r="H24" s="23">
        <f t="shared" si="5"/>
        <v>17029.5</v>
      </c>
      <c r="I24" s="140" t="s">
        <v>228</v>
      </c>
      <c r="J24" s="141" t="s">
        <v>229</v>
      </c>
      <c r="K24" s="140">
        <v>17029.5</v>
      </c>
      <c r="L24" s="140" t="s">
        <v>230</v>
      </c>
      <c r="M24" s="141" t="s">
        <v>187</v>
      </c>
      <c r="N24" s="141"/>
      <c r="O24" s="142" t="s">
        <v>199</v>
      </c>
      <c r="P24" s="142" t="s">
        <v>200</v>
      </c>
    </row>
    <row r="25" spans="1:16" ht="12.75" customHeight="1" thickBot="1">
      <c r="A25" s="23" t="str">
        <f t="shared" si="0"/>
        <v> BTAD 47.17 </v>
      </c>
      <c r="B25" s="30" t="str">
        <f t="shared" si="1"/>
        <v>I</v>
      </c>
      <c r="C25" s="23">
        <f t="shared" si="2"/>
        <v>36815.165999999997</v>
      </c>
      <c r="D25" s="28" t="str">
        <f t="shared" si="3"/>
        <v>vis</v>
      </c>
      <c r="E25" s="139">
        <f>VLOOKUP(C25,Active!C$21:E$973,3,FALSE)</f>
        <v>16577.38930999763</v>
      </c>
      <c r="F25" s="30" t="s">
        <v>128</v>
      </c>
      <c r="G25" s="28" t="str">
        <f t="shared" si="4"/>
        <v>36815.166</v>
      </c>
      <c r="H25" s="23">
        <f t="shared" si="5"/>
        <v>17104</v>
      </c>
      <c r="I25" s="140" t="s">
        <v>231</v>
      </c>
      <c r="J25" s="141" t="s">
        <v>232</v>
      </c>
      <c r="K25" s="140">
        <v>17104</v>
      </c>
      <c r="L25" s="140" t="s">
        <v>233</v>
      </c>
      <c r="M25" s="141" t="s">
        <v>187</v>
      </c>
      <c r="N25" s="141"/>
      <c r="O25" s="142" t="s">
        <v>199</v>
      </c>
      <c r="P25" s="142" t="s">
        <v>200</v>
      </c>
    </row>
    <row r="26" spans="1:16" ht="12.75" customHeight="1" thickBot="1">
      <c r="A26" s="23" t="str">
        <f t="shared" si="0"/>
        <v> BTAD 47.17 </v>
      </c>
      <c r="B26" s="30" t="str">
        <f t="shared" si="1"/>
        <v>I</v>
      </c>
      <c r="C26" s="23">
        <f t="shared" si="2"/>
        <v>36821.26</v>
      </c>
      <c r="D26" s="28" t="str">
        <f t="shared" si="3"/>
        <v>vis</v>
      </c>
      <c r="E26" s="139">
        <f>VLOOKUP(C26,Active!C$21:E$973,3,FALSE)</f>
        <v>16587.913862393296</v>
      </c>
      <c r="F26" s="30" t="s">
        <v>128</v>
      </c>
      <c r="G26" s="28" t="str">
        <f t="shared" si="4"/>
        <v>36821.26</v>
      </c>
      <c r="H26" s="23">
        <f t="shared" si="5"/>
        <v>17115</v>
      </c>
      <c r="I26" s="140" t="s">
        <v>234</v>
      </c>
      <c r="J26" s="141" t="s">
        <v>235</v>
      </c>
      <c r="K26" s="140">
        <v>17115</v>
      </c>
      <c r="L26" s="140" t="s">
        <v>218</v>
      </c>
      <c r="M26" s="141" t="s">
        <v>187</v>
      </c>
      <c r="N26" s="141"/>
      <c r="O26" s="142" t="s">
        <v>199</v>
      </c>
      <c r="P26" s="142" t="s">
        <v>200</v>
      </c>
    </row>
    <row r="27" spans="1:16" ht="12.75" customHeight="1" thickBot="1">
      <c r="A27" s="23" t="str">
        <f t="shared" si="0"/>
        <v> BTAD 47.17 </v>
      </c>
      <c r="B27" s="30" t="str">
        <f t="shared" si="1"/>
        <v>II</v>
      </c>
      <c r="C27" s="23">
        <f t="shared" si="2"/>
        <v>36837.186999999998</v>
      </c>
      <c r="D27" s="28" t="str">
        <f t="shared" si="3"/>
        <v>vis</v>
      </c>
      <c r="E27" s="139">
        <f>VLOOKUP(C27,Active!C$21:E$973,3,FALSE)</f>
        <v>16615.420351727982</v>
      </c>
      <c r="F27" s="30" t="s">
        <v>128</v>
      </c>
      <c r="G27" s="28" t="str">
        <f t="shared" si="4"/>
        <v>36837.187</v>
      </c>
      <c r="H27" s="23">
        <f t="shared" si="5"/>
        <v>17143.5</v>
      </c>
      <c r="I27" s="140" t="s">
        <v>236</v>
      </c>
      <c r="J27" s="141" t="s">
        <v>237</v>
      </c>
      <c r="K27" s="140">
        <v>17143.5</v>
      </c>
      <c r="L27" s="140" t="s">
        <v>238</v>
      </c>
      <c r="M27" s="141" t="s">
        <v>187</v>
      </c>
      <c r="N27" s="141"/>
      <c r="O27" s="142" t="s">
        <v>199</v>
      </c>
      <c r="P27" s="142" t="s">
        <v>200</v>
      </c>
    </row>
    <row r="28" spans="1:16" ht="12.75" customHeight="1" thickBot="1">
      <c r="A28" s="23" t="str">
        <f t="shared" si="0"/>
        <v> KVB 5.18 </v>
      </c>
      <c r="B28" s="30" t="str">
        <f t="shared" si="1"/>
        <v>I</v>
      </c>
      <c r="C28" s="23">
        <f t="shared" si="2"/>
        <v>37017.775000000001</v>
      </c>
      <c r="D28" s="28" t="str">
        <f t="shared" si="3"/>
        <v>vis</v>
      </c>
      <c r="E28" s="139">
        <f>VLOOKUP(C28,Active!C$21:E$973,3,FALSE)</f>
        <v>16927.302181072733</v>
      </c>
      <c r="F28" s="30" t="s">
        <v>128</v>
      </c>
      <c r="G28" s="28" t="str">
        <f t="shared" si="4"/>
        <v>37017.775</v>
      </c>
      <c r="H28" s="23">
        <f t="shared" si="5"/>
        <v>17465</v>
      </c>
      <c r="I28" s="140" t="s">
        <v>239</v>
      </c>
      <c r="J28" s="141" t="s">
        <v>240</v>
      </c>
      <c r="K28" s="140">
        <v>17465</v>
      </c>
      <c r="L28" s="140" t="s">
        <v>241</v>
      </c>
      <c r="M28" s="141" t="s">
        <v>187</v>
      </c>
      <c r="N28" s="141"/>
      <c r="O28" s="142" t="s">
        <v>188</v>
      </c>
      <c r="P28" s="142" t="s">
        <v>189</v>
      </c>
    </row>
    <row r="29" spans="1:16" ht="12.75" customHeight="1" thickBot="1">
      <c r="A29" s="23" t="str">
        <f t="shared" si="0"/>
        <v> KVB 5.18 </v>
      </c>
      <c r="B29" s="30" t="str">
        <f t="shared" si="1"/>
        <v>I</v>
      </c>
      <c r="C29" s="23">
        <f t="shared" si="2"/>
        <v>37026.737999999998</v>
      </c>
      <c r="D29" s="28" t="str">
        <f t="shared" si="3"/>
        <v>vis</v>
      </c>
      <c r="E29" s="139">
        <f>VLOOKUP(C29,Active!C$21:E$973,3,FALSE)</f>
        <v>16942.781597403919</v>
      </c>
      <c r="F29" s="30" t="s">
        <v>128</v>
      </c>
      <c r="G29" s="28" t="str">
        <f t="shared" si="4"/>
        <v>37026.738</v>
      </c>
      <c r="H29" s="23">
        <f t="shared" si="5"/>
        <v>17481</v>
      </c>
      <c r="I29" s="140" t="s">
        <v>242</v>
      </c>
      <c r="J29" s="141" t="s">
        <v>243</v>
      </c>
      <c r="K29" s="140">
        <v>17481</v>
      </c>
      <c r="L29" s="140" t="s">
        <v>244</v>
      </c>
      <c r="M29" s="141" t="s">
        <v>187</v>
      </c>
      <c r="N29" s="141"/>
      <c r="O29" s="142" t="s">
        <v>188</v>
      </c>
      <c r="P29" s="142" t="s">
        <v>189</v>
      </c>
    </row>
    <row r="30" spans="1:16" ht="12.75" customHeight="1" thickBot="1">
      <c r="A30" s="23" t="str">
        <f t="shared" si="0"/>
        <v> KVB 5.18 </v>
      </c>
      <c r="B30" s="30" t="str">
        <f t="shared" si="1"/>
        <v>II</v>
      </c>
      <c r="C30" s="23">
        <f t="shared" si="2"/>
        <v>37080.639000000003</v>
      </c>
      <c r="D30" s="28" t="str">
        <f t="shared" si="3"/>
        <v>vis</v>
      </c>
      <c r="E30" s="139">
        <f>VLOOKUP(C30,Active!C$21:E$973,3,FALSE)</f>
        <v>17035.870520718385</v>
      </c>
      <c r="F30" s="30" t="s">
        <v>128</v>
      </c>
      <c r="G30" s="28" t="str">
        <f t="shared" si="4"/>
        <v>37080.639</v>
      </c>
      <c r="H30" s="23">
        <f t="shared" si="5"/>
        <v>17577.5</v>
      </c>
      <c r="I30" s="140" t="s">
        <v>245</v>
      </c>
      <c r="J30" s="141" t="s">
        <v>246</v>
      </c>
      <c r="K30" s="140">
        <v>17577.5</v>
      </c>
      <c r="L30" s="140" t="s">
        <v>247</v>
      </c>
      <c r="M30" s="141" t="s">
        <v>187</v>
      </c>
      <c r="N30" s="141"/>
      <c r="O30" s="142" t="s">
        <v>188</v>
      </c>
      <c r="P30" s="142" t="s">
        <v>189</v>
      </c>
    </row>
    <row r="31" spans="1:16" ht="12.75" customHeight="1" thickBot="1">
      <c r="A31" s="23" t="str">
        <f t="shared" si="0"/>
        <v> KVB 5.18 </v>
      </c>
      <c r="B31" s="30" t="str">
        <f t="shared" si="1"/>
        <v>II</v>
      </c>
      <c r="C31" s="23">
        <f t="shared" si="2"/>
        <v>37107.572999999997</v>
      </c>
      <c r="D31" s="28" t="str">
        <f t="shared" si="3"/>
        <v>vis</v>
      </c>
      <c r="E31" s="139">
        <f>VLOOKUP(C31,Active!C$21:E$973,3,FALSE)</f>
        <v>17082.386486295109</v>
      </c>
      <c r="F31" s="30" t="s">
        <v>128</v>
      </c>
      <c r="G31" s="28" t="str">
        <f t="shared" si="4"/>
        <v>37107.573</v>
      </c>
      <c r="H31" s="23">
        <f t="shared" si="5"/>
        <v>17625.5</v>
      </c>
      <c r="I31" s="140" t="s">
        <v>248</v>
      </c>
      <c r="J31" s="141" t="s">
        <v>249</v>
      </c>
      <c r="K31" s="140">
        <v>17625.5</v>
      </c>
      <c r="L31" s="140" t="s">
        <v>250</v>
      </c>
      <c r="M31" s="141" t="s">
        <v>187</v>
      </c>
      <c r="N31" s="141"/>
      <c r="O31" s="142" t="s">
        <v>188</v>
      </c>
      <c r="P31" s="142" t="s">
        <v>189</v>
      </c>
    </row>
    <row r="32" spans="1:16" ht="12.75" customHeight="1" thickBot="1">
      <c r="A32" s="23" t="str">
        <f t="shared" si="0"/>
        <v>BAVM 82 </v>
      </c>
      <c r="B32" s="30" t="str">
        <f t="shared" si="1"/>
        <v>II</v>
      </c>
      <c r="C32" s="23">
        <f t="shared" si="2"/>
        <v>42152.49</v>
      </c>
      <c r="D32" s="28" t="str">
        <f t="shared" si="3"/>
        <v>vis</v>
      </c>
      <c r="E32" s="139">
        <f>VLOOKUP(C32,Active!C$21:E$973,3,FALSE)</f>
        <v>25795.135632707974</v>
      </c>
      <c r="F32" s="30" t="s">
        <v>128</v>
      </c>
      <c r="G32" s="28" t="str">
        <f t="shared" si="4"/>
        <v>42152.49</v>
      </c>
      <c r="H32" s="23">
        <f t="shared" si="5"/>
        <v>26615.5</v>
      </c>
      <c r="I32" s="140" t="s">
        <v>251</v>
      </c>
      <c r="J32" s="141" t="s">
        <v>252</v>
      </c>
      <c r="K32" s="140">
        <v>26615.5</v>
      </c>
      <c r="L32" s="140" t="s">
        <v>253</v>
      </c>
      <c r="M32" s="141" t="s">
        <v>187</v>
      </c>
      <c r="N32" s="141"/>
      <c r="O32" s="142" t="s">
        <v>254</v>
      </c>
      <c r="P32" s="143" t="s">
        <v>255</v>
      </c>
    </row>
    <row r="33" spans="1:16" ht="12.75" customHeight="1" thickBot="1">
      <c r="A33" s="23" t="str">
        <f t="shared" si="0"/>
        <v>BAVM 82 </v>
      </c>
      <c r="B33" s="30" t="str">
        <f t="shared" si="1"/>
        <v>II</v>
      </c>
      <c r="C33" s="23">
        <f t="shared" si="2"/>
        <v>42891.49</v>
      </c>
      <c r="D33" s="28" t="str">
        <f t="shared" si="3"/>
        <v>vis</v>
      </c>
      <c r="E33" s="139">
        <f>VLOOKUP(C33,Active!C$21:E$973,3,FALSE)</f>
        <v>27071.414631787462</v>
      </c>
      <c r="F33" s="30" t="s">
        <v>128</v>
      </c>
      <c r="G33" s="28" t="str">
        <f t="shared" si="4"/>
        <v>42891.49</v>
      </c>
      <c r="H33" s="23">
        <f t="shared" si="5"/>
        <v>27932.5</v>
      </c>
      <c r="I33" s="140" t="s">
        <v>256</v>
      </c>
      <c r="J33" s="141" t="s">
        <v>257</v>
      </c>
      <c r="K33" s="140">
        <v>27932.5</v>
      </c>
      <c r="L33" s="140" t="s">
        <v>258</v>
      </c>
      <c r="M33" s="141" t="s">
        <v>187</v>
      </c>
      <c r="N33" s="141"/>
      <c r="O33" s="142" t="s">
        <v>254</v>
      </c>
      <c r="P33" s="143" t="s">
        <v>255</v>
      </c>
    </row>
    <row r="34" spans="1:16" ht="12.75" customHeight="1" thickBot="1">
      <c r="A34" s="23" t="str">
        <f t="shared" si="0"/>
        <v>BAVM 82 </v>
      </c>
      <c r="B34" s="30" t="str">
        <f t="shared" si="1"/>
        <v>II</v>
      </c>
      <c r="C34" s="23">
        <f t="shared" si="2"/>
        <v>43250.557999999997</v>
      </c>
      <c r="D34" s="28" t="str">
        <f t="shared" si="3"/>
        <v>vis</v>
      </c>
      <c r="E34" s="139">
        <f>VLOOKUP(C34,Active!C$21:E$973,3,FALSE)</f>
        <v>27691.537700314489</v>
      </c>
      <c r="F34" s="30" t="s">
        <v>128</v>
      </c>
      <c r="G34" s="28" t="str">
        <f t="shared" si="4"/>
        <v>43250.558</v>
      </c>
      <c r="H34" s="23">
        <f t="shared" si="5"/>
        <v>28572.5</v>
      </c>
      <c r="I34" s="140" t="s">
        <v>259</v>
      </c>
      <c r="J34" s="141" t="s">
        <v>260</v>
      </c>
      <c r="K34" s="140">
        <v>28572.5</v>
      </c>
      <c r="L34" s="140" t="s">
        <v>261</v>
      </c>
      <c r="M34" s="141" t="s">
        <v>187</v>
      </c>
      <c r="N34" s="141"/>
      <c r="O34" s="142" t="s">
        <v>254</v>
      </c>
      <c r="P34" s="143" t="s">
        <v>255</v>
      </c>
    </row>
    <row r="35" spans="1:16" ht="12.75" customHeight="1" thickBot="1">
      <c r="A35" s="23" t="str">
        <f t="shared" si="0"/>
        <v>BAVM 82 </v>
      </c>
      <c r="B35" s="30" t="str">
        <f t="shared" si="1"/>
        <v>II</v>
      </c>
      <c r="C35" s="23">
        <f t="shared" si="2"/>
        <v>43776.317999999999</v>
      </c>
      <c r="D35" s="28" t="str">
        <f t="shared" si="3"/>
        <v>vis</v>
      </c>
      <c r="E35" s="139">
        <f>VLOOKUP(C35,Active!C$21:E$973,3,FALSE)</f>
        <v>28599.543717305067</v>
      </c>
      <c r="F35" s="30" t="s">
        <v>128</v>
      </c>
      <c r="G35" s="28" t="str">
        <f t="shared" si="4"/>
        <v>43776.318</v>
      </c>
      <c r="H35" s="23">
        <f t="shared" si="5"/>
        <v>29509.5</v>
      </c>
      <c r="I35" s="140" t="s">
        <v>262</v>
      </c>
      <c r="J35" s="141" t="s">
        <v>263</v>
      </c>
      <c r="K35" s="140">
        <v>29509.5</v>
      </c>
      <c r="L35" s="140" t="s">
        <v>264</v>
      </c>
      <c r="M35" s="141" t="s">
        <v>187</v>
      </c>
      <c r="N35" s="141"/>
      <c r="O35" s="142" t="s">
        <v>254</v>
      </c>
      <c r="P35" s="143" t="s">
        <v>255</v>
      </c>
    </row>
    <row r="36" spans="1:16" ht="12.75" customHeight="1" thickBot="1">
      <c r="A36" s="23" t="str">
        <f t="shared" si="0"/>
        <v>BAVM 82 </v>
      </c>
      <c r="B36" s="30" t="str">
        <f t="shared" si="1"/>
        <v>II</v>
      </c>
      <c r="C36" s="23">
        <f t="shared" si="2"/>
        <v>43789.330999999998</v>
      </c>
      <c r="D36" s="28" t="str">
        <f t="shared" si="3"/>
        <v>vis</v>
      </c>
      <c r="E36" s="139">
        <f>VLOOKUP(C36,Active!C$21:E$973,3,FALSE)</f>
        <v>28622.017626121062</v>
      </c>
      <c r="F36" s="30" t="s">
        <v>128</v>
      </c>
      <c r="G36" s="28" t="str">
        <f t="shared" si="4"/>
        <v>43789.331</v>
      </c>
      <c r="H36" s="23">
        <f t="shared" si="5"/>
        <v>29532.5</v>
      </c>
      <c r="I36" s="140" t="s">
        <v>265</v>
      </c>
      <c r="J36" s="141" t="s">
        <v>266</v>
      </c>
      <c r="K36" s="140">
        <v>29532.5</v>
      </c>
      <c r="L36" s="140" t="s">
        <v>267</v>
      </c>
      <c r="M36" s="141" t="s">
        <v>187</v>
      </c>
      <c r="N36" s="141"/>
      <c r="O36" s="142" t="s">
        <v>254</v>
      </c>
      <c r="P36" s="143" t="s">
        <v>255</v>
      </c>
    </row>
    <row r="37" spans="1:16" ht="12.75" customHeight="1" thickBot="1">
      <c r="A37" s="23" t="str">
        <f t="shared" si="0"/>
        <v>BAVM 82 </v>
      </c>
      <c r="B37" s="30" t="str">
        <f t="shared" si="1"/>
        <v>I</v>
      </c>
      <c r="C37" s="23">
        <f t="shared" si="2"/>
        <v>43926.584999999999</v>
      </c>
      <c r="D37" s="28" t="str">
        <f t="shared" si="3"/>
        <v>vis</v>
      </c>
      <c r="E37" s="139">
        <f>VLOOKUP(C37,Active!C$21:E$973,3,FALSE)</f>
        <v>28859.060112913561</v>
      </c>
      <c r="F37" s="30" t="s">
        <v>128</v>
      </c>
      <c r="G37" s="28" t="str">
        <f t="shared" si="4"/>
        <v>43926.585</v>
      </c>
      <c r="H37" s="23">
        <f t="shared" si="5"/>
        <v>29777</v>
      </c>
      <c r="I37" s="140" t="s">
        <v>268</v>
      </c>
      <c r="J37" s="141" t="s">
        <v>269</v>
      </c>
      <c r="K37" s="140">
        <v>29777</v>
      </c>
      <c r="L37" s="140" t="s">
        <v>270</v>
      </c>
      <c r="M37" s="141" t="s">
        <v>187</v>
      </c>
      <c r="N37" s="141"/>
      <c r="O37" s="142" t="s">
        <v>254</v>
      </c>
      <c r="P37" s="143" t="s">
        <v>255</v>
      </c>
    </row>
    <row r="38" spans="1:16" ht="12.75" customHeight="1" thickBot="1">
      <c r="A38" s="23" t="str">
        <f t="shared" si="0"/>
        <v>BAVM 82 </v>
      </c>
      <c r="B38" s="30" t="str">
        <f t="shared" si="1"/>
        <v>I</v>
      </c>
      <c r="C38" s="23">
        <f t="shared" si="2"/>
        <v>44289.589</v>
      </c>
      <c r="D38" s="28" t="str">
        <f t="shared" si="3"/>
        <v>vis</v>
      </c>
      <c r="E38" s="139">
        <f>VLOOKUP(C38,Active!C$21:E$973,3,FALSE)</f>
        <v>29485.980791914713</v>
      </c>
      <c r="F38" s="30" t="s">
        <v>128</v>
      </c>
      <c r="G38" s="28" t="str">
        <f t="shared" si="4"/>
        <v>44289.589</v>
      </c>
      <c r="H38" s="23">
        <f t="shared" si="5"/>
        <v>30424</v>
      </c>
      <c r="I38" s="140" t="s">
        <v>271</v>
      </c>
      <c r="J38" s="141" t="s">
        <v>272</v>
      </c>
      <c r="K38" s="140">
        <v>30424</v>
      </c>
      <c r="L38" s="140" t="s">
        <v>273</v>
      </c>
      <c r="M38" s="141" t="s">
        <v>187</v>
      </c>
      <c r="N38" s="141"/>
      <c r="O38" s="142" t="s">
        <v>254</v>
      </c>
      <c r="P38" s="143" t="s">
        <v>255</v>
      </c>
    </row>
    <row r="39" spans="1:16" ht="12.75" customHeight="1" thickBot="1">
      <c r="A39" s="23" t="str">
        <f t="shared" si="0"/>
        <v>BAVM 82 </v>
      </c>
      <c r="B39" s="30" t="str">
        <f t="shared" si="1"/>
        <v>I</v>
      </c>
      <c r="C39" s="23">
        <f t="shared" si="2"/>
        <v>44371.491000000002</v>
      </c>
      <c r="D39" s="28" t="str">
        <f t="shared" si="3"/>
        <v>vis</v>
      </c>
      <c r="E39" s="139">
        <f>VLOOKUP(C39,Active!C$21:E$973,3,FALSE)</f>
        <v>29627.428427344497</v>
      </c>
      <c r="F39" s="30" t="s">
        <v>128</v>
      </c>
      <c r="G39" s="28" t="str">
        <f t="shared" si="4"/>
        <v>44371.491</v>
      </c>
      <c r="H39" s="23">
        <f t="shared" si="5"/>
        <v>30570</v>
      </c>
      <c r="I39" s="140" t="s">
        <v>274</v>
      </c>
      <c r="J39" s="141" t="s">
        <v>275</v>
      </c>
      <c r="K39" s="140">
        <v>30570</v>
      </c>
      <c r="L39" s="140" t="s">
        <v>276</v>
      </c>
      <c r="M39" s="141" t="s">
        <v>187</v>
      </c>
      <c r="N39" s="141"/>
      <c r="O39" s="142" t="s">
        <v>254</v>
      </c>
      <c r="P39" s="143" t="s">
        <v>255</v>
      </c>
    </row>
    <row r="40" spans="1:16" ht="12.75" customHeight="1" thickBot="1">
      <c r="A40" s="23" t="str">
        <f t="shared" si="0"/>
        <v>BAVM 82 </v>
      </c>
      <c r="B40" s="30" t="str">
        <f t="shared" si="1"/>
        <v>I</v>
      </c>
      <c r="C40" s="23">
        <f t="shared" si="2"/>
        <v>44693.474000000002</v>
      </c>
      <c r="D40" s="28" t="str">
        <f t="shared" si="3"/>
        <v>vis</v>
      </c>
      <c r="E40" s="139">
        <f>VLOOKUP(C40,Active!C$21:E$973,3,FALSE)</f>
        <v>30183.50439616806</v>
      </c>
      <c r="F40" s="30" t="s">
        <v>128</v>
      </c>
      <c r="G40" s="28" t="str">
        <f t="shared" si="4"/>
        <v>44693.474</v>
      </c>
      <c r="H40" s="23">
        <f t="shared" si="5"/>
        <v>31144</v>
      </c>
      <c r="I40" s="140" t="s">
        <v>277</v>
      </c>
      <c r="J40" s="141" t="s">
        <v>278</v>
      </c>
      <c r="K40" s="140">
        <v>31144</v>
      </c>
      <c r="L40" s="140" t="s">
        <v>279</v>
      </c>
      <c r="M40" s="141" t="s">
        <v>187</v>
      </c>
      <c r="N40" s="141"/>
      <c r="O40" s="142" t="s">
        <v>254</v>
      </c>
      <c r="P40" s="143" t="s">
        <v>255</v>
      </c>
    </row>
    <row r="41" spans="1:16" ht="12.75" customHeight="1" thickBot="1">
      <c r="A41" s="23" t="str">
        <f t="shared" si="0"/>
        <v>BAVM 82 </v>
      </c>
      <c r="B41" s="30" t="str">
        <f t="shared" si="1"/>
        <v>I</v>
      </c>
      <c r="C41" s="23">
        <f t="shared" si="2"/>
        <v>44702.516000000003</v>
      </c>
      <c r="D41" s="28" t="str">
        <f t="shared" si="3"/>
        <v>vis</v>
      </c>
      <c r="E41" s="139">
        <f>VLOOKUP(C41,Active!C$21:E$973,3,FALSE)</f>
        <v>30199.120248278585</v>
      </c>
      <c r="F41" s="30" t="s">
        <v>128</v>
      </c>
      <c r="G41" s="28" t="str">
        <f t="shared" si="4"/>
        <v>44702.516</v>
      </c>
      <c r="H41" s="23">
        <f t="shared" si="5"/>
        <v>31160</v>
      </c>
      <c r="I41" s="140" t="s">
        <v>280</v>
      </c>
      <c r="J41" s="141" t="s">
        <v>281</v>
      </c>
      <c r="K41" s="140">
        <v>31160</v>
      </c>
      <c r="L41" s="140" t="s">
        <v>282</v>
      </c>
      <c r="M41" s="141" t="s">
        <v>187</v>
      </c>
      <c r="N41" s="141"/>
      <c r="O41" s="142" t="s">
        <v>254</v>
      </c>
      <c r="P41" s="143" t="s">
        <v>255</v>
      </c>
    </row>
    <row r="42" spans="1:16" ht="12.75" customHeight="1" thickBot="1">
      <c r="A42" s="23" t="str">
        <f t="shared" si="0"/>
        <v>BAVM 82 </v>
      </c>
      <c r="B42" s="30" t="str">
        <f t="shared" si="1"/>
        <v>II</v>
      </c>
      <c r="C42" s="23">
        <f t="shared" si="2"/>
        <v>45488.453999999998</v>
      </c>
      <c r="D42" s="28" t="str">
        <f t="shared" si="3"/>
        <v>vis</v>
      </c>
      <c r="E42" s="139">
        <f>VLOOKUP(C42,Active!C$21:E$973,3,FALSE)</f>
        <v>31556.462824704202</v>
      </c>
      <c r="F42" s="30" t="s">
        <v>128</v>
      </c>
      <c r="G42" s="28" t="str">
        <f t="shared" si="4"/>
        <v>45488.454</v>
      </c>
      <c r="H42" s="23">
        <f t="shared" si="5"/>
        <v>32560.5</v>
      </c>
      <c r="I42" s="140" t="s">
        <v>283</v>
      </c>
      <c r="J42" s="141" t="s">
        <v>284</v>
      </c>
      <c r="K42" s="140">
        <v>32560.5</v>
      </c>
      <c r="L42" s="140" t="s">
        <v>285</v>
      </c>
      <c r="M42" s="141" t="s">
        <v>187</v>
      </c>
      <c r="N42" s="141"/>
      <c r="O42" s="142" t="s">
        <v>254</v>
      </c>
      <c r="P42" s="143" t="s">
        <v>255</v>
      </c>
    </row>
    <row r="43" spans="1:16" ht="12.75" customHeight="1" thickBot="1">
      <c r="A43" s="23" t="str">
        <f t="shared" si="0"/>
        <v>BAVM 82 </v>
      </c>
      <c r="B43" s="30" t="str">
        <f t="shared" si="1"/>
        <v>I</v>
      </c>
      <c r="C43" s="23">
        <f t="shared" si="2"/>
        <v>45816.497000000003</v>
      </c>
      <c r="D43" s="28" t="str">
        <f t="shared" si="3"/>
        <v>vis</v>
      </c>
      <c r="E43" s="139">
        <f>VLOOKUP(C43,Active!C$21:E$973,3,FALSE)</f>
        <v>32123.004626727259</v>
      </c>
      <c r="F43" s="30" t="s">
        <v>128</v>
      </c>
      <c r="G43" s="28" t="str">
        <f t="shared" si="4"/>
        <v>45816.497</v>
      </c>
      <c r="H43" s="23">
        <f t="shared" si="5"/>
        <v>33145</v>
      </c>
      <c r="I43" s="140" t="s">
        <v>286</v>
      </c>
      <c r="J43" s="141" t="s">
        <v>287</v>
      </c>
      <c r="K43" s="140">
        <v>33145</v>
      </c>
      <c r="L43" s="140" t="s">
        <v>288</v>
      </c>
      <c r="M43" s="141" t="s">
        <v>187</v>
      </c>
      <c r="N43" s="141"/>
      <c r="O43" s="142" t="s">
        <v>254</v>
      </c>
      <c r="P43" s="143" t="s">
        <v>255</v>
      </c>
    </row>
    <row r="44" spans="1:16" ht="12.75" customHeight="1" thickBot="1">
      <c r="A44" s="23" t="str">
        <f t="shared" si="0"/>
        <v>BAVM 82 </v>
      </c>
      <c r="B44" s="30" t="str">
        <f t="shared" si="1"/>
        <v>II</v>
      </c>
      <c r="C44" s="23">
        <f t="shared" si="2"/>
        <v>46113.584000000003</v>
      </c>
      <c r="D44" s="28" t="str">
        <f t="shared" si="3"/>
        <v>vis</v>
      </c>
      <c r="E44" s="139">
        <f>VLOOKUP(C44,Active!C$21:E$973,3,FALSE)</f>
        <v>32636.084327673845</v>
      </c>
      <c r="F44" s="30" t="s">
        <v>128</v>
      </c>
      <c r="G44" s="28" t="str">
        <f t="shared" si="4"/>
        <v>46113.584</v>
      </c>
      <c r="H44" s="23">
        <f t="shared" si="5"/>
        <v>33674.5</v>
      </c>
      <c r="I44" s="140" t="s">
        <v>289</v>
      </c>
      <c r="J44" s="141" t="s">
        <v>290</v>
      </c>
      <c r="K44" s="140">
        <v>33674.5</v>
      </c>
      <c r="L44" s="140" t="s">
        <v>291</v>
      </c>
      <c r="M44" s="141" t="s">
        <v>187</v>
      </c>
      <c r="N44" s="141"/>
      <c r="O44" s="142" t="s">
        <v>254</v>
      </c>
      <c r="P44" s="143" t="s">
        <v>255</v>
      </c>
    </row>
    <row r="45" spans="1:16" ht="12.75" customHeight="1" thickBot="1">
      <c r="A45" s="23" t="str">
        <f t="shared" si="0"/>
        <v>BAVM 82 </v>
      </c>
      <c r="B45" s="30" t="str">
        <f t="shared" si="1"/>
        <v>I</v>
      </c>
      <c r="C45" s="23">
        <f t="shared" si="2"/>
        <v>46121.597000000002</v>
      </c>
      <c r="D45" s="28" t="str">
        <f t="shared" si="3"/>
        <v>vis</v>
      </c>
      <c r="E45" s="139">
        <f>VLOOKUP(C45,Active!C$21:E$973,3,FALSE)</f>
        <v>32649.923060582674</v>
      </c>
      <c r="F45" s="30" t="s">
        <v>128</v>
      </c>
      <c r="G45" s="28" t="str">
        <f t="shared" si="4"/>
        <v>46121.597</v>
      </c>
      <c r="H45" s="23">
        <f t="shared" si="5"/>
        <v>33689</v>
      </c>
      <c r="I45" s="140" t="s">
        <v>292</v>
      </c>
      <c r="J45" s="141" t="s">
        <v>293</v>
      </c>
      <c r="K45" s="140">
        <v>33689</v>
      </c>
      <c r="L45" s="140" t="s">
        <v>294</v>
      </c>
      <c r="M45" s="141" t="s">
        <v>187</v>
      </c>
      <c r="N45" s="141"/>
      <c r="O45" s="142" t="s">
        <v>254</v>
      </c>
      <c r="P45" s="143" t="s">
        <v>255</v>
      </c>
    </row>
    <row r="46" spans="1:16" ht="12.75" customHeight="1" thickBot="1">
      <c r="A46" s="23" t="str">
        <f t="shared" si="0"/>
        <v>BAVM 82 </v>
      </c>
      <c r="B46" s="30" t="str">
        <f t="shared" si="1"/>
        <v>I</v>
      </c>
      <c r="C46" s="23">
        <f t="shared" si="2"/>
        <v>46850.627999999997</v>
      </c>
      <c r="D46" s="28" t="str">
        <f t="shared" si="3"/>
        <v>vis</v>
      </c>
      <c r="E46" s="139">
        <f>VLOOKUP(C46,Active!C$21:E$973,3,FALSE)</f>
        <v>33908.985245938442</v>
      </c>
      <c r="F46" s="30" t="s">
        <v>128</v>
      </c>
      <c r="G46" s="28" t="str">
        <f t="shared" si="4"/>
        <v>46850.628</v>
      </c>
      <c r="H46" s="23">
        <f t="shared" si="5"/>
        <v>34988</v>
      </c>
      <c r="I46" s="140" t="s">
        <v>295</v>
      </c>
      <c r="J46" s="141" t="s">
        <v>296</v>
      </c>
      <c r="K46" s="140">
        <v>34988</v>
      </c>
      <c r="L46" s="140" t="s">
        <v>297</v>
      </c>
      <c r="M46" s="141" t="s">
        <v>187</v>
      </c>
      <c r="N46" s="141"/>
      <c r="O46" s="142" t="s">
        <v>254</v>
      </c>
      <c r="P46" s="143" t="s">
        <v>255</v>
      </c>
    </row>
    <row r="47" spans="1:16" ht="12.75" customHeight="1" thickBot="1">
      <c r="A47" s="23" t="str">
        <f t="shared" si="0"/>
        <v>BAVM 82 </v>
      </c>
      <c r="B47" s="30" t="str">
        <f t="shared" si="1"/>
        <v>II</v>
      </c>
      <c r="C47" s="23">
        <f t="shared" si="2"/>
        <v>47717.428</v>
      </c>
      <c r="D47" s="28" t="str">
        <f t="shared" si="3"/>
        <v>vis</v>
      </c>
      <c r="E47" s="139">
        <f>VLOOKUP(C47,Active!C$21:E$973,3,FALSE)</f>
        <v>35405.979341205166</v>
      </c>
      <c r="F47" s="30" t="s">
        <v>128</v>
      </c>
      <c r="G47" s="28" t="str">
        <f t="shared" si="4"/>
        <v>47717.428</v>
      </c>
      <c r="H47" s="23">
        <f t="shared" si="5"/>
        <v>36532.5</v>
      </c>
      <c r="I47" s="140" t="s">
        <v>298</v>
      </c>
      <c r="J47" s="141" t="s">
        <v>299</v>
      </c>
      <c r="K47" s="140">
        <v>36532.5</v>
      </c>
      <c r="L47" s="140" t="s">
        <v>300</v>
      </c>
      <c r="M47" s="141" t="s">
        <v>187</v>
      </c>
      <c r="N47" s="141"/>
      <c r="O47" s="142" t="s">
        <v>254</v>
      </c>
      <c r="P47" s="143" t="s">
        <v>255</v>
      </c>
    </row>
    <row r="48" spans="1:16" ht="12.75" customHeight="1" thickBot="1">
      <c r="A48" s="23" t="str">
        <f t="shared" si="0"/>
        <v>BAVM 82 </v>
      </c>
      <c r="B48" s="30" t="str">
        <f t="shared" si="1"/>
        <v>I</v>
      </c>
      <c r="C48" s="23">
        <f t="shared" si="2"/>
        <v>47945.557000000001</v>
      </c>
      <c r="D48" s="28" t="str">
        <f t="shared" si="3"/>
        <v>vis</v>
      </c>
      <c r="E48" s="139">
        <f>VLOOKUP(C48,Active!C$21:E$973,3,FALSE)</f>
        <v>35799.966150110449</v>
      </c>
      <c r="F48" s="30" t="s">
        <v>128</v>
      </c>
      <c r="G48" s="28" t="str">
        <f t="shared" si="4"/>
        <v>47945.557</v>
      </c>
      <c r="H48" s="23">
        <f t="shared" si="5"/>
        <v>36939</v>
      </c>
      <c r="I48" s="140" t="s">
        <v>301</v>
      </c>
      <c r="J48" s="141" t="s">
        <v>302</v>
      </c>
      <c r="K48" s="140">
        <v>36939</v>
      </c>
      <c r="L48" s="140" t="s">
        <v>303</v>
      </c>
      <c r="M48" s="141" t="s">
        <v>187</v>
      </c>
      <c r="N48" s="141"/>
      <c r="O48" s="142" t="s">
        <v>254</v>
      </c>
      <c r="P48" s="143" t="s">
        <v>255</v>
      </c>
    </row>
    <row r="49" spans="1:16" ht="12.75" customHeight="1" thickBot="1">
      <c r="A49" s="23" t="str">
        <f t="shared" si="0"/>
        <v>BAVM 82 </v>
      </c>
      <c r="B49" s="30" t="str">
        <f t="shared" si="1"/>
        <v>I</v>
      </c>
      <c r="C49" s="23">
        <f t="shared" si="2"/>
        <v>48067.417000000001</v>
      </c>
      <c r="D49" s="28" t="str">
        <f t="shared" si="3"/>
        <v>vis</v>
      </c>
      <c r="E49" s="139">
        <f>VLOOKUP(C49,Active!C$21:E$973,3,FALSE)</f>
        <v>36010.422657319956</v>
      </c>
      <c r="F49" s="30" t="s">
        <v>128</v>
      </c>
      <c r="G49" s="28" t="str">
        <f t="shared" si="4"/>
        <v>48067.417</v>
      </c>
      <c r="H49" s="23">
        <f t="shared" si="5"/>
        <v>37156</v>
      </c>
      <c r="I49" s="140" t="s">
        <v>304</v>
      </c>
      <c r="J49" s="141" t="s">
        <v>305</v>
      </c>
      <c r="K49" s="140">
        <v>37156</v>
      </c>
      <c r="L49" s="140" t="s">
        <v>306</v>
      </c>
      <c r="M49" s="141" t="s">
        <v>187</v>
      </c>
      <c r="N49" s="141"/>
      <c r="O49" s="142" t="s">
        <v>254</v>
      </c>
      <c r="P49" s="143" t="s">
        <v>255</v>
      </c>
    </row>
    <row r="50" spans="1:16" ht="12.75" customHeight="1" thickBot="1">
      <c r="A50" s="23" t="str">
        <f t="shared" si="0"/>
        <v> AJ 109.1239 </v>
      </c>
      <c r="B50" s="30" t="str">
        <f t="shared" si="1"/>
        <v>I</v>
      </c>
      <c r="C50" s="23">
        <f t="shared" si="2"/>
        <v>48528.63</v>
      </c>
      <c r="D50" s="28" t="str">
        <f t="shared" si="3"/>
        <v>vis</v>
      </c>
      <c r="E50" s="139">
        <f>VLOOKUP(C50,Active!C$21:E$973,3,FALSE)</f>
        <v>36806.953734454524</v>
      </c>
      <c r="F50" s="30" t="s">
        <v>128</v>
      </c>
      <c r="G50" s="28" t="str">
        <f t="shared" si="4"/>
        <v>48528.63</v>
      </c>
      <c r="H50" s="23">
        <f t="shared" si="5"/>
        <v>37978</v>
      </c>
      <c r="I50" s="140" t="s">
        <v>307</v>
      </c>
      <c r="J50" s="141" t="s">
        <v>308</v>
      </c>
      <c r="K50" s="140">
        <v>37978</v>
      </c>
      <c r="L50" s="140" t="s">
        <v>309</v>
      </c>
      <c r="M50" s="141" t="s">
        <v>310</v>
      </c>
      <c r="N50" s="141" t="s">
        <v>311</v>
      </c>
      <c r="O50" s="142" t="s">
        <v>312</v>
      </c>
      <c r="P50" s="142" t="s">
        <v>313</v>
      </c>
    </row>
    <row r="51" spans="1:16" ht="12.75" customHeight="1" thickBot="1">
      <c r="A51" s="23" t="str">
        <f t="shared" si="0"/>
        <v>BAVM 82 </v>
      </c>
      <c r="B51" s="30" t="str">
        <f t="shared" si="1"/>
        <v>II</v>
      </c>
      <c r="C51" s="23">
        <f t="shared" si="2"/>
        <v>49810.592600000004</v>
      </c>
      <c r="D51" s="28" t="str">
        <f t="shared" si="3"/>
        <v>vis</v>
      </c>
      <c r="E51" s="139">
        <f>VLOOKUP(C51,Active!C$21:E$973,3,FALSE)</f>
        <v>39020.948245936728</v>
      </c>
      <c r="F51" s="30" t="s">
        <v>128</v>
      </c>
      <c r="G51" s="28" t="str">
        <f t="shared" si="4"/>
        <v>49810.5926</v>
      </c>
      <c r="H51" s="23">
        <f t="shared" si="5"/>
        <v>40262.5</v>
      </c>
      <c r="I51" s="140" t="s">
        <v>314</v>
      </c>
      <c r="J51" s="141" t="s">
        <v>315</v>
      </c>
      <c r="K51" s="140">
        <v>40262.5</v>
      </c>
      <c r="L51" s="140" t="s">
        <v>316</v>
      </c>
      <c r="M51" s="141" t="s">
        <v>310</v>
      </c>
      <c r="N51" s="141" t="s">
        <v>317</v>
      </c>
      <c r="O51" s="142" t="s">
        <v>318</v>
      </c>
      <c r="P51" s="143" t="s">
        <v>255</v>
      </c>
    </row>
    <row r="52" spans="1:16" ht="12.75" customHeight="1" thickBot="1">
      <c r="A52" s="23" t="str">
        <f t="shared" si="0"/>
        <v>BAVM 82 </v>
      </c>
      <c r="B52" s="30" t="str">
        <f t="shared" si="1"/>
        <v>I</v>
      </c>
      <c r="C52" s="23">
        <f t="shared" si="2"/>
        <v>49811.4614</v>
      </c>
      <c r="D52" s="28" t="str">
        <f t="shared" si="3"/>
        <v>vis</v>
      </c>
      <c r="E52" s="139">
        <f>VLOOKUP(C52,Active!C$21:E$973,3,FALSE)</f>
        <v>39022.44869410235</v>
      </c>
      <c r="F52" s="30" t="s">
        <v>128</v>
      </c>
      <c r="G52" s="28" t="str">
        <f t="shared" si="4"/>
        <v>49811.4614</v>
      </c>
      <c r="H52" s="23">
        <f t="shared" si="5"/>
        <v>40264</v>
      </c>
      <c r="I52" s="140" t="s">
        <v>319</v>
      </c>
      <c r="J52" s="141" t="s">
        <v>320</v>
      </c>
      <c r="K52" s="140">
        <v>40264</v>
      </c>
      <c r="L52" s="140" t="s">
        <v>321</v>
      </c>
      <c r="M52" s="141" t="s">
        <v>310</v>
      </c>
      <c r="N52" s="141" t="s">
        <v>317</v>
      </c>
      <c r="O52" s="142" t="s">
        <v>318</v>
      </c>
      <c r="P52" s="143" t="s">
        <v>255</v>
      </c>
    </row>
    <row r="53" spans="1:16" ht="12.75" customHeight="1" thickBot="1">
      <c r="A53" s="23" t="str">
        <f t="shared" si="0"/>
        <v>BAVM 82 </v>
      </c>
      <c r="B53" s="30" t="str">
        <f t="shared" si="1"/>
        <v>II</v>
      </c>
      <c r="C53" s="23">
        <f t="shared" si="2"/>
        <v>49812.327499999999</v>
      </c>
      <c r="D53" s="28" t="str">
        <f t="shared" si="3"/>
        <v>vis</v>
      </c>
      <c r="E53" s="139">
        <f>VLOOKUP(C53,Active!C$21:E$973,3,FALSE)</f>
        <v>39023.944479272992</v>
      </c>
      <c r="F53" s="30" t="s">
        <v>128</v>
      </c>
      <c r="G53" s="28" t="str">
        <f t="shared" si="4"/>
        <v>49812.3275</v>
      </c>
      <c r="H53" s="23">
        <f t="shared" si="5"/>
        <v>40265.5</v>
      </c>
      <c r="I53" s="140" t="s">
        <v>322</v>
      </c>
      <c r="J53" s="141" t="s">
        <v>323</v>
      </c>
      <c r="K53" s="140">
        <v>40265.5</v>
      </c>
      <c r="L53" s="140" t="s">
        <v>324</v>
      </c>
      <c r="M53" s="141" t="s">
        <v>310</v>
      </c>
      <c r="N53" s="141" t="s">
        <v>317</v>
      </c>
      <c r="O53" s="142" t="s">
        <v>318</v>
      </c>
      <c r="P53" s="143" t="s">
        <v>255</v>
      </c>
    </row>
    <row r="54" spans="1:16" ht="12.75" customHeight="1" thickBot="1">
      <c r="A54" s="23" t="str">
        <f t="shared" si="0"/>
        <v>BAVM 82 </v>
      </c>
      <c r="B54" s="30" t="str">
        <f t="shared" si="1"/>
        <v>II</v>
      </c>
      <c r="C54" s="23">
        <f t="shared" si="2"/>
        <v>49840.412199999999</v>
      </c>
      <c r="D54" s="28" t="str">
        <f t="shared" si="3"/>
        <v>vis</v>
      </c>
      <c r="E54" s="139">
        <f>VLOOKUP(C54,Active!C$21:E$973,3,FALSE)</f>
        <v>39072.447744232995</v>
      </c>
      <c r="F54" s="30" t="s">
        <v>128</v>
      </c>
      <c r="G54" s="28" t="str">
        <f t="shared" si="4"/>
        <v>49840.4122</v>
      </c>
      <c r="H54" s="23">
        <f t="shared" si="5"/>
        <v>40315.5</v>
      </c>
      <c r="I54" s="140" t="s">
        <v>325</v>
      </c>
      <c r="J54" s="141" t="s">
        <v>326</v>
      </c>
      <c r="K54" s="140">
        <v>40315.5</v>
      </c>
      <c r="L54" s="140" t="s">
        <v>327</v>
      </c>
      <c r="M54" s="141" t="s">
        <v>310</v>
      </c>
      <c r="N54" s="141" t="s">
        <v>317</v>
      </c>
      <c r="O54" s="142" t="s">
        <v>318</v>
      </c>
      <c r="P54" s="143" t="s">
        <v>255</v>
      </c>
    </row>
    <row r="55" spans="1:16" ht="12.75" customHeight="1" thickBot="1">
      <c r="A55" s="23" t="str">
        <f t="shared" si="0"/>
        <v>BAVM 82 </v>
      </c>
      <c r="B55" s="30" t="str">
        <f t="shared" si="1"/>
        <v>I</v>
      </c>
      <c r="C55" s="23">
        <f t="shared" si="2"/>
        <v>49866.468200000003</v>
      </c>
      <c r="D55" s="28" t="str">
        <f t="shared" si="3"/>
        <v>vis</v>
      </c>
      <c r="E55" s="139">
        <f>VLOOKUP(C55,Active!C$21:E$973,3,FALSE)</f>
        <v>39117.44737292044</v>
      </c>
      <c r="F55" s="30" t="s">
        <v>128</v>
      </c>
      <c r="G55" s="28" t="str">
        <f t="shared" si="4"/>
        <v>49866.4682</v>
      </c>
      <c r="H55" s="23">
        <f t="shared" si="5"/>
        <v>40362</v>
      </c>
      <c r="I55" s="140" t="s">
        <v>328</v>
      </c>
      <c r="J55" s="141" t="s">
        <v>329</v>
      </c>
      <c r="K55" s="140">
        <v>40362</v>
      </c>
      <c r="L55" s="140" t="s">
        <v>330</v>
      </c>
      <c r="M55" s="141" t="s">
        <v>310</v>
      </c>
      <c r="N55" s="141" t="s">
        <v>317</v>
      </c>
      <c r="O55" s="142" t="s">
        <v>318</v>
      </c>
      <c r="P55" s="143" t="s">
        <v>255</v>
      </c>
    </row>
    <row r="56" spans="1:16" ht="12.75" customHeight="1" thickBot="1">
      <c r="A56" s="23" t="str">
        <f t="shared" si="0"/>
        <v>BAVM 82 </v>
      </c>
      <c r="B56" s="30" t="str">
        <f t="shared" si="1"/>
        <v>I</v>
      </c>
      <c r="C56" s="23">
        <f t="shared" si="2"/>
        <v>49888.472000000002</v>
      </c>
      <c r="D56" s="28" t="str">
        <f t="shared" si="3"/>
        <v>vis</v>
      </c>
      <c r="E56" s="139">
        <f>VLOOKUP(C56,Active!C$21:E$973,3,FALSE)</f>
        <v>39155.448709645672</v>
      </c>
      <c r="F56" s="30" t="s">
        <v>128</v>
      </c>
      <c r="G56" s="28" t="str">
        <f t="shared" si="4"/>
        <v>49888.4720</v>
      </c>
      <c r="H56" s="23">
        <f t="shared" si="5"/>
        <v>40401</v>
      </c>
      <c r="I56" s="140" t="s">
        <v>331</v>
      </c>
      <c r="J56" s="141" t="s">
        <v>332</v>
      </c>
      <c r="K56" s="140">
        <v>40401</v>
      </c>
      <c r="L56" s="140" t="s">
        <v>333</v>
      </c>
      <c r="M56" s="141" t="s">
        <v>310</v>
      </c>
      <c r="N56" s="141" t="s">
        <v>317</v>
      </c>
      <c r="O56" s="142" t="s">
        <v>318</v>
      </c>
      <c r="P56" s="143" t="s">
        <v>255</v>
      </c>
    </row>
    <row r="57" spans="1:16" ht="12.75" customHeight="1" thickBot="1">
      <c r="A57" s="23" t="str">
        <f t="shared" si="0"/>
        <v>BAVM 91 </v>
      </c>
      <c r="B57" s="30" t="str">
        <f t="shared" si="1"/>
        <v>I</v>
      </c>
      <c r="C57" s="23">
        <f t="shared" si="2"/>
        <v>50147.5838</v>
      </c>
      <c r="D57" s="28" t="str">
        <f t="shared" si="3"/>
        <v>vis</v>
      </c>
      <c r="E57" s="139">
        <f>VLOOKUP(C57,Active!C$21:E$973,3,FALSE)</f>
        <v>39602.943904170279</v>
      </c>
      <c r="F57" s="30" t="s">
        <v>128</v>
      </c>
      <c r="G57" s="28" t="str">
        <f t="shared" si="4"/>
        <v>50147.5838</v>
      </c>
      <c r="H57" s="23">
        <f t="shared" si="5"/>
        <v>40863</v>
      </c>
      <c r="I57" s="140" t="s">
        <v>334</v>
      </c>
      <c r="J57" s="141" t="s">
        <v>335</v>
      </c>
      <c r="K57" s="140">
        <v>40863</v>
      </c>
      <c r="L57" s="140" t="s">
        <v>336</v>
      </c>
      <c r="M57" s="141" t="s">
        <v>310</v>
      </c>
      <c r="N57" s="141" t="s">
        <v>317</v>
      </c>
      <c r="O57" s="142" t="s">
        <v>318</v>
      </c>
      <c r="P57" s="143" t="s">
        <v>337</v>
      </c>
    </row>
    <row r="58" spans="1:16" ht="12.75" customHeight="1" thickBot="1">
      <c r="A58" s="23" t="str">
        <f t="shared" si="0"/>
        <v>BAVM 117 </v>
      </c>
      <c r="B58" s="30" t="str">
        <f t="shared" si="1"/>
        <v>II</v>
      </c>
      <c r="C58" s="23">
        <f t="shared" si="2"/>
        <v>50547.404199999997</v>
      </c>
      <c r="D58" s="28" t="str">
        <f t="shared" si="3"/>
        <v>vis</v>
      </c>
      <c r="E58" s="139">
        <f>VLOOKUP(C58,Active!C$21:E$973,3,FALSE)</f>
        <v>40293.447801225157</v>
      </c>
      <c r="F58" s="30" t="s">
        <v>128</v>
      </c>
      <c r="G58" s="28" t="str">
        <f t="shared" si="4"/>
        <v>50547.4042</v>
      </c>
      <c r="H58" s="23">
        <f t="shared" si="5"/>
        <v>41575.5</v>
      </c>
      <c r="I58" s="140" t="s">
        <v>338</v>
      </c>
      <c r="J58" s="141" t="s">
        <v>339</v>
      </c>
      <c r="K58" s="140">
        <v>41575.5</v>
      </c>
      <c r="L58" s="140" t="s">
        <v>340</v>
      </c>
      <c r="M58" s="141" t="s">
        <v>310</v>
      </c>
      <c r="N58" s="141" t="s">
        <v>317</v>
      </c>
      <c r="O58" s="142" t="s">
        <v>318</v>
      </c>
      <c r="P58" s="143" t="s">
        <v>341</v>
      </c>
    </row>
    <row r="59" spans="1:16" ht="12.75" customHeight="1" thickBot="1">
      <c r="A59" s="23" t="str">
        <f t="shared" si="0"/>
        <v>BAVM 117 </v>
      </c>
      <c r="B59" s="30" t="str">
        <f t="shared" si="1"/>
        <v>II</v>
      </c>
      <c r="C59" s="23">
        <f t="shared" si="2"/>
        <v>50904.374300000003</v>
      </c>
      <c r="D59" s="28" t="str">
        <f t="shared" si="3"/>
        <v>vis</v>
      </c>
      <c r="E59" s="139">
        <f>VLOOKUP(C59,Active!C$21:E$973,3,FALSE)</f>
        <v>40909.947722645069</v>
      </c>
      <c r="F59" s="30" t="s">
        <v>128</v>
      </c>
      <c r="G59" s="28" t="str">
        <f t="shared" si="4"/>
        <v>50904.3743</v>
      </c>
      <c r="H59" s="23">
        <f t="shared" si="5"/>
        <v>42211.5</v>
      </c>
      <c r="I59" s="140" t="s">
        <v>342</v>
      </c>
      <c r="J59" s="141" t="s">
        <v>343</v>
      </c>
      <c r="K59" s="140">
        <v>42211.5</v>
      </c>
      <c r="L59" s="140" t="s">
        <v>344</v>
      </c>
      <c r="M59" s="141" t="s">
        <v>310</v>
      </c>
      <c r="N59" s="141" t="s">
        <v>317</v>
      </c>
      <c r="O59" s="142" t="s">
        <v>318</v>
      </c>
      <c r="P59" s="143" t="s">
        <v>341</v>
      </c>
    </row>
    <row r="60" spans="1:16" ht="12.75" customHeight="1" thickBot="1">
      <c r="A60" s="23" t="str">
        <f t="shared" si="0"/>
        <v>BAVM 117 </v>
      </c>
      <c r="B60" s="30" t="str">
        <f t="shared" si="1"/>
        <v>I</v>
      </c>
      <c r="C60" s="23">
        <f t="shared" si="2"/>
        <v>50945.486799999999</v>
      </c>
      <c r="D60" s="28" t="str">
        <f t="shared" si="3"/>
        <v>vis</v>
      </c>
      <c r="E60" s="139">
        <f>VLOOKUP(C60,Active!C$21:E$973,3,FALSE)</f>
        <v>40980.950456541752</v>
      </c>
      <c r="F60" s="30" t="s">
        <v>128</v>
      </c>
      <c r="G60" s="28" t="str">
        <f t="shared" si="4"/>
        <v>50945.4868</v>
      </c>
      <c r="H60" s="23">
        <f t="shared" si="5"/>
        <v>42285</v>
      </c>
      <c r="I60" s="140" t="s">
        <v>345</v>
      </c>
      <c r="J60" s="141" t="s">
        <v>346</v>
      </c>
      <c r="K60" s="140">
        <v>42285</v>
      </c>
      <c r="L60" s="140" t="s">
        <v>347</v>
      </c>
      <c r="M60" s="141" t="s">
        <v>310</v>
      </c>
      <c r="N60" s="141" t="s">
        <v>317</v>
      </c>
      <c r="O60" s="142" t="s">
        <v>318</v>
      </c>
      <c r="P60" s="143" t="s">
        <v>341</v>
      </c>
    </row>
    <row r="61" spans="1:16" ht="12.75" customHeight="1" thickBot="1">
      <c r="A61" s="23" t="str">
        <f t="shared" si="0"/>
        <v>BAVM 128 </v>
      </c>
      <c r="B61" s="30" t="str">
        <f t="shared" si="1"/>
        <v>I</v>
      </c>
      <c r="C61" s="23">
        <f t="shared" si="2"/>
        <v>51256.422700000003</v>
      </c>
      <c r="D61" s="28" t="str">
        <f t="shared" si="3"/>
        <v>vis</v>
      </c>
      <c r="E61" s="139">
        <f>VLOOKUP(C61,Active!C$21:E$973,3,FALSE)</f>
        <v>41517.947695012503</v>
      </c>
      <c r="F61" s="30" t="s">
        <v>128</v>
      </c>
      <c r="G61" s="28" t="str">
        <f t="shared" si="4"/>
        <v>51256.4227</v>
      </c>
      <c r="H61" s="23">
        <f t="shared" si="5"/>
        <v>42839</v>
      </c>
      <c r="I61" s="140" t="s">
        <v>348</v>
      </c>
      <c r="J61" s="141" t="s">
        <v>349</v>
      </c>
      <c r="K61" s="140">
        <v>42839</v>
      </c>
      <c r="L61" s="140" t="s">
        <v>350</v>
      </c>
      <c r="M61" s="141" t="s">
        <v>310</v>
      </c>
      <c r="N61" s="141" t="s">
        <v>317</v>
      </c>
      <c r="O61" s="142" t="s">
        <v>318</v>
      </c>
      <c r="P61" s="143" t="s">
        <v>351</v>
      </c>
    </row>
    <row r="62" spans="1:16" ht="12.75" customHeight="1" thickBot="1">
      <c r="A62" s="23" t="str">
        <f t="shared" si="0"/>
        <v>BAVM 128 </v>
      </c>
      <c r="B62" s="30" t="str">
        <f t="shared" si="1"/>
        <v>I</v>
      </c>
      <c r="C62" s="23">
        <f t="shared" si="2"/>
        <v>51270.608999999997</v>
      </c>
      <c r="D62" s="28" t="str">
        <f t="shared" si="3"/>
        <v>vis</v>
      </c>
      <c r="E62" s="139">
        <f>VLOOKUP(C62,Active!C$21:E$973,3,FALSE)</f>
        <v>41542.447934206866</v>
      </c>
      <c r="F62" s="30" t="s">
        <v>128</v>
      </c>
      <c r="G62" s="28" t="str">
        <f t="shared" si="4"/>
        <v>51270.6090</v>
      </c>
      <c r="H62" s="23">
        <f t="shared" si="5"/>
        <v>42864</v>
      </c>
      <c r="I62" s="140" t="s">
        <v>352</v>
      </c>
      <c r="J62" s="141" t="s">
        <v>353</v>
      </c>
      <c r="K62" s="140">
        <v>42864</v>
      </c>
      <c r="L62" s="140" t="s">
        <v>354</v>
      </c>
      <c r="M62" s="141" t="s">
        <v>310</v>
      </c>
      <c r="N62" s="141" t="s">
        <v>317</v>
      </c>
      <c r="O62" s="142" t="s">
        <v>355</v>
      </c>
      <c r="P62" s="143" t="s">
        <v>351</v>
      </c>
    </row>
    <row r="63" spans="1:16" ht="12.75" customHeight="1" thickBot="1">
      <c r="A63" s="23" t="str">
        <f t="shared" si="0"/>
        <v>BAVM 152 </v>
      </c>
      <c r="B63" s="30" t="str">
        <f t="shared" si="1"/>
        <v>I</v>
      </c>
      <c r="C63" s="23">
        <f t="shared" si="2"/>
        <v>52000.4709</v>
      </c>
      <c r="D63" s="28" t="str">
        <f t="shared" si="3"/>
        <v>vis</v>
      </c>
      <c r="E63" s="139">
        <f>VLOOKUP(C63,Active!C$21:E$973,3,FALSE)</f>
        <v>42802.945113094902</v>
      </c>
      <c r="F63" s="30" t="s">
        <v>128</v>
      </c>
      <c r="G63" s="28" t="str">
        <f t="shared" si="4"/>
        <v>52000.4709</v>
      </c>
      <c r="H63" s="23">
        <f t="shared" si="5"/>
        <v>44165</v>
      </c>
      <c r="I63" s="140" t="s">
        <v>356</v>
      </c>
      <c r="J63" s="141" t="s">
        <v>357</v>
      </c>
      <c r="K63" s="140">
        <v>44165</v>
      </c>
      <c r="L63" s="140" t="s">
        <v>358</v>
      </c>
      <c r="M63" s="141" t="s">
        <v>310</v>
      </c>
      <c r="N63" s="141" t="s">
        <v>317</v>
      </c>
      <c r="O63" s="142" t="s">
        <v>318</v>
      </c>
      <c r="P63" s="143" t="s">
        <v>359</v>
      </c>
    </row>
    <row r="64" spans="1:16" ht="12.75" customHeight="1" thickBot="1">
      <c r="A64" s="23" t="str">
        <f t="shared" si="0"/>
        <v>BAVM 152 </v>
      </c>
      <c r="B64" s="30" t="str">
        <f t="shared" si="1"/>
        <v>I</v>
      </c>
      <c r="C64" s="23">
        <f t="shared" si="2"/>
        <v>52040.4257</v>
      </c>
      <c r="D64" s="28" t="str">
        <f t="shared" si="3"/>
        <v>vis</v>
      </c>
      <c r="E64" s="139">
        <f>VLOOKUP(C64,Active!C$21:E$973,3,FALSE)</f>
        <v>42871.948458362051</v>
      </c>
      <c r="F64" s="30" t="s">
        <v>128</v>
      </c>
      <c r="G64" s="28" t="str">
        <f t="shared" si="4"/>
        <v>52040.4257</v>
      </c>
      <c r="H64" s="23">
        <f t="shared" si="5"/>
        <v>44236</v>
      </c>
      <c r="I64" s="140" t="s">
        <v>360</v>
      </c>
      <c r="J64" s="141" t="s">
        <v>361</v>
      </c>
      <c r="K64" s="140">
        <v>44236</v>
      </c>
      <c r="L64" s="140" t="s">
        <v>362</v>
      </c>
      <c r="M64" s="141" t="s">
        <v>310</v>
      </c>
      <c r="N64" s="141" t="s">
        <v>317</v>
      </c>
      <c r="O64" s="142" t="s">
        <v>318</v>
      </c>
      <c r="P64" s="143" t="s">
        <v>359</v>
      </c>
    </row>
    <row r="65" spans="1:16" ht="12.75" customHeight="1" thickBot="1">
      <c r="A65" s="23" t="str">
        <f t="shared" si="0"/>
        <v> BBS 128 </v>
      </c>
      <c r="B65" s="30" t="str">
        <f t="shared" si="1"/>
        <v>II</v>
      </c>
      <c r="C65" s="23">
        <f t="shared" si="2"/>
        <v>52362.36</v>
      </c>
      <c r="D65" s="28" t="str">
        <f t="shared" si="3"/>
        <v>vis</v>
      </c>
      <c r="E65" s="139">
        <f>VLOOKUP(C65,Active!C$21:E$973,3,FALSE)</f>
        <v>43427.940320572277</v>
      </c>
      <c r="F65" s="30" t="s">
        <v>128</v>
      </c>
      <c r="G65" s="28" t="str">
        <f t="shared" si="4"/>
        <v>52362.360</v>
      </c>
      <c r="H65" s="23">
        <f t="shared" si="5"/>
        <v>44809.5</v>
      </c>
      <c r="I65" s="140" t="s">
        <v>363</v>
      </c>
      <c r="J65" s="141" t="s">
        <v>364</v>
      </c>
      <c r="K65" s="140">
        <v>44809.5</v>
      </c>
      <c r="L65" s="140" t="s">
        <v>365</v>
      </c>
      <c r="M65" s="141" t="s">
        <v>310</v>
      </c>
      <c r="N65" s="141" t="s">
        <v>311</v>
      </c>
      <c r="O65" s="142" t="s">
        <v>366</v>
      </c>
      <c r="P65" s="142" t="s">
        <v>367</v>
      </c>
    </row>
    <row r="66" spans="1:16" ht="12.75" customHeight="1" thickBot="1">
      <c r="A66" s="23" t="str">
        <f t="shared" si="0"/>
        <v>BAVM 158 </v>
      </c>
      <c r="B66" s="30" t="str">
        <f t="shared" si="1"/>
        <v>I</v>
      </c>
      <c r="C66" s="23">
        <f t="shared" si="2"/>
        <v>52401.450799999999</v>
      </c>
      <c r="D66" s="28" t="str">
        <f t="shared" si="3"/>
        <v>vis</v>
      </c>
      <c r="E66" s="139">
        <f>VLOOKUP(C66,Active!C$21:E$973,3,FALSE)</f>
        <v>43495.45150744266</v>
      </c>
      <c r="F66" s="30" t="s">
        <v>128</v>
      </c>
      <c r="G66" s="28" t="str">
        <f t="shared" si="4"/>
        <v>52401.4508</v>
      </c>
      <c r="H66" s="23">
        <f t="shared" si="5"/>
        <v>44879</v>
      </c>
      <c r="I66" s="140" t="s">
        <v>368</v>
      </c>
      <c r="J66" s="141" t="s">
        <v>369</v>
      </c>
      <c r="K66" s="140">
        <v>44879</v>
      </c>
      <c r="L66" s="140" t="s">
        <v>370</v>
      </c>
      <c r="M66" s="141" t="s">
        <v>310</v>
      </c>
      <c r="N66" s="141" t="s">
        <v>371</v>
      </c>
      <c r="O66" s="142" t="s">
        <v>318</v>
      </c>
      <c r="P66" s="143" t="s">
        <v>372</v>
      </c>
    </row>
    <row r="67" spans="1:16" ht="12.75" customHeight="1" thickBot="1">
      <c r="A67" s="23" t="str">
        <f t="shared" si="0"/>
        <v>BAVM 173 </v>
      </c>
      <c r="B67" s="30" t="str">
        <f t="shared" si="1"/>
        <v>II</v>
      </c>
      <c r="C67" s="23">
        <f t="shared" si="2"/>
        <v>53409.534599999999</v>
      </c>
      <c r="D67" s="28" t="str">
        <f t="shared" si="3"/>
        <v>vis</v>
      </c>
      <c r="E67" s="139">
        <f>VLOOKUP(C67,Active!C$21:E$973,3,FALSE)</f>
        <v>45236.447695876013</v>
      </c>
      <c r="F67" s="30" t="s">
        <v>128</v>
      </c>
      <c r="G67" s="28" t="str">
        <f t="shared" si="4"/>
        <v>53409.5346</v>
      </c>
      <c r="H67" s="23">
        <f t="shared" si="5"/>
        <v>46675.5</v>
      </c>
      <c r="I67" s="140" t="s">
        <v>373</v>
      </c>
      <c r="J67" s="141" t="s">
        <v>374</v>
      </c>
      <c r="K67" s="140" t="s">
        <v>375</v>
      </c>
      <c r="L67" s="140" t="s">
        <v>376</v>
      </c>
      <c r="M67" s="141" t="s">
        <v>310</v>
      </c>
      <c r="N67" s="141" t="s">
        <v>371</v>
      </c>
      <c r="O67" s="142" t="s">
        <v>318</v>
      </c>
      <c r="P67" s="143" t="s">
        <v>377</v>
      </c>
    </row>
    <row r="68" spans="1:16" ht="12.75" customHeight="1" thickBot="1">
      <c r="A68" s="23" t="str">
        <f t="shared" si="0"/>
        <v>IBVS 5760 </v>
      </c>
      <c r="B68" s="30" t="str">
        <f t="shared" si="1"/>
        <v>II</v>
      </c>
      <c r="C68" s="23">
        <f t="shared" si="2"/>
        <v>53829.908900000002</v>
      </c>
      <c r="D68" s="28" t="str">
        <f t="shared" si="3"/>
        <v>vis</v>
      </c>
      <c r="E68" s="139">
        <f>VLOOKUP(C68,Active!C$21:E$973,3,FALSE)</f>
        <v>45962.448901346579</v>
      </c>
      <c r="F68" s="30" t="s">
        <v>128</v>
      </c>
      <c r="G68" s="28" t="str">
        <f t="shared" si="4"/>
        <v>53829.9089</v>
      </c>
      <c r="H68" s="23">
        <f t="shared" si="5"/>
        <v>47424.5</v>
      </c>
      <c r="I68" s="140" t="s">
        <v>378</v>
      </c>
      <c r="J68" s="141" t="s">
        <v>379</v>
      </c>
      <c r="K68" s="140" t="s">
        <v>380</v>
      </c>
      <c r="L68" s="140" t="s">
        <v>381</v>
      </c>
      <c r="M68" s="141" t="s">
        <v>382</v>
      </c>
      <c r="N68" s="141" t="s">
        <v>109</v>
      </c>
      <c r="O68" s="142" t="s">
        <v>383</v>
      </c>
      <c r="P68" s="143" t="s">
        <v>384</v>
      </c>
    </row>
    <row r="69" spans="1:16" ht="12.75" customHeight="1" thickBot="1">
      <c r="A69" s="23" t="str">
        <f t="shared" si="0"/>
        <v>IBVS 5713 </v>
      </c>
      <c r="B69" s="30" t="str">
        <f t="shared" si="1"/>
        <v>I</v>
      </c>
      <c r="C69" s="23">
        <f t="shared" si="2"/>
        <v>53846.411099999998</v>
      </c>
      <c r="D69" s="28" t="str">
        <f t="shared" si="3"/>
        <v>vis</v>
      </c>
      <c r="E69" s="139">
        <f>VLOOKUP(C69,Active!C$21:E$973,3,FALSE)</f>
        <v>45990.948781317624</v>
      </c>
      <c r="F69" s="30" t="s">
        <v>128</v>
      </c>
      <c r="G69" s="28" t="str">
        <f t="shared" si="4"/>
        <v>53846.4111</v>
      </c>
      <c r="H69" s="23">
        <f t="shared" si="5"/>
        <v>47454</v>
      </c>
      <c r="I69" s="140" t="s">
        <v>385</v>
      </c>
      <c r="J69" s="141" t="s">
        <v>386</v>
      </c>
      <c r="K69" s="140" t="s">
        <v>387</v>
      </c>
      <c r="L69" s="140" t="s">
        <v>388</v>
      </c>
      <c r="M69" s="141" t="s">
        <v>310</v>
      </c>
      <c r="N69" s="141" t="s">
        <v>311</v>
      </c>
      <c r="O69" s="142" t="s">
        <v>366</v>
      </c>
      <c r="P69" s="143" t="s">
        <v>389</v>
      </c>
    </row>
    <row r="70" spans="1:16" ht="12.75" customHeight="1" thickBot="1">
      <c r="A70" s="23" t="str">
        <f t="shared" si="0"/>
        <v>BAVM 201 </v>
      </c>
      <c r="B70" s="30" t="str">
        <f t="shared" si="1"/>
        <v>I</v>
      </c>
      <c r="C70" s="23">
        <f t="shared" si="2"/>
        <v>54597.4133</v>
      </c>
      <c r="D70" s="28" t="str">
        <f t="shared" si="3"/>
        <v>vis</v>
      </c>
      <c r="E70" s="139">
        <f>VLOOKUP(C70,Active!C$21:E$973,3,FALSE)</f>
        <v>47287.956002051724</v>
      </c>
      <c r="F70" s="30" t="s">
        <v>128</v>
      </c>
      <c r="G70" s="28" t="str">
        <f t="shared" si="4"/>
        <v>54597.4133</v>
      </c>
      <c r="H70" s="23">
        <f t="shared" si="5"/>
        <v>48792</v>
      </c>
      <c r="I70" s="140" t="s">
        <v>390</v>
      </c>
      <c r="J70" s="141" t="s">
        <v>391</v>
      </c>
      <c r="K70" s="140" t="s">
        <v>392</v>
      </c>
      <c r="L70" s="140" t="s">
        <v>393</v>
      </c>
      <c r="M70" s="141" t="s">
        <v>382</v>
      </c>
      <c r="N70" s="141" t="s">
        <v>371</v>
      </c>
      <c r="O70" s="142" t="s">
        <v>318</v>
      </c>
      <c r="P70" s="143" t="s">
        <v>394</v>
      </c>
    </row>
    <row r="71" spans="1:16" ht="12.75" customHeight="1" thickBot="1">
      <c r="A71" s="23" t="str">
        <f t="shared" si="0"/>
        <v>OEJV 0107 </v>
      </c>
      <c r="B71" s="30" t="str">
        <f t="shared" si="1"/>
        <v>I</v>
      </c>
      <c r="C71" s="23">
        <f t="shared" si="2"/>
        <v>54941.359400000001</v>
      </c>
      <c r="D71" s="28" t="str">
        <f t="shared" si="3"/>
        <v>vis</v>
      </c>
      <c r="E71" s="139" t="e">
        <f>VLOOKUP(C71,Active!C$21:E$973,3,FALSE)</f>
        <v>#N/A</v>
      </c>
      <c r="F71" s="30" t="s">
        <v>128</v>
      </c>
      <c r="G71" s="28" t="str">
        <f t="shared" si="4"/>
        <v>54941.3594</v>
      </c>
      <c r="H71" s="23">
        <f t="shared" si="5"/>
        <v>49405</v>
      </c>
      <c r="I71" s="140" t="s">
        <v>395</v>
      </c>
      <c r="J71" s="141" t="s">
        <v>396</v>
      </c>
      <c r="K71" s="140" t="s">
        <v>397</v>
      </c>
      <c r="L71" s="140" t="s">
        <v>398</v>
      </c>
      <c r="M71" s="141" t="s">
        <v>382</v>
      </c>
      <c r="N71" s="141" t="s">
        <v>109</v>
      </c>
      <c r="O71" s="142" t="s">
        <v>399</v>
      </c>
      <c r="P71" s="143" t="s">
        <v>400</v>
      </c>
    </row>
    <row r="72" spans="1:16" ht="12.75" customHeight="1" thickBot="1">
      <c r="A72" s="23" t="str">
        <f t="shared" si="0"/>
        <v>OEJV 0137 </v>
      </c>
      <c r="B72" s="30" t="str">
        <f t="shared" si="1"/>
        <v>I</v>
      </c>
      <c r="C72" s="23">
        <f t="shared" si="2"/>
        <v>54954.384299999998</v>
      </c>
      <c r="D72" s="28" t="str">
        <f t="shared" si="3"/>
        <v>vis</v>
      </c>
      <c r="E72" s="139" t="e">
        <f>VLOOKUP(C72,Active!C$21:E$973,3,FALSE)</f>
        <v>#N/A</v>
      </c>
      <c r="F72" s="30" t="s">
        <v>128</v>
      </c>
      <c r="G72" s="28" t="str">
        <f t="shared" si="4"/>
        <v>54954.3843</v>
      </c>
      <c r="H72" s="23">
        <f t="shared" si="5"/>
        <v>49428</v>
      </c>
      <c r="I72" s="140" t="s">
        <v>401</v>
      </c>
      <c r="J72" s="141" t="s">
        <v>402</v>
      </c>
      <c r="K72" s="140" t="s">
        <v>403</v>
      </c>
      <c r="L72" s="140" t="s">
        <v>404</v>
      </c>
      <c r="M72" s="141" t="s">
        <v>382</v>
      </c>
      <c r="N72" s="141" t="s">
        <v>109</v>
      </c>
      <c r="O72" s="142" t="s">
        <v>399</v>
      </c>
      <c r="P72" s="143" t="s">
        <v>405</v>
      </c>
    </row>
    <row r="73" spans="1:16" ht="12.75" customHeight="1" thickBot="1">
      <c r="A73" s="23" t="str">
        <f t="shared" si="0"/>
        <v>IBVS 5894 </v>
      </c>
      <c r="B73" s="30" t="str">
        <f t="shared" si="1"/>
        <v>I</v>
      </c>
      <c r="C73" s="23">
        <f t="shared" si="2"/>
        <v>54955.832300000002</v>
      </c>
      <c r="D73" s="28" t="str">
        <f t="shared" si="3"/>
        <v>vis</v>
      </c>
      <c r="E73" s="139">
        <f>VLOOKUP(C73,Active!C$21:E$973,3,FALSE)</f>
        <v>47906.958224746006</v>
      </c>
      <c r="F73" s="30" t="s">
        <v>128</v>
      </c>
      <c r="G73" s="28" t="str">
        <f t="shared" si="4"/>
        <v>54955.8323</v>
      </c>
      <c r="H73" s="23">
        <f t="shared" si="5"/>
        <v>49431</v>
      </c>
      <c r="I73" s="140" t="s">
        <v>406</v>
      </c>
      <c r="J73" s="141" t="s">
        <v>407</v>
      </c>
      <c r="K73" s="140" t="s">
        <v>408</v>
      </c>
      <c r="L73" s="140" t="s">
        <v>409</v>
      </c>
      <c r="M73" s="141" t="s">
        <v>382</v>
      </c>
      <c r="N73" s="141" t="s">
        <v>128</v>
      </c>
      <c r="O73" s="142" t="s">
        <v>366</v>
      </c>
      <c r="P73" s="143" t="s">
        <v>410</v>
      </c>
    </row>
    <row r="74" spans="1:16" ht="12.75" customHeight="1" thickBot="1">
      <c r="A74" s="23" t="str">
        <f t="shared" si="0"/>
        <v>OEJV 0160 </v>
      </c>
      <c r="B74" s="30" t="str">
        <f t="shared" si="1"/>
        <v>I</v>
      </c>
      <c r="C74" s="23">
        <f t="shared" si="2"/>
        <v>55629.536719999996</v>
      </c>
      <c r="D74" s="28" t="str">
        <f t="shared" si="3"/>
        <v>vis</v>
      </c>
      <c r="E74" s="139">
        <f>VLOOKUP(C74,Active!C$21:E$973,3,FALSE)</f>
        <v>49070.46945997337</v>
      </c>
      <c r="F74" s="30" t="s">
        <v>128</v>
      </c>
      <c r="G74" s="28" t="str">
        <f t="shared" si="4"/>
        <v>55629.53672</v>
      </c>
      <c r="H74" s="23">
        <f t="shared" si="5"/>
        <v>50631</v>
      </c>
      <c r="I74" s="140" t="s">
        <v>411</v>
      </c>
      <c r="J74" s="141" t="s">
        <v>412</v>
      </c>
      <c r="K74" s="140" t="s">
        <v>413</v>
      </c>
      <c r="L74" s="140" t="s">
        <v>414</v>
      </c>
      <c r="M74" s="141" t="s">
        <v>382</v>
      </c>
      <c r="N74" s="141" t="s">
        <v>109</v>
      </c>
      <c r="O74" s="142" t="s">
        <v>415</v>
      </c>
      <c r="P74" s="143" t="s">
        <v>416</v>
      </c>
    </row>
    <row r="75" spans="1:16" ht="12.75" customHeight="1" thickBot="1">
      <c r="A75" s="23" t="str">
        <f t="shared" ref="A75:A81" si="6">P75</f>
        <v>OEJV 0160 </v>
      </c>
      <c r="B75" s="30" t="str">
        <f t="shared" ref="B75:B81" si="7">IF(H75=INT(H75),"I","II")</f>
        <v>I</v>
      </c>
      <c r="C75" s="23">
        <f t="shared" ref="C75:C81" si="8">1*G75</f>
        <v>55661.382850000002</v>
      </c>
      <c r="D75" s="28" t="str">
        <f t="shared" ref="D75:D81" si="9">VLOOKUP(F75,I$1:J$5,2,FALSE)</f>
        <v>vis</v>
      </c>
      <c r="E75" s="139">
        <f>VLOOKUP(C75,Active!C$21:E$973,3,FALSE)</f>
        <v>49125.468846875883</v>
      </c>
      <c r="F75" s="30" t="s">
        <v>128</v>
      </c>
      <c r="G75" s="28" t="str">
        <f t="shared" ref="G75:G81" si="10">MID(I75,3,LEN(I75)-3)</f>
        <v>55661.38285</v>
      </c>
      <c r="H75" s="23">
        <f t="shared" ref="H75:H81" si="11">1*K75</f>
        <v>50688</v>
      </c>
      <c r="I75" s="140" t="s">
        <v>417</v>
      </c>
      <c r="J75" s="141" t="s">
        <v>418</v>
      </c>
      <c r="K75" s="140" t="s">
        <v>419</v>
      </c>
      <c r="L75" s="140" t="s">
        <v>420</v>
      </c>
      <c r="M75" s="141" t="s">
        <v>382</v>
      </c>
      <c r="N75" s="141" t="s">
        <v>76</v>
      </c>
      <c r="O75" s="142" t="s">
        <v>421</v>
      </c>
      <c r="P75" s="143" t="s">
        <v>416</v>
      </c>
    </row>
    <row r="76" spans="1:16" ht="12.75" customHeight="1" thickBot="1">
      <c r="A76" s="23" t="str">
        <f t="shared" si="6"/>
        <v>IBVS 5992 </v>
      </c>
      <c r="B76" s="30" t="str">
        <f t="shared" si="7"/>
        <v>I</v>
      </c>
      <c r="C76" s="23">
        <f t="shared" si="8"/>
        <v>55666.886100000003</v>
      </c>
      <c r="D76" s="28" t="str">
        <f t="shared" si="9"/>
        <v>vis</v>
      </c>
      <c r="E76" s="139">
        <f>VLOOKUP(C76,Active!C$21:E$973,3,FALSE)</f>
        <v>49134.973153238112</v>
      </c>
      <c r="F76" s="30" t="s">
        <v>128</v>
      </c>
      <c r="G76" s="28" t="str">
        <f t="shared" si="10"/>
        <v>55666.8861</v>
      </c>
      <c r="H76" s="23">
        <f t="shared" si="11"/>
        <v>50698</v>
      </c>
      <c r="I76" s="140" t="s">
        <v>422</v>
      </c>
      <c r="J76" s="141" t="s">
        <v>423</v>
      </c>
      <c r="K76" s="140" t="s">
        <v>424</v>
      </c>
      <c r="L76" s="140" t="s">
        <v>425</v>
      </c>
      <c r="M76" s="141" t="s">
        <v>382</v>
      </c>
      <c r="N76" s="141" t="s">
        <v>128</v>
      </c>
      <c r="O76" s="142" t="s">
        <v>366</v>
      </c>
      <c r="P76" s="143" t="s">
        <v>426</v>
      </c>
    </row>
    <row r="77" spans="1:16" ht="12.75" customHeight="1" thickBot="1">
      <c r="A77" s="23" t="str">
        <f t="shared" si="6"/>
        <v>OEJV 0160 </v>
      </c>
      <c r="B77" s="30" t="str">
        <f t="shared" si="7"/>
        <v>I</v>
      </c>
      <c r="C77" s="23">
        <f t="shared" si="8"/>
        <v>55670.359909999999</v>
      </c>
      <c r="D77" s="28" t="str">
        <f t="shared" si="9"/>
        <v>vis</v>
      </c>
      <c r="E77" s="139">
        <f>VLOOKUP(C77,Active!C$21:E$973,3,FALSE)</f>
        <v>49140.972545321725</v>
      </c>
      <c r="F77" s="30" t="s">
        <v>128</v>
      </c>
      <c r="G77" s="28" t="str">
        <f t="shared" si="10"/>
        <v>55670.35991</v>
      </c>
      <c r="H77" s="23">
        <f t="shared" si="11"/>
        <v>50704</v>
      </c>
      <c r="I77" s="140" t="s">
        <v>427</v>
      </c>
      <c r="J77" s="141" t="s">
        <v>428</v>
      </c>
      <c r="K77" s="140" t="s">
        <v>429</v>
      </c>
      <c r="L77" s="140" t="s">
        <v>430</v>
      </c>
      <c r="M77" s="141" t="s">
        <v>382</v>
      </c>
      <c r="N77" s="141" t="s">
        <v>109</v>
      </c>
      <c r="O77" s="142" t="s">
        <v>415</v>
      </c>
      <c r="P77" s="143" t="s">
        <v>416</v>
      </c>
    </row>
    <row r="78" spans="1:16" ht="12.75" customHeight="1" thickBot="1">
      <c r="A78" s="23" t="str">
        <f t="shared" si="6"/>
        <v>OEJV 0160 </v>
      </c>
      <c r="B78" s="30" t="str">
        <f t="shared" si="7"/>
        <v>II</v>
      </c>
      <c r="C78" s="23">
        <f t="shared" si="8"/>
        <v>55968.560740000001</v>
      </c>
      <c r="D78" s="28" t="str">
        <f t="shared" si="9"/>
        <v>CCD</v>
      </c>
      <c r="E78" s="139">
        <f>VLOOKUP(C78,Active!C$21:E$973,3,FALSE)</f>
        <v>49655.975869864451</v>
      </c>
      <c r="F78" s="30" t="str">
        <f>LEFT(M78,1)</f>
        <v>C</v>
      </c>
      <c r="G78" s="28" t="str">
        <f t="shared" si="10"/>
        <v>55968.56074</v>
      </c>
      <c r="H78" s="23">
        <f t="shared" si="11"/>
        <v>51235.5</v>
      </c>
      <c r="I78" s="140" t="s">
        <v>431</v>
      </c>
      <c r="J78" s="141" t="s">
        <v>432</v>
      </c>
      <c r="K78" s="140" t="s">
        <v>433</v>
      </c>
      <c r="L78" s="140" t="s">
        <v>434</v>
      </c>
      <c r="M78" s="141" t="s">
        <v>382</v>
      </c>
      <c r="N78" s="141" t="s">
        <v>109</v>
      </c>
      <c r="O78" s="142" t="s">
        <v>415</v>
      </c>
      <c r="P78" s="143" t="s">
        <v>416</v>
      </c>
    </row>
    <row r="79" spans="1:16" ht="12.75" customHeight="1" thickBot="1">
      <c r="A79" s="23" t="str">
        <f t="shared" si="6"/>
        <v>OEJV 0160 </v>
      </c>
      <c r="B79" s="30" t="str">
        <f t="shared" si="7"/>
        <v>I</v>
      </c>
      <c r="C79" s="23">
        <f t="shared" si="8"/>
        <v>56009.382239999999</v>
      </c>
      <c r="D79" s="28" t="str">
        <f t="shared" si="9"/>
        <v>CCD</v>
      </c>
      <c r="E79" s="139">
        <f>VLOOKUP(C79,Active!C$21:E$973,3,FALSE)</f>
        <v>49726.476036523345</v>
      </c>
      <c r="F79" s="30" t="str">
        <f>LEFT(M79,1)</f>
        <v>C</v>
      </c>
      <c r="G79" s="28" t="str">
        <f t="shared" si="10"/>
        <v>56009.38224</v>
      </c>
      <c r="H79" s="23">
        <f t="shared" si="11"/>
        <v>51308</v>
      </c>
      <c r="I79" s="140" t="s">
        <v>435</v>
      </c>
      <c r="J79" s="141" t="s">
        <v>436</v>
      </c>
      <c r="K79" s="140" t="s">
        <v>437</v>
      </c>
      <c r="L79" s="140" t="s">
        <v>438</v>
      </c>
      <c r="M79" s="141" t="s">
        <v>382</v>
      </c>
      <c r="N79" s="141" t="s">
        <v>109</v>
      </c>
      <c r="O79" s="142" t="s">
        <v>415</v>
      </c>
      <c r="P79" s="143" t="s">
        <v>416</v>
      </c>
    </row>
    <row r="80" spans="1:16" ht="12.75" customHeight="1" thickBot="1">
      <c r="A80" s="23" t="str">
        <f t="shared" si="6"/>
        <v>IBVS 6050 </v>
      </c>
      <c r="B80" s="30" t="str">
        <f t="shared" si="7"/>
        <v>I</v>
      </c>
      <c r="C80" s="23">
        <f t="shared" si="8"/>
        <v>56019.804799999998</v>
      </c>
      <c r="D80" s="28" t="str">
        <f t="shared" si="9"/>
        <v>CCD</v>
      </c>
      <c r="E80" s="139">
        <f>VLOOKUP(C80,Active!C$21:E$973,3,FALSE)</f>
        <v>49744.476164323947</v>
      </c>
      <c r="F80" s="30" t="str">
        <f>LEFT(M80,1)</f>
        <v>C</v>
      </c>
      <c r="G80" s="28" t="str">
        <f t="shared" si="10"/>
        <v>56019.8048</v>
      </c>
      <c r="H80" s="23">
        <f t="shared" si="11"/>
        <v>51327</v>
      </c>
      <c r="I80" s="140" t="s">
        <v>439</v>
      </c>
      <c r="J80" s="141" t="s">
        <v>440</v>
      </c>
      <c r="K80" s="140" t="s">
        <v>441</v>
      </c>
      <c r="L80" s="140" t="s">
        <v>442</v>
      </c>
      <c r="M80" s="141" t="s">
        <v>382</v>
      </c>
      <c r="N80" s="141" t="s">
        <v>443</v>
      </c>
      <c r="O80" s="142" t="s">
        <v>383</v>
      </c>
      <c r="P80" s="143" t="s">
        <v>444</v>
      </c>
    </row>
    <row r="81" spans="1:16" ht="12.75" customHeight="1" thickBot="1">
      <c r="A81" s="23" t="str">
        <f t="shared" si="6"/>
        <v>IBVS 6029 </v>
      </c>
      <c r="B81" s="30" t="str">
        <f t="shared" si="7"/>
        <v>I</v>
      </c>
      <c r="C81" s="23">
        <f t="shared" si="8"/>
        <v>56047.889499999997</v>
      </c>
      <c r="D81" s="28" t="str">
        <f t="shared" si="9"/>
        <v>CCD</v>
      </c>
      <c r="E81" s="139">
        <f>VLOOKUP(C81,Active!C$21:E$973,3,FALSE)</f>
        <v>49792.979429283951</v>
      </c>
      <c r="F81" s="30" t="str">
        <f>LEFT(M81,1)</f>
        <v>C</v>
      </c>
      <c r="G81" s="28" t="str">
        <f t="shared" si="10"/>
        <v>56047.8895</v>
      </c>
      <c r="H81" s="23">
        <f t="shared" si="11"/>
        <v>51377</v>
      </c>
      <c r="I81" s="140" t="s">
        <v>445</v>
      </c>
      <c r="J81" s="141" t="s">
        <v>446</v>
      </c>
      <c r="K81" s="140" t="s">
        <v>447</v>
      </c>
      <c r="L81" s="140" t="s">
        <v>448</v>
      </c>
      <c r="M81" s="141" t="s">
        <v>382</v>
      </c>
      <c r="N81" s="141" t="s">
        <v>128</v>
      </c>
      <c r="O81" s="142" t="s">
        <v>366</v>
      </c>
      <c r="P81" s="143" t="s">
        <v>449</v>
      </c>
    </row>
    <row r="82" spans="1:16" ht="12.75" customHeight="1" thickBot="1">
      <c r="B82" s="30"/>
      <c r="E82" s="139"/>
      <c r="F82" s="30"/>
      <c r="I82" s="140"/>
      <c r="J82" s="141"/>
      <c r="K82" s="140"/>
      <c r="L82" s="140"/>
      <c r="M82" s="141"/>
      <c r="N82" s="141"/>
      <c r="O82" s="142"/>
      <c r="P82" s="142"/>
    </row>
    <row r="83" spans="1:16" ht="12.75" customHeight="1" thickBot="1">
      <c r="B83" s="30"/>
      <c r="E83" s="139"/>
      <c r="F83" s="30"/>
      <c r="I83" s="140"/>
      <c r="J83" s="141"/>
      <c r="K83" s="140"/>
      <c r="L83" s="140"/>
      <c r="M83" s="141"/>
      <c r="N83" s="141"/>
      <c r="O83" s="142"/>
      <c r="P83" s="142"/>
    </row>
    <row r="84" spans="1:16" ht="12.75" customHeight="1" thickBot="1">
      <c r="B84" s="30"/>
      <c r="E84" s="139"/>
      <c r="F84" s="30"/>
      <c r="I84" s="140"/>
      <c r="J84" s="141"/>
      <c r="K84" s="140"/>
      <c r="L84" s="140"/>
      <c r="M84" s="141"/>
      <c r="N84" s="141"/>
      <c r="O84" s="142"/>
      <c r="P84" s="142"/>
    </row>
    <row r="85" spans="1:16" ht="12.75" customHeight="1" thickBot="1">
      <c r="B85" s="30"/>
      <c r="E85" s="139"/>
      <c r="F85" s="30"/>
      <c r="I85" s="140"/>
      <c r="J85" s="141"/>
      <c r="K85" s="140"/>
      <c r="L85" s="140"/>
      <c r="M85" s="141"/>
      <c r="N85" s="141"/>
      <c r="O85" s="142"/>
      <c r="P85" s="142"/>
    </row>
    <row r="86" spans="1:16" ht="12.75" customHeight="1" thickBot="1">
      <c r="B86" s="30"/>
      <c r="E86" s="139"/>
      <c r="F86" s="30"/>
      <c r="I86" s="140"/>
      <c r="J86" s="141"/>
      <c r="K86" s="140"/>
      <c r="L86" s="140"/>
      <c r="M86" s="141"/>
      <c r="N86" s="141"/>
      <c r="O86" s="142"/>
      <c r="P86" s="142"/>
    </row>
    <row r="87" spans="1:16" ht="12.75" customHeight="1" thickBot="1">
      <c r="B87" s="30"/>
      <c r="E87" s="139"/>
      <c r="F87" s="30"/>
      <c r="I87" s="140"/>
      <c r="J87" s="141"/>
      <c r="K87" s="140"/>
      <c r="L87" s="140"/>
      <c r="M87" s="141"/>
      <c r="N87" s="141"/>
      <c r="O87" s="142"/>
      <c r="P87" s="142"/>
    </row>
    <row r="88" spans="1:16" ht="12.75" customHeight="1" thickBot="1">
      <c r="B88" s="30"/>
      <c r="E88" s="139"/>
      <c r="F88" s="30"/>
      <c r="I88" s="140"/>
      <c r="J88" s="141"/>
      <c r="K88" s="140"/>
      <c r="L88" s="140"/>
      <c r="M88" s="141"/>
      <c r="N88" s="141"/>
      <c r="O88" s="142"/>
      <c r="P88" s="142"/>
    </row>
    <row r="89" spans="1:16" ht="12.75" customHeight="1" thickBot="1">
      <c r="B89" s="30"/>
      <c r="E89" s="139"/>
      <c r="F89" s="30"/>
      <c r="I89" s="140"/>
      <c r="J89" s="141"/>
      <c r="K89" s="140"/>
      <c r="L89" s="140"/>
      <c r="M89" s="141"/>
      <c r="N89" s="141"/>
      <c r="O89" s="142"/>
      <c r="P89" s="142"/>
    </row>
    <row r="90" spans="1:16" ht="12.75" customHeight="1" thickBot="1">
      <c r="B90" s="30"/>
      <c r="E90" s="139"/>
      <c r="F90" s="30"/>
      <c r="I90" s="140"/>
      <c r="J90" s="141"/>
      <c r="K90" s="140"/>
      <c r="L90" s="140"/>
      <c r="M90" s="141"/>
      <c r="N90" s="141"/>
      <c r="O90" s="142"/>
      <c r="P90" s="142"/>
    </row>
    <row r="91" spans="1:16" ht="12.75" customHeight="1" thickBot="1">
      <c r="B91" s="30"/>
      <c r="E91" s="139"/>
      <c r="F91" s="30"/>
      <c r="I91" s="140"/>
      <c r="J91" s="141"/>
      <c r="K91" s="140"/>
      <c r="L91" s="140"/>
      <c r="M91" s="141"/>
      <c r="N91" s="141"/>
      <c r="O91" s="142"/>
      <c r="P91" s="142"/>
    </row>
    <row r="92" spans="1:16" ht="12.75" customHeight="1" thickBot="1">
      <c r="B92" s="30"/>
      <c r="E92" s="139"/>
      <c r="F92" s="30"/>
      <c r="I92" s="140"/>
      <c r="J92" s="141"/>
      <c r="K92" s="140"/>
      <c r="L92" s="140"/>
      <c r="M92" s="141"/>
      <c r="N92" s="141"/>
      <c r="O92" s="142"/>
      <c r="P92" s="142"/>
    </row>
    <row r="93" spans="1:16" ht="12.75" customHeight="1" thickBot="1">
      <c r="B93" s="30"/>
      <c r="E93" s="139"/>
      <c r="F93" s="30"/>
      <c r="I93" s="140"/>
      <c r="J93" s="141"/>
      <c r="K93" s="140"/>
      <c r="L93" s="140"/>
      <c r="M93" s="141"/>
      <c r="N93" s="141"/>
      <c r="O93" s="142"/>
      <c r="P93" s="142"/>
    </row>
    <row r="94" spans="1:16" ht="12.75" customHeight="1" thickBot="1">
      <c r="B94" s="30"/>
      <c r="E94" s="139"/>
      <c r="F94" s="30"/>
      <c r="I94" s="140"/>
      <c r="J94" s="141"/>
      <c r="K94" s="140"/>
      <c r="L94" s="140"/>
      <c r="M94" s="141"/>
      <c r="N94" s="141"/>
      <c r="O94" s="142"/>
      <c r="P94" s="142"/>
    </row>
    <row r="95" spans="1:16" ht="12.75" customHeight="1" thickBot="1">
      <c r="B95" s="30"/>
      <c r="E95" s="139"/>
      <c r="F95" s="30"/>
      <c r="I95" s="140"/>
      <c r="J95" s="141"/>
      <c r="K95" s="140"/>
      <c r="L95" s="140"/>
      <c r="M95" s="141"/>
      <c r="N95" s="141"/>
      <c r="O95" s="142"/>
      <c r="P95" s="142"/>
    </row>
    <row r="96" spans="1:16" ht="12.75" customHeight="1" thickBot="1">
      <c r="B96" s="30"/>
      <c r="E96" s="139"/>
      <c r="F96" s="30"/>
      <c r="I96" s="140"/>
      <c r="J96" s="141"/>
      <c r="K96" s="140"/>
      <c r="L96" s="140"/>
      <c r="M96" s="141"/>
      <c r="N96" s="141"/>
      <c r="O96" s="142"/>
      <c r="P96" s="142"/>
    </row>
    <row r="97" spans="2:16" ht="12.75" customHeight="1" thickBot="1">
      <c r="B97" s="30"/>
      <c r="E97" s="139"/>
      <c r="F97" s="30"/>
      <c r="I97" s="140"/>
      <c r="J97" s="141"/>
      <c r="K97" s="140"/>
      <c r="L97" s="140"/>
      <c r="M97" s="141"/>
      <c r="N97" s="141"/>
      <c r="O97" s="142"/>
      <c r="P97" s="142"/>
    </row>
    <row r="98" spans="2:16" ht="12.75" customHeight="1" thickBot="1">
      <c r="B98" s="30"/>
      <c r="E98" s="139"/>
      <c r="F98" s="30"/>
      <c r="I98" s="140"/>
      <c r="J98" s="141"/>
      <c r="K98" s="140"/>
      <c r="L98" s="140"/>
      <c r="M98" s="141"/>
      <c r="N98" s="141"/>
      <c r="O98" s="142"/>
      <c r="P98" s="142"/>
    </row>
    <row r="99" spans="2:16" ht="12.75" customHeight="1" thickBot="1">
      <c r="B99" s="30"/>
      <c r="E99" s="139"/>
      <c r="F99" s="30"/>
      <c r="I99" s="140"/>
      <c r="J99" s="141"/>
      <c r="K99" s="140"/>
      <c r="L99" s="140"/>
      <c r="M99" s="141"/>
      <c r="N99" s="141"/>
      <c r="O99" s="142"/>
      <c r="P99" s="142"/>
    </row>
    <row r="100" spans="2:16" ht="12.75" customHeight="1" thickBot="1">
      <c r="B100" s="30"/>
      <c r="E100" s="139"/>
      <c r="F100" s="30"/>
      <c r="I100" s="140"/>
      <c r="J100" s="141"/>
      <c r="K100" s="140"/>
      <c r="L100" s="140"/>
      <c r="M100" s="141"/>
      <c r="N100" s="141"/>
      <c r="O100" s="142"/>
      <c r="P100" s="142"/>
    </row>
    <row r="101" spans="2:16" ht="12.75" customHeight="1" thickBot="1">
      <c r="B101" s="30"/>
      <c r="E101" s="139"/>
      <c r="F101" s="30"/>
      <c r="I101" s="140"/>
      <c r="J101" s="141"/>
      <c r="K101" s="140"/>
      <c r="L101" s="140"/>
      <c r="M101" s="141"/>
      <c r="N101" s="141"/>
      <c r="O101" s="142"/>
      <c r="P101" s="142"/>
    </row>
    <row r="102" spans="2:16" ht="12.75" customHeight="1" thickBot="1">
      <c r="B102" s="30"/>
      <c r="E102" s="139"/>
      <c r="F102" s="30"/>
      <c r="I102" s="140"/>
      <c r="J102" s="141"/>
      <c r="K102" s="140"/>
      <c r="L102" s="140"/>
      <c r="M102" s="141"/>
      <c r="N102" s="141"/>
      <c r="O102" s="142"/>
      <c r="P102" s="142"/>
    </row>
    <row r="103" spans="2:16" ht="12.75" customHeight="1" thickBot="1">
      <c r="B103" s="30"/>
      <c r="E103" s="139"/>
      <c r="F103" s="30"/>
      <c r="I103" s="140"/>
      <c r="J103" s="141"/>
      <c r="K103" s="140"/>
      <c r="L103" s="140"/>
      <c r="M103" s="141"/>
      <c r="N103" s="141"/>
      <c r="O103" s="142"/>
      <c r="P103" s="142"/>
    </row>
    <row r="104" spans="2:16" ht="12.75" customHeight="1" thickBot="1">
      <c r="B104" s="30"/>
      <c r="E104" s="139"/>
      <c r="F104" s="30"/>
      <c r="I104" s="140"/>
      <c r="J104" s="141"/>
      <c r="K104" s="140"/>
      <c r="L104" s="140"/>
      <c r="M104" s="141"/>
      <c r="N104" s="141"/>
      <c r="O104" s="142"/>
      <c r="P104" s="142"/>
    </row>
    <row r="105" spans="2:16" ht="12.75" customHeight="1" thickBot="1">
      <c r="B105" s="30"/>
      <c r="E105" s="139"/>
      <c r="F105" s="30"/>
      <c r="I105" s="140"/>
      <c r="J105" s="141"/>
      <c r="K105" s="140"/>
      <c r="L105" s="140"/>
      <c r="M105" s="141"/>
      <c r="N105" s="141"/>
      <c r="O105" s="142"/>
      <c r="P105" s="142"/>
    </row>
    <row r="106" spans="2:16" ht="12.75" customHeight="1" thickBot="1">
      <c r="B106" s="30"/>
      <c r="E106" s="139"/>
      <c r="F106" s="30"/>
      <c r="I106" s="140"/>
      <c r="J106" s="141"/>
      <c r="K106" s="140"/>
      <c r="L106" s="140"/>
      <c r="M106" s="141"/>
      <c r="N106" s="141"/>
      <c r="O106" s="142"/>
      <c r="P106" s="142"/>
    </row>
    <row r="107" spans="2:16" ht="12.75" customHeight="1" thickBot="1">
      <c r="B107" s="30"/>
      <c r="E107" s="139"/>
      <c r="F107" s="30"/>
      <c r="I107" s="140"/>
      <c r="J107" s="141"/>
      <c r="K107" s="140"/>
      <c r="L107" s="140"/>
      <c r="M107" s="141"/>
      <c r="N107" s="141"/>
      <c r="O107" s="142"/>
      <c r="P107" s="142"/>
    </row>
    <row r="108" spans="2:16" ht="12.75" customHeight="1" thickBot="1">
      <c r="B108" s="30"/>
      <c r="E108" s="139"/>
      <c r="F108" s="30"/>
      <c r="I108" s="140"/>
      <c r="J108" s="141"/>
      <c r="K108" s="140"/>
      <c r="L108" s="140"/>
      <c r="M108" s="141"/>
      <c r="N108" s="141"/>
      <c r="O108" s="142"/>
      <c r="P108" s="142"/>
    </row>
    <row r="109" spans="2:16" ht="12.75" customHeight="1" thickBot="1">
      <c r="B109" s="30"/>
      <c r="E109" s="139"/>
      <c r="F109" s="30"/>
      <c r="I109" s="140"/>
      <c r="J109" s="141"/>
      <c r="K109" s="140"/>
      <c r="L109" s="140"/>
      <c r="M109" s="141"/>
      <c r="N109" s="141"/>
      <c r="O109" s="142"/>
      <c r="P109" s="142"/>
    </row>
    <row r="110" spans="2:16" ht="12.75" customHeight="1" thickBot="1">
      <c r="B110" s="30"/>
      <c r="E110" s="139"/>
      <c r="F110" s="30"/>
      <c r="I110" s="140"/>
      <c r="J110" s="141"/>
      <c r="K110" s="140"/>
      <c r="L110" s="140"/>
      <c r="M110" s="141"/>
      <c r="N110" s="141"/>
      <c r="O110" s="142"/>
      <c r="P110" s="142"/>
    </row>
    <row r="111" spans="2:16" ht="12.75" customHeight="1" thickBot="1">
      <c r="B111" s="30"/>
      <c r="E111" s="139"/>
      <c r="F111" s="30"/>
      <c r="I111" s="140"/>
      <c r="J111" s="141"/>
      <c r="K111" s="140"/>
      <c r="L111" s="140"/>
      <c r="M111" s="141"/>
      <c r="N111" s="141"/>
      <c r="O111" s="142"/>
      <c r="P111" s="142"/>
    </row>
    <row r="112" spans="2:16" ht="12.75" customHeight="1" thickBot="1">
      <c r="B112" s="30"/>
      <c r="E112" s="139"/>
      <c r="F112" s="30"/>
      <c r="I112" s="140"/>
      <c r="J112" s="141"/>
      <c r="K112" s="140"/>
      <c r="L112" s="140"/>
      <c r="M112" s="141"/>
      <c r="N112" s="141"/>
      <c r="O112" s="142"/>
      <c r="P112" s="142"/>
    </row>
    <row r="113" spans="2:16" ht="12.75" customHeight="1" thickBot="1">
      <c r="B113" s="30"/>
      <c r="E113" s="139"/>
      <c r="F113" s="30"/>
      <c r="I113" s="140"/>
      <c r="J113" s="141"/>
      <c r="K113" s="140"/>
      <c r="L113" s="140"/>
      <c r="M113" s="141"/>
      <c r="N113" s="141"/>
      <c r="O113" s="142"/>
      <c r="P113" s="142"/>
    </row>
    <row r="114" spans="2:16" ht="12.75" customHeight="1" thickBot="1">
      <c r="B114" s="30"/>
      <c r="E114" s="139"/>
      <c r="F114" s="30"/>
      <c r="I114" s="140"/>
      <c r="J114" s="141"/>
      <c r="K114" s="140"/>
      <c r="L114" s="140"/>
      <c r="M114" s="141"/>
      <c r="N114" s="141"/>
      <c r="O114" s="142"/>
      <c r="P114" s="142"/>
    </row>
    <row r="115" spans="2:16" ht="12.75" customHeight="1" thickBot="1">
      <c r="B115" s="30"/>
      <c r="E115" s="139"/>
      <c r="F115" s="30"/>
      <c r="I115" s="140"/>
      <c r="J115" s="141"/>
      <c r="K115" s="140"/>
      <c r="L115" s="140"/>
      <c r="M115" s="141"/>
      <c r="N115" s="141"/>
      <c r="O115" s="142"/>
      <c r="P115" s="142"/>
    </row>
    <row r="116" spans="2:16" ht="12.75" customHeight="1" thickBot="1">
      <c r="B116" s="30"/>
      <c r="E116" s="139"/>
      <c r="F116" s="30"/>
      <c r="I116" s="140"/>
      <c r="J116" s="141"/>
      <c r="K116" s="140"/>
      <c r="L116" s="140"/>
      <c r="M116" s="141"/>
      <c r="N116" s="141"/>
      <c r="O116" s="142"/>
      <c r="P116" s="142"/>
    </row>
    <row r="117" spans="2:16" ht="12.75" customHeight="1" thickBot="1">
      <c r="B117" s="30"/>
      <c r="E117" s="139"/>
      <c r="F117" s="30"/>
      <c r="I117" s="140"/>
      <c r="J117" s="141"/>
      <c r="K117" s="140"/>
      <c r="L117" s="140"/>
      <c r="M117" s="141"/>
      <c r="N117" s="141"/>
      <c r="O117" s="142"/>
      <c r="P117" s="142"/>
    </row>
    <row r="118" spans="2:16" ht="12.75" customHeight="1" thickBot="1">
      <c r="B118" s="30"/>
      <c r="E118" s="139"/>
      <c r="F118" s="30"/>
      <c r="I118" s="140"/>
      <c r="J118" s="141"/>
      <c r="K118" s="140"/>
      <c r="L118" s="140"/>
      <c r="M118" s="141"/>
      <c r="N118" s="141"/>
      <c r="O118" s="142"/>
      <c r="P118" s="142"/>
    </row>
    <row r="119" spans="2:16" ht="12.75" customHeight="1" thickBot="1">
      <c r="B119" s="30"/>
      <c r="E119" s="139"/>
      <c r="F119" s="30"/>
      <c r="I119" s="140"/>
      <c r="J119" s="141"/>
      <c r="K119" s="140"/>
      <c r="L119" s="140"/>
      <c r="M119" s="141"/>
      <c r="N119" s="141"/>
      <c r="O119" s="142"/>
      <c r="P119" s="142"/>
    </row>
    <row r="120" spans="2:16" ht="12.75" customHeight="1" thickBot="1">
      <c r="B120" s="30"/>
      <c r="E120" s="139"/>
      <c r="F120" s="30"/>
      <c r="I120" s="140"/>
      <c r="J120" s="141"/>
      <c r="K120" s="140"/>
      <c r="L120" s="140"/>
      <c r="M120" s="141"/>
      <c r="N120" s="141"/>
      <c r="O120" s="142"/>
      <c r="P120" s="142"/>
    </row>
    <row r="121" spans="2:16" ht="12.75" customHeight="1" thickBot="1">
      <c r="B121" s="30"/>
      <c r="E121" s="139"/>
      <c r="F121" s="30"/>
      <c r="I121" s="140"/>
      <c r="J121" s="141"/>
      <c r="K121" s="140"/>
      <c r="L121" s="140"/>
      <c r="M121" s="141"/>
      <c r="N121" s="141"/>
      <c r="O121" s="142"/>
      <c r="P121" s="142"/>
    </row>
    <row r="122" spans="2:16" ht="12.75" customHeight="1" thickBot="1">
      <c r="B122" s="30"/>
      <c r="E122" s="139"/>
      <c r="F122" s="30"/>
      <c r="I122" s="140"/>
      <c r="J122" s="141"/>
      <c r="K122" s="140"/>
      <c r="L122" s="140"/>
      <c r="M122" s="141"/>
      <c r="N122" s="141"/>
      <c r="O122" s="142"/>
      <c r="P122" s="142"/>
    </row>
    <row r="123" spans="2:16" ht="12.75" customHeight="1" thickBot="1">
      <c r="B123" s="30"/>
      <c r="E123" s="139"/>
      <c r="F123" s="30"/>
      <c r="I123" s="140"/>
      <c r="J123" s="141"/>
      <c r="K123" s="140"/>
      <c r="L123" s="140"/>
      <c r="M123" s="141"/>
      <c r="N123" s="141"/>
      <c r="O123" s="142"/>
      <c r="P123" s="142"/>
    </row>
    <row r="124" spans="2:16" ht="12.75" customHeight="1" thickBot="1">
      <c r="B124" s="30"/>
      <c r="E124" s="139"/>
      <c r="F124" s="30"/>
      <c r="I124" s="140"/>
      <c r="J124" s="141"/>
      <c r="K124" s="140"/>
      <c r="L124" s="140"/>
      <c r="M124" s="141"/>
      <c r="N124" s="141"/>
      <c r="O124" s="142"/>
      <c r="P124" s="142"/>
    </row>
    <row r="125" spans="2:16" ht="12.75" customHeight="1" thickBot="1">
      <c r="B125" s="30"/>
      <c r="E125" s="139"/>
      <c r="F125" s="30"/>
      <c r="I125" s="140"/>
      <c r="J125" s="141"/>
      <c r="K125" s="140"/>
      <c r="L125" s="140"/>
      <c r="M125" s="141"/>
      <c r="N125" s="141"/>
      <c r="O125" s="142"/>
      <c r="P125" s="142"/>
    </row>
    <row r="126" spans="2:16" ht="12.75" customHeight="1" thickBot="1">
      <c r="B126" s="30"/>
      <c r="E126" s="139"/>
      <c r="F126" s="30"/>
      <c r="I126" s="140"/>
      <c r="J126" s="141"/>
      <c r="K126" s="140"/>
      <c r="L126" s="140"/>
      <c r="M126" s="141"/>
      <c r="N126" s="141"/>
      <c r="O126" s="142"/>
      <c r="P126" s="142"/>
    </row>
    <row r="127" spans="2:16" ht="12.75" customHeight="1" thickBot="1">
      <c r="B127" s="30"/>
      <c r="E127" s="139"/>
      <c r="F127" s="30"/>
      <c r="I127" s="140"/>
      <c r="J127" s="141"/>
      <c r="K127" s="140"/>
      <c r="L127" s="140"/>
      <c r="M127" s="141"/>
      <c r="N127" s="141"/>
      <c r="O127" s="142"/>
      <c r="P127" s="142"/>
    </row>
    <row r="128" spans="2:16" ht="12.75" customHeight="1" thickBot="1">
      <c r="B128" s="30"/>
      <c r="E128" s="139"/>
      <c r="F128" s="30"/>
      <c r="I128" s="140"/>
      <c r="J128" s="141"/>
      <c r="K128" s="140"/>
      <c r="L128" s="140"/>
      <c r="M128" s="141"/>
      <c r="N128" s="141"/>
      <c r="O128" s="142"/>
      <c r="P128" s="142"/>
    </row>
    <row r="129" spans="2:16" ht="12.75" customHeight="1" thickBot="1">
      <c r="B129" s="30"/>
      <c r="E129" s="139"/>
      <c r="F129" s="30"/>
      <c r="I129" s="140"/>
      <c r="J129" s="141"/>
      <c r="K129" s="140"/>
      <c r="L129" s="140"/>
      <c r="M129" s="141"/>
      <c r="N129" s="141"/>
      <c r="O129" s="142"/>
      <c r="P129" s="142"/>
    </row>
    <row r="130" spans="2:16" ht="12.75" customHeight="1" thickBot="1">
      <c r="B130" s="30"/>
      <c r="E130" s="139"/>
      <c r="F130" s="30"/>
      <c r="I130" s="140"/>
      <c r="J130" s="141"/>
      <c r="K130" s="140"/>
      <c r="L130" s="140"/>
      <c r="M130" s="141"/>
      <c r="N130" s="141"/>
      <c r="O130" s="142"/>
      <c r="P130" s="142"/>
    </row>
    <row r="131" spans="2:16" ht="12.75" customHeight="1" thickBot="1">
      <c r="B131" s="30"/>
      <c r="E131" s="139"/>
      <c r="F131" s="30"/>
      <c r="I131" s="140"/>
      <c r="J131" s="141"/>
      <c r="K131" s="140"/>
      <c r="L131" s="140"/>
      <c r="M131" s="141"/>
      <c r="N131" s="141"/>
      <c r="O131" s="142"/>
      <c r="P131" s="142"/>
    </row>
    <row r="132" spans="2:16" ht="12.75" customHeight="1" thickBot="1">
      <c r="B132" s="30"/>
      <c r="E132" s="139"/>
      <c r="F132" s="30"/>
      <c r="I132" s="140"/>
      <c r="J132" s="141"/>
      <c r="K132" s="140"/>
      <c r="L132" s="140"/>
      <c r="M132" s="141"/>
      <c r="N132" s="141"/>
      <c r="O132" s="142"/>
      <c r="P132" s="142"/>
    </row>
    <row r="133" spans="2:16" ht="12.75" customHeight="1" thickBot="1">
      <c r="B133" s="30"/>
      <c r="E133" s="139"/>
      <c r="F133" s="30"/>
      <c r="I133" s="140"/>
      <c r="J133" s="141"/>
      <c r="K133" s="140"/>
      <c r="L133" s="140"/>
      <c r="M133" s="141"/>
      <c r="N133" s="141"/>
      <c r="O133" s="142"/>
      <c r="P133" s="142"/>
    </row>
    <row r="134" spans="2:16" ht="12.75" customHeight="1" thickBot="1">
      <c r="B134" s="30"/>
      <c r="E134" s="139"/>
      <c r="F134" s="30"/>
      <c r="I134" s="140"/>
      <c r="J134" s="141"/>
      <c r="K134" s="140"/>
      <c r="L134" s="140"/>
      <c r="M134" s="141"/>
      <c r="N134" s="141"/>
      <c r="O134" s="142"/>
      <c r="P134" s="142"/>
    </row>
    <row r="135" spans="2:16" ht="12.75" customHeight="1" thickBot="1">
      <c r="B135" s="30"/>
      <c r="E135" s="139"/>
      <c r="F135" s="30"/>
      <c r="I135" s="140"/>
      <c r="J135" s="141"/>
      <c r="K135" s="140"/>
      <c r="L135" s="140"/>
      <c r="M135" s="141"/>
      <c r="N135" s="141"/>
      <c r="O135" s="142"/>
      <c r="P135" s="142"/>
    </row>
    <row r="136" spans="2:16" ht="12.75" customHeight="1" thickBot="1">
      <c r="B136" s="30"/>
      <c r="E136" s="139"/>
      <c r="F136" s="30"/>
      <c r="I136" s="140"/>
      <c r="J136" s="141"/>
      <c r="K136" s="140"/>
      <c r="L136" s="140"/>
      <c r="M136" s="141"/>
      <c r="N136" s="141"/>
      <c r="O136" s="142"/>
      <c r="P136" s="142"/>
    </row>
    <row r="137" spans="2:16" ht="12.75" customHeight="1" thickBot="1">
      <c r="B137" s="30"/>
      <c r="E137" s="139"/>
      <c r="F137" s="30"/>
      <c r="I137" s="140"/>
      <c r="J137" s="141"/>
      <c r="K137" s="140"/>
      <c r="L137" s="140"/>
      <c r="M137" s="141"/>
      <c r="N137" s="141"/>
      <c r="O137" s="142"/>
      <c r="P137" s="142"/>
    </row>
    <row r="138" spans="2:16" ht="12.75" customHeight="1" thickBot="1">
      <c r="B138" s="30"/>
      <c r="E138" s="139"/>
      <c r="F138" s="30"/>
      <c r="I138" s="140"/>
      <c r="J138" s="141"/>
      <c r="K138" s="140"/>
      <c r="L138" s="140"/>
      <c r="M138" s="141"/>
      <c r="N138" s="141"/>
      <c r="O138" s="142"/>
      <c r="P138" s="142"/>
    </row>
    <row r="139" spans="2:16" ht="12.75" customHeight="1" thickBot="1">
      <c r="B139" s="30"/>
      <c r="E139" s="139"/>
      <c r="F139" s="30"/>
      <c r="I139" s="140"/>
      <c r="J139" s="141"/>
      <c r="K139" s="140"/>
      <c r="L139" s="140"/>
      <c r="M139" s="141"/>
      <c r="N139" s="141"/>
      <c r="O139" s="142"/>
      <c r="P139" s="142"/>
    </row>
    <row r="140" spans="2:16" ht="12.75" customHeight="1" thickBot="1">
      <c r="B140" s="30"/>
      <c r="E140" s="139"/>
      <c r="F140" s="30"/>
      <c r="I140" s="140"/>
      <c r="J140" s="141"/>
      <c r="K140" s="140"/>
      <c r="L140" s="140"/>
      <c r="M140" s="141"/>
      <c r="N140" s="141"/>
      <c r="O140" s="142"/>
      <c r="P140" s="142"/>
    </row>
    <row r="141" spans="2:16" ht="12.75" customHeight="1" thickBot="1">
      <c r="B141" s="30"/>
      <c r="E141" s="139"/>
      <c r="F141" s="30"/>
      <c r="I141" s="140"/>
      <c r="J141" s="141"/>
      <c r="K141" s="140"/>
      <c r="L141" s="140"/>
      <c r="M141" s="141"/>
      <c r="N141" s="141"/>
      <c r="O141" s="142"/>
      <c r="P141" s="142"/>
    </row>
    <row r="142" spans="2:16" ht="12.75" customHeight="1" thickBot="1">
      <c r="B142" s="30"/>
      <c r="E142" s="139"/>
      <c r="F142" s="30"/>
      <c r="I142" s="140"/>
      <c r="J142" s="141"/>
      <c r="K142" s="140"/>
      <c r="L142" s="140"/>
      <c r="M142" s="141"/>
      <c r="N142" s="141"/>
      <c r="O142" s="142"/>
      <c r="P142" s="142"/>
    </row>
    <row r="143" spans="2:16" ht="12.75" customHeight="1" thickBot="1">
      <c r="B143" s="30"/>
      <c r="E143" s="139"/>
      <c r="F143" s="30"/>
      <c r="I143" s="140"/>
      <c r="J143" s="141"/>
      <c r="K143" s="140"/>
      <c r="L143" s="140"/>
      <c r="M143" s="141"/>
      <c r="N143" s="141"/>
      <c r="O143" s="142"/>
      <c r="P143" s="142"/>
    </row>
    <row r="144" spans="2:16" ht="12.75" customHeight="1" thickBot="1">
      <c r="B144" s="30"/>
      <c r="E144" s="139"/>
      <c r="F144" s="30"/>
      <c r="I144" s="140"/>
      <c r="J144" s="141"/>
      <c r="K144" s="140"/>
      <c r="L144" s="140"/>
      <c r="M144" s="141"/>
      <c r="N144" s="141"/>
      <c r="O144" s="142"/>
      <c r="P144" s="142"/>
    </row>
    <row r="145" spans="2:16" ht="12.75" customHeight="1" thickBot="1">
      <c r="B145" s="30"/>
      <c r="E145" s="139"/>
      <c r="F145" s="30"/>
      <c r="I145" s="140"/>
      <c r="J145" s="141"/>
      <c r="K145" s="140"/>
      <c r="L145" s="140"/>
      <c r="M145" s="141"/>
      <c r="N145" s="141"/>
      <c r="O145" s="142"/>
      <c r="P145" s="143"/>
    </row>
    <row r="146" spans="2:16" ht="12.75" customHeight="1" thickBot="1">
      <c r="B146" s="30"/>
      <c r="E146" s="139"/>
      <c r="F146" s="30"/>
      <c r="I146" s="140"/>
      <c r="J146" s="141"/>
      <c r="K146" s="140"/>
      <c r="L146" s="140"/>
      <c r="M146" s="141"/>
      <c r="N146" s="141"/>
      <c r="O146" s="142"/>
      <c r="P146" s="142"/>
    </row>
    <row r="147" spans="2:16" ht="12.75" customHeight="1" thickBot="1">
      <c r="B147" s="30"/>
      <c r="E147" s="139"/>
      <c r="F147" s="30"/>
      <c r="I147" s="140"/>
      <c r="J147" s="141"/>
      <c r="K147" s="140"/>
      <c r="L147" s="140"/>
      <c r="M147" s="141"/>
      <c r="N147" s="141"/>
      <c r="O147" s="142"/>
      <c r="P147" s="143"/>
    </row>
    <row r="148" spans="2:16" ht="12.75" customHeight="1" thickBot="1">
      <c r="B148" s="30"/>
      <c r="E148" s="139"/>
      <c r="F148" s="30"/>
      <c r="I148" s="140"/>
      <c r="J148" s="141"/>
      <c r="K148" s="140"/>
      <c r="L148" s="140"/>
      <c r="M148" s="141"/>
      <c r="N148" s="141"/>
      <c r="O148" s="142"/>
      <c r="P148" s="142"/>
    </row>
    <row r="149" spans="2:16" ht="12.75" customHeight="1" thickBot="1">
      <c r="B149" s="30"/>
      <c r="E149" s="139"/>
      <c r="F149" s="30"/>
      <c r="I149" s="140"/>
      <c r="J149" s="141"/>
      <c r="K149" s="140"/>
      <c r="L149" s="140"/>
      <c r="M149" s="141"/>
      <c r="N149" s="141"/>
      <c r="O149" s="142"/>
      <c r="P149" s="142"/>
    </row>
    <row r="150" spans="2:16" ht="12.75" customHeight="1" thickBot="1">
      <c r="B150" s="30"/>
      <c r="E150" s="139"/>
      <c r="F150" s="30"/>
      <c r="I150" s="140"/>
      <c r="J150" s="141"/>
      <c r="K150" s="140"/>
      <c r="L150" s="140"/>
      <c r="M150" s="141"/>
      <c r="N150" s="141"/>
      <c r="O150" s="142"/>
      <c r="P150" s="142"/>
    </row>
    <row r="151" spans="2:16" ht="12.75" customHeight="1" thickBot="1">
      <c r="B151" s="30"/>
      <c r="E151" s="139"/>
      <c r="F151" s="30"/>
      <c r="I151" s="140"/>
      <c r="J151" s="141"/>
      <c r="K151" s="140"/>
      <c r="L151" s="140"/>
      <c r="M151" s="141"/>
      <c r="N151" s="141"/>
      <c r="O151" s="142"/>
      <c r="P151" s="142"/>
    </row>
    <row r="152" spans="2:16" ht="12.75" customHeight="1" thickBot="1">
      <c r="B152" s="30"/>
      <c r="E152" s="139"/>
      <c r="F152" s="30"/>
      <c r="I152" s="140"/>
      <c r="J152" s="141"/>
      <c r="K152" s="140"/>
      <c r="L152" s="140"/>
      <c r="M152" s="141"/>
      <c r="N152" s="141"/>
      <c r="O152" s="142"/>
      <c r="P152" s="142"/>
    </row>
    <row r="153" spans="2:16" ht="12.75" customHeight="1" thickBot="1">
      <c r="B153" s="30"/>
      <c r="E153" s="139"/>
      <c r="F153" s="30"/>
      <c r="I153" s="140"/>
      <c r="J153" s="141"/>
      <c r="K153" s="140"/>
      <c r="L153" s="140"/>
      <c r="M153" s="141"/>
      <c r="N153" s="141"/>
      <c r="O153" s="142"/>
      <c r="P153" s="142"/>
    </row>
    <row r="154" spans="2:16" ht="12.75" customHeight="1" thickBot="1">
      <c r="B154" s="30"/>
      <c r="E154" s="139"/>
      <c r="F154" s="30"/>
      <c r="I154" s="140"/>
      <c r="J154" s="141"/>
      <c r="K154" s="140"/>
      <c r="L154" s="140"/>
      <c r="M154" s="141"/>
      <c r="N154" s="141"/>
      <c r="O154" s="142"/>
      <c r="P154" s="142"/>
    </row>
    <row r="155" spans="2:16" ht="12.75" customHeight="1" thickBot="1">
      <c r="B155" s="30"/>
      <c r="E155" s="139"/>
      <c r="F155" s="30"/>
      <c r="I155" s="140"/>
      <c r="J155" s="141"/>
      <c r="K155" s="140"/>
      <c r="L155" s="140"/>
      <c r="M155" s="141"/>
      <c r="N155" s="141"/>
      <c r="O155" s="142"/>
      <c r="P155" s="142"/>
    </row>
    <row r="156" spans="2:16" ht="12.75" customHeight="1" thickBot="1">
      <c r="B156" s="30"/>
      <c r="E156" s="139"/>
      <c r="F156" s="30"/>
      <c r="I156" s="140"/>
      <c r="J156" s="141"/>
      <c r="K156" s="140"/>
      <c r="L156" s="140"/>
      <c r="M156" s="141"/>
      <c r="N156" s="141"/>
      <c r="O156" s="142"/>
      <c r="P156" s="142"/>
    </row>
    <row r="157" spans="2:16" ht="12.75" customHeight="1" thickBot="1">
      <c r="B157" s="30"/>
      <c r="E157" s="139"/>
      <c r="F157" s="30"/>
      <c r="I157" s="140"/>
      <c r="J157" s="141"/>
      <c r="K157" s="140"/>
      <c r="L157" s="140"/>
      <c r="M157" s="141"/>
      <c r="N157" s="141"/>
      <c r="O157" s="142"/>
      <c r="P157" s="142"/>
    </row>
    <row r="158" spans="2:16" ht="12.75" customHeight="1" thickBot="1">
      <c r="B158" s="30"/>
      <c r="E158" s="139"/>
      <c r="F158" s="30"/>
      <c r="I158" s="140"/>
      <c r="J158" s="141"/>
      <c r="K158" s="140"/>
      <c r="L158" s="140"/>
      <c r="M158" s="141"/>
      <c r="N158" s="141"/>
      <c r="O158" s="142"/>
      <c r="P158" s="142"/>
    </row>
    <row r="159" spans="2:16" ht="12.75" customHeight="1" thickBot="1">
      <c r="B159" s="30"/>
      <c r="E159" s="139"/>
      <c r="F159" s="30"/>
      <c r="I159" s="140"/>
      <c r="J159" s="141"/>
      <c r="K159" s="140"/>
      <c r="L159" s="140"/>
      <c r="M159" s="141"/>
      <c r="N159" s="141"/>
      <c r="O159" s="142"/>
      <c r="P159" s="142"/>
    </row>
    <row r="160" spans="2:16" ht="12.75" customHeight="1" thickBot="1">
      <c r="B160" s="30"/>
      <c r="E160" s="139"/>
      <c r="F160" s="30"/>
      <c r="I160" s="140"/>
      <c r="J160" s="141"/>
      <c r="K160" s="140"/>
      <c r="L160" s="140"/>
      <c r="M160" s="141"/>
      <c r="N160" s="141"/>
      <c r="O160" s="142"/>
      <c r="P160" s="142"/>
    </row>
    <row r="161" spans="2:16" ht="12.75" customHeight="1" thickBot="1">
      <c r="B161" s="30"/>
      <c r="E161" s="139"/>
      <c r="F161" s="30"/>
      <c r="I161" s="140"/>
      <c r="J161" s="141"/>
      <c r="K161" s="140"/>
      <c r="L161" s="140"/>
      <c r="M161" s="141"/>
      <c r="N161" s="141"/>
      <c r="O161" s="142"/>
      <c r="P161" s="142"/>
    </row>
    <row r="162" spans="2:16" ht="12.75" customHeight="1" thickBot="1">
      <c r="B162" s="30"/>
      <c r="E162" s="139"/>
      <c r="F162" s="30"/>
      <c r="I162" s="140"/>
      <c r="J162" s="141"/>
      <c r="K162" s="140"/>
      <c r="L162" s="140"/>
      <c r="M162" s="141"/>
      <c r="N162" s="141"/>
      <c r="O162" s="142"/>
      <c r="P162" s="142"/>
    </row>
    <row r="163" spans="2:16" ht="12.75" customHeight="1" thickBot="1">
      <c r="B163" s="30"/>
      <c r="E163" s="139"/>
      <c r="F163" s="30"/>
      <c r="I163" s="140"/>
      <c r="J163" s="141"/>
      <c r="K163" s="140"/>
      <c r="L163" s="140"/>
      <c r="M163" s="141"/>
      <c r="N163" s="141"/>
      <c r="O163" s="142"/>
      <c r="P163" s="142"/>
    </row>
    <row r="164" spans="2:16" ht="12.75" customHeight="1" thickBot="1">
      <c r="B164" s="30"/>
      <c r="E164" s="139"/>
      <c r="F164" s="30"/>
      <c r="I164" s="140"/>
      <c r="J164" s="141"/>
      <c r="K164" s="140"/>
      <c r="L164" s="140"/>
      <c r="M164" s="141"/>
      <c r="N164" s="141"/>
      <c r="O164" s="142"/>
      <c r="P164" s="142"/>
    </row>
    <row r="165" spans="2:16" ht="12.75" customHeight="1" thickBot="1">
      <c r="B165" s="30"/>
      <c r="E165" s="139"/>
      <c r="F165" s="30"/>
      <c r="I165" s="140"/>
      <c r="J165" s="141"/>
      <c r="K165" s="140"/>
      <c r="L165" s="140"/>
      <c r="M165" s="141"/>
      <c r="N165" s="141"/>
      <c r="O165" s="142"/>
      <c r="P165" s="142"/>
    </row>
    <row r="166" spans="2:16" ht="12.75" customHeight="1" thickBot="1">
      <c r="B166" s="30"/>
      <c r="E166" s="139"/>
      <c r="F166" s="30"/>
      <c r="I166" s="140"/>
      <c r="J166" s="141"/>
      <c r="K166" s="140"/>
      <c r="L166" s="140"/>
      <c r="M166" s="141"/>
      <c r="N166" s="141"/>
      <c r="O166" s="142"/>
      <c r="P166" s="142"/>
    </row>
    <row r="167" spans="2:16" ht="12.75" customHeight="1" thickBot="1">
      <c r="B167" s="30"/>
      <c r="E167" s="139"/>
      <c r="F167" s="30"/>
      <c r="I167" s="140"/>
      <c r="J167" s="141"/>
      <c r="K167" s="140"/>
      <c r="L167" s="140"/>
      <c r="M167" s="141"/>
      <c r="N167" s="141"/>
      <c r="O167" s="142"/>
      <c r="P167" s="142"/>
    </row>
    <row r="168" spans="2:16" ht="12.75" customHeight="1" thickBot="1">
      <c r="B168" s="30"/>
      <c r="E168" s="139"/>
      <c r="F168" s="30"/>
      <c r="I168" s="140"/>
      <c r="J168" s="141"/>
      <c r="K168" s="140"/>
      <c r="L168" s="140"/>
      <c r="M168" s="141"/>
      <c r="N168" s="141"/>
      <c r="O168" s="142"/>
      <c r="P168" s="142"/>
    </row>
    <row r="169" spans="2:16" ht="12.75" customHeight="1" thickBot="1">
      <c r="B169" s="30"/>
      <c r="E169" s="139"/>
      <c r="F169" s="30"/>
      <c r="I169" s="140"/>
      <c r="J169" s="141"/>
      <c r="K169" s="140"/>
      <c r="L169" s="140"/>
      <c r="M169" s="141"/>
      <c r="N169" s="141"/>
      <c r="O169" s="142"/>
      <c r="P169" s="142"/>
    </row>
    <row r="170" spans="2:16" ht="12.75" customHeight="1" thickBot="1">
      <c r="B170" s="30"/>
      <c r="E170" s="139"/>
      <c r="F170" s="30"/>
      <c r="I170" s="140"/>
      <c r="J170" s="141"/>
      <c r="K170" s="140"/>
      <c r="L170" s="140"/>
      <c r="M170" s="141"/>
      <c r="N170" s="141"/>
      <c r="O170" s="142"/>
      <c r="P170" s="142"/>
    </row>
    <row r="171" spans="2:16" ht="12.75" customHeight="1" thickBot="1">
      <c r="B171" s="30"/>
      <c r="E171" s="139"/>
      <c r="F171" s="30"/>
      <c r="I171" s="140"/>
      <c r="J171" s="141"/>
      <c r="K171" s="140"/>
      <c r="L171" s="140"/>
      <c r="M171" s="141"/>
      <c r="N171" s="141"/>
      <c r="O171" s="142"/>
      <c r="P171" s="143"/>
    </row>
    <row r="172" spans="2:16" ht="12.75" customHeight="1" thickBot="1">
      <c r="B172" s="30"/>
      <c r="E172" s="139"/>
      <c r="F172" s="30"/>
      <c r="I172" s="140"/>
      <c r="J172" s="141"/>
      <c r="K172" s="140"/>
      <c r="L172" s="140"/>
      <c r="M172" s="141"/>
      <c r="N172" s="141"/>
      <c r="O172" s="142"/>
      <c r="P172" s="142"/>
    </row>
    <row r="173" spans="2:16" ht="12.75" customHeight="1" thickBot="1">
      <c r="B173" s="30"/>
      <c r="E173" s="139"/>
      <c r="F173" s="30"/>
      <c r="I173" s="140"/>
      <c r="J173" s="141"/>
      <c r="K173" s="140"/>
      <c r="L173" s="140"/>
      <c r="M173" s="141"/>
      <c r="N173" s="141"/>
      <c r="O173" s="142"/>
      <c r="P173" s="143"/>
    </row>
    <row r="174" spans="2:16" ht="12.75" customHeight="1" thickBot="1">
      <c r="B174" s="30"/>
      <c r="E174" s="139"/>
      <c r="F174" s="30"/>
      <c r="I174" s="140"/>
      <c r="J174" s="141"/>
      <c r="K174" s="140"/>
      <c r="L174" s="140"/>
      <c r="M174" s="141"/>
      <c r="N174" s="141"/>
      <c r="O174" s="142"/>
      <c r="P174" s="142"/>
    </row>
    <row r="175" spans="2:16" ht="12.75" customHeight="1" thickBot="1">
      <c r="B175" s="30"/>
      <c r="E175" s="139"/>
      <c r="F175" s="30"/>
      <c r="I175" s="140"/>
      <c r="J175" s="141"/>
      <c r="K175" s="140"/>
      <c r="L175" s="140"/>
      <c r="M175" s="141"/>
      <c r="N175" s="141"/>
      <c r="O175" s="142"/>
      <c r="P175" s="143"/>
    </row>
    <row r="176" spans="2:16" ht="12.75" customHeight="1" thickBot="1">
      <c r="B176" s="30"/>
      <c r="E176" s="139"/>
      <c r="F176" s="30"/>
      <c r="I176" s="140"/>
      <c r="J176" s="141"/>
      <c r="K176" s="140"/>
      <c r="L176" s="140"/>
      <c r="M176" s="141"/>
      <c r="N176" s="141"/>
      <c r="O176" s="142"/>
      <c r="P176" s="143"/>
    </row>
    <row r="177" spans="2:16" ht="12.75" customHeight="1" thickBot="1">
      <c r="B177" s="30"/>
      <c r="E177" s="139"/>
      <c r="F177" s="30"/>
      <c r="I177" s="140"/>
      <c r="J177" s="141"/>
      <c r="K177" s="140"/>
      <c r="L177" s="140"/>
      <c r="M177" s="141"/>
      <c r="N177" s="141"/>
      <c r="O177" s="142"/>
      <c r="P177" s="143"/>
    </row>
    <row r="178" spans="2:16" ht="12.75" customHeight="1" thickBot="1">
      <c r="B178" s="30"/>
      <c r="E178" s="139"/>
      <c r="F178" s="30"/>
      <c r="I178" s="140"/>
      <c r="J178" s="141"/>
      <c r="K178" s="140"/>
      <c r="L178" s="140"/>
      <c r="M178" s="141"/>
      <c r="N178" s="141"/>
      <c r="O178" s="142"/>
      <c r="P178" s="143"/>
    </row>
    <row r="179" spans="2:16" ht="12.75" customHeight="1" thickBot="1">
      <c r="B179" s="30"/>
      <c r="E179" s="139"/>
      <c r="F179" s="30"/>
      <c r="I179" s="140"/>
      <c r="J179" s="141"/>
      <c r="K179" s="140"/>
      <c r="L179" s="140"/>
      <c r="M179" s="141"/>
      <c r="N179" s="141"/>
      <c r="O179" s="142"/>
      <c r="P179" s="143"/>
    </row>
    <row r="180" spans="2:16" ht="12.75" customHeight="1" thickBot="1">
      <c r="B180" s="30"/>
      <c r="E180" s="139"/>
      <c r="F180" s="30"/>
      <c r="I180" s="140"/>
      <c r="J180" s="141"/>
      <c r="K180" s="140"/>
      <c r="L180" s="140"/>
      <c r="M180" s="141"/>
      <c r="N180" s="141"/>
      <c r="O180" s="142"/>
      <c r="P180" s="143"/>
    </row>
    <row r="181" spans="2:16" ht="12.75" customHeight="1" thickBot="1">
      <c r="B181" s="30"/>
      <c r="E181" s="139"/>
      <c r="F181" s="30"/>
      <c r="I181" s="140"/>
      <c r="J181" s="141"/>
      <c r="K181" s="140"/>
      <c r="L181" s="140"/>
      <c r="M181" s="141"/>
      <c r="N181" s="141"/>
      <c r="O181" s="142"/>
      <c r="P181" s="142"/>
    </row>
    <row r="182" spans="2:16" ht="12.75" customHeight="1" thickBot="1">
      <c r="B182" s="30"/>
      <c r="E182" s="139"/>
      <c r="F182" s="30"/>
      <c r="I182" s="140"/>
      <c r="J182" s="141"/>
      <c r="K182" s="140"/>
      <c r="L182" s="140"/>
      <c r="M182" s="141"/>
      <c r="N182" s="141"/>
      <c r="O182" s="142"/>
      <c r="P182" s="143"/>
    </row>
    <row r="183" spans="2:16" ht="12.75" customHeight="1" thickBot="1">
      <c r="B183" s="30"/>
      <c r="E183" s="139"/>
      <c r="F183" s="30"/>
      <c r="I183" s="140"/>
      <c r="J183" s="141"/>
      <c r="K183" s="140"/>
      <c r="L183" s="140"/>
      <c r="M183" s="141"/>
      <c r="N183" s="141"/>
      <c r="O183" s="142"/>
      <c r="P183" s="142"/>
    </row>
    <row r="184" spans="2:16" ht="12.75" customHeight="1" thickBot="1">
      <c r="B184" s="30"/>
      <c r="E184" s="139"/>
      <c r="F184" s="30"/>
      <c r="I184" s="140"/>
      <c r="J184" s="141"/>
      <c r="K184" s="140"/>
      <c r="L184" s="140"/>
      <c r="M184" s="141"/>
      <c r="N184" s="141"/>
      <c r="O184" s="142"/>
      <c r="P184" s="142"/>
    </row>
    <row r="185" spans="2:16" ht="12.75" customHeight="1" thickBot="1">
      <c r="B185" s="30"/>
      <c r="E185" s="139"/>
      <c r="F185" s="30"/>
      <c r="I185" s="140"/>
      <c r="J185" s="141"/>
      <c r="K185" s="140"/>
      <c r="L185" s="140"/>
      <c r="M185" s="141"/>
      <c r="N185" s="141"/>
      <c r="O185" s="142"/>
      <c r="P185" s="142"/>
    </row>
    <row r="186" spans="2:16" ht="12.75" customHeight="1" thickBot="1">
      <c r="B186" s="30"/>
      <c r="E186" s="139"/>
      <c r="F186" s="30"/>
      <c r="I186" s="140"/>
      <c r="J186" s="141"/>
      <c r="K186" s="140"/>
      <c r="L186" s="140"/>
      <c r="M186" s="141"/>
      <c r="N186" s="141"/>
      <c r="O186" s="142"/>
      <c r="P186" s="142"/>
    </row>
    <row r="187" spans="2:16" ht="12.75" customHeight="1" thickBot="1">
      <c r="B187" s="30"/>
      <c r="E187" s="139"/>
      <c r="F187" s="30"/>
      <c r="I187" s="140"/>
      <c r="J187" s="141"/>
      <c r="K187" s="140"/>
      <c r="L187" s="140"/>
      <c r="M187" s="141"/>
      <c r="N187" s="141"/>
      <c r="O187" s="142"/>
      <c r="P187" s="143"/>
    </row>
    <row r="188" spans="2:16" ht="12.75" customHeight="1" thickBot="1">
      <c r="B188" s="30"/>
      <c r="E188" s="139"/>
      <c r="F188" s="30"/>
      <c r="I188" s="140"/>
      <c r="J188" s="141"/>
      <c r="K188" s="140"/>
      <c r="L188" s="140"/>
      <c r="M188" s="141"/>
      <c r="N188" s="141"/>
      <c r="O188" s="142"/>
      <c r="P188" s="143"/>
    </row>
    <row r="189" spans="2:16">
      <c r="B189" s="30"/>
      <c r="E189" s="139"/>
      <c r="F189" s="30"/>
    </row>
    <row r="190" spans="2:16">
      <c r="B190" s="30"/>
      <c r="E190" s="139"/>
      <c r="F190" s="30"/>
    </row>
    <row r="191" spans="2:16">
      <c r="B191" s="30"/>
      <c r="E191" s="139"/>
      <c r="F191" s="30"/>
    </row>
    <row r="192" spans="2:16">
      <c r="B192" s="30"/>
      <c r="E192" s="139"/>
      <c r="F192" s="30"/>
    </row>
    <row r="193" spans="2:6">
      <c r="B193" s="30"/>
      <c r="E193" s="139"/>
      <c r="F193" s="30"/>
    </row>
    <row r="194" spans="2:6">
      <c r="B194" s="30"/>
      <c r="E194" s="139"/>
      <c r="F194" s="30"/>
    </row>
    <row r="195" spans="2:6">
      <c r="B195" s="30"/>
      <c r="E195" s="139"/>
      <c r="F195" s="30"/>
    </row>
    <row r="196" spans="2:6">
      <c r="B196" s="30"/>
      <c r="E196" s="139"/>
      <c r="F196" s="30"/>
    </row>
    <row r="197" spans="2:6">
      <c r="B197" s="30"/>
      <c r="E197" s="139"/>
      <c r="F197" s="30"/>
    </row>
    <row r="198" spans="2:6">
      <c r="B198" s="30"/>
      <c r="E198" s="139"/>
      <c r="F198" s="30"/>
    </row>
    <row r="199" spans="2:6">
      <c r="B199" s="30"/>
      <c r="E199" s="139"/>
      <c r="F199" s="30"/>
    </row>
    <row r="200" spans="2:6">
      <c r="B200" s="30"/>
      <c r="E200" s="139"/>
      <c r="F200" s="30"/>
    </row>
    <row r="201" spans="2:6">
      <c r="B201" s="30"/>
      <c r="E201" s="139"/>
      <c r="F201" s="30"/>
    </row>
    <row r="202" spans="2:6">
      <c r="B202" s="30"/>
      <c r="E202" s="139"/>
      <c r="F202" s="30"/>
    </row>
    <row r="203" spans="2:6">
      <c r="B203" s="30"/>
      <c r="E203" s="139"/>
      <c r="F203" s="30"/>
    </row>
    <row r="204" spans="2:6">
      <c r="B204" s="30"/>
      <c r="E204" s="139"/>
      <c r="F204" s="30"/>
    </row>
    <row r="205" spans="2:6">
      <c r="B205" s="30"/>
      <c r="E205" s="139"/>
      <c r="F205" s="30"/>
    </row>
    <row r="206" spans="2:6">
      <c r="B206" s="30"/>
      <c r="E206" s="139"/>
      <c r="F206" s="30"/>
    </row>
    <row r="207" spans="2:6">
      <c r="B207" s="30"/>
      <c r="E207" s="139"/>
      <c r="F207" s="30"/>
    </row>
    <row r="208" spans="2:6">
      <c r="B208" s="30"/>
      <c r="E208" s="139"/>
      <c r="F208" s="30"/>
    </row>
    <row r="209" spans="2:6">
      <c r="B209" s="30"/>
      <c r="E209" s="139"/>
      <c r="F209" s="30"/>
    </row>
    <row r="210" spans="2:6">
      <c r="B210" s="30"/>
      <c r="E210" s="139"/>
      <c r="F210" s="30"/>
    </row>
    <row r="211" spans="2:6">
      <c r="B211" s="30"/>
      <c r="E211" s="139"/>
      <c r="F211" s="30"/>
    </row>
    <row r="212" spans="2:6">
      <c r="B212" s="30"/>
      <c r="E212" s="139"/>
      <c r="F212" s="30"/>
    </row>
    <row r="213" spans="2:6">
      <c r="B213" s="30"/>
      <c r="E213" s="139"/>
      <c r="F213" s="30"/>
    </row>
    <row r="214" spans="2:6">
      <c r="B214" s="30"/>
      <c r="E214" s="139"/>
      <c r="F214" s="30"/>
    </row>
    <row r="215" spans="2:6">
      <c r="B215" s="30"/>
      <c r="E215" s="139"/>
      <c r="F215" s="30"/>
    </row>
    <row r="216" spans="2:6">
      <c r="B216" s="30"/>
      <c r="E216" s="139"/>
      <c r="F216" s="30"/>
    </row>
    <row r="217" spans="2:6">
      <c r="B217" s="30"/>
      <c r="E217" s="139"/>
      <c r="F217" s="30"/>
    </row>
    <row r="218" spans="2:6">
      <c r="B218" s="30"/>
      <c r="E218" s="139"/>
      <c r="F218" s="30"/>
    </row>
    <row r="219" spans="2:6">
      <c r="B219" s="30"/>
      <c r="E219" s="139"/>
      <c r="F219" s="30"/>
    </row>
    <row r="220" spans="2:6">
      <c r="B220" s="30"/>
      <c r="E220" s="139"/>
      <c r="F220" s="30"/>
    </row>
    <row r="221" spans="2:6">
      <c r="B221" s="30"/>
      <c r="E221" s="139"/>
      <c r="F221" s="30"/>
    </row>
    <row r="222" spans="2:6">
      <c r="B222" s="30"/>
      <c r="E222" s="139"/>
      <c r="F222" s="30"/>
    </row>
    <row r="223" spans="2:6">
      <c r="B223" s="30"/>
      <c r="E223" s="139"/>
      <c r="F223" s="30"/>
    </row>
    <row r="224" spans="2:6">
      <c r="B224" s="30"/>
      <c r="E224" s="139"/>
      <c r="F224" s="30"/>
    </row>
    <row r="225" spans="2:6">
      <c r="B225" s="30"/>
      <c r="E225" s="139"/>
      <c r="F225" s="30"/>
    </row>
    <row r="226" spans="2:6">
      <c r="B226" s="30"/>
      <c r="E226" s="139"/>
      <c r="F226" s="30"/>
    </row>
    <row r="227" spans="2:6">
      <c r="B227" s="30"/>
      <c r="E227" s="139"/>
      <c r="F227" s="30"/>
    </row>
    <row r="228" spans="2:6">
      <c r="B228" s="30"/>
      <c r="E228" s="139"/>
      <c r="F228" s="30"/>
    </row>
    <row r="229" spans="2:6">
      <c r="B229" s="30"/>
      <c r="E229" s="139"/>
      <c r="F229" s="30"/>
    </row>
    <row r="230" spans="2:6">
      <c r="B230" s="30"/>
      <c r="E230" s="139"/>
      <c r="F230" s="30"/>
    </row>
    <row r="231" spans="2:6">
      <c r="B231" s="30"/>
      <c r="E231" s="139"/>
      <c r="F231" s="30"/>
    </row>
    <row r="232" spans="2:6">
      <c r="B232" s="30"/>
      <c r="E232" s="139"/>
      <c r="F232" s="30"/>
    </row>
    <row r="233" spans="2:6">
      <c r="B233" s="30"/>
      <c r="E233" s="139"/>
      <c r="F233" s="30"/>
    </row>
    <row r="234" spans="2:6">
      <c r="B234" s="30"/>
      <c r="E234" s="139"/>
      <c r="F234" s="30"/>
    </row>
    <row r="235" spans="2:6">
      <c r="B235" s="30"/>
      <c r="E235" s="139"/>
      <c r="F235" s="30"/>
    </row>
    <row r="236" spans="2:6">
      <c r="B236" s="30"/>
      <c r="E236" s="139"/>
      <c r="F236" s="30"/>
    </row>
    <row r="237" spans="2:6">
      <c r="B237" s="30"/>
      <c r="E237" s="139"/>
      <c r="F237" s="30"/>
    </row>
    <row r="238" spans="2:6">
      <c r="B238" s="30"/>
      <c r="E238" s="139"/>
      <c r="F238" s="30"/>
    </row>
    <row r="239" spans="2:6">
      <c r="B239" s="30"/>
      <c r="E239" s="139"/>
      <c r="F239" s="30"/>
    </row>
    <row r="240" spans="2:6">
      <c r="B240" s="30"/>
      <c r="E240" s="139"/>
      <c r="F240" s="30"/>
    </row>
    <row r="241" spans="2:6">
      <c r="B241" s="30"/>
      <c r="E241" s="139"/>
      <c r="F241" s="30"/>
    </row>
    <row r="242" spans="2:6">
      <c r="B242" s="30"/>
      <c r="E242" s="139"/>
      <c r="F242" s="30"/>
    </row>
    <row r="243" spans="2:6">
      <c r="B243" s="30"/>
      <c r="E243" s="139"/>
      <c r="F243" s="30"/>
    </row>
    <row r="244" spans="2:6">
      <c r="B244" s="30"/>
      <c r="E244" s="139"/>
      <c r="F244" s="30"/>
    </row>
    <row r="245" spans="2:6">
      <c r="B245" s="30"/>
      <c r="E245" s="139"/>
      <c r="F245" s="30"/>
    </row>
    <row r="246" spans="2:6">
      <c r="B246" s="30"/>
      <c r="E246" s="139"/>
      <c r="F246" s="30"/>
    </row>
    <row r="247" spans="2:6">
      <c r="B247" s="30"/>
      <c r="E247" s="139"/>
      <c r="F247" s="30"/>
    </row>
    <row r="248" spans="2:6">
      <c r="B248" s="30"/>
      <c r="E248" s="139"/>
      <c r="F248" s="30"/>
    </row>
    <row r="249" spans="2:6">
      <c r="B249" s="30"/>
      <c r="E249" s="139"/>
      <c r="F249" s="30"/>
    </row>
    <row r="250" spans="2:6">
      <c r="B250" s="30"/>
      <c r="E250" s="139"/>
      <c r="F250" s="30"/>
    </row>
    <row r="251" spans="2:6">
      <c r="B251" s="30"/>
      <c r="E251" s="139"/>
      <c r="F251" s="30"/>
    </row>
    <row r="252" spans="2:6">
      <c r="B252" s="30"/>
      <c r="E252" s="139"/>
      <c r="F252" s="30"/>
    </row>
    <row r="253" spans="2:6">
      <c r="B253" s="30"/>
      <c r="E253" s="139"/>
      <c r="F253" s="30"/>
    </row>
    <row r="254" spans="2:6">
      <c r="B254" s="30"/>
      <c r="E254" s="139"/>
      <c r="F254" s="30"/>
    </row>
    <row r="255" spans="2:6">
      <c r="B255" s="30"/>
      <c r="E255" s="139"/>
      <c r="F255" s="30"/>
    </row>
    <row r="256" spans="2:6">
      <c r="B256" s="30"/>
      <c r="E256" s="139"/>
      <c r="F256" s="30"/>
    </row>
    <row r="257" spans="2:6">
      <c r="B257" s="30"/>
      <c r="E257" s="139"/>
      <c r="F257" s="30"/>
    </row>
    <row r="258" spans="2:6">
      <c r="B258" s="30"/>
      <c r="E258" s="139"/>
      <c r="F258" s="30"/>
    </row>
    <row r="259" spans="2:6">
      <c r="B259" s="30"/>
      <c r="E259" s="139"/>
      <c r="F259" s="30"/>
    </row>
    <row r="260" spans="2:6">
      <c r="B260" s="30"/>
      <c r="E260" s="139"/>
      <c r="F260" s="30"/>
    </row>
    <row r="261" spans="2:6">
      <c r="B261" s="30"/>
      <c r="E261" s="139"/>
      <c r="F261" s="30"/>
    </row>
    <row r="262" spans="2:6">
      <c r="B262" s="30"/>
      <c r="E262" s="139"/>
      <c r="F262" s="30"/>
    </row>
    <row r="263" spans="2:6">
      <c r="B263" s="30"/>
      <c r="E263" s="139"/>
      <c r="F263" s="30"/>
    </row>
    <row r="264" spans="2:6">
      <c r="B264" s="30"/>
      <c r="E264" s="139"/>
      <c r="F264" s="30"/>
    </row>
    <row r="265" spans="2:6">
      <c r="B265" s="30"/>
      <c r="E265" s="139"/>
      <c r="F265" s="30"/>
    </row>
    <row r="266" spans="2:6">
      <c r="B266" s="30"/>
      <c r="E266" s="139"/>
      <c r="F266" s="30"/>
    </row>
    <row r="267" spans="2:6">
      <c r="B267" s="30"/>
      <c r="E267" s="139"/>
      <c r="F267" s="30"/>
    </row>
    <row r="268" spans="2:6">
      <c r="B268" s="30"/>
      <c r="E268" s="139"/>
      <c r="F268" s="30"/>
    </row>
    <row r="269" spans="2:6">
      <c r="B269" s="30"/>
      <c r="E269" s="139"/>
      <c r="F269" s="30"/>
    </row>
    <row r="270" spans="2:6">
      <c r="B270" s="30"/>
      <c r="E270" s="139"/>
      <c r="F270" s="30"/>
    </row>
    <row r="271" spans="2:6">
      <c r="B271" s="30"/>
      <c r="E271" s="139"/>
      <c r="F271" s="30"/>
    </row>
    <row r="272" spans="2:6">
      <c r="B272" s="30"/>
      <c r="E272" s="139"/>
      <c r="F272" s="30"/>
    </row>
    <row r="273" spans="2:6">
      <c r="B273" s="30"/>
      <c r="E273" s="139"/>
      <c r="F273" s="30"/>
    </row>
    <row r="274" spans="2:6">
      <c r="B274" s="30"/>
      <c r="E274" s="139"/>
      <c r="F274" s="30"/>
    </row>
    <row r="275" spans="2:6">
      <c r="B275" s="30"/>
      <c r="E275" s="139"/>
      <c r="F275" s="30"/>
    </row>
    <row r="276" spans="2:6">
      <c r="B276" s="30"/>
      <c r="E276" s="139"/>
      <c r="F276" s="30"/>
    </row>
    <row r="277" spans="2:6">
      <c r="B277" s="30"/>
      <c r="E277" s="139"/>
      <c r="F277" s="30"/>
    </row>
    <row r="278" spans="2:6">
      <c r="B278" s="30"/>
      <c r="E278" s="139"/>
      <c r="F278" s="30"/>
    </row>
    <row r="279" spans="2:6">
      <c r="B279" s="30"/>
      <c r="E279" s="139"/>
      <c r="F279" s="30"/>
    </row>
    <row r="280" spans="2:6">
      <c r="B280" s="30"/>
      <c r="E280" s="139"/>
      <c r="F280" s="30"/>
    </row>
    <row r="281" spans="2:6">
      <c r="B281" s="30"/>
      <c r="E281" s="139"/>
      <c r="F281" s="30"/>
    </row>
    <row r="282" spans="2:6">
      <c r="B282" s="30"/>
      <c r="E282" s="139"/>
      <c r="F282" s="30"/>
    </row>
    <row r="283" spans="2:6">
      <c r="B283" s="30"/>
      <c r="E283" s="139"/>
      <c r="F283" s="30"/>
    </row>
    <row r="284" spans="2:6">
      <c r="B284" s="30"/>
      <c r="E284" s="139"/>
      <c r="F284" s="30"/>
    </row>
    <row r="285" spans="2:6">
      <c r="B285" s="30"/>
      <c r="E285" s="139"/>
      <c r="F285" s="30"/>
    </row>
    <row r="286" spans="2:6">
      <c r="B286" s="30"/>
      <c r="E286" s="139"/>
      <c r="F286" s="30"/>
    </row>
    <row r="287" spans="2:6">
      <c r="B287" s="30"/>
      <c r="E287" s="139"/>
      <c r="F287" s="30"/>
    </row>
    <row r="288" spans="2:6">
      <c r="B288" s="30"/>
      <c r="E288" s="139"/>
      <c r="F288" s="30"/>
    </row>
    <row r="289" spans="2:6">
      <c r="B289" s="30"/>
      <c r="E289" s="139"/>
      <c r="F289" s="30"/>
    </row>
    <row r="290" spans="2:6">
      <c r="B290" s="30"/>
      <c r="E290" s="139"/>
      <c r="F290" s="30"/>
    </row>
    <row r="291" spans="2:6">
      <c r="B291" s="30"/>
      <c r="E291" s="139"/>
      <c r="F291" s="30"/>
    </row>
    <row r="292" spans="2:6">
      <c r="B292" s="30"/>
      <c r="E292" s="139"/>
      <c r="F292" s="30"/>
    </row>
    <row r="293" spans="2:6">
      <c r="B293" s="30"/>
      <c r="E293" s="139"/>
      <c r="F293" s="30"/>
    </row>
    <row r="294" spans="2:6">
      <c r="B294" s="30"/>
      <c r="E294" s="139"/>
      <c r="F294" s="30"/>
    </row>
    <row r="295" spans="2:6">
      <c r="B295" s="30"/>
      <c r="E295" s="139"/>
      <c r="F295" s="30"/>
    </row>
    <row r="296" spans="2:6">
      <c r="B296" s="30"/>
      <c r="E296" s="139"/>
      <c r="F296" s="30"/>
    </row>
    <row r="297" spans="2:6">
      <c r="B297" s="30"/>
      <c r="E297" s="139"/>
      <c r="F297" s="30"/>
    </row>
    <row r="298" spans="2:6">
      <c r="B298" s="30"/>
      <c r="E298" s="139"/>
      <c r="F298" s="30"/>
    </row>
    <row r="299" spans="2:6">
      <c r="B299" s="30"/>
      <c r="E299" s="139"/>
      <c r="F299" s="30"/>
    </row>
    <row r="300" spans="2:6">
      <c r="B300" s="30"/>
      <c r="E300" s="139"/>
      <c r="F300" s="30"/>
    </row>
    <row r="301" spans="2:6">
      <c r="B301" s="30"/>
      <c r="E301" s="139"/>
      <c r="F301" s="30"/>
    </row>
    <row r="302" spans="2:6">
      <c r="B302" s="30"/>
      <c r="E302" s="139"/>
      <c r="F302" s="30"/>
    </row>
    <row r="303" spans="2:6">
      <c r="B303" s="30"/>
      <c r="E303" s="139"/>
      <c r="F303" s="30"/>
    </row>
    <row r="304" spans="2:6">
      <c r="B304" s="30"/>
      <c r="E304" s="139"/>
      <c r="F304" s="30"/>
    </row>
    <row r="305" spans="2:6">
      <c r="B305" s="30"/>
      <c r="E305" s="139"/>
      <c r="F305" s="30"/>
    </row>
    <row r="306" spans="2:6">
      <c r="B306" s="30"/>
      <c r="E306" s="139"/>
      <c r="F306" s="30"/>
    </row>
    <row r="307" spans="2:6">
      <c r="B307" s="30"/>
      <c r="E307" s="139"/>
      <c r="F307" s="30"/>
    </row>
    <row r="308" spans="2:6">
      <c r="B308" s="30"/>
      <c r="E308" s="139"/>
      <c r="F308" s="30"/>
    </row>
    <row r="309" spans="2:6">
      <c r="B309" s="30"/>
      <c r="E309" s="139"/>
      <c r="F309" s="30"/>
    </row>
    <row r="310" spans="2:6">
      <c r="B310" s="30"/>
      <c r="E310" s="139"/>
      <c r="F310" s="30"/>
    </row>
    <row r="311" spans="2:6">
      <c r="B311" s="30"/>
      <c r="E311" s="139"/>
      <c r="F311" s="30"/>
    </row>
    <row r="312" spans="2:6">
      <c r="B312" s="30"/>
      <c r="E312" s="139"/>
      <c r="F312" s="30"/>
    </row>
    <row r="313" spans="2:6">
      <c r="B313" s="30"/>
      <c r="E313" s="139"/>
      <c r="F313" s="30"/>
    </row>
    <row r="314" spans="2:6">
      <c r="B314" s="30"/>
      <c r="E314" s="139"/>
      <c r="F314" s="30"/>
    </row>
    <row r="315" spans="2:6">
      <c r="B315" s="30"/>
      <c r="E315" s="139"/>
      <c r="F315" s="30"/>
    </row>
    <row r="316" spans="2:6">
      <c r="B316" s="30"/>
      <c r="E316" s="139"/>
      <c r="F316" s="30"/>
    </row>
    <row r="317" spans="2:6">
      <c r="B317" s="30"/>
      <c r="E317" s="139"/>
      <c r="F317" s="30"/>
    </row>
    <row r="318" spans="2:6">
      <c r="B318" s="30"/>
      <c r="E318" s="139"/>
      <c r="F318" s="30"/>
    </row>
    <row r="319" spans="2:6">
      <c r="B319" s="30"/>
      <c r="E319" s="139"/>
      <c r="F319" s="30"/>
    </row>
    <row r="320" spans="2:6">
      <c r="B320" s="30"/>
      <c r="E320" s="139"/>
      <c r="F320" s="30"/>
    </row>
    <row r="321" spans="2:6">
      <c r="B321" s="30"/>
      <c r="E321" s="139"/>
      <c r="F321" s="30"/>
    </row>
    <row r="322" spans="2:6">
      <c r="B322" s="30"/>
      <c r="E322" s="139"/>
      <c r="F322" s="30"/>
    </row>
    <row r="323" spans="2:6">
      <c r="B323" s="30"/>
      <c r="E323" s="139"/>
      <c r="F323" s="30"/>
    </row>
    <row r="324" spans="2:6">
      <c r="B324" s="30"/>
      <c r="E324" s="139"/>
      <c r="F324" s="30"/>
    </row>
    <row r="325" spans="2:6">
      <c r="B325" s="30"/>
      <c r="E325" s="139"/>
      <c r="F325" s="30"/>
    </row>
    <row r="326" spans="2:6">
      <c r="B326" s="30"/>
      <c r="E326" s="139"/>
      <c r="F326" s="30"/>
    </row>
    <row r="327" spans="2:6">
      <c r="B327" s="30"/>
      <c r="E327" s="139"/>
      <c r="F327" s="30"/>
    </row>
    <row r="328" spans="2:6">
      <c r="B328" s="30"/>
      <c r="E328" s="139"/>
      <c r="F328" s="30"/>
    </row>
    <row r="329" spans="2:6">
      <c r="B329" s="30"/>
      <c r="E329" s="139"/>
      <c r="F329" s="30"/>
    </row>
    <row r="330" spans="2:6">
      <c r="B330" s="30"/>
      <c r="E330" s="139"/>
      <c r="F330" s="30"/>
    </row>
    <row r="331" spans="2:6">
      <c r="B331" s="30"/>
      <c r="E331" s="139"/>
      <c r="F331" s="30"/>
    </row>
    <row r="332" spans="2:6">
      <c r="B332" s="30"/>
      <c r="E332" s="139"/>
      <c r="F332" s="30"/>
    </row>
    <row r="333" spans="2:6">
      <c r="B333" s="30"/>
      <c r="E333" s="139"/>
      <c r="F333" s="30"/>
    </row>
    <row r="334" spans="2:6">
      <c r="B334" s="30"/>
      <c r="E334" s="139"/>
      <c r="F334" s="30"/>
    </row>
    <row r="335" spans="2:6">
      <c r="B335" s="30"/>
      <c r="E335" s="139"/>
      <c r="F335" s="30"/>
    </row>
    <row r="336" spans="2:6">
      <c r="B336" s="30"/>
      <c r="E336" s="139"/>
      <c r="F336" s="30"/>
    </row>
    <row r="337" spans="2:6">
      <c r="B337" s="30"/>
      <c r="E337" s="139"/>
      <c r="F337" s="30"/>
    </row>
    <row r="338" spans="2:6">
      <c r="B338" s="30"/>
      <c r="E338" s="139"/>
      <c r="F338" s="30"/>
    </row>
    <row r="339" spans="2:6">
      <c r="B339" s="30"/>
      <c r="E339" s="139"/>
      <c r="F339" s="30"/>
    </row>
    <row r="340" spans="2:6">
      <c r="B340" s="30"/>
      <c r="E340" s="139"/>
      <c r="F340" s="30"/>
    </row>
    <row r="341" spans="2:6">
      <c r="B341" s="30"/>
      <c r="E341" s="139"/>
      <c r="F341" s="30"/>
    </row>
    <row r="342" spans="2:6">
      <c r="B342" s="30"/>
      <c r="E342" s="139"/>
      <c r="F342" s="30"/>
    </row>
    <row r="343" spans="2:6">
      <c r="B343" s="30"/>
      <c r="E343" s="139"/>
      <c r="F343" s="30"/>
    </row>
    <row r="344" spans="2:6">
      <c r="B344" s="30"/>
      <c r="E344" s="139"/>
      <c r="F344" s="30"/>
    </row>
    <row r="345" spans="2:6">
      <c r="B345" s="30"/>
      <c r="E345" s="139"/>
      <c r="F345" s="30"/>
    </row>
    <row r="346" spans="2:6">
      <c r="B346" s="30"/>
      <c r="E346" s="139"/>
      <c r="F346" s="30"/>
    </row>
    <row r="347" spans="2:6">
      <c r="B347" s="30"/>
      <c r="E347" s="139"/>
      <c r="F347" s="30"/>
    </row>
    <row r="348" spans="2:6">
      <c r="B348" s="30"/>
      <c r="E348" s="139"/>
      <c r="F348" s="30"/>
    </row>
    <row r="349" spans="2:6">
      <c r="B349" s="30"/>
      <c r="E349" s="139"/>
      <c r="F349" s="30"/>
    </row>
    <row r="350" spans="2:6">
      <c r="B350" s="30"/>
      <c r="E350" s="139"/>
      <c r="F350" s="30"/>
    </row>
    <row r="351" spans="2:6">
      <c r="B351" s="30"/>
      <c r="E351" s="139"/>
      <c r="F351" s="30"/>
    </row>
    <row r="352" spans="2:6">
      <c r="B352" s="30"/>
      <c r="F352" s="30"/>
    </row>
    <row r="353" spans="2:6">
      <c r="B353" s="30"/>
      <c r="F353" s="30"/>
    </row>
    <row r="354" spans="2:6">
      <c r="B354" s="30"/>
      <c r="F354" s="30"/>
    </row>
    <row r="355" spans="2:6">
      <c r="B355" s="30"/>
      <c r="F355" s="30"/>
    </row>
    <row r="356" spans="2:6">
      <c r="B356" s="30"/>
      <c r="F356" s="30"/>
    </row>
    <row r="357" spans="2:6">
      <c r="B357" s="30"/>
      <c r="F357" s="30"/>
    </row>
    <row r="358" spans="2:6">
      <c r="B358" s="30"/>
      <c r="F358" s="30"/>
    </row>
    <row r="359" spans="2:6">
      <c r="B359" s="30"/>
      <c r="F359" s="30"/>
    </row>
    <row r="360" spans="2:6">
      <c r="B360" s="30"/>
      <c r="F360" s="30"/>
    </row>
    <row r="361" spans="2:6">
      <c r="B361" s="30"/>
      <c r="F361" s="30"/>
    </row>
    <row r="362" spans="2:6">
      <c r="B362" s="30"/>
      <c r="F362" s="30"/>
    </row>
    <row r="363" spans="2:6">
      <c r="B363" s="30"/>
      <c r="F363" s="30"/>
    </row>
    <row r="364" spans="2:6">
      <c r="B364" s="30"/>
      <c r="F364" s="30"/>
    </row>
    <row r="365" spans="2:6">
      <c r="B365" s="30"/>
      <c r="F365" s="30"/>
    </row>
    <row r="366" spans="2:6">
      <c r="B366" s="30"/>
      <c r="F366" s="30"/>
    </row>
    <row r="367" spans="2:6">
      <c r="B367" s="30"/>
      <c r="F367" s="30"/>
    </row>
    <row r="368" spans="2:6">
      <c r="B368" s="30"/>
      <c r="F368" s="30"/>
    </row>
    <row r="369" spans="2:6">
      <c r="B369" s="30"/>
      <c r="F369" s="30"/>
    </row>
    <row r="370" spans="2:6">
      <c r="B370" s="30"/>
      <c r="F370" s="30"/>
    </row>
    <row r="371" spans="2:6">
      <c r="B371" s="30"/>
      <c r="F371" s="30"/>
    </row>
    <row r="372" spans="2:6">
      <c r="B372" s="30"/>
      <c r="F372" s="30"/>
    </row>
    <row r="373" spans="2:6">
      <c r="B373" s="30"/>
      <c r="F373" s="30"/>
    </row>
    <row r="374" spans="2:6">
      <c r="B374" s="30"/>
      <c r="F374" s="30"/>
    </row>
    <row r="375" spans="2:6">
      <c r="B375" s="30"/>
      <c r="F375" s="30"/>
    </row>
    <row r="376" spans="2:6">
      <c r="B376" s="30"/>
      <c r="F376" s="30"/>
    </row>
    <row r="377" spans="2:6">
      <c r="B377" s="30"/>
      <c r="F377" s="30"/>
    </row>
    <row r="378" spans="2:6">
      <c r="B378" s="30"/>
      <c r="F378" s="30"/>
    </row>
    <row r="379" spans="2:6">
      <c r="B379" s="30"/>
      <c r="F379" s="30"/>
    </row>
    <row r="380" spans="2:6">
      <c r="B380" s="30"/>
      <c r="F380" s="30"/>
    </row>
    <row r="381" spans="2:6">
      <c r="B381" s="30"/>
      <c r="F381" s="30"/>
    </row>
    <row r="382" spans="2:6">
      <c r="B382" s="30"/>
      <c r="F382" s="30"/>
    </row>
    <row r="383" spans="2:6">
      <c r="B383" s="30"/>
      <c r="F383" s="30"/>
    </row>
    <row r="384" spans="2:6">
      <c r="B384" s="30"/>
      <c r="F384" s="30"/>
    </row>
    <row r="385" spans="2:6">
      <c r="B385" s="30"/>
      <c r="F385" s="30"/>
    </row>
    <row r="386" spans="2:6">
      <c r="B386" s="30"/>
      <c r="F386" s="30"/>
    </row>
    <row r="387" spans="2:6">
      <c r="B387" s="30"/>
      <c r="F387" s="30"/>
    </row>
    <row r="388" spans="2:6">
      <c r="B388" s="30"/>
      <c r="F388" s="30"/>
    </row>
    <row r="389" spans="2:6">
      <c r="B389" s="30"/>
      <c r="F389" s="30"/>
    </row>
    <row r="390" spans="2:6">
      <c r="B390" s="30"/>
      <c r="F390" s="30"/>
    </row>
    <row r="391" spans="2:6">
      <c r="B391" s="30"/>
      <c r="F391" s="30"/>
    </row>
    <row r="392" spans="2:6">
      <c r="B392" s="30"/>
      <c r="F392" s="30"/>
    </row>
    <row r="393" spans="2:6">
      <c r="B393" s="30"/>
      <c r="F393" s="30"/>
    </row>
    <row r="394" spans="2:6">
      <c r="B394" s="30"/>
      <c r="F394" s="30"/>
    </row>
    <row r="395" spans="2:6">
      <c r="B395" s="30"/>
      <c r="F395" s="30"/>
    </row>
    <row r="396" spans="2:6">
      <c r="B396" s="30"/>
      <c r="F396" s="30"/>
    </row>
    <row r="397" spans="2:6">
      <c r="B397" s="30"/>
      <c r="F397" s="30"/>
    </row>
    <row r="398" spans="2:6">
      <c r="B398" s="30"/>
      <c r="F398" s="30"/>
    </row>
    <row r="399" spans="2:6">
      <c r="B399" s="30"/>
      <c r="F399" s="30"/>
    </row>
    <row r="400" spans="2:6">
      <c r="B400" s="30"/>
      <c r="F400" s="30"/>
    </row>
    <row r="401" spans="2:6">
      <c r="B401" s="30"/>
      <c r="F401" s="30"/>
    </row>
    <row r="402" spans="2:6">
      <c r="B402" s="30"/>
      <c r="F402" s="30"/>
    </row>
    <row r="403" spans="2:6">
      <c r="B403" s="30"/>
      <c r="F403" s="30"/>
    </row>
    <row r="404" spans="2:6">
      <c r="B404" s="30"/>
      <c r="F404" s="30"/>
    </row>
    <row r="405" spans="2:6">
      <c r="B405" s="30"/>
      <c r="F405" s="30"/>
    </row>
    <row r="406" spans="2:6">
      <c r="B406" s="30"/>
      <c r="F406" s="30"/>
    </row>
    <row r="407" spans="2:6">
      <c r="B407" s="30"/>
      <c r="F407" s="30"/>
    </row>
    <row r="408" spans="2:6">
      <c r="B408" s="30"/>
      <c r="F408" s="30"/>
    </row>
    <row r="409" spans="2:6">
      <c r="B409" s="30"/>
      <c r="F409" s="30"/>
    </row>
    <row r="410" spans="2:6">
      <c r="B410" s="30"/>
      <c r="F410" s="30"/>
    </row>
    <row r="411" spans="2:6">
      <c r="B411" s="30"/>
      <c r="F411" s="30"/>
    </row>
    <row r="412" spans="2:6">
      <c r="B412" s="30"/>
      <c r="F412" s="30"/>
    </row>
    <row r="413" spans="2:6">
      <c r="B413" s="30"/>
      <c r="F413" s="30"/>
    </row>
    <row r="414" spans="2:6">
      <c r="B414" s="30"/>
      <c r="F414" s="30"/>
    </row>
    <row r="415" spans="2:6">
      <c r="B415" s="30"/>
      <c r="F415" s="30"/>
    </row>
    <row r="416" spans="2:6">
      <c r="B416" s="30"/>
      <c r="F416" s="30"/>
    </row>
    <row r="417" spans="2:6">
      <c r="B417" s="30"/>
      <c r="F417" s="30"/>
    </row>
    <row r="418" spans="2:6">
      <c r="B418" s="30"/>
      <c r="F418" s="30"/>
    </row>
    <row r="419" spans="2:6">
      <c r="B419" s="30"/>
      <c r="F419" s="30"/>
    </row>
    <row r="420" spans="2:6">
      <c r="B420" s="30"/>
      <c r="F420" s="30"/>
    </row>
    <row r="421" spans="2:6">
      <c r="B421" s="30"/>
      <c r="F421" s="30"/>
    </row>
    <row r="422" spans="2:6">
      <c r="B422" s="30"/>
      <c r="F422" s="30"/>
    </row>
    <row r="423" spans="2:6">
      <c r="B423" s="30"/>
      <c r="F423" s="30"/>
    </row>
    <row r="424" spans="2:6">
      <c r="B424" s="30"/>
      <c r="F424" s="30"/>
    </row>
    <row r="425" spans="2:6">
      <c r="B425" s="30"/>
      <c r="F425" s="30"/>
    </row>
    <row r="426" spans="2:6">
      <c r="B426" s="30"/>
      <c r="F426" s="30"/>
    </row>
    <row r="427" spans="2:6">
      <c r="B427" s="30"/>
      <c r="F427" s="30"/>
    </row>
    <row r="428" spans="2:6">
      <c r="B428" s="30"/>
      <c r="F428" s="30"/>
    </row>
    <row r="429" spans="2:6">
      <c r="B429" s="30"/>
      <c r="F429" s="30"/>
    </row>
    <row r="430" spans="2:6">
      <c r="B430" s="30"/>
      <c r="F430" s="30"/>
    </row>
    <row r="431" spans="2:6">
      <c r="B431" s="30"/>
      <c r="F431" s="30"/>
    </row>
    <row r="432" spans="2:6">
      <c r="B432" s="30"/>
      <c r="F432" s="30"/>
    </row>
    <row r="433" spans="2:6">
      <c r="B433" s="30"/>
      <c r="F433" s="30"/>
    </row>
    <row r="434" spans="2:6">
      <c r="B434" s="30"/>
      <c r="F434" s="30"/>
    </row>
    <row r="435" spans="2:6">
      <c r="B435" s="30"/>
      <c r="F435" s="30"/>
    </row>
    <row r="436" spans="2:6">
      <c r="B436" s="30"/>
      <c r="F436" s="30"/>
    </row>
    <row r="437" spans="2:6">
      <c r="B437" s="30"/>
      <c r="F437" s="30"/>
    </row>
    <row r="438" spans="2:6">
      <c r="B438" s="30"/>
      <c r="F438" s="30"/>
    </row>
    <row r="439" spans="2:6">
      <c r="B439" s="30"/>
      <c r="F439" s="30"/>
    </row>
    <row r="440" spans="2:6">
      <c r="B440" s="30"/>
      <c r="F440" s="30"/>
    </row>
    <row r="441" spans="2:6">
      <c r="B441" s="30"/>
      <c r="F441" s="30"/>
    </row>
    <row r="442" spans="2:6">
      <c r="B442" s="30"/>
      <c r="F442" s="30"/>
    </row>
    <row r="443" spans="2:6">
      <c r="B443" s="30"/>
      <c r="F443" s="30"/>
    </row>
    <row r="444" spans="2:6">
      <c r="B444" s="30"/>
      <c r="F444" s="30"/>
    </row>
    <row r="445" spans="2:6">
      <c r="B445" s="30"/>
      <c r="F445" s="30"/>
    </row>
    <row r="446" spans="2:6">
      <c r="B446" s="30"/>
      <c r="F446" s="30"/>
    </row>
    <row r="447" spans="2:6">
      <c r="B447" s="30"/>
      <c r="F447" s="30"/>
    </row>
    <row r="448" spans="2:6">
      <c r="B448" s="30"/>
      <c r="F448" s="30"/>
    </row>
    <row r="449" spans="2:6">
      <c r="B449" s="30"/>
      <c r="F449" s="30"/>
    </row>
    <row r="450" spans="2:6">
      <c r="B450" s="30"/>
      <c r="F450" s="30"/>
    </row>
    <row r="451" spans="2:6">
      <c r="B451" s="30"/>
      <c r="F451" s="30"/>
    </row>
    <row r="452" spans="2:6">
      <c r="B452" s="30"/>
      <c r="F452" s="30"/>
    </row>
    <row r="453" spans="2:6">
      <c r="B453" s="30"/>
      <c r="F453" s="30"/>
    </row>
    <row r="454" spans="2:6">
      <c r="B454" s="30"/>
      <c r="F454" s="30"/>
    </row>
    <row r="455" spans="2:6">
      <c r="B455" s="30"/>
      <c r="F455" s="30"/>
    </row>
    <row r="456" spans="2:6">
      <c r="B456" s="30"/>
      <c r="F456" s="30"/>
    </row>
    <row r="457" spans="2:6">
      <c r="B457" s="30"/>
      <c r="F457" s="30"/>
    </row>
    <row r="458" spans="2:6">
      <c r="B458" s="30"/>
      <c r="F458" s="30"/>
    </row>
    <row r="459" spans="2:6">
      <c r="B459" s="30"/>
      <c r="F459" s="30"/>
    </row>
    <row r="460" spans="2:6">
      <c r="B460" s="30"/>
      <c r="F460" s="30"/>
    </row>
    <row r="461" spans="2:6">
      <c r="B461" s="30"/>
      <c r="F461" s="30"/>
    </row>
    <row r="462" spans="2:6">
      <c r="B462" s="30"/>
      <c r="F462" s="30"/>
    </row>
    <row r="463" spans="2:6">
      <c r="B463" s="30"/>
      <c r="F463" s="30"/>
    </row>
    <row r="464" spans="2:6">
      <c r="B464" s="30"/>
      <c r="F464" s="30"/>
    </row>
    <row r="465" spans="2:6">
      <c r="B465" s="30"/>
      <c r="F465" s="30"/>
    </row>
    <row r="466" spans="2:6">
      <c r="B466" s="30"/>
      <c r="F466" s="30"/>
    </row>
    <row r="467" spans="2:6">
      <c r="B467" s="30"/>
      <c r="F467" s="30"/>
    </row>
    <row r="468" spans="2:6">
      <c r="B468" s="30"/>
      <c r="F468" s="30"/>
    </row>
    <row r="469" spans="2:6">
      <c r="B469" s="30"/>
      <c r="F469" s="30"/>
    </row>
    <row r="470" spans="2:6">
      <c r="B470" s="30"/>
      <c r="F470" s="30"/>
    </row>
    <row r="471" spans="2:6">
      <c r="B471" s="30"/>
      <c r="F471" s="30"/>
    </row>
    <row r="472" spans="2:6">
      <c r="B472" s="30"/>
      <c r="F472" s="30"/>
    </row>
    <row r="473" spans="2:6">
      <c r="B473" s="30"/>
      <c r="F473" s="30"/>
    </row>
    <row r="474" spans="2:6">
      <c r="B474" s="30"/>
      <c r="F474" s="30"/>
    </row>
    <row r="475" spans="2:6">
      <c r="B475" s="30"/>
      <c r="F475" s="30"/>
    </row>
    <row r="476" spans="2:6">
      <c r="B476" s="30"/>
      <c r="F476" s="30"/>
    </row>
    <row r="477" spans="2:6">
      <c r="B477" s="30"/>
      <c r="F477" s="30"/>
    </row>
    <row r="478" spans="2:6">
      <c r="B478" s="30"/>
      <c r="F478" s="30"/>
    </row>
    <row r="479" spans="2:6">
      <c r="B479" s="30"/>
      <c r="F479" s="30"/>
    </row>
    <row r="480" spans="2:6">
      <c r="B480" s="30"/>
      <c r="F480" s="30"/>
    </row>
    <row r="481" spans="2:6">
      <c r="B481" s="30"/>
      <c r="F481" s="30"/>
    </row>
    <row r="482" spans="2:6">
      <c r="B482" s="30"/>
      <c r="F482" s="30"/>
    </row>
    <row r="483" spans="2:6">
      <c r="B483" s="30"/>
      <c r="F483" s="30"/>
    </row>
    <row r="484" spans="2:6">
      <c r="B484" s="30"/>
      <c r="F484" s="30"/>
    </row>
    <row r="485" spans="2:6">
      <c r="B485" s="30"/>
      <c r="F485" s="30"/>
    </row>
    <row r="486" spans="2:6">
      <c r="B486" s="30"/>
      <c r="F486" s="30"/>
    </row>
    <row r="487" spans="2:6">
      <c r="B487" s="30"/>
      <c r="F487" s="30"/>
    </row>
    <row r="488" spans="2:6">
      <c r="B488" s="30"/>
      <c r="F488" s="30"/>
    </row>
    <row r="489" spans="2:6">
      <c r="B489" s="30"/>
      <c r="F489" s="30"/>
    </row>
    <row r="490" spans="2:6">
      <c r="B490" s="30"/>
      <c r="F490" s="30"/>
    </row>
    <row r="491" spans="2:6">
      <c r="B491" s="30"/>
      <c r="F491" s="30"/>
    </row>
    <row r="492" spans="2:6">
      <c r="B492" s="30"/>
      <c r="F492" s="30"/>
    </row>
    <row r="493" spans="2:6">
      <c r="B493" s="30"/>
      <c r="F493" s="30"/>
    </row>
    <row r="494" spans="2:6">
      <c r="B494" s="30"/>
      <c r="F494" s="30"/>
    </row>
    <row r="495" spans="2:6">
      <c r="B495" s="30"/>
      <c r="F495" s="30"/>
    </row>
    <row r="496" spans="2:6">
      <c r="B496" s="30"/>
      <c r="F496" s="30"/>
    </row>
    <row r="497" spans="2:6">
      <c r="B497" s="30"/>
      <c r="F497" s="30"/>
    </row>
    <row r="498" spans="2:6">
      <c r="B498" s="30"/>
      <c r="F498" s="30"/>
    </row>
    <row r="499" spans="2:6">
      <c r="B499" s="30"/>
      <c r="F499" s="30"/>
    </row>
    <row r="500" spans="2:6">
      <c r="B500" s="30"/>
      <c r="F500" s="30"/>
    </row>
    <row r="501" spans="2:6">
      <c r="B501" s="30"/>
      <c r="F501" s="30"/>
    </row>
    <row r="502" spans="2:6">
      <c r="B502" s="30"/>
      <c r="F502" s="30"/>
    </row>
    <row r="503" spans="2:6">
      <c r="B503" s="30"/>
      <c r="F503" s="30"/>
    </row>
    <row r="504" spans="2:6">
      <c r="B504" s="30"/>
      <c r="F504" s="30"/>
    </row>
    <row r="505" spans="2:6">
      <c r="B505" s="30"/>
      <c r="F505" s="30"/>
    </row>
    <row r="506" spans="2:6">
      <c r="B506" s="30"/>
      <c r="F506" s="30"/>
    </row>
    <row r="507" spans="2:6">
      <c r="B507" s="30"/>
      <c r="F507" s="30"/>
    </row>
    <row r="508" spans="2:6">
      <c r="B508" s="30"/>
      <c r="F508" s="30"/>
    </row>
    <row r="509" spans="2:6">
      <c r="B509" s="30"/>
      <c r="F509" s="30"/>
    </row>
    <row r="510" spans="2:6">
      <c r="B510" s="30"/>
      <c r="F510" s="30"/>
    </row>
    <row r="511" spans="2:6">
      <c r="B511" s="30"/>
      <c r="F511" s="30"/>
    </row>
    <row r="512" spans="2:6">
      <c r="B512" s="30"/>
      <c r="F512" s="30"/>
    </row>
    <row r="513" spans="2:6">
      <c r="B513" s="30"/>
      <c r="F513" s="30"/>
    </row>
    <row r="514" spans="2:6">
      <c r="B514" s="30"/>
      <c r="F514" s="30"/>
    </row>
    <row r="515" spans="2:6">
      <c r="B515" s="30"/>
      <c r="F515" s="30"/>
    </row>
    <row r="516" spans="2:6">
      <c r="B516" s="30"/>
      <c r="F516" s="30"/>
    </row>
    <row r="517" spans="2:6">
      <c r="B517" s="30"/>
      <c r="F517" s="30"/>
    </row>
    <row r="518" spans="2:6">
      <c r="B518" s="30"/>
      <c r="F518" s="30"/>
    </row>
    <row r="519" spans="2:6">
      <c r="B519" s="30"/>
      <c r="F519" s="30"/>
    </row>
    <row r="520" spans="2:6">
      <c r="B520" s="30"/>
      <c r="F520" s="30"/>
    </row>
    <row r="521" spans="2:6">
      <c r="B521" s="30"/>
      <c r="F521" s="30"/>
    </row>
    <row r="522" spans="2:6">
      <c r="B522" s="30"/>
      <c r="F522" s="30"/>
    </row>
    <row r="523" spans="2:6">
      <c r="B523" s="30"/>
      <c r="F523" s="30"/>
    </row>
    <row r="524" spans="2:6">
      <c r="B524" s="30"/>
      <c r="F524" s="30"/>
    </row>
    <row r="525" spans="2:6">
      <c r="B525" s="30"/>
      <c r="F525" s="30"/>
    </row>
    <row r="526" spans="2:6">
      <c r="B526" s="30"/>
      <c r="F526" s="30"/>
    </row>
    <row r="527" spans="2:6">
      <c r="B527" s="30"/>
      <c r="F527" s="30"/>
    </row>
    <row r="528" spans="2:6">
      <c r="B528" s="30"/>
      <c r="F528" s="30"/>
    </row>
    <row r="529" spans="2:6">
      <c r="B529" s="30"/>
      <c r="F529" s="30"/>
    </row>
    <row r="530" spans="2:6">
      <c r="B530" s="30"/>
      <c r="F530" s="30"/>
    </row>
    <row r="531" spans="2:6">
      <c r="B531" s="30"/>
      <c r="F531" s="30"/>
    </row>
    <row r="532" spans="2:6">
      <c r="B532" s="30"/>
      <c r="F532" s="30"/>
    </row>
    <row r="533" spans="2:6">
      <c r="B533" s="30"/>
      <c r="F533" s="30"/>
    </row>
    <row r="534" spans="2:6">
      <c r="B534" s="30"/>
      <c r="F534" s="30"/>
    </row>
    <row r="535" spans="2:6">
      <c r="B535" s="30"/>
      <c r="F535" s="30"/>
    </row>
    <row r="536" spans="2:6">
      <c r="B536" s="30"/>
      <c r="F536" s="30"/>
    </row>
    <row r="537" spans="2:6">
      <c r="B537" s="30"/>
      <c r="F537" s="30"/>
    </row>
    <row r="538" spans="2:6">
      <c r="B538" s="30"/>
      <c r="F538" s="30"/>
    </row>
    <row r="539" spans="2:6">
      <c r="B539" s="30"/>
      <c r="F539" s="30"/>
    </row>
    <row r="540" spans="2:6">
      <c r="B540" s="30"/>
      <c r="F540" s="30"/>
    </row>
    <row r="541" spans="2:6">
      <c r="B541" s="30"/>
      <c r="F541" s="30"/>
    </row>
    <row r="542" spans="2:6">
      <c r="B542" s="30"/>
      <c r="F542" s="30"/>
    </row>
    <row r="543" spans="2:6">
      <c r="B543" s="30"/>
      <c r="F543" s="30"/>
    </row>
    <row r="544" spans="2:6">
      <c r="B544" s="30"/>
      <c r="F544" s="30"/>
    </row>
    <row r="545" spans="2:6">
      <c r="B545" s="30"/>
      <c r="F545" s="30"/>
    </row>
    <row r="546" spans="2:6">
      <c r="B546" s="30"/>
      <c r="F546" s="30"/>
    </row>
    <row r="547" spans="2:6">
      <c r="B547" s="30"/>
      <c r="F547" s="30"/>
    </row>
    <row r="548" spans="2:6">
      <c r="B548" s="30"/>
      <c r="F548" s="30"/>
    </row>
    <row r="549" spans="2:6">
      <c r="B549" s="30"/>
      <c r="F549" s="30"/>
    </row>
    <row r="550" spans="2:6">
      <c r="B550" s="30"/>
      <c r="F550" s="30"/>
    </row>
    <row r="551" spans="2:6">
      <c r="B551" s="30"/>
      <c r="F551" s="30"/>
    </row>
    <row r="552" spans="2:6">
      <c r="B552" s="30"/>
      <c r="F552" s="30"/>
    </row>
    <row r="553" spans="2:6">
      <c r="B553" s="30"/>
      <c r="F553" s="30"/>
    </row>
    <row r="554" spans="2:6">
      <c r="B554" s="30"/>
      <c r="F554" s="30"/>
    </row>
    <row r="555" spans="2:6">
      <c r="B555" s="30"/>
      <c r="F555" s="30"/>
    </row>
    <row r="556" spans="2:6">
      <c r="B556" s="30"/>
      <c r="F556" s="30"/>
    </row>
    <row r="557" spans="2:6">
      <c r="B557" s="30"/>
      <c r="F557" s="30"/>
    </row>
    <row r="558" spans="2:6">
      <c r="B558" s="30"/>
      <c r="F558" s="30"/>
    </row>
    <row r="559" spans="2:6">
      <c r="B559" s="30"/>
      <c r="F559" s="30"/>
    </row>
    <row r="560" spans="2:6">
      <c r="B560" s="30"/>
      <c r="F560" s="30"/>
    </row>
    <row r="561" spans="2:6">
      <c r="B561" s="30"/>
      <c r="F561" s="30"/>
    </row>
    <row r="562" spans="2:6">
      <c r="B562" s="30"/>
      <c r="F562" s="30"/>
    </row>
    <row r="563" spans="2:6">
      <c r="B563" s="30"/>
      <c r="F563" s="30"/>
    </row>
    <row r="564" spans="2:6">
      <c r="B564" s="30"/>
      <c r="F564" s="30"/>
    </row>
    <row r="565" spans="2:6">
      <c r="B565" s="30"/>
      <c r="F565" s="30"/>
    </row>
    <row r="566" spans="2:6">
      <c r="B566" s="30"/>
      <c r="F566" s="30"/>
    </row>
    <row r="567" spans="2:6">
      <c r="B567" s="30"/>
      <c r="F567" s="30"/>
    </row>
    <row r="568" spans="2:6">
      <c r="B568" s="30"/>
      <c r="F568" s="30"/>
    </row>
    <row r="569" spans="2:6">
      <c r="B569" s="30"/>
      <c r="F569" s="30"/>
    </row>
    <row r="570" spans="2:6">
      <c r="B570" s="30"/>
      <c r="F570" s="30"/>
    </row>
    <row r="571" spans="2:6">
      <c r="B571" s="30"/>
      <c r="F571" s="30"/>
    </row>
    <row r="572" spans="2:6">
      <c r="B572" s="30"/>
      <c r="F572" s="30"/>
    </row>
    <row r="573" spans="2:6">
      <c r="B573" s="30"/>
      <c r="F573" s="30"/>
    </row>
    <row r="574" spans="2:6">
      <c r="B574" s="30"/>
      <c r="F574" s="30"/>
    </row>
    <row r="575" spans="2:6">
      <c r="B575" s="30"/>
      <c r="F575" s="30"/>
    </row>
    <row r="576" spans="2:6">
      <c r="B576" s="30"/>
      <c r="F576" s="30"/>
    </row>
    <row r="577" spans="2:6">
      <c r="B577" s="30"/>
      <c r="F577" s="30"/>
    </row>
    <row r="578" spans="2:6">
      <c r="B578" s="30"/>
      <c r="F578" s="30"/>
    </row>
    <row r="579" spans="2:6">
      <c r="B579" s="30"/>
      <c r="F579" s="30"/>
    </row>
    <row r="580" spans="2:6">
      <c r="B580" s="30"/>
      <c r="F580" s="30"/>
    </row>
    <row r="581" spans="2:6">
      <c r="B581" s="30"/>
      <c r="F581" s="30"/>
    </row>
    <row r="582" spans="2:6">
      <c r="B582" s="30"/>
      <c r="F582" s="30"/>
    </row>
    <row r="583" spans="2:6">
      <c r="B583" s="30"/>
      <c r="F583" s="30"/>
    </row>
    <row r="584" spans="2:6">
      <c r="B584" s="30"/>
      <c r="F584" s="30"/>
    </row>
    <row r="585" spans="2:6">
      <c r="B585" s="30"/>
      <c r="F585" s="30"/>
    </row>
    <row r="586" spans="2:6">
      <c r="B586" s="30"/>
      <c r="F586" s="30"/>
    </row>
    <row r="587" spans="2:6">
      <c r="B587" s="30"/>
      <c r="F587" s="30"/>
    </row>
    <row r="588" spans="2:6">
      <c r="B588" s="30"/>
      <c r="F588" s="30"/>
    </row>
    <row r="589" spans="2:6">
      <c r="B589" s="30"/>
      <c r="F589" s="30"/>
    </row>
    <row r="590" spans="2:6">
      <c r="B590" s="30"/>
      <c r="F590" s="30"/>
    </row>
    <row r="591" spans="2:6">
      <c r="B591" s="30"/>
      <c r="F591" s="30"/>
    </row>
    <row r="592" spans="2:6">
      <c r="B592" s="30"/>
      <c r="F592" s="30"/>
    </row>
    <row r="593" spans="2:6">
      <c r="B593" s="30"/>
      <c r="F593" s="30"/>
    </row>
    <row r="594" spans="2:6">
      <c r="B594" s="30"/>
      <c r="F594" s="30"/>
    </row>
    <row r="595" spans="2:6">
      <c r="B595" s="30"/>
      <c r="F595" s="30"/>
    </row>
    <row r="596" spans="2:6">
      <c r="B596" s="30"/>
      <c r="F596" s="30"/>
    </row>
    <row r="597" spans="2:6">
      <c r="B597" s="30"/>
      <c r="F597" s="30"/>
    </row>
    <row r="598" spans="2:6">
      <c r="B598" s="30"/>
      <c r="F598" s="30"/>
    </row>
    <row r="599" spans="2:6">
      <c r="B599" s="30"/>
      <c r="F599" s="30"/>
    </row>
    <row r="600" spans="2:6">
      <c r="B600" s="30"/>
      <c r="F600" s="30"/>
    </row>
    <row r="601" spans="2:6">
      <c r="B601" s="30"/>
      <c r="F601" s="30"/>
    </row>
    <row r="602" spans="2:6">
      <c r="B602" s="30"/>
      <c r="F602" s="30"/>
    </row>
    <row r="603" spans="2:6">
      <c r="B603" s="30"/>
      <c r="F603" s="30"/>
    </row>
    <row r="604" spans="2:6">
      <c r="B604" s="30"/>
      <c r="F604" s="30"/>
    </row>
    <row r="605" spans="2:6">
      <c r="B605" s="30"/>
      <c r="F605" s="30"/>
    </row>
    <row r="606" spans="2:6">
      <c r="B606" s="30"/>
      <c r="F606" s="30"/>
    </row>
    <row r="607" spans="2:6">
      <c r="B607" s="30"/>
      <c r="F607" s="30"/>
    </row>
    <row r="608" spans="2:6">
      <c r="B608" s="30"/>
      <c r="F608" s="30"/>
    </row>
    <row r="609" spans="2:6">
      <c r="B609" s="30"/>
      <c r="F609" s="30"/>
    </row>
    <row r="610" spans="2:6">
      <c r="B610" s="30"/>
      <c r="F610" s="30"/>
    </row>
    <row r="611" spans="2:6">
      <c r="B611" s="30"/>
      <c r="F611" s="30"/>
    </row>
    <row r="612" spans="2:6">
      <c r="B612" s="30"/>
      <c r="F612" s="30"/>
    </row>
    <row r="613" spans="2:6">
      <c r="B613" s="30"/>
      <c r="F613" s="30"/>
    </row>
    <row r="614" spans="2:6">
      <c r="B614" s="30"/>
      <c r="F614" s="30"/>
    </row>
    <row r="615" spans="2:6">
      <c r="B615" s="30"/>
      <c r="F615" s="30"/>
    </row>
    <row r="616" spans="2:6">
      <c r="B616" s="30"/>
      <c r="F616" s="30"/>
    </row>
    <row r="617" spans="2:6">
      <c r="B617" s="30"/>
      <c r="F617" s="30"/>
    </row>
    <row r="618" spans="2:6">
      <c r="B618" s="30"/>
      <c r="F618" s="30"/>
    </row>
    <row r="619" spans="2:6">
      <c r="B619" s="30"/>
      <c r="F619" s="30"/>
    </row>
    <row r="620" spans="2:6">
      <c r="B620" s="30"/>
      <c r="F620" s="30"/>
    </row>
    <row r="621" spans="2:6">
      <c r="B621" s="30"/>
      <c r="F621" s="30"/>
    </row>
    <row r="622" spans="2:6">
      <c r="B622" s="30"/>
      <c r="F622" s="30"/>
    </row>
    <row r="623" spans="2:6">
      <c r="B623" s="30"/>
      <c r="F623" s="30"/>
    </row>
    <row r="624" spans="2:6">
      <c r="B624" s="30"/>
      <c r="F624" s="30"/>
    </row>
    <row r="625" spans="2:6">
      <c r="B625" s="30"/>
      <c r="F625" s="30"/>
    </row>
    <row r="626" spans="2:6">
      <c r="B626" s="30"/>
      <c r="F626" s="30"/>
    </row>
    <row r="627" spans="2:6">
      <c r="B627" s="30"/>
      <c r="F627" s="30"/>
    </row>
    <row r="628" spans="2:6">
      <c r="B628" s="30"/>
      <c r="F628" s="30"/>
    </row>
    <row r="629" spans="2:6">
      <c r="B629" s="30"/>
      <c r="F629" s="30"/>
    </row>
    <row r="630" spans="2:6">
      <c r="B630" s="30"/>
      <c r="F630" s="30"/>
    </row>
    <row r="631" spans="2:6">
      <c r="B631" s="30"/>
      <c r="F631" s="30"/>
    </row>
    <row r="632" spans="2:6">
      <c r="B632" s="30"/>
      <c r="F632" s="30"/>
    </row>
    <row r="633" spans="2:6">
      <c r="B633" s="30"/>
      <c r="F633" s="30"/>
    </row>
    <row r="634" spans="2:6">
      <c r="B634" s="30"/>
      <c r="F634" s="30"/>
    </row>
    <row r="635" spans="2:6">
      <c r="B635" s="30"/>
      <c r="F635" s="30"/>
    </row>
    <row r="636" spans="2:6">
      <c r="B636" s="30"/>
      <c r="F636" s="30"/>
    </row>
    <row r="637" spans="2:6">
      <c r="B637" s="30"/>
      <c r="F637" s="30"/>
    </row>
    <row r="638" spans="2:6">
      <c r="B638" s="30"/>
      <c r="F638" s="30"/>
    </row>
    <row r="639" spans="2:6">
      <c r="B639" s="30"/>
      <c r="F639" s="30"/>
    </row>
    <row r="640" spans="2:6">
      <c r="B640" s="30"/>
      <c r="F640" s="30"/>
    </row>
    <row r="641" spans="2:6">
      <c r="B641" s="30"/>
      <c r="F641" s="30"/>
    </row>
    <row r="642" spans="2:6">
      <c r="B642" s="30"/>
      <c r="F642" s="30"/>
    </row>
    <row r="643" spans="2:6">
      <c r="B643" s="30"/>
      <c r="F643" s="30"/>
    </row>
    <row r="644" spans="2:6">
      <c r="B644" s="30"/>
      <c r="F644" s="30"/>
    </row>
    <row r="645" spans="2:6">
      <c r="B645" s="30"/>
      <c r="F645" s="30"/>
    </row>
    <row r="646" spans="2:6">
      <c r="B646" s="30"/>
      <c r="F646" s="30"/>
    </row>
    <row r="647" spans="2:6">
      <c r="B647" s="30"/>
      <c r="F647" s="30"/>
    </row>
    <row r="648" spans="2:6">
      <c r="B648" s="30"/>
      <c r="F648" s="30"/>
    </row>
    <row r="649" spans="2:6">
      <c r="B649" s="30"/>
      <c r="F649" s="30"/>
    </row>
    <row r="650" spans="2:6">
      <c r="B650" s="30"/>
      <c r="F650" s="30"/>
    </row>
    <row r="651" spans="2:6">
      <c r="B651" s="30"/>
      <c r="F651" s="30"/>
    </row>
    <row r="652" spans="2:6">
      <c r="B652" s="30"/>
      <c r="F652" s="30"/>
    </row>
    <row r="653" spans="2:6">
      <c r="B653" s="30"/>
      <c r="F653" s="30"/>
    </row>
    <row r="654" spans="2:6">
      <c r="B654" s="30"/>
      <c r="F654" s="30"/>
    </row>
    <row r="655" spans="2:6">
      <c r="B655" s="30"/>
      <c r="F655" s="30"/>
    </row>
    <row r="656" spans="2:6">
      <c r="B656" s="30"/>
      <c r="F656" s="30"/>
    </row>
    <row r="657" spans="2:6">
      <c r="B657" s="30"/>
      <c r="F657" s="30"/>
    </row>
    <row r="658" spans="2:6">
      <c r="B658" s="30"/>
      <c r="F658" s="30"/>
    </row>
    <row r="659" spans="2:6">
      <c r="B659" s="30"/>
      <c r="F659" s="30"/>
    </row>
    <row r="660" spans="2:6">
      <c r="B660" s="30"/>
      <c r="F660" s="30"/>
    </row>
    <row r="661" spans="2:6">
      <c r="B661" s="30"/>
      <c r="F661" s="30"/>
    </row>
    <row r="662" spans="2:6">
      <c r="B662" s="30"/>
      <c r="F662" s="30"/>
    </row>
    <row r="663" spans="2:6">
      <c r="B663" s="30"/>
      <c r="F663" s="30"/>
    </row>
    <row r="664" spans="2:6">
      <c r="B664" s="30"/>
      <c r="F664" s="30"/>
    </row>
    <row r="665" spans="2:6">
      <c r="B665" s="30"/>
      <c r="F665" s="30"/>
    </row>
    <row r="666" spans="2:6">
      <c r="B666" s="30"/>
      <c r="F666" s="30"/>
    </row>
    <row r="667" spans="2:6">
      <c r="B667" s="30"/>
      <c r="F667" s="30"/>
    </row>
    <row r="668" spans="2:6">
      <c r="B668" s="30"/>
      <c r="F668" s="30"/>
    </row>
    <row r="669" spans="2:6">
      <c r="B669" s="30"/>
      <c r="F669" s="30"/>
    </row>
    <row r="670" spans="2:6">
      <c r="B670" s="30"/>
      <c r="F670" s="30"/>
    </row>
    <row r="671" spans="2:6">
      <c r="B671" s="30"/>
      <c r="F671" s="30"/>
    </row>
    <row r="672" spans="2:6">
      <c r="B672" s="30"/>
      <c r="F672" s="30"/>
    </row>
    <row r="673" spans="2:6">
      <c r="B673" s="30"/>
      <c r="F673" s="30"/>
    </row>
    <row r="674" spans="2:6">
      <c r="B674" s="30"/>
      <c r="F674" s="30"/>
    </row>
    <row r="675" spans="2:6">
      <c r="B675" s="30"/>
      <c r="F675" s="30"/>
    </row>
    <row r="676" spans="2:6">
      <c r="B676" s="30"/>
      <c r="F676" s="30"/>
    </row>
    <row r="677" spans="2:6">
      <c r="B677" s="30"/>
      <c r="F677" s="30"/>
    </row>
    <row r="678" spans="2:6">
      <c r="B678" s="30"/>
      <c r="F678" s="30"/>
    </row>
    <row r="679" spans="2:6">
      <c r="B679" s="30"/>
      <c r="F679" s="30"/>
    </row>
    <row r="680" spans="2:6">
      <c r="B680" s="30"/>
      <c r="F680" s="30"/>
    </row>
    <row r="681" spans="2:6">
      <c r="B681" s="30"/>
      <c r="F681" s="30"/>
    </row>
    <row r="682" spans="2:6">
      <c r="B682" s="30"/>
      <c r="F682" s="30"/>
    </row>
    <row r="683" spans="2:6">
      <c r="B683" s="30"/>
      <c r="F683" s="30"/>
    </row>
    <row r="684" spans="2:6">
      <c r="B684" s="30"/>
      <c r="F684" s="30"/>
    </row>
    <row r="685" spans="2:6">
      <c r="B685" s="30"/>
      <c r="F685" s="30"/>
    </row>
    <row r="686" spans="2:6">
      <c r="B686" s="30"/>
      <c r="F686" s="30"/>
    </row>
    <row r="687" spans="2:6">
      <c r="B687" s="30"/>
      <c r="F687" s="30"/>
    </row>
    <row r="688" spans="2:6">
      <c r="B688" s="30"/>
      <c r="F688" s="30"/>
    </row>
    <row r="689" spans="2:6">
      <c r="B689" s="30"/>
      <c r="F689" s="30"/>
    </row>
    <row r="690" spans="2:6">
      <c r="B690" s="30"/>
      <c r="F690" s="30"/>
    </row>
    <row r="691" spans="2:6">
      <c r="B691" s="30"/>
      <c r="F691" s="30"/>
    </row>
    <row r="692" spans="2:6">
      <c r="B692" s="30"/>
      <c r="F692" s="30"/>
    </row>
    <row r="693" spans="2:6">
      <c r="B693" s="30"/>
      <c r="F693" s="30"/>
    </row>
    <row r="694" spans="2:6">
      <c r="B694" s="30"/>
      <c r="F694" s="30"/>
    </row>
    <row r="695" spans="2:6">
      <c r="B695" s="30"/>
      <c r="F695" s="30"/>
    </row>
    <row r="696" spans="2:6">
      <c r="B696" s="30"/>
      <c r="F696" s="30"/>
    </row>
    <row r="697" spans="2:6">
      <c r="B697" s="30"/>
      <c r="F697" s="30"/>
    </row>
    <row r="698" spans="2:6">
      <c r="B698" s="30"/>
      <c r="F698" s="30"/>
    </row>
    <row r="699" spans="2:6">
      <c r="B699" s="30"/>
      <c r="F699" s="30"/>
    </row>
    <row r="700" spans="2:6">
      <c r="B700" s="30"/>
      <c r="F700" s="30"/>
    </row>
    <row r="701" spans="2:6">
      <c r="B701" s="30"/>
      <c r="F701" s="30"/>
    </row>
    <row r="702" spans="2:6">
      <c r="B702" s="30"/>
      <c r="F702" s="30"/>
    </row>
    <row r="703" spans="2:6">
      <c r="B703" s="30"/>
      <c r="F703" s="30"/>
    </row>
    <row r="704" spans="2:6">
      <c r="B704" s="30"/>
      <c r="F704" s="30"/>
    </row>
    <row r="705" spans="2:6">
      <c r="B705" s="30"/>
      <c r="F705" s="30"/>
    </row>
    <row r="706" spans="2:6">
      <c r="B706" s="30"/>
      <c r="F706" s="30"/>
    </row>
    <row r="707" spans="2:6">
      <c r="B707" s="30"/>
      <c r="F707" s="30"/>
    </row>
    <row r="708" spans="2:6">
      <c r="B708" s="30"/>
      <c r="F708" s="30"/>
    </row>
    <row r="709" spans="2:6">
      <c r="B709" s="30"/>
      <c r="F709" s="30"/>
    </row>
    <row r="710" spans="2:6">
      <c r="B710" s="30"/>
      <c r="F710" s="30"/>
    </row>
    <row r="711" spans="2:6">
      <c r="B711" s="30"/>
      <c r="F711" s="30"/>
    </row>
    <row r="712" spans="2:6">
      <c r="B712" s="30"/>
      <c r="F712" s="30"/>
    </row>
    <row r="713" spans="2:6">
      <c r="B713" s="30"/>
      <c r="F713" s="30"/>
    </row>
    <row r="714" spans="2:6">
      <c r="B714" s="30"/>
      <c r="F714" s="30"/>
    </row>
    <row r="715" spans="2:6">
      <c r="B715" s="30"/>
      <c r="F715" s="30"/>
    </row>
    <row r="716" spans="2:6">
      <c r="B716" s="30"/>
      <c r="F716" s="30"/>
    </row>
    <row r="717" spans="2:6">
      <c r="B717" s="30"/>
      <c r="F717" s="30"/>
    </row>
    <row r="718" spans="2:6">
      <c r="B718" s="30"/>
      <c r="F718" s="30"/>
    </row>
    <row r="719" spans="2:6">
      <c r="B719" s="30"/>
      <c r="F719" s="30"/>
    </row>
    <row r="720" spans="2:6">
      <c r="B720" s="30"/>
      <c r="F720" s="30"/>
    </row>
    <row r="721" spans="2:6">
      <c r="B721" s="30"/>
      <c r="F721" s="30"/>
    </row>
    <row r="722" spans="2:6">
      <c r="B722" s="30"/>
      <c r="F722" s="30"/>
    </row>
    <row r="723" spans="2:6">
      <c r="B723" s="30"/>
      <c r="F723" s="30"/>
    </row>
    <row r="724" spans="2:6">
      <c r="B724" s="30"/>
      <c r="F724" s="30"/>
    </row>
    <row r="725" spans="2:6">
      <c r="B725" s="30"/>
      <c r="F725" s="30"/>
    </row>
    <row r="726" spans="2:6">
      <c r="B726" s="30"/>
      <c r="F726" s="30"/>
    </row>
    <row r="727" spans="2:6">
      <c r="B727" s="30"/>
      <c r="F727" s="30"/>
    </row>
    <row r="728" spans="2:6">
      <c r="B728" s="30"/>
      <c r="F728" s="30"/>
    </row>
    <row r="729" spans="2:6">
      <c r="B729" s="30"/>
      <c r="F729" s="30"/>
    </row>
    <row r="730" spans="2:6">
      <c r="B730" s="30"/>
      <c r="F730" s="30"/>
    </row>
    <row r="731" spans="2:6">
      <c r="B731" s="30"/>
      <c r="F731" s="30"/>
    </row>
    <row r="732" spans="2:6">
      <c r="B732" s="30"/>
      <c r="F732" s="30"/>
    </row>
    <row r="733" spans="2:6">
      <c r="B733" s="30"/>
      <c r="F733" s="30"/>
    </row>
    <row r="734" spans="2:6">
      <c r="B734" s="30"/>
      <c r="F734" s="30"/>
    </row>
    <row r="735" spans="2:6">
      <c r="B735" s="30"/>
      <c r="F735" s="30"/>
    </row>
    <row r="736" spans="2:6">
      <c r="B736" s="30"/>
      <c r="F736" s="30"/>
    </row>
    <row r="737" spans="2:6">
      <c r="B737" s="30"/>
      <c r="F737" s="30"/>
    </row>
    <row r="738" spans="2:6">
      <c r="B738" s="30"/>
      <c r="F738" s="30"/>
    </row>
    <row r="739" spans="2:6">
      <c r="B739" s="30"/>
      <c r="F739" s="30"/>
    </row>
    <row r="740" spans="2:6">
      <c r="B740" s="30"/>
      <c r="F740" s="30"/>
    </row>
    <row r="741" spans="2:6">
      <c r="B741" s="30"/>
      <c r="F741" s="30"/>
    </row>
    <row r="742" spans="2:6">
      <c r="B742" s="30"/>
      <c r="F742" s="30"/>
    </row>
    <row r="743" spans="2:6">
      <c r="B743" s="30"/>
      <c r="F743" s="30"/>
    </row>
    <row r="744" spans="2:6">
      <c r="B744" s="30"/>
      <c r="F744" s="30"/>
    </row>
    <row r="745" spans="2:6">
      <c r="B745" s="30"/>
      <c r="F745" s="30"/>
    </row>
    <row r="746" spans="2:6">
      <c r="B746" s="30"/>
      <c r="F746" s="30"/>
    </row>
    <row r="747" spans="2:6">
      <c r="B747" s="30"/>
      <c r="F747" s="30"/>
    </row>
    <row r="748" spans="2:6">
      <c r="B748" s="30"/>
      <c r="F748" s="30"/>
    </row>
    <row r="749" spans="2:6">
      <c r="B749" s="30"/>
      <c r="F749" s="30"/>
    </row>
    <row r="750" spans="2:6">
      <c r="B750" s="30"/>
      <c r="F750" s="30"/>
    </row>
    <row r="751" spans="2:6">
      <c r="B751" s="30"/>
      <c r="F751" s="30"/>
    </row>
    <row r="752" spans="2:6">
      <c r="B752" s="30"/>
      <c r="F752" s="30"/>
    </row>
    <row r="753" spans="2:6">
      <c r="B753" s="30"/>
      <c r="F753" s="30"/>
    </row>
    <row r="754" spans="2:6">
      <c r="B754" s="30"/>
      <c r="F754" s="30"/>
    </row>
    <row r="755" spans="2:6">
      <c r="B755" s="30"/>
      <c r="F755" s="30"/>
    </row>
    <row r="756" spans="2:6">
      <c r="B756" s="30"/>
      <c r="F756" s="30"/>
    </row>
    <row r="757" spans="2:6">
      <c r="B757" s="30"/>
      <c r="F757" s="30"/>
    </row>
    <row r="758" spans="2:6">
      <c r="B758" s="30"/>
      <c r="F758" s="30"/>
    </row>
    <row r="759" spans="2:6">
      <c r="B759" s="30"/>
      <c r="F759" s="30"/>
    </row>
    <row r="760" spans="2:6">
      <c r="B760" s="30"/>
      <c r="F760" s="30"/>
    </row>
    <row r="761" spans="2:6">
      <c r="B761" s="30"/>
      <c r="F761" s="30"/>
    </row>
    <row r="762" spans="2:6">
      <c r="B762" s="30"/>
      <c r="F762" s="30"/>
    </row>
    <row r="763" spans="2:6">
      <c r="B763" s="30"/>
      <c r="F763" s="30"/>
    </row>
    <row r="764" spans="2:6">
      <c r="B764" s="30"/>
      <c r="F764" s="30"/>
    </row>
    <row r="765" spans="2:6">
      <c r="B765" s="30"/>
      <c r="F765" s="30"/>
    </row>
    <row r="766" spans="2:6">
      <c r="B766" s="30"/>
      <c r="F766" s="30"/>
    </row>
    <row r="767" spans="2:6">
      <c r="B767" s="30"/>
      <c r="F767" s="30"/>
    </row>
    <row r="768" spans="2:6">
      <c r="B768" s="30"/>
      <c r="F768" s="30"/>
    </row>
    <row r="769" spans="2:6">
      <c r="B769" s="30"/>
      <c r="F769" s="30"/>
    </row>
    <row r="770" spans="2:6">
      <c r="B770" s="30"/>
      <c r="F770" s="30"/>
    </row>
    <row r="771" spans="2:6">
      <c r="B771" s="30"/>
      <c r="F771" s="30"/>
    </row>
    <row r="772" spans="2:6">
      <c r="B772" s="30"/>
      <c r="F772" s="30"/>
    </row>
    <row r="773" spans="2:6">
      <c r="B773" s="30"/>
      <c r="F773" s="30"/>
    </row>
    <row r="774" spans="2:6">
      <c r="B774" s="30"/>
      <c r="F774" s="30"/>
    </row>
    <row r="775" spans="2:6">
      <c r="B775" s="30"/>
      <c r="F775" s="30"/>
    </row>
    <row r="776" spans="2:6">
      <c r="B776" s="30"/>
      <c r="F776" s="30"/>
    </row>
    <row r="777" spans="2:6">
      <c r="B777" s="30"/>
      <c r="F777" s="30"/>
    </row>
    <row r="778" spans="2:6">
      <c r="B778" s="30"/>
      <c r="F778" s="30"/>
    </row>
    <row r="779" spans="2:6">
      <c r="B779" s="30"/>
      <c r="F779" s="30"/>
    </row>
    <row r="780" spans="2:6">
      <c r="B780" s="30"/>
      <c r="F780" s="30"/>
    </row>
    <row r="781" spans="2:6">
      <c r="B781" s="30"/>
      <c r="F781" s="30"/>
    </row>
    <row r="782" spans="2:6">
      <c r="B782" s="30"/>
      <c r="F782" s="30"/>
    </row>
    <row r="783" spans="2:6">
      <c r="B783" s="30"/>
      <c r="F783" s="30"/>
    </row>
    <row r="784" spans="2:6">
      <c r="B784" s="30"/>
      <c r="F784" s="30"/>
    </row>
    <row r="785" spans="2:6">
      <c r="B785" s="30"/>
      <c r="F785" s="30"/>
    </row>
    <row r="786" spans="2:6">
      <c r="B786" s="30"/>
      <c r="F786" s="30"/>
    </row>
    <row r="787" spans="2:6">
      <c r="B787" s="30"/>
      <c r="F787" s="30"/>
    </row>
    <row r="788" spans="2:6">
      <c r="B788" s="30"/>
      <c r="F788" s="30"/>
    </row>
    <row r="789" spans="2:6">
      <c r="B789" s="30"/>
      <c r="F789" s="30"/>
    </row>
    <row r="790" spans="2:6">
      <c r="B790" s="30"/>
      <c r="F790" s="30"/>
    </row>
    <row r="791" spans="2:6">
      <c r="B791" s="30"/>
      <c r="F791" s="30"/>
    </row>
    <row r="792" spans="2:6">
      <c r="B792" s="30"/>
      <c r="F792" s="30"/>
    </row>
    <row r="793" spans="2:6">
      <c r="B793" s="30"/>
      <c r="F793" s="30"/>
    </row>
    <row r="794" spans="2:6">
      <c r="B794" s="30"/>
      <c r="F794" s="30"/>
    </row>
    <row r="795" spans="2:6">
      <c r="B795" s="30"/>
      <c r="F795" s="30"/>
    </row>
    <row r="796" spans="2:6">
      <c r="B796" s="30"/>
      <c r="F796" s="30"/>
    </row>
    <row r="797" spans="2:6">
      <c r="B797" s="30"/>
      <c r="F797" s="30"/>
    </row>
    <row r="798" spans="2:6">
      <c r="B798" s="30"/>
      <c r="F798" s="30"/>
    </row>
    <row r="799" spans="2:6">
      <c r="B799" s="30"/>
      <c r="F799" s="30"/>
    </row>
    <row r="800" spans="2:6">
      <c r="B800" s="30"/>
      <c r="F800" s="30"/>
    </row>
    <row r="801" spans="2:6">
      <c r="B801" s="30"/>
      <c r="F801" s="30"/>
    </row>
    <row r="802" spans="2:6">
      <c r="B802" s="30"/>
      <c r="F802" s="30"/>
    </row>
    <row r="803" spans="2:6">
      <c r="B803" s="30"/>
      <c r="F803" s="30"/>
    </row>
    <row r="804" spans="2:6">
      <c r="B804" s="30"/>
      <c r="F804" s="30"/>
    </row>
    <row r="805" spans="2:6">
      <c r="B805" s="30"/>
      <c r="F805" s="30"/>
    </row>
    <row r="806" spans="2:6">
      <c r="B806" s="30"/>
      <c r="F806" s="30"/>
    </row>
    <row r="807" spans="2:6">
      <c r="B807" s="30"/>
      <c r="F807" s="30"/>
    </row>
    <row r="808" spans="2:6">
      <c r="B808" s="30"/>
      <c r="F808" s="30"/>
    </row>
    <row r="809" spans="2:6">
      <c r="B809" s="30"/>
      <c r="F809" s="30"/>
    </row>
    <row r="810" spans="2:6">
      <c r="B810" s="30"/>
      <c r="F810" s="30"/>
    </row>
    <row r="811" spans="2:6">
      <c r="B811" s="30"/>
      <c r="F811" s="30"/>
    </row>
    <row r="812" spans="2:6">
      <c r="B812" s="30"/>
      <c r="F812" s="30"/>
    </row>
    <row r="813" spans="2:6">
      <c r="B813" s="30"/>
      <c r="F813" s="30"/>
    </row>
    <row r="814" spans="2:6">
      <c r="B814" s="30"/>
      <c r="F814" s="30"/>
    </row>
    <row r="815" spans="2:6">
      <c r="B815" s="30"/>
      <c r="F815" s="30"/>
    </row>
    <row r="816" spans="2:6">
      <c r="B816" s="30"/>
      <c r="F816" s="30"/>
    </row>
    <row r="817" spans="2:6">
      <c r="B817" s="30"/>
      <c r="F817" s="30"/>
    </row>
    <row r="818" spans="2:6">
      <c r="B818" s="30"/>
      <c r="F818" s="30"/>
    </row>
    <row r="819" spans="2:6">
      <c r="B819" s="30"/>
      <c r="F819" s="30"/>
    </row>
    <row r="820" spans="2:6">
      <c r="B820" s="30"/>
      <c r="F820" s="30"/>
    </row>
    <row r="821" spans="2:6">
      <c r="B821" s="30"/>
      <c r="F821" s="30"/>
    </row>
    <row r="822" spans="2:6">
      <c r="B822" s="30"/>
      <c r="F822" s="30"/>
    </row>
    <row r="823" spans="2:6">
      <c r="B823" s="30"/>
      <c r="F823" s="30"/>
    </row>
    <row r="824" spans="2:6">
      <c r="B824" s="30"/>
      <c r="F824" s="30"/>
    </row>
    <row r="825" spans="2:6">
      <c r="B825" s="30"/>
      <c r="F825" s="30"/>
    </row>
    <row r="826" spans="2:6">
      <c r="B826" s="30"/>
      <c r="F826" s="30"/>
    </row>
    <row r="827" spans="2:6">
      <c r="B827" s="30"/>
      <c r="F827" s="30"/>
    </row>
    <row r="828" spans="2:6">
      <c r="B828" s="30"/>
      <c r="F828" s="30"/>
    </row>
    <row r="829" spans="2:6">
      <c r="B829" s="30"/>
      <c r="F829" s="30"/>
    </row>
    <row r="830" spans="2:6">
      <c r="B830" s="30"/>
      <c r="F830" s="30"/>
    </row>
    <row r="831" spans="2:6">
      <c r="B831" s="30"/>
      <c r="F831" s="30"/>
    </row>
    <row r="832" spans="2:6">
      <c r="B832" s="30"/>
      <c r="F832" s="30"/>
    </row>
    <row r="833" spans="2:6">
      <c r="B833" s="30"/>
      <c r="F833" s="30"/>
    </row>
    <row r="834" spans="2:6">
      <c r="B834" s="30"/>
      <c r="F834" s="30"/>
    </row>
    <row r="835" spans="2:6">
      <c r="B835" s="30"/>
      <c r="F835" s="30"/>
    </row>
    <row r="836" spans="2:6">
      <c r="B836" s="30"/>
      <c r="F836" s="30"/>
    </row>
    <row r="837" spans="2:6">
      <c r="B837" s="30"/>
      <c r="F837" s="30"/>
    </row>
    <row r="838" spans="2:6">
      <c r="B838" s="30"/>
      <c r="F838" s="30"/>
    </row>
    <row r="839" spans="2:6">
      <c r="B839" s="30"/>
      <c r="F839" s="30"/>
    </row>
    <row r="840" spans="2:6">
      <c r="B840" s="30"/>
      <c r="F840" s="30"/>
    </row>
    <row r="841" spans="2:6">
      <c r="B841" s="30"/>
      <c r="F841" s="30"/>
    </row>
    <row r="842" spans="2:6">
      <c r="B842" s="30"/>
      <c r="F842" s="30"/>
    </row>
    <row r="843" spans="2:6">
      <c r="B843" s="30"/>
      <c r="F843" s="30"/>
    </row>
    <row r="844" spans="2:6">
      <c r="B844" s="30"/>
      <c r="F844" s="30"/>
    </row>
    <row r="845" spans="2:6">
      <c r="B845" s="30"/>
      <c r="F845" s="30"/>
    </row>
    <row r="846" spans="2:6">
      <c r="B846" s="30"/>
      <c r="F846" s="30"/>
    </row>
    <row r="847" spans="2:6">
      <c r="B847" s="30"/>
      <c r="F847" s="30"/>
    </row>
    <row r="848" spans="2:6">
      <c r="B848" s="30"/>
      <c r="F848" s="30"/>
    </row>
    <row r="849" spans="2:6">
      <c r="B849" s="30"/>
      <c r="F849" s="30"/>
    </row>
    <row r="850" spans="2:6">
      <c r="B850" s="30"/>
      <c r="F850" s="30"/>
    </row>
    <row r="851" spans="2:6">
      <c r="B851" s="30"/>
      <c r="F851" s="30"/>
    </row>
    <row r="852" spans="2:6">
      <c r="B852" s="30"/>
      <c r="F852" s="30"/>
    </row>
    <row r="853" spans="2:6">
      <c r="B853" s="30"/>
      <c r="F853" s="30"/>
    </row>
    <row r="854" spans="2:6">
      <c r="B854" s="30"/>
      <c r="F854" s="30"/>
    </row>
    <row r="855" spans="2:6">
      <c r="B855" s="30"/>
      <c r="F855" s="30"/>
    </row>
    <row r="856" spans="2:6">
      <c r="B856" s="30"/>
      <c r="F856" s="30"/>
    </row>
    <row r="857" spans="2:6">
      <c r="B857" s="30"/>
      <c r="F857" s="30"/>
    </row>
    <row r="858" spans="2:6">
      <c r="B858" s="30"/>
      <c r="F858" s="30"/>
    </row>
    <row r="859" spans="2:6">
      <c r="B859" s="30"/>
      <c r="F859" s="30"/>
    </row>
    <row r="860" spans="2:6">
      <c r="B860" s="30"/>
      <c r="F860" s="30"/>
    </row>
    <row r="861" spans="2:6">
      <c r="B861" s="30"/>
      <c r="F861" s="30"/>
    </row>
    <row r="862" spans="2:6">
      <c r="B862" s="30"/>
      <c r="F862" s="30"/>
    </row>
    <row r="863" spans="2:6">
      <c r="B863" s="30"/>
      <c r="F863" s="30"/>
    </row>
    <row r="864" spans="2:6">
      <c r="B864" s="30"/>
      <c r="F864" s="30"/>
    </row>
    <row r="865" spans="2:6">
      <c r="B865" s="30"/>
      <c r="F865" s="30"/>
    </row>
    <row r="866" spans="2:6">
      <c r="B866" s="30"/>
      <c r="F866" s="30"/>
    </row>
    <row r="867" spans="2:6">
      <c r="B867" s="30"/>
      <c r="F867" s="30"/>
    </row>
    <row r="868" spans="2:6">
      <c r="B868" s="30"/>
      <c r="F868" s="30"/>
    </row>
    <row r="869" spans="2:6">
      <c r="B869" s="30"/>
      <c r="F869" s="30"/>
    </row>
    <row r="870" spans="2:6">
      <c r="B870" s="30"/>
      <c r="F870" s="30"/>
    </row>
    <row r="871" spans="2:6">
      <c r="B871" s="30"/>
      <c r="F871" s="30"/>
    </row>
    <row r="872" spans="2:6">
      <c r="B872" s="30"/>
      <c r="F872" s="30"/>
    </row>
    <row r="873" spans="2:6">
      <c r="B873" s="30"/>
      <c r="F873" s="30"/>
    </row>
    <row r="874" spans="2:6">
      <c r="B874" s="30"/>
      <c r="F874" s="30"/>
    </row>
    <row r="875" spans="2:6">
      <c r="B875" s="30"/>
      <c r="F875" s="30"/>
    </row>
    <row r="876" spans="2:6">
      <c r="B876" s="30"/>
      <c r="F876" s="30"/>
    </row>
    <row r="877" spans="2:6">
      <c r="B877" s="30"/>
      <c r="F877" s="30"/>
    </row>
    <row r="878" spans="2:6">
      <c r="B878" s="30"/>
      <c r="F878" s="30"/>
    </row>
    <row r="879" spans="2:6">
      <c r="B879" s="30"/>
      <c r="F879" s="30"/>
    </row>
    <row r="880" spans="2:6">
      <c r="B880" s="30"/>
      <c r="F880" s="30"/>
    </row>
    <row r="881" spans="2:6">
      <c r="B881" s="30"/>
      <c r="F881" s="30"/>
    </row>
    <row r="882" spans="2:6">
      <c r="B882" s="30"/>
      <c r="F882" s="30"/>
    </row>
    <row r="883" spans="2:6">
      <c r="B883" s="30"/>
      <c r="F883" s="30"/>
    </row>
    <row r="884" spans="2:6">
      <c r="B884" s="30"/>
      <c r="F884" s="30"/>
    </row>
    <row r="885" spans="2:6">
      <c r="B885" s="30"/>
      <c r="F885" s="30"/>
    </row>
    <row r="886" spans="2:6">
      <c r="B886" s="30"/>
      <c r="F886" s="30"/>
    </row>
    <row r="887" spans="2:6">
      <c r="B887" s="30"/>
      <c r="F887" s="30"/>
    </row>
    <row r="888" spans="2:6">
      <c r="B888" s="30"/>
      <c r="F888" s="30"/>
    </row>
    <row r="889" spans="2:6">
      <c r="B889" s="30"/>
      <c r="F889" s="30"/>
    </row>
    <row r="890" spans="2:6">
      <c r="B890" s="30"/>
      <c r="F890" s="30"/>
    </row>
    <row r="891" spans="2:6">
      <c r="B891" s="30"/>
      <c r="F891" s="30"/>
    </row>
    <row r="892" spans="2:6">
      <c r="B892" s="30"/>
      <c r="F892" s="30"/>
    </row>
    <row r="893" spans="2:6">
      <c r="B893" s="30"/>
      <c r="F893" s="30"/>
    </row>
    <row r="894" spans="2:6">
      <c r="B894" s="30"/>
      <c r="F894" s="30"/>
    </row>
    <row r="895" spans="2:6">
      <c r="B895" s="30"/>
      <c r="F895" s="30"/>
    </row>
    <row r="896" spans="2:6">
      <c r="B896" s="30"/>
      <c r="F896" s="30"/>
    </row>
    <row r="897" spans="2:6">
      <c r="B897" s="30"/>
      <c r="F897" s="30"/>
    </row>
    <row r="898" spans="2:6">
      <c r="B898" s="30"/>
      <c r="F898" s="30"/>
    </row>
    <row r="899" spans="2:6">
      <c r="B899" s="30"/>
      <c r="F899" s="30"/>
    </row>
    <row r="900" spans="2:6">
      <c r="B900" s="30"/>
      <c r="F900" s="30"/>
    </row>
    <row r="901" spans="2:6">
      <c r="B901" s="30"/>
      <c r="F901" s="30"/>
    </row>
    <row r="902" spans="2:6">
      <c r="B902" s="30"/>
      <c r="F902" s="30"/>
    </row>
    <row r="903" spans="2:6">
      <c r="B903" s="30"/>
      <c r="F903" s="30"/>
    </row>
    <row r="904" spans="2:6">
      <c r="B904" s="30"/>
      <c r="F904" s="30"/>
    </row>
    <row r="905" spans="2:6">
      <c r="B905" s="30"/>
      <c r="F905" s="30"/>
    </row>
    <row r="906" spans="2:6">
      <c r="B906" s="30"/>
      <c r="F906" s="30"/>
    </row>
    <row r="907" spans="2:6">
      <c r="B907" s="30"/>
      <c r="F907" s="30"/>
    </row>
    <row r="908" spans="2:6">
      <c r="B908" s="30"/>
      <c r="F908" s="30"/>
    </row>
    <row r="909" spans="2:6">
      <c r="B909" s="30"/>
      <c r="F909" s="30"/>
    </row>
    <row r="910" spans="2:6">
      <c r="B910" s="30"/>
      <c r="F910" s="30"/>
    </row>
    <row r="911" spans="2:6">
      <c r="B911" s="30"/>
      <c r="F911" s="30"/>
    </row>
    <row r="912" spans="2:6">
      <c r="B912" s="30"/>
      <c r="F912" s="30"/>
    </row>
    <row r="913" spans="2:6">
      <c r="B913" s="30"/>
      <c r="F913" s="30"/>
    </row>
    <row r="914" spans="2:6">
      <c r="B914" s="30"/>
      <c r="F914" s="30"/>
    </row>
    <row r="915" spans="2:6">
      <c r="B915" s="30"/>
      <c r="F915" s="30"/>
    </row>
    <row r="916" spans="2:6">
      <c r="B916" s="30"/>
      <c r="F916" s="30"/>
    </row>
    <row r="917" spans="2:6">
      <c r="B917" s="30"/>
      <c r="F917" s="30"/>
    </row>
    <row r="918" spans="2:6">
      <c r="B918" s="30"/>
      <c r="F918" s="30"/>
    </row>
    <row r="919" spans="2:6">
      <c r="B919" s="30"/>
      <c r="F919" s="30"/>
    </row>
    <row r="920" spans="2:6">
      <c r="B920" s="30"/>
      <c r="F920" s="30"/>
    </row>
    <row r="921" spans="2:6">
      <c r="B921" s="30"/>
      <c r="F921" s="30"/>
    </row>
    <row r="922" spans="2:6">
      <c r="B922" s="30"/>
      <c r="F922" s="30"/>
    </row>
    <row r="923" spans="2:6">
      <c r="B923" s="30"/>
      <c r="F923" s="30"/>
    </row>
    <row r="924" spans="2:6">
      <c r="B924" s="30"/>
      <c r="F924" s="30"/>
    </row>
    <row r="925" spans="2:6">
      <c r="B925" s="30"/>
      <c r="F925" s="30"/>
    </row>
    <row r="926" spans="2:6">
      <c r="B926" s="30"/>
      <c r="F926" s="30"/>
    </row>
    <row r="927" spans="2:6">
      <c r="B927" s="30"/>
      <c r="F927" s="30"/>
    </row>
    <row r="928" spans="2:6">
      <c r="B928" s="30"/>
      <c r="F928" s="30"/>
    </row>
    <row r="929" spans="2:6">
      <c r="B929" s="30"/>
      <c r="F929" s="30"/>
    </row>
    <row r="930" spans="2:6">
      <c r="B930" s="30"/>
      <c r="F930" s="30"/>
    </row>
    <row r="931" spans="2:6">
      <c r="B931" s="30"/>
      <c r="F931" s="30"/>
    </row>
    <row r="932" spans="2:6">
      <c r="B932" s="30"/>
      <c r="F932" s="30"/>
    </row>
    <row r="933" spans="2:6">
      <c r="B933" s="30"/>
      <c r="F933" s="30"/>
    </row>
    <row r="934" spans="2:6">
      <c r="B934" s="30"/>
      <c r="F934" s="30"/>
    </row>
    <row r="935" spans="2:6">
      <c r="B935" s="30"/>
      <c r="F935" s="30"/>
    </row>
    <row r="936" spans="2:6">
      <c r="B936" s="30"/>
      <c r="F936" s="30"/>
    </row>
    <row r="937" spans="2:6">
      <c r="B937" s="30"/>
      <c r="F937" s="30"/>
    </row>
    <row r="938" spans="2:6">
      <c r="B938" s="30"/>
      <c r="F938" s="30"/>
    </row>
    <row r="939" spans="2:6">
      <c r="B939" s="30"/>
      <c r="F939" s="30"/>
    </row>
    <row r="940" spans="2:6">
      <c r="B940" s="30"/>
      <c r="F940" s="30"/>
    </row>
    <row r="941" spans="2:6">
      <c r="B941" s="30"/>
      <c r="F941" s="30"/>
    </row>
    <row r="942" spans="2:6">
      <c r="B942" s="30"/>
      <c r="F942" s="30"/>
    </row>
    <row r="943" spans="2:6">
      <c r="B943" s="30"/>
      <c r="F943" s="30"/>
    </row>
    <row r="944" spans="2:6">
      <c r="B944" s="30"/>
      <c r="F944" s="30"/>
    </row>
    <row r="945" spans="2:6">
      <c r="B945" s="30"/>
      <c r="F945" s="30"/>
    </row>
    <row r="946" spans="2:6">
      <c r="B946" s="30"/>
      <c r="F946" s="30"/>
    </row>
    <row r="947" spans="2:6">
      <c r="B947" s="30"/>
      <c r="F947" s="30"/>
    </row>
    <row r="948" spans="2:6">
      <c r="B948" s="30"/>
      <c r="F948" s="30"/>
    </row>
    <row r="949" spans="2:6">
      <c r="B949" s="30"/>
      <c r="F949" s="30"/>
    </row>
    <row r="950" spans="2:6">
      <c r="B950" s="30"/>
      <c r="F950" s="30"/>
    </row>
    <row r="951" spans="2:6">
      <c r="B951" s="30"/>
      <c r="F951" s="30"/>
    </row>
    <row r="952" spans="2:6">
      <c r="B952" s="30"/>
      <c r="F952" s="30"/>
    </row>
    <row r="953" spans="2:6">
      <c r="B953" s="30"/>
      <c r="F953" s="30"/>
    </row>
    <row r="954" spans="2:6">
      <c r="B954" s="30"/>
      <c r="F954" s="30"/>
    </row>
    <row r="955" spans="2:6">
      <c r="B955" s="30"/>
      <c r="F955" s="30"/>
    </row>
    <row r="956" spans="2:6">
      <c r="B956" s="30"/>
      <c r="F956" s="30"/>
    </row>
    <row r="957" spans="2:6">
      <c r="B957" s="30"/>
      <c r="F957" s="30"/>
    </row>
    <row r="958" spans="2:6">
      <c r="B958" s="30"/>
      <c r="F958" s="30"/>
    </row>
    <row r="959" spans="2:6">
      <c r="B959" s="30"/>
      <c r="F959" s="30"/>
    </row>
    <row r="960" spans="2:6">
      <c r="B960" s="30"/>
      <c r="F960" s="30"/>
    </row>
    <row r="961" spans="2:6">
      <c r="B961" s="30"/>
      <c r="F961" s="30"/>
    </row>
    <row r="962" spans="2:6">
      <c r="B962" s="30"/>
      <c r="F962" s="30"/>
    </row>
    <row r="963" spans="2:6">
      <c r="B963" s="30"/>
      <c r="F963" s="30"/>
    </row>
    <row r="964" spans="2:6">
      <c r="B964" s="30"/>
      <c r="F964" s="30"/>
    </row>
    <row r="965" spans="2:6">
      <c r="B965" s="30"/>
      <c r="F965" s="30"/>
    </row>
    <row r="966" spans="2:6">
      <c r="B966" s="30"/>
      <c r="F966" s="30"/>
    </row>
    <row r="967" spans="2:6">
      <c r="B967" s="30"/>
      <c r="F967" s="30"/>
    </row>
    <row r="968" spans="2:6">
      <c r="B968" s="30"/>
      <c r="F968" s="30"/>
    </row>
    <row r="969" spans="2:6">
      <c r="B969" s="30"/>
      <c r="F969" s="30"/>
    </row>
    <row r="970" spans="2:6">
      <c r="B970" s="30"/>
      <c r="F970" s="30"/>
    </row>
    <row r="971" spans="2:6">
      <c r="B971" s="30"/>
      <c r="F971" s="30"/>
    </row>
    <row r="972" spans="2:6">
      <c r="B972" s="30"/>
      <c r="F972" s="30"/>
    </row>
    <row r="973" spans="2:6">
      <c r="B973" s="30"/>
      <c r="F973" s="30"/>
    </row>
    <row r="974" spans="2:6">
      <c r="B974" s="30"/>
      <c r="F974" s="30"/>
    </row>
    <row r="975" spans="2:6">
      <c r="B975" s="30"/>
      <c r="F975" s="30"/>
    </row>
    <row r="976" spans="2:6">
      <c r="B976" s="30"/>
      <c r="F976" s="30"/>
    </row>
    <row r="977" spans="2:6">
      <c r="B977" s="30"/>
      <c r="F977" s="30"/>
    </row>
    <row r="978" spans="2:6">
      <c r="B978" s="30"/>
      <c r="F978" s="30"/>
    </row>
    <row r="979" spans="2:6">
      <c r="B979" s="30"/>
      <c r="F979" s="30"/>
    </row>
    <row r="980" spans="2:6">
      <c r="B980" s="30"/>
      <c r="F980" s="30"/>
    </row>
    <row r="981" spans="2:6">
      <c r="B981" s="30"/>
      <c r="F981" s="30"/>
    </row>
    <row r="982" spans="2:6">
      <c r="B982" s="30"/>
      <c r="F982" s="30"/>
    </row>
    <row r="983" spans="2:6">
      <c r="B983" s="30"/>
      <c r="F983" s="30"/>
    </row>
    <row r="984" spans="2:6">
      <c r="B984" s="30"/>
      <c r="F984" s="30"/>
    </row>
    <row r="985" spans="2:6">
      <c r="B985" s="30"/>
      <c r="F985" s="30"/>
    </row>
    <row r="986" spans="2:6">
      <c r="B986" s="30"/>
      <c r="F986" s="30"/>
    </row>
    <row r="987" spans="2:6">
      <c r="B987" s="30"/>
      <c r="F987" s="30"/>
    </row>
    <row r="988" spans="2:6">
      <c r="B988" s="30"/>
      <c r="F988" s="30"/>
    </row>
    <row r="989" spans="2:6">
      <c r="B989" s="30"/>
      <c r="F989" s="30"/>
    </row>
    <row r="990" spans="2:6">
      <c r="B990" s="30"/>
      <c r="F990" s="30"/>
    </row>
    <row r="991" spans="2:6">
      <c r="B991" s="30"/>
      <c r="F991" s="30"/>
    </row>
    <row r="992" spans="2:6">
      <c r="B992" s="30"/>
      <c r="F992" s="30"/>
    </row>
    <row r="993" spans="2:6">
      <c r="B993" s="30"/>
      <c r="F993" s="30"/>
    </row>
    <row r="994" spans="2:6">
      <c r="B994" s="30"/>
      <c r="F994" s="30"/>
    </row>
    <row r="995" spans="2:6">
      <c r="B995" s="30"/>
      <c r="F995" s="30"/>
    </row>
    <row r="996" spans="2:6">
      <c r="B996" s="30"/>
      <c r="F996" s="30"/>
    </row>
    <row r="997" spans="2:6">
      <c r="B997" s="30"/>
      <c r="F997" s="30"/>
    </row>
    <row r="998" spans="2:6">
      <c r="B998" s="30"/>
      <c r="F998" s="30"/>
    </row>
    <row r="999" spans="2:6">
      <c r="B999" s="30"/>
      <c r="F999" s="30"/>
    </row>
    <row r="1000" spans="2:6">
      <c r="B1000" s="30"/>
      <c r="F1000" s="30"/>
    </row>
    <row r="1001" spans="2:6">
      <c r="B1001" s="30"/>
      <c r="F1001" s="30"/>
    </row>
    <row r="1002" spans="2:6">
      <c r="B1002" s="30"/>
      <c r="F1002" s="30"/>
    </row>
    <row r="1003" spans="2:6">
      <c r="B1003" s="30"/>
      <c r="F1003" s="30"/>
    </row>
    <row r="1004" spans="2:6">
      <c r="B1004" s="30"/>
      <c r="F1004" s="30"/>
    </row>
    <row r="1005" spans="2:6">
      <c r="B1005" s="30"/>
      <c r="F1005" s="30"/>
    </row>
    <row r="1006" spans="2:6">
      <c r="B1006" s="30"/>
      <c r="F1006" s="30"/>
    </row>
    <row r="1007" spans="2:6">
      <c r="B1007" s="30"/>
      <c r="F1007" s="30"/>
    </row>
    <row r="1008" spans="2:6">
      <c r="B1008" s="30"/>
      <c r="F1008" s="30"/>
    </row>
    <row r="1009" spans="2:6">
      <c r="B1009" s="30"/>
      <c r="F1009" s="30"/>
    </row>
    <row r="1010" spans="2:6">
      <c r="B1010" s="30"/>
      <c r="F1010" s="30"/>
    </row>
    <row r="1011" spans="2:6">
      <c r="B1011" s="30"/>
      <c r="F1011" s="30"/>
    </row>
    <row r="1012" spans="2:6">
      <c r="B1012" s="30"/>
      <c r="F1012" s="30"/>
    </row>
    <row r="1013" spans="2:6">
      <c r="B1013" s="30"/>
      <c r="F1013" s="30"/>
    </row>
    <row r="1014" spans="2:6">
      <c r="B1014" s="30"/>
      <c r="F1014" s="30"/>
    </row>
    <row r="1015" spans="2:6">
      <c r="B1015" s="30"/>
      <c r="F1015" s="30"/>
    </row>
    <row r="1016" spans="2:6">
      <c r="B1016" s="30"/>
      <c r="F1016" s="30"/>
    </row>
    <row r="1017" spans="2:6">
      <c r="B1017" s="30"/>
      <c r="F1017" s="30"/>
    </row>
    <row r="1018" spans="2:6">
      <c r="B1018" s="30"/>
      <c r="F1018" s="30"/>
    </row>
    <row r="1019" spans="2:6">
      <c r="B1019" s="30"/>
      <c r="F1019" s="30"/>
    </row>
    <row r="1020" spans="2:6">
      <c r="B1020" s="30"/>
      <c r="F1020" s="30"/>
    </row>
    <row r="1021" spans="2:6">
      <c r="B1021" s="30"/>
      <c r="F1021" s="30"/>
    </row>
    <row r="1022" spans="2:6">
      <c r="B1022" s="30"/>
      <c r="F1022" s="30"/>
    </row>
    <row r="1023" spans="2:6">
      <c r="B1023" s="30"/>
      <c r="F1023" s="30"/>
    </row>
    <row r="1024" spans="2:6">
      <c r="B1024" s="30"/>
      <c r="F1024" s="30"/>
    </row>
    <row r="1025" spans="2:6">
      <c r="B1025" s="30"/>
      <c r="F1025" s="30"/>
    </row>
    <row r="1026" spans="2:6">
      <c r="B1026" s="30"/>
      <c r="F1026" s="30"/>
    </row>
    <row r="1027" spans="2:6">
      <c r="B1027" s="30"/>
      <c r="F1027" s="30"/>
    </row>
    <row r="1028" spans="2:6">
      <c r="B1028" s="30"/>
      <c r="F1028" s="30"/>
    </row>
    <row r="1029" spans="2:6">
      <c r="B1029" s="30"/>
      <c r="F1029" s="30"/>
    </row>
    <row r="1030" spans="2:6">
      <c r="B1030" s="30"/>
      <c r="F1030" s="30"/>
    </row>
    <row r="1031" spans="2:6">
      <c r="B1031" s="30"/>
      <c r="F1031" s="30"/>
    </row>
    <row r="1032" spans="2:6">
      <c r="B1032" s="30"/>
      <c r="F1032" s="30"/>
    </row>
    <row r="1033" spans="2:6">
      <c r="B1033" s="30"/>
      <c r="F1033" s="30"/>
    </row>
    <row r="1034" spans="2:6">
      <c r="B1034" s="30"/>
      <c r="F1034" s="30"/>
    </row>
    <row r="1035" spans="2:6">
      <c r="B1035" s="30"/>
      <c r="F1035" s="30"/>
    </row>
    <row r="1036" spans="2:6">
      <c r="B1036" s="30"/>
      <c r="F1036" s="30"/>
    </row>
    <row r="1037" spans="2:6">
      <c r="B1037" s="30"/>
      <c r="F1037" s="30"/>
    </row>
    <row r="1038" spans="2:6">
      <c r="B1038" s="30"/>
      <c r="F1038" s="30"/>
    </row>
    <row r="1039" spans="2:6">
      <c r="B1039" s="30"/>
      <c r="F1039" s="30"/>
    </row>
    <row r="1040" spans="2:6">
      <c r="B1040" s="30"/>
      <c r="F1040" s="30"/>
    </row>
    <row r="1041" spans="2:6">
      <c r="B1041" s="30"/>
      <c r="F1041" s="30"/>
    </row>
    <row r="1042" spans="2:6">
      <c r="B1042" s="30"/>
      <c r="F1042" s="30"/>
    </row>
    <row r="1043" spans="2:6">
      <c r="B1043" s="30"/>
      <c r="F1043" s="30"/>
    </row>
    <row r="1044" spans="2:6">
      <c r="B1044" s="30"/>
      <c r="F1044" s="30"/>
    </row>
    <row r="1045" spans="2:6">
      <c r="B1045" s="30"/>
      <c r="F1045" s="30"/>
    </row>
    <row r="1046" spans="2:6">
      <c r="B1046" s="30"/>
      <c r="F1046" s="30"/>
    </row>
    <row r="1047" spans="2:6">
      <c r="B1047" s="30"/>
      <c r="F1047" s="30"/>
    </row>
    <row r="1048" spans="2:6">
      <c r="B1048" s="30"/>
      <c r="F1048" s="30"/>
    </row>
    <row r="1049" spans="2:6">
      <c r="B1049" s="30"/>
      <c r="F1049" s="30"/>
    </row>
    <row r="1050" spans="2:6">
      <c r="B1050" s="30"/>
      <c r="F1050" s="30"/>
    </row>
    <row r="1051" spans="2:6">
      <c r="B1051" s="30"/>
      <c r="F1051" s="30"/>
    </row>
    <row r="1052" spans="2:6">
      <c r="B1052" s="30"/>
      <c r="F1052" s="30"/>
    </row>
    <row r="1053" spans="2:6">
      <c r="B1053" s="30"/>
      <c r="F1053" s="30"/>
    </row>
    <row r="1054" spans="2:6">
      <c r="B1054" s="30"/>
      <c r="F1054" s="30"/>
    </row>
    <row r="1055" spans="2:6">
      <c r="B1055" s="30"/>
      <c r="F1055" s="30"/>
    </row>
    <row r="1056" spans="2:6">
      <c r="B1056" s="30"/>
      <c r="F1056" s="30"/>
    </row>
    <row r="1057" spans="2:6">
      <c r="B1057" s="30"/>
      <c r="F1057" s="30"/>
    </row>
    <row r="1058" spans="2:6">
      <c r="B1058" s="30"/>
      <c r="F1058" s="30"/>
    </row>
    <row r="1059" spans="2:6">
      <c r="B1059" s="30"/>
      <c r="F1059" s="30"/>
    </row>
    <row r="1060" spans="2:6">
      <c r="B1060" s="30"/>
      <c r="F1060" s="30"/>
    </row>
    <row r="1061" spans="2:6">
      <c r="B1061" s="30"/>
      <c r="F1061" s="30"/>
    </row>
    <row r="1062" spans="2:6">
      <c r="B1062" s="30"/>
      <c r="F1062" s="30"/>
    </row>
    <row r="1063" spans="2:6">
      <c r="B1063" s="30"/>
      <c r="F1063" s="30"/>
    </row>
    <row r="1064" spans="2:6">
      <c r="B1064" s="30"/>
      <c r="F1064" s="30"/>
    </row>
    <row r="1065" spans="2:6">
      <c r="B1065" s="30"/>
      <c r="F1065" s="30"/>
    </row>
    <row r="1066" spans="2:6">
      <c r="B1066" s="30"/>
      <c r="F1066" s="30"/>
    </row>
    <row r="1067" spans="2:6">
      <c r="B1067" s="30"/>
      <c r="F1067" s="30"/>
    </row>
    <row r="1068" spans="2:6">
      <c r="B1068" s="30"/>
      <c r="F1068" s="30"/>
    </row>
    <row r="1069" spans="2:6">
      <c r="B1069" s="30"/>
      <c r="F1069" s="30"/>
    </row>
    <row r="1070" spans="2:6">
      <c r="B1070" s="30"/>
      <c r="F1070" s="30"/>
    </row>
    <row r="1071" spans="2:6">
      <c r="B1071" s="30"/>
      <c r="F1071" s="30"/>
    </row>
    <row r="1072" spans="2:6">
      <c r="B1072" s="30"/>
      <c r="F1072" s="30"/>
    </row>
    <row r="1073" spans="2:6">
      <c r="B1073" s="30"/>
      <c r="F1073" s="30"/>
    </row>
    <row r="1074" spans="2:6">
      <c r="B1074" s="30"/>
      <c r="F1074" s="30"/>
    </row>
    <row r="1075" spans="2:6">
      <c r="B1075" s="30"/>
      <c r="F1075" s="30"/>
    </row>
    <row r="1076" spans="2:6">
      <c r="B1076" s="30"/>
      <c r="F1076" s="30"/>
    </row>
    <row r="1077" spans="2:6">
      <c r="B1077" s="30"/>
      <c r="F1077" s="30"/>
    </row>
    <row r="1078" spans="2:6">
      <c r="B1078" s="30"/>
      <c r="F1078" s="30"/>
    </row>
    <row r="1079" spans="2:6">
      <c r="B1079" s="30"/>
      <c r="F1079" s="30"/>
    </row>
    <row r="1080" spans="2:6">
      <c r="B1080" s="30"/>
      <c r="F1080" s="30"/>
    </row>
    <row r="1081" spans="2:6">
      <c r="B1081" s="30"/>
      <c r="F1081" s="30"/>
    </row>
    <row r="1082" spans="2:6">
      <c r="B1082" s="30"/>
      <c r="F1082" s="30"/>
    </row>
    <row r="1083" spans="2:6">
      <c r="B1083" s="30"/>
      <c r="F1083" s="30"/>
    </row>
    <row r="1084" spans="2:6">
      <c r="B1084" s="30"/>
      <c r="F1084" s="30"/>
    </row>
    <row r="1085" spans="2:6">
      <c r="B1085" s="30"/>
      <c r="F1085" s="30"/>
    </row>
    <row r="1086" spans="2:6">
      <c r="B1086" s="30"/>
      <c r="F1086" s="30"/>
    </row>
    <row r="1087" spans="2:6">
      <c r="B1087" s="30"/>
      <c r="F1087" s="30"/>
    </row>
    <row r="1088" spans="2:6">
      <c r="B1088" s="30"/>
      <c r="F1088" s="30"/>
    </row>
    <row r="1089" spans="2:6">
      <c r="B1089" s="30"/>
      <c r="F1089" s="30"/>
    </row>
    <row r="1090" spans="2:6">
      <c r="B1090" s="30"/>
      <c r="F1090" s="30"/>
    </row>
    <row r="1091" spans="2:6">
      <c r="B1091" s="30"/>
      <c r="F1091" s="30"/>
    </row>
    <row r="1092" spans="2:6">
      <c r="B1092" s="30"/>
      <c r="F1092" s="30"/>
    </row>
    <row r="1093" spans="2:6">
      <c r="B1093" s="30"/>
      <c r="F1093" s="30"/>
    </row>
    <row r="1094" spans="2:6">
      <c r="B1094" s="30"/>
      <c r="F1094" s="30"/>
    </row>
    <row r="1095" spans="2:6">
      <c r="B1095" s="30"/>
      <c r="F1095" s="30"/>
    </row>
    <row r="1096" spans="2:6">
      <c r="B1096" s="30"/>
      <c r="F1096" s="30"/>
    </row>
    <row r="1097" spans="2:6">
      <c r="B1097" s="30"/>
      <c r="F1097" s="30"/>
    </row>
    <row r="1098" spans="2:6">
      <c r="B1098" s="30"/>
      <c r="F1098" s="30"/>
    </row>
    <row r="1099" spans="2:6">
      <c r="B1099" s="30"/>
      <c r="F1099" s="30"/>
    </row>
    <row r="1100" spans="2:6">
      <c r="B1100" s="30"/>
      <c r="F1100" s="30"/>
    </row>
    <row r="1101" spans="2:6">
      <c r="B1101" s="30"/>
      <c r="F1101" s="30"/>
    </row>
    <row r="1102" spans="2:6">
      <c r="B1102" s="30"/>
      <c r="F1102" s="30"/>
    </row>
    <row r="1103" spans="2:6">
      <c r="B1103" s="30"/>
      <c r="F1103" s="30"/>
    </row>
    <row r="1104" spans="2:6">
      <c r="B1104" s="30"/>
      <c r="F1104" s="30"/>
    </row>
    <row r="1105" spans="2:6">
      <c r="B1105" s="30"/>
      <c r="F1105" s="30"/>
    </row>
    <row r="1106" spans="2:6">
      <c r="B1106" s="30"/>
      <c r="F1106" s="30"/>
    </row>
    <row r="1107" spans="2:6">
      <c r="B1107" s="30"/>
      <c r="F1107" s="30"/>
    </row>
    <row r="1108" spans="2:6">
      <c r="B1108" s="30"/>
      <c r="F1108" s="30"/>
    </row>
    <row r="1109" spans="2:6">
      <c r="B1109" s="30"/>
      <c r="F1109" s="30"/>
    </row>
    <row r="1110" spans="2:6">
      <c r="B1110" s="30"/>
      <c r="F1110" s="30"/>
    </row>
    <row r="1111" spans="2:6">
      <c r="B1111" s="30"/>
      <c r="F1111" s="30"/>
    </row>
    <row r="1112" spans="2:6">
      <c r="B1112" s="30"/>
      <c r="F1112" s="30"/>
    </row>
    <row r="1113" spans="2:6">
      <c r="B1113" s="30"/>
      <c r="F1113" s="30"/>
    </row>
    <row r="1114" spans="2:6">
      <c r="B1114" s="30"/>
      <c r="F1114" s="30"/>
    </row>
    <row r="1115" spans="2:6">
      <c r="B1115" s="30"/>
      <c r="F1115" s="30"/>
    </row>
    <row r="1116" spans="2:6">
      <c r="B1116" s="30"/>
      <c r="F1116" s="30"/>
    </row>
    <row r="1117" spans="2:6">
      <c r="B1117" s="30"/>
      <c r="F1117" s="30"/>
    </row>
    <row r="1118" spans="2:6">
      <c r="B1118" s="30"/>
      <c r="F1118" s="30"/>
    </row>
    <row r="1119" spans="2:6">
      <c r="B1119" s="30"/>
      <c r="F1119" s="30"/>
    </row>
    <row r="1120" spans="2:6">
      <c r="B1120" s="30"/>
      <c r="F1120" s="30"/>
    </row>
    <row r="1121" spans="2:6">
      <c r="B1121" s="30"/>
      <c r="F1121" s="30"/>
    </row>
    <row r="1122" spans="2:6">
      <c r="B1122" s="30"/>
      <c r="F1122" s="30"/>
    </row>
    <row r="1123" spans="2:6">
      <c r="B1123" s="30"/>
      <c r="F1123" s="30"/>
    </row>
    <row r="1124" spans="2:6">
      <c r="B1124" s="30"/>
      <c r="F1124" s="30"/>
    </row>
    <row r="1125" spans="2:6">
      <c r="B1125" s="30"/>
      <c r="F1125" s="30"/>
    </row>
    <row r="1126" spans="2:6">
      <c r="B1126" s="30"/>
      <c r="F1126" s="30"/>
    </row>
    <row r="1127" spans="2:6">
      <c r="B1127" s="30"/>
      <c r="F1127" s="30"/>
    </row>
    <row r="1128" spans="2:6">
      <c r="B1128" s="30"/>
      <c r="F1128" s="30"/>
    </row>
    <row r="1129" spans="2:6">
      <c r="B1129" s="30"/>
      <c r="F1129" s="30"/>
    </row>
    <row r="1130" spans="2:6">
      <c r="B1130" s="30"/>
      <c r="F1130" s="30"/>
    </row>
    <row r="1131" spans="2:6">
      <c r="B1131" s="30"/>
      <c r="F1131" s="30"/>
    </row>
    <row r="1132" spans="2:6">
      <c r="B1132" s="30"/>
      <c r="F1132" s="30"/>
    </row>
    <row r="1133" spans="2:6">
      <c r="B1133" s="30"/>
      <c r="F1133" s="30"/>
    </row>
    <row r="1134" spans="2:6">
      <c r="B1134" s="30"/>
      <c r="F1134" s="30"/>
    </row>
    <row r="1135" spans="2:6">
      <c r="B1135" s="30"/>
      <c r="F1135" s="30"/>
    </row>
    <row r="1136" spans="2:6">
      <c r="B1136" s="30"/>
      <c r="F1136" s="30"/>
    </row>
    <row r="1137" spans="2:6">
      <c r="B1137" s="30"/>
      <c r="F1137" s="30"/>
    </row>
    <row r="1138" spans="2:6">
      <c r="B1138" s="30"/>
      <c r="F1138" s="30"/>
    </row>
    <row r="1139" spans="2:6">
      <c r="B1139" s="30"/>
      <c r="F1139" s="30"/>
    </row>
  </sheetData>
  <phoneticPr fontId="8" type="noConversion"/>
  <hyperlinks>
    <hyperlink ref="A3" r:id="rId1"/>
    <hyperlink ref="P32" r:id="rId2" display="http://www.bav-astro.de/sfs/BAVM_link.php?BAVMnr=82"/>
    <hyperlink ref="P33" r:id="rId3" display="http://www.bav-astro.de/sfs/BAVM_link.php?BAVMnr=82"/>
    <hyperlink ref="P34" r:id="rId4" display="http://www.bav-astro.de/sfs/BAVM_link.php?BAVMnr=82"/>
    <hyperlink ref="P35" r:id="rId5" display="http://www.bav-astro.de/sfs/BAVM_link.php?BAVMnr=82"/>
    <hyperlink ref="P36" r:id="rId6" display="http://www.bav-astro.de/sfs/BAVM_link.php?BAVMnr=82"/>
    <hyperlink ref="P37" r:id="rId7" display="http://www.bav-astro.de/sfs/BAVM_link.php?BAVMnr=82"/>
    <hyperlink ref="P38" r:id="rId8" display="http://www.bav-astro.de/sfs/BAVM_link.php?BAVMnr=82"/>
    <hyperlink ref="P39" r:id="rId9" display="http://www.bav-astro.de/sfs/BAVM_link.php?BAVMnr=82"/>
    <hyperlink ref="P40" r:id="rId10" display="http://www.bav-astro.de/sfs/BAVM_link.php?BAVMnr=82"/>
    <hyperlink ref="P41" r:id="rId11" display="http://www.bav-astro.de/sfs/BAVM_link.php?BAVMnr=82"/>
    <hyperlink ref="P42" r:id="rId12" display="http://www.bav-astro.de/sfs/BAVM_link.php?BAVMnr=82"/>
    <hyperlink ref="P43" r:id="rId13" display="http://www.bav-astro.de/sfs/BAVM_link.php?BAVMnr=82"/>
    <hyperlink ref="P44" r:id="rId14" display="http://www.bav-astro.de/sfs/BAVM_link.php?BAVMnr=82"/>
    <hyperlink ref="P45" r:id="rId15" display="http://www.bav-astro.de/sfs/BAVM_link.php?BAVMnr=82"/>
    <hyperlink ref="P46" r:id="rId16" display="http://www.bav-astro.de/sfs/BAVM_link.php?BAVMnr=82"/>
    <hyperlink ref="P47" r:id="rId17" display="http://www.bav-astro.de/sfs/BAVM_link.php?BAVMnr=82"/>
    <hyperlink ref="P48" r:id="rId18" display="http://www.bav-astro.de/sfs/BAVM_link.php?BAVMnr=82"/>
    <hyperlink ref="P49" r:id="rId19" display="http://www.bav-astro.de/sfs/BAVM_link.php?BAVMnr=82"/>
    <hyperlink ref="P51" r:id="rId20" display="http://www.bav-astro.de/sfs/BAVM_link.php?BAVMnr=82"/>
    <hyperlink ref="P52" r:id="rId21" display="http://www.bav-astro.de/sfs/BAVM_link.php?BAVMnr=82"/>
    <hyperlink ref="P53" r:id="rId22" display="http://www.bav-astro.de/sfs/BAVM_link.php?BAVMnr=82"/>
    <hyperlink ref="P54" r:id="rId23" display="http://www.bav-astro.de/sfs/BAVM_link.php?BAVMnr=82"/>
    <hyperlink ref="P55" r:id="rId24" display="http://www.bav-astro.de/sfs/BAVM_link.php?BAVMnr=82"/>
    <hyperlink ref="P56" r:id="rId25" display="http://www.bav-astro.de/sfs/BAVM_link.php?BAVMnr=82"/>
    <hyperlink ref="P57" r:id="rId26" display="http://www.bav-astro.de/sfs/BAVM_link.php?BAVMnr=91"/>
    <hyperlink ref="P58" r:id="rId27" display="http://www.bav-astro.de/sfs/BAVM_link.php?BAVMnr=117"/>
    <hyperlink ref="P59" r:id="rId28" display="http://www.bav-astro.de/sfs/BAVM_link.php?BAVMnr=117"/>
    <hyperlink ref="P60" r:id="rId29" display="http://www.bav-astro.de/sfs/BAVM_link.php?BAVMnr=117"/>
    <hyperlink ref="P61" r:id="rId30" display="http://www.bav-astro.de/sfs/BAVM_link.php?BAVMnr=128"/>
    <hyperlink ref="P62" r:id="rId31" display="http://www.bav-astro.de/sfs/BAVM_link.php?BAVMnr=128"/>
    <hyperlink ref="P63" r:id="rId32" display="http://www.bav-astro.de/sfs/BAVM_link.php?BAVMnr=152"/>
    <hyperlink ref="P64" r:id="rId33" display="http://www.bav-astro.de/sfs/BAVM_link.php?BAVMnr=152"/>
    <hyperlink ref="P66" r:id="rId34" display="http://www.bav-astro.de/sfs/BAVM_link.php?BAVMnr=158"/>
    <hyperlink ref="P67" r:id="rId35" display="http://www.bav-astro.de/sfs/BAVM_link.php?BAVMnr=173"/>
    <hyperlink ref="P68" r:id="rId36" display="http://www.konkoly.hu/cgi-bin/IBVS?5760"/>
    <hyperlink ref="P69" r:id="rId37" display="http://www.konkoly.hu/cgi-bin/IBVS?5713"/>
    <hyperlink ref="P70" r:id="rId38" display="http://www.bav-astro.de/sfs/BAVM_link.php?BAVMnr=201"/>
    <hyperlink ref="P71" r:id="rId39" display="http://var.astro.cz/oejv/issues/oejv0107.pdf"/>
    <hyperlink ref="P72" r:id="rId40" display="http://var.astro.cz/oejv/issues/oejv0137.pdf"/>
    <hyperlink ref="P73" r:id="rId41" display="http://www.konkoly.hu/cgi-bin/IBVS?5894"/>
    <hyperlink ref="P74" r:id="rId42" display="http://var.astro.cz/oejv/issues/oejv0160.pdf"/>
    <hyperlink ref="P75" r:id="rId43" display="http://var.astro.cz/oejv/issues/oejv0160.pdf"/>
    <hyperlink ref="P76" r:id="rId44" display="http://www.konkoly.hu/cgi-bin/IBVS?5992"/>
    <hyperlink ref="P77" r:id="rId45" display="http://var.astro.cz/oejv/issues/oejv0160.pdf"/>
    <hyperlink ref="P78" r:id="rId46" display="http://var.astro.cz/oejv/issues/oejv0160.pdf"/>
    <hyperlink ref="P79" r:id="rId47" display="http://var.astro.cz/oejv/issues/oejv0160.pdf"/>
    <hyperlink ref="P80" r:id="rId48" display="http://www.konkoly.hu/cgi-bin/IBVS?6050"/>
    <hyperlink ref="P81" r:id="rId49" display="http://www.konkoly.hu/cgi-bin/IBVS?6029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Active</vt:lpstr>
      <vt:lpstr>Q_fit (pg)</vt:lpstr>
      <vt:lpstr>Q_fit (2)</vt:lpstr>
      <vt:lpstr>Q_fit (CCD)</vt:lpstr>
      <vt:lpstr>A (2)</vt:lpstr>
      <vt:lpstr>Q_fit (4)</vt:lpstr>
      <vt:lpstr>A (3)</vt:lpstr>
      <vt:lpstr>Q_fit (5)</vt:lpstr>
      <vt:lpstr>BAV</vt:lpstr>
      <vt:lpstr>O-C Gateway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2023-01-13T07:11:50Z</dcterms:modified>
</cp:coreProperties>
</file>