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7C67B872-A466-4574-AA19-CDE0B6AFCD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161" i="1" l="1"/>
  <c r="F161" i="1" s="1"/>
  <c r="G161" i="1" s="1"/>
  <c r="Q161" i="1"/>
  <c r="E165" i="1"/>
  <c r="F165" i="1" s="1"/>
  <c r="G165" i="1" s="1"/>
  <c r="Q165" i="1"/>
  <c r="E162" i="1"/>
  <c r="F162" i="1" s="1"/>
  <c r="G162" i="1" s="1"/>
  <c r="Q162" i="1"/>
  <c r="E163" i="1"/>
  <c r="F163" i="1" s="1"/>
  <c r="G163" i="1" s="1"/>
  <c r="Q163" i="1"/>
  <c r="E164" i="1"/>
  <c r="F164" i="1" s="1"/>
  <c r="G164" i="1" s="1"/>
  <c r="Q164" i="1"/>
  <c r="E148" i="1"/>
  <c r="F148" i="1" s="1"/>
  <c r="G148" i="1" s="1"/>
  <c r="Q148" i="1"/>
  <c r="E149" i="1"/>
  <c r="F149" i="1" s="1"/>
  <c r="G149" i="1" s="1"/>
  <c r="Q149" i="1"/>
  <c r="E150" i="1"/>
  <c r="F150" i="1" s="1"/>
  <c r="G150" i="1" s="1"/>
  <c r="K150" i="1" s="1"/>
  <c r="Q150" i="1"/>
  <c r="E153" i="1"/>
  <c r="F153" i="1"/>
  <c r="G153" i="1" s="1"/>
  <c r="Q153" i="1"/>
  <c r="E154" i="1"/>
  <c r="F154" i="1"/>
  <c r="G154" i="1" s="1"/>
  <c r="Q154" i="1"/>
  <c r="E155" i="1"/>
  <c r="F155" i="1"/>
  <c r="G155" i="1" s="1"/>
  <c r="S155" i="1" s="1"/>
  <c r="Q155" i="1"/>
  <c r="E156" i="1"/>
  <c r="F156" i="1"/>
  <c r="G156" i="1" s="1"/>
  <c r="Q156" i="1"/>
  <c r="E157" i="1"/>
  <c r="F157" i="1" s="1"/>
  <c r="G157" i="1" s="1"/>
  <c r="Q157" i="1"/>
  <c r="Q160" i="1"/>
  <c r="E160" i="1"/>
  <c r="F160" i="1" s="1"/>
  <c r="G160" i="1" s="1"/>
  <c r="S160" i="1" s="1"/>
  <c r="E159" i="1"/>
  <c r="F159" i="1" s="1"/>
  <c r="G159" i="1" s="1"/>
  <c r="Q159" i="1"/>
  <c r="D9" i="1"/>
  <c r="C9" i="1"/>
  <c r="E158" i="1"/>
  <c r="F158" i="1" s="1"/>
  <c r="G158" i="1" s="1"/>
  <c r="Q158" i="1"/>
  <c r="E151" i="1"/>
  <c r="F151" i="1" s="1"/>
  <c r="G151" i="1" s="1"/>
  <c r="E152" i="1"/>
  <c r="F152" i="1" s="1"/>
  <c r="G152" i="1" s="1"/>
  <c r="S152" i="1"/>
  <c r="D11" i="1"/>
  <c r="P43" i="1" s="1"/>
  <c r="S43" i="1" s="1"/>
  <c r="D12" i="1"/>
  <c r="D16" i="1" s="1"/>
  <c r="D19" i="1" s="1"/>
  <c r="Q151" i="1"/>
  <c r="Q152" i="1"/>
  <c r="E145" i="1"/>
  <c r="F145" i="1" s="1"/>
  <c r="G145" i="1" s="1"/>
  <c r="S145" i="1" s="1"/>
  <c r="E143" i="1"/>
  <c r="F143" i="1" s="1"/>
  <c r="G143" i="1" s="1"/>
  <c r="E139" i="1"/>
  <c r="F139" i="1"/>
  <c r="G139" i="1"/>
  <c r="K139" i="1" s="1"/>
  <c r="E146" i="1"/>
  <c r="F146" i="1" s="1"/>
  <c r="G146" i="1" s="1"/>
  <c r="E140" i="1"/>
  <c r="F140" i="1" s="1"/>
  <c r="G140" i="1" s="1"/>
  <c r="E141" i="1"/>
  <c r="F141" i="1"/>
  <c r="G141" i="1" s="1"/>
  <c r="E142" i="1"/>
  <c r="F142" i="1" s="1"/>
  <c r="G142" i="1" s="1"/>
  <c r="E144" i="1"/>
  <c r="F144" i="1" s="1"/>
  <c r="G144" i="1" s="1"/>
  <c r="E147" i="1"/>
  <c r="F147" i="1" s="1"/>
  <c r="G147" i="1" s="1"/>
  <c r="E116" i="1"/>
  <c r="F116" i="1" s="1"/>
  <c r="G116" i="1" s="1"/>
  <c r="K116" i="1" s="1"/>
  <c r="E117" i="1"/>
  <c r="F117" i="1" s="1"/>
  <c r="G117" i="1" s="1"/>
  <c r="E118" i="1"/>
  <c r="F118" i="1" s="1"/>
  <c r="G118" i="1" s="1"/>
  <c r="E119" i="1"/>
  <c r="F119" i="1"/>
  <c r="G119" i="1" s="1"/>
  <c r="K119" i="1" s="1"/>
  <c r="E120" i="1"/>
  <c r="F120" i="1" s="1"/>
  <c r="G120" i="1" s="1"/>
  <c r="E121" i="1"/>
  <c r="F121" i="1" s="1"/>
  <c r="G121" i="1" s="1"/>
  <c r="K121" i="1" s="1"/>
  <c r="E123" i="1"/>
  <c r="F123" i="1"/>
  <c r="G123" i="1" s="1"/>
  <c r="J123" i="1" s="1"/>
  <c r="E124" i="1"/>
  <c r="F124" i="1" s="1"/>
  <c r="G124" i="1" s="1"/>
  <c r="J124" i="1" s="1"/>
  <c r="E125" i="1"/>
  <c r="F125" i="1"/>
  <c r="G125" i="1" s="1"/>
  <c r="E126" i="1"/>
  <c r="F126" i="1" s="1"/>
  <c r="G126" i="1" s="1"/>
  <c r="E127" i="1"/>
  <c r="F127" i="1" s="1"/>
  <c r="G127" i="1" s="1"/>
  <c r="K127" i="1"/>
  <c r="E128" i="1"/>
  <c r="F128" i="1" s="1"/>
  <c r="G128" i="1" s="1"/>
  <c r="E129" i="1"/>
  <c r="F129" i="1"/>
  <c r="G129" i="1" s="1"/>
  <c r="S129" i="1" s="1"/>
  <c r="E130" i="1"/>
  <c r="F130" i="1" s="1"/>
  <c r="G130" i="1" s="1"/>
  <c r="E131" i="1"/>
  <c r="F131" i="1" s="1"/>
  <c r="G131" i="1" s="1"/>
  <c r="K131" i="1" s="1"/>
  <c r="E132" i="1"/>
  <c r="F132" i="1"/>
  <c r="G132" i="1" s="1"/>
  <c r="S132" i="1" s="1"/>
  <c r="E133" i="1"/>
  <c r="F133" i="1" s="1"/>
  <c r="G133" i="1" s="1"/>
  <c r="E134" i="1"/>
  <c r="F134" i="1"/>
  <c r="G134" i="1" s="1"/>
  <c r="E135" i="1"/>
  <c r="F135" i="1"/>
  <c r="G135" i="1"/>
  <c r="E136" i="1"/>
  <c r="F136" i="1" s="1"/>
  <c r="G136" i="1" s="1"/>
  <c r="E137" i="1"/>
  <c r="F137" i="1" s="1"/>
  <c r="G137" i="1" s="1"/>
  <c r="S137" i="1" s="1"/>
  <c r="E138" i="1"/>
  <c r="F138" i="1" s="1"/>
  <c r="G138" i="1" s="1"/>
  <c r="E122" i="1"/>
  <c r="F122" i="1"/>
  <c r="V122" i="1" s="1"/>
  <c r="Q145" i="1"/>
  <c r="Q139" i="1"/>
  <c r="Q146" i="1"/>
  <c r="Q140" i="1"/>
  <c r="Q141" i="1"/>
  <c r="Q142" i="1"/>
  <c r="Q144" i="1"/>
  <c r="Q147" i="1"/>
  <c r="Q143" i="1"/>
  <c r="E78" i="1"/>
  <c r="F78" i="1" s="1"/>
  <c r="E79" i="1"/>
  <c r="F79" i="1" s="1"/>
  <c r="G79" i="1" s="1"/>
  <c r="K79" i="1"/>
  <c r="E80" i="1"/>
  <c r="F80" i="1" s="1"/>
  <c r="E81" i="1"/>
  <c r="F81" i="1" s="1"/>
  <c r="E82" i="1"/>
  <c r="F82" i="1" s="1"/>
  <c r="G82" i="1" s="1"/>
  <c r="K82" i="1" s="1"/>
  <c r="E83" i="1"/>
  <c r="F83" i="1" s="1"/>
  <c r="E84" i="1"/>
  <c r="F84" i="1" s="1"/>
  <c r="G84" i="1" s="1"/>
  <c r="J84" i="1"/>
  <c r="E85" i="1"/>
  <c r="F85" i="1" s="1"/>
  <c r="E86" i="1"/>
  <c r="F86" i="1" s="1"/>
  <c r="G86" i="1" s="1"/>
  <c r="J86" i="1" s="1"/>
  <c r="E87" i="1"/>
  <c r="F87" i="1" s="1"/>
  <c r="E88" i="1"/>
  <c r="F88" i="1" s="1"/>
  <c r="G88" i="1" s="1"/>
  <c r="K88" i="1"/>
  <c r="E90" i="1"/>
  <c r="F90" i="1" s="1"/>
  <c r="E91" i="1"/>
  <c r="F91" i="1" s="1"/>
  <c r="E94" i="1"/>
  <c r="F94" i="1" s="1"/>
  <c r="G94" i="1" s="1"/>
  <c r="J94" i="1" s="1"/>
  <c r="E96" i="1"/>
  <c r="F96" i="1"/>
  <c r="E97" i="1"/>
  <c r="F97" i="1"/>
  <c r="G97" i="1" s="1"/>
  <c r="E99" i="1"/>
  <c r="F99" i="1" s="1"/>
  <c r="G99" i="1" s="1"/>
  <c r="E101" i="1"/>
  <c r="F101" i="1" s="1"/>
  <c r="G101" i="1" s="1"/>
  <c r="K101" i="1" s="1"/>
  <c r="E102" i="1"/>
  <c r="F102" i="1"/>
  <c r="G102" i="1" s="1"/>
  <c r="E103" i="1"/>
  <c r="F103" i="1"/>
  <c r="G103" i="1" s="1"/>
  <c r="E104" i="1"/>
  <c r="E105" i="1"/>
  <c r="F105" i="1" s="1"/>
  <c r="G105" i="1" s="1"/>
  <c r="E106" i="1"/>
  <c r="F106" i="1" s="1"/>
  <c r="G106" i="1" s="1"/>
  <c r="E107" i="1"/>
  <c r="E108" i="1"/>
  <c r="F108" i="1"/>
  <c r="G108" i="1" s="1"/>
  <c r="S108" i="1" s="1"/>
  <c r="E109" i="1"/>
  <c r="F109" i="1" s="1"/>
  <c r="G109" i="1" s="1"/>
  <c r="S109" i="1" s="1"/>
  <c r="E110" i="1"/>
  <c r="F110" i="1"/>
  <c r="G110" i="1" s="1"/>
  <c r="E111" i="1"/>
  <c r="F111" i="1" s="1"/>
  <c r="G111" i="1" s="1"/>
  <c r="S111" i="1" s="1"/>
  <c r="K111" i="1"/>
  <c r="E112" i="1"/>
  <c r="F112" i="1"/>
  <c r="G112" i="1" s="1"/>
  <c r="E113" i="1"/>
  <c r="F113" i="1" s="1"/>
  <c r="G113" i="1" s="1"/>
  <c r="S113" i="1" s="1"/>
  <c r="E114" i="1"/>
  <c r="F114" i="1" s="1"/>
  <c r="G114" i="1" s="1"/>
  <c r="K114" i="1" s="1"/>
  <c r="E115" i="1"/>
  <c r="F115" i="1" s="1"/>
  <c r="G115" i="1" s="1"/>
  <c r="E89" i="1"/>
  <c r="F89" i="1"/>
  <c r="E92" i="1"/>
  <c r="F92" i="1" s="1"/>
  <c r="E93" i="1"/>
  <c r="F93" i="1" s="1"/>
  <c r="E95" i="1"/>
  <c r="F95" i="1" s="1"/>
  <c r="E98" i="1"/>
  <c r="F98" i="1" s="1"/>
  <c r="E100" i="1"/>
  <c r="F100" i="1"/>
  <c r="Q138" i="1"/>
  <c r="Q137" i="1"/>
  <c r="Q136" i="1"/>
  <c r="Q132" i="1"/>
  <c r="E28" i="1"/>
  <c r="F28" i="1" s="1"/>
  <c r="E52" i="1"/>
  <c r="F52" i="1" s="1"/>
  <c r="G52" i="1" s="1"/>
  <c r="J52" i="1" s="1"/>
  <c r="E44" i="1"/>
  <c r="F44" i="1"/>
  <c r="G44" i="1" s="1"/>
  <c r="J44" i="1" s="1"/>
  <c r="E45" i="1"/>
  <c r="F45" i="1" s="1"/>
  <c r="G45" i="1" s="1"/>
  <c r="J45" i="1" s="1"/>
  <c r="E46" i="1"/>
  <c r="F46" i="1" s="1"/>
  <c r="E47" i="1"/>
  <c r="F47" i="1" s="1"/>
  <c r="G47" i="1" s="1"/>
  <c r="J47" i="1" s="1"/>
  <c r="E48" i="1"/>
  <c r="F48" i="1"/>
  <c r="G48" i="1" s="1"/>
  <c r="J48" i="1" s="1"/>
  <c r="E49" i="1"/>
  <c r="F49" i="1" s="1"/>
  <c r="E50" i="1"/>
  <c r="F50" i="1" s="1"/>
  <c r="G50" i="1" s="1"/>
  <c r="J50" i="1" s="1"/>
  <c r="E51" i="1"/>
  <c r="F51" i="1" s="1"/>
  <c r="E70" i="1"/>
  <c r="F70" i="1" s="1"/>
  <c r="D13" i="1"/>
  <c r="E35" i="1"/>
  <c r="F35" i="1"/>
  <c r="G35" i="1" s="1"/>
  <c r="K35" i="1" s="1"/>
  <c r="E43" i="1"/>
  <c r="F43" i="1" s="1"/>
  <c r="G43" i="1" s="1"/>
  <c r="K43" i="1" s="1"/>
  <c r="E66" i="1"/>
  <c r="F66" i="1" s="1"/>
  <c r="G66" i="1" s="1"/>
  <c r="K66" i="1" s="1"/>
  <c r="E72" i="1"/>
  <c r="F72" i="1" s="1"/>
  <c r="G72" i="1" s="1"/>
  <c r="E73" i="1"/>
  <c r="F73" i="1" s="1"/>
  <c r="E74" i="1"/>
  <c r="F74" i="1"/>
  <c r="E75" i="1"/>
  <c r="F75" i="1" s="1"/>
  <c r="G75" i="1" s="1"/>
  <c r="K75" i="1" s="1"/>
  <c r="E76" i="1"/>
  <c r="F76" i="1"/>
  <c r="G76" i="1"/>
  <c r="E77" i="1"/>
  <c r="F77" i="1"/>
  <c r="G77" i="1"/>
  <c r="E24" i="1"/>
  <c r="F24" i="1" s="1"/>
  <c r="E25" i="1"/>
  <c r="F25" i="1"/>
  <c r="G25" i="1"/>
  <c r="E26" i="1"/>
  <c r="F26" i="1"/>
  <c r="G26" i="1"/>
  <c r="J26" i="1" s="1"/>
  <c r="E27" i="1"/>
  <c r="F27" i="1" s="1"/>
  <c r="E60" i="1"/>
  <c r="F60" i="1" s="1"/>
  <c r="E61" i="1"/>
  <c r="F61" i="1" s="1"/>
  <c r="E53" i="1"/>
  <c r="E54" i="1"/>
  <c r="F54" i="1" s="1"/>
  <c r="E55" i="1"/>
  <c r="F55" i="1"/>
  <c r="G55" i="1" s="1"/>
  <c r="Q108" i="1"/>
  <c r="Q107" i="1"/>
  <c r="Q43" i="1"/>
  <c r="Q35" i="1"/>
  <c r="G79" i="2"/>
  <c r="C79" i="2"/>
  <c r="E79" i="2"/>
  <c r="G78" i="2"/>
  <c r="C78" i="2"/>
  <c r="E78" i="2" s="1"/>
  <c r="G77" i="2"/>
  <c r="C77" i="2"/>
  <c r="E77" i="2" s="1"/>
  <c r="G76" i="2"/>
  <c r="C76" i="2"/>
  <c r="G75" i="2"/>
  <c r="C75" i="2"/>
  <c r="G74" i="2"/>
  <c r="C74" i="2"/>
  <c r="E74" i="2"/>
  <c r="G73" i="2"/>
  <c r="C73" i="2"/>
  <c r="E73" i="2"/>
  <c r="G90" i="2"/>
  <c r="C90" i="2"/>
  <c r="E90" i="2" s="1"/>
  <c r="G89" i="2"/>
  <c r="C89" i="2"/>
  <c r="E89" i="2" s="1"/>
  <c r="G72" i="2"/>
  <c r="C72" i="2"/>
  <c r="G71" i="2"/>
  <c r="C71" i="2" s="1"/>
  <c r="E71" i="2" s="1"/>
  <c r="G70" i="2"/>
  <c r="C70" i="2" s="1"/>
  <c r="E70" i="2" s="1"/>
  <c r="G69" i="2"/>
  <c r="C69" i="2"/>
  <c r="E69" i="2" s="1"/>
  <c r="G68" i="2"/>
  <c r="C68" i="2" s="1"/>
  <c r="E68" i="2" s="1"/>
  <c r="G67" i="2"/>
  <c r="C67" i="2" s="1"/>
  <c r="E67" i="2" s="1"/>
  <c r="G88" i="2"/>
  <c r="C88" i="2" s="1"/>
  <c r="E88" i="2" s="1"/>
  <c r="G87" i="2"/>
  <c r="C87" i="2"/>
  <c r="G66" i="2"/>
  <c r="C66" i="2" s="1"/>
  <c r="E66" i="2" s="1"/>
  <c r="G65" i="2"/>
  <c r="C65" i="2" s="1"/>
  <c r="E65" i="2" s="1"/>
  <c r="G64" i="2"/>
  <c r="C64" i="2"/>
  <c r="G63" i="2"/>
  <c r="C63" i="2" s="1"/>
  <c r="E63" i="2" s="1"/>
  <c r="G62" i="2"/>
  <c r="C62" i="2" s="1"/>
  <c r="G61" i="2"/>
  <c r="C61" i="2" s="1"/>
  <c r="G86" i="2"/>
  <c r="C86" i="2"/>
  <c r="E86" i="2" s="1"/>
  <c r="G60" i="2"/>
  <c r="C60" i="2"/>
  <c r="E60" i="2" s="1"/>
  <c r="G59" i="2"/>
  <c r="C59" i="2" s="1"/>
  <c r="E59" i="2" s="1"/>
  <c r="G58" i="2"/>
  <c r="C58" i="2" s="1"/>
  <c r="E58" i="2" s="1"/>
  <c r="G85" i="2"/>
  <c r="C85" i="2" s="1"/>
  <c r="E85" i="2" s="1"/>
  <c r="G57" i="2"/>
  <c r="C57" i="2"/>
  <c r="G84" i="2"/>
  <c r="C84" i="2" s="1"/>
  <c r="E84" i="2" s="1"/>
  <c r="G83" i="2"/>
  <c r="C83" i="2" s="1"/>
  <c r="E83" i="2" s="1"/>
  <c r="G56" i="2"/>
  <c r="C56" i="2"/>
  <c r="E56" i="2"/>
  <c r="G55" i="2"/>
  <c r="C55" i="2"/>
  <c r="G54" i="2"/>
  <c r="C54" i="2"/>
  <c r="G53" i="2"/>
  <c r="C53" i="2"/>
  <c r="E53" i="2"/>
  <c r="G52" i="2"/>
  <c r="C52" i="2"/>
  <c r="E52" i="2"/>
  <c r="G51" i="2"/>
  <c r="C51" i="2"/>
  <c r="E51" i="2" s="1"/>
  <c r="G50" i="2"/>
  <c r="C50" i="2"/>
  <c r="G49" i="2"/>
  <c r="C49" i="2"/>
  <c r="E49" i="2"/>
  <c r="G48" i="2"/>
  <c r="C48" i="2"/>
  <c r="E48" i="2" s="1"/>
  <c r="G47" i="2"/>
  <c r="C47" i="2"/>
  <c r="G46" i="2"/>
  <c r="C46" i="2"/>
  <c r="E46" i="2"/>
  <c r="G45" i="2"/>
  <c r="C45" i="2"/>
  <c r="E45" i="2" s="1"/>
  <c r="G44" i="2"/>
  <c r="C44" i="2"/>
  <c r="E44" i="2" s="1"/>
  <c r="G43" i="2"/>
  <c r="C43" i="2"/>
  <c r="E43" i="2" s="1"/>
  <c r="G42" i="2"/>
  <c r="C42" i="2" s="1"/>
  <c r="E42" i="2" s="1"/>
  <c r="G41" i="2"/>
  <c r="C41" i="2" s="1"/>
  <c r="E41" i="2" s="1"/>
  <c r="G40" i="2"/>
  <c r="C40" i="2" s="1"/>
  <c r="G39" i="2"/>
  <c r="C39" i="2" s="1"/>
  <c r="G38" i="2"/>
  <c r="C38" i="2"/>
  <c r="E38" i="2" s="1"/>
  <c r="G37" i="2"/>
  <c r="C37" i="2"/>
  <c r="E37" i="2" s="1"/>
  <c r="G36" i="2"/>
  <c r="C36" i="2" s="1"/>
  <c r="E36" i="2" s="1"/>
  <c r="G35" i="2"/>
  <c r="C35" i="2" s="1"/>
  <c r="E35" i="2" s="1"/>
  <c r="G34" i="2"/>
  <c r="C34" i="2" s="1"/>
  <c r="E64" i="1"/>
  <c r="G33" i="2"/>
  <c r="C33" i="2"/>
  <c r="E62" i="1"/>
  <c r="G32" i="2"/>
  <c r="C32" i="2"/>
  <c r="E58" i="1"/>
  <c r="F58" i="1" s="1"/>
  <c r="G31" i="2"/>
  <c r="C31" i="2" s="1"/>
  <c r="E57" i="1"/>
  <c r="G30" i="2"/>
  <c r="C30" i="2" s="1"/>
  <c r="E30" i="2" s="1"/>
  <c r="E56" i="1"/>
  <c r="G29" i="2"/>
  <c r="C29" i="2"/>
  <c r="E29" i="2" s="1"/>
  <c r="G28" i="2"/>
  <c r="C28" i="2"/>
  <c r="G27" i="2"/>
  <c r="C27" i="2"/>
  <c r="G26" i="2"/>
  <c r="C26" i="2" s="1"/>
  <c r="E26" i="2" s="1"/>
  <c r="G25" i="2"/>
  <c r="C25" i="2"/>
  <c r="G24" i="2"/>
  <c r="C24" i="2"/>
  <c r="E24" i="2"/>
  <c r="G23" i="2"/>
  <c r="C23" i="2"/>
  <c r="E23" i="2" s="1"/>
  <c r="G22" i="2"/>
  <c r="C22" i="2"/>
  <c r="G82" i="2"/>
  <c r="C82" i="2"/>
  <c r="G21" i="2"/>
  <c r="C21" i="2"/>
  <c r="E38" i="1"/>
  <c r="F38" i="1" s="1"/>
  <c r="G20" i="2"/>
  <c r="C20" i="2" s="1"/>
  <c r="E36" i="1"/>
  <c r="F36" i="1" s="1"/>
  <c r="G81" i="2"/>
  <c r="C81" i="2"/>
  <c r="E81" i="2" s="1"/>
  <c r="G19" i="2"/>
  <c r="C19" i="2"/>
  <c r="E33" i="1"/>
  <c r="F33" i="1" s="1"/>
  <c r="G18" i="2"/>
  <c r="C18" i="2" s="1"/>
  <c r="E18" i="2" s="1"/>
  <c r="E31" i="1"/>
  <c r="F31" i="1" s="1"/>
  <c r="G17" i="2"/>
  <c r="C17" i="2"/>
  <c r="E17" i="2" s="1"/>
  <c r="G16" i="2"/>
  <c r="C16" i="2"/>
  <c r="G15" i="2"/>
  <c r="C15" i="2"/>
  <c r="E15" i="2" s="1"/>
  <c r="G14" i="2"/>
  <c r="C14" i="2"/>
  <c r="E14" i="2" s="1"/>
  <c r="G13" i="2"/>
  <c r="C13" i="2"/>
  <c r="G12" i="2"/>
  <c r="C12" i="2"/>
  <c r="E23" i="1"/>
  <c r="F23" i="1" s="1"/>
  <c r="G80" i="2"/>
  <c r="C80" i="2" s="1"/>
  <c r="E80" i="2" s="1"/>
  <c r="G11" i="2"/>
  <c r="C11" i="2"/>
  <c r="E21" i="1"/>
  <c r="F21" i="1" s="1"/>
  <c r="G21" i="1" s="1"/>
  <c r="J21" i="1" s="1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90" i="2"/>
  <c r="B90" i="2"/>
  <c r="D90" i="2"/>
  <c r="A90" i="2"/>
  <c r="H89" i="2"/>
  <c r="B89" i="2"/>
  <c r="F89" i="2"/>
  <c r="D89" i="2"/>
  <c r="A89" i="2"/>
  <c r="H72" i="2"/>
  <c r="F72" i="2"/>
  <c r="D72" i="2" s="1"/>
  <c r="B72" i="2"/>
  <c r="A72" i="2"/>
  <c r="H71" i="2"/>
  <c r="B71" i="2"/>
  <c r="F71" i="2"/>
  <c r="D71" i="2"/>
  <c r="A71" i="2"/>
  <c r="H70" i="2"/>
  <c r="B70" i="2"/>
  <c r="F70" i="2"/>
  <c r="D70" i="2" s="1"/>
  <c r="A70" i="2"/>
  <c r="H69" i="2"/>
  <c r="B69" i="2"/>
  <c r="F69" i="2"/>
  <c r="D69" i="2" s="1"/>
  <c r="A69" i="2"/>
  <c r="H68" i="2"/>
  <c r="B68" i="2" s="1"/>
  <c r="D68" i="2"/>
  <c r="A68" i="2"/>
  <c r="H67" i="2"/>
  <c r="B67" i="2" s="1"/>
  <c r="D67" i="2"/>
  <c r="A67" i="2"/>
  <c r="H88" i="2"/>
  <c r="B88" i="2" s="1"/>
  <c r="D88" i="2"/>
  <c r="A88" i="2"/>
  <c r="H87" i="2"/>
  <c r="B87" i="2" s="1"/>
  <c r="D87" i="2"/>
  <c r="A87" i="2"/>
  <c r="H66" i="2"/>
  <c r="B66" i="2" s="1"/>
  <c r="D66" i="2"/>
  <c r="A66" i="2"/>
  <c r="H65" i="2"/>
  <c r="B65" i="2" s="1"/>
  <c r="D65" i="2"/>
  <c r="A65" i="2"/>
  <c r="H64" i="2"/>
  <c r="B64" i="2" s="1"/>
  <c r="D64" i="2"/>
  <c r="A64" i="2"/>
  <c r="H63" i="2"/>
  <c r="B63" i="2" s="1"/>
  <c r="D63" i="2"/>
  <c r="A63" i="2"/>
  <c r="H62" i="2"/>
  <c r="B62" i="2" s="1"/>
  <c r="D62" i="2"/>
  <c r="A62" i="2"/>
  <c r="H61" i="2"/>
  <c r="B61" i="2" s="1"/>
  <c r="D61" i="2"/>
  <c r="A61" i="2"/>
  <c r="H86" i="2"/>
  <c r="B86" i="2" s="1"/>
  <c r="D86" i="2"/>
  <c r="A86" i="2"/>
  <c r="H60" i="2"/>
  <c r="B60" i="2" s="1"/>
  <c r="D60" i="2"/>
  <c r="A60" i="2"/>
  <c r="H59" i="2"/>
  <c r="B59" i="2" s="1"/>
  <c r="D59" i="2"/>
  <c r="A59" i="2"/>
  <c r="H58" i="2"/>
  <c r="B58" i="2" s="1"/>
  <c r="D58" i="2"/>
  <c r="A58" i="2"/>
  <c r="H85" i="2"/>
  <c r="B85" i="2" s="1"/>
  <c r="D85" i="2"/>
  <c r="A85" i="2"/>
  <c r="H57" i="2"/>
  <c r="B57" i="2" s="1"/>
  <c r="D57" i="2"/>
  <c r="A57" i="2"/>
  <c r="H84" i="2"/>
  <c r="B84" i="2" s="1"/>
  <c r="D84" i="2"/>
  <c r="A84" i="2"/>
  <c r="H83" i="2"/>
  <c r="B83" i="2" s="1"/>
  <c r="D83" i="2"/>
  <c r="A83" i="2"/>
  <c r="H56" i="2"/>
  <c r="B56" i="2" s="1"/>
  <c r="D56" i="2"/>
  <c r="A56" i="2"/>
  <c r="H55" i="2"/>
  <c r="B55" i="2" s="1"/>
  <c r="D55" i="2"/>
  <c r="A55" i="2"/>
  <c r="H54" i="2"/>
  <c r="B54" i="2" s="1"/>
  <c r="D54" i="2"/>
  <c r="A54" i="2"/>
  <c r="H53" i="2"/>
  <c r="B53" i="2" s="1"/>
  <c r="D53" i="2"/>
  <c r="A53" i="2"/>
  <c r="H52" i="2"/>
  <c r="B52" i="2" s="1"/>
  <c r="D52" i="2"/>
  <c r="A52" i="2"/>
  <c r="H51" i="2"/>
  <c r="B51" i="2" s="1"/>
  <c r="D51" i="2"/>
  <c r="A51" i="2"/>
  <c r="H50" i="2"/>
  <c r="B50" i="2" s="1"/>
  <c r="D50" i="2"/>
  <c r="A50" i="2"/>
  <c r="H49" i="2"/>
  <c r="B49" i="2" s="1"/>
  <c r="D49" i="2"/>
  <c r="A49" i="2"/>
  <c r="H48" i="2"/>
  <c r="B48" i="2" s="1"/>
  <c r="D48" i="2"/>
  <c r="A48" i="2"/>
  <c r="H47" i="2"/>
  <c r="B47" i="2" s="1"/>
  <c r="D47" i="2"/>
  <c r="A47" i="2"/>
  <c r="H46" i="2"/>
  <c r="B46" i="2" s="1"/>
  <c r="D46" i="2"/>
  <c r="A46" i="2"/>
  <c r="H45" i="2"/>
  <c r="B45" i="2" s="1"/>
  <c r="D45" i="2"/>
  <c r="A45" i="2"/>
  <c r="H44" i="2"/>
  <c r="B44" i="2" s="1"/>
  <c r="D44" i="2"/>
  <c r="A44" i="2"/>
  <c r="H43" i="2"/>
  <c r="B43" i="2" s="1"/>
  <c r="D43" i="2"/>
  <c r="A43" i="2"/>
  <c r="H42" i="2"/>
  <c r="B42" i="2" s="1"/>
  <c r="D42" i="2"/>
  <c r="A42" i="2"/>
  <c r="H41" i="2"/>
  <c r="B41" i="2" s="1"/>
  <c r="D41" i="2"/>
  <c r="A41" i="2"/>
  <c r="H40" i="2"/>
  <c r="B40" i="2" s="1"/>
  <c r="D40" i="2"/>
  <c r="A40" i="2"/>
  <c r="H39" i="2"/>
  <c r="B39" i="2"/>
  <c r="D39" i="2"/>
  <c r="A39" i="2"/>
  <c r="H38" i="2"/>
  <c r="B38" i="2" s="1"/>
  <c r="D38" i="2"/>
  <c r="A38" i="2"/>
  <c r="H37" i="2"/>
  <c r="B37" i="2"/>
  <c r="D37" i="2"/>
  <c r="A37" i="2"/>
  <c r="H36" i="2"/>
  <c r="B36" i="2" s="1"/>
  <c r="D36" i="2"/>
  <c r="A36" i="2"/>
  <c r="H35" i="2"/>
  <c r="B35" i="2"/>
  <c r="D35" i="2"/>
  <c r="A35" i="2"/>
  <c r="H34" i="2"/>
  <c r="B34" i="2" s="1"/>
  <c r="D34" i="2"/>
  <c r="A34" i="2"/>
  <c r="H33" i="2"/>
  <c r="B33" i="2"/>
  <c r="D33" i="2"/>
  <c r="A33" i="2"/>
  <c r="H32" i="2"/>
  <c r="B32" i="2" s="1"/>
  <c r="D32" i="2"/>
  <c r="A32" i="2"/>
  <c r="H31" i="2"/>
  <c r="B31" i="2"/>
  <c r="D31" i="2"/>
  <c r="A31" i="2"/>
  <c r="H30" i="2"/>
  <c r="B30" i="2" s="1"/>
  <c r="D30" i="2"/>
  <c r="A30" i="2"/>
  <c r="H29" i="2"/>
  <c r="B29" i="2"/>
  <c r="D29" i="2"/>
  <c r="A29" i="2"/>
  <c r="H28" i="2"/>
  <c r="B28" i="2" s="1"/>
  <c r="D28" i="2"/>
  <c r="A28" i="2"/>
  <c r="H27" i="2"/>
  <c r="B27" i="2"/>
  <c r="D27" i="2"/>
  <c r="A27" i="2"/>
  <c r="H26" i="2"/>
  <c r="B26" i="2" s="1"/>
  <c r="D26" i="2"/>
  <c r="A26" i="2"/>
  <c r="H25" i="2"/>
  <c r="B25" i="2"/>
  <c r="D25" i="2"/>
  <c r="A25" i="2"/>
  <c r="H24" i="2"/>
  <c r="B24" i="2" s="1"/>
  <c r="D24" i="2"/>
  <c r="A24" i="2"/>
  <c r="H23" i="2"/>
  <c r="B23" i="2"/>
  <c r="D23" i="2"/>
  <c r="A23" i="2"/>
  <c r="H22" i="2"/>
  <c r="B22" i="2" s="1"/>
  <c r="D22" i="2"/>
  <c r="A22" i="2"/>
  <c r="H82" i="2"/>
  <c r="B82" i="2"/>
  <c r="D82" i="2"/>
  <c r="A82" i="2"/>
  <c r="H21" i="2"/>
  <c r="B21" i="2" s="1"/>
  <c r="D21" i="2"/>
  <c r="A21" i="2"/>
  <c r="H20" i="2"/>
  <c r="B20" i="2"/>
  <c r="D20" i="2"/>
  <c r="A20" i="2"/>
  <c r="H81" i="2"/>
  <c r="B81" i="2" s="1"/>
  <c r="D81" i="2"/>
  <c r="A81" i="2"/>
  <c r="H19" i="2"/>
  <c r="B19" i="2"/>
  <c r="D19" i="2"/>
  <c r="A19" i="2"/>
  <c r="H18" i="2"/>
  <c r="B18" i="2" s="1"/>
  <c r="D18" i="2"/>
  <c r="A18" i="2"/>
  <c r="H17" i="2"/>
  <c r="B17" i="2"/>
  <c r="D17" i="2"/>
  <c r="A17" i="2"/>
  <c r="H16" i="2"/>
  <c r="B16" i="2" s="1"/>
  <c r="D16" i="2"/>
  <c r="A16" i="2"/>
  <c r="H15" i="2"/>
  <c r="B15" i="2"/>
  <c r="D15" i="2"/>
  <c r="A15" i="2"/>
  <c r="H14" i="2"/>
  <c r="B14" i="2" s="1"/>
  <c r="D14" i="2"/>
  <c r="A14" i="2"/>
  <c r="H13" i="2"/>
  <c r="B13" i="2"/>
  <c r="D13" i="2"/>
  <c r="A13" i="2"/>
  <c r="H12" i="2"/>
  <c r="B12" i="2" s="1"/>
  <c r="D12" i="2"/>
  <c r="A12" i="2"/>
  <c r="H80" i="2"/>
  <c r="B80" i="2"/>
  <c r="D80" i="2"/>
  <c r="A80" i="2"/>
  <c r="H11" i="2"/>
  <c r="B11" i="2" s="1"/>
  <c r="D11" i="2"/>
  <c r="A11" i="2"/>
  <c r="Q135" i="1"/>
  <c r="Q134" i="1"/>
  <c r="Q133" i="1"/>
  <c r="Q122" i="1"/>
  <c r="S122" i="1"/>
  <c r="Q123" i="1"/>
  <c r="Q124" i="1"/>
  <c r="S124" i="1"/>
  <c r="Q125" i="1"/>
  <c r="Q126" i="1"/>
  <c r="Q127" i="1"/>
  <c r="S127" i="1"/>
  <c r="Q129" i="1"/>
  <c r="Q130" i="1"/>
  <c r="Q131" i="1"/>
  <c r="S131" i="1"/>
  <c r="Q118" i="1"/>
  <c r="Q120" i="1"/>
  <c r="Q128" i="1"/>
  <c r="S121" i="1"/>
  <c r="Q121" i="1"/>
  <c r="Q106" i="1"/>
  <c r="Q94" i="1"/>
  <c r="Q109" i="1"/>
  <c r="Q101" i="1"/>
  <c r="Q99" i="1"/>
  <c r="Q97" i="1"/>
  <c r="Q91" i="1"/>
  <c r="Q90" i="1"/>
  <c r="Q96" i="1"/>
  <c r="Q111" i="1"/>
  <c r="Q110" i="1"/>
  <c r="Q116" i="1"/>
  <c r="Q115" i="1"/>
  <c r="Q114" i="1"/>
  <c r="Q113" i="1"/>
  <c r="Q112" i="1"/>
  <c r="E22" i="1"/>
  <c r="F22" i="1"/>
  <c r="G22" i="1" s="1"/>
  <c r="J22" i="1" s="1"/>
  <c r="E29" i="1"/>
  <c r="F29" i="1" s="1"/>
  <c r="E30" i="1"/>
  <c r="F30" i="1" s="1"/>
  <c r="G30" i="1" s="1"/>
  <c r="K30" i="1" s="1"/>
  <c r="E32" i="1"/>
  <c r="F32" i="1" s="1"/>
  <c r="G32" i="1" s="1"/>
  <c r="K32" i="1" s="1"/>
  <c r="E34" i="1"/>
  <c r="F34" i="1" s="1"/>
  <c r="G34" i="1" s="1"/>
  <c r="K34" i="1" s="1"/>
  <c r="E37" i="1"/>
  <c r="F37" i="1" s="1"/>
  <c r="P37" i="1" s="1"/>
  <c r="E39" i="1"/>
  <c r="F39" i="1" s="1"/>
  <c r="E40" i="1"/>
  <c r="F40" i="1" s="1"/>
  <c r="E41" i="1"/>
  <c r="F41" i="1"/>
  <c r="G41" i="1" s="1"/>
  <c r="K41" i="1" s="1"/>
  <c r="E42" i="1"/>
  <c r="F42" i="1"/>
  <c r="F56" i="1"/>
  <c r="G56" i="1" s="1"/>
  <c r="K56" i="1" s="1"/>
  <c r="F57" i="1"/>
  <c r="E59" i="1"/>
  <c r="F59" i="1" s="1"/>
  <c r="F62" i="1"/>
  <c r="E63" i="1"/>
  <c r="F63" i="1"/>
  <c r="G63" i="1" s="1"/>
  <c r="K63" i="1" s="1"/>
  <c r="F64" i="1"/>
  <c r="G64" i="1"/>
  <c r="K64" i="1" s="1"/>
  <c r="E65" i="1"/>
  <c r="F65" i="1" s="1"/>
  <c r="G65" i="1" s="1"/>
  <c r="K65" i="1" s="1"/>
  <c r="E67" i="1"/>
  <c r="F67" i="1" s="1"/>
  <c r="G67" i="1" s="1"/>
  <c r="K67" i="1" s="1"/>
  <c r="E68" i="1"/>
  <c r="F68" i="1" s="1"/>
  <c r="E69" i="1"/>
  <c r="F69" i="1" s="1"/>
  <c r="G69" i="1" s="1"/>
  <c r="K69" i="1" s="1"/>
  <c r="E71" i="1"/>
  <c r="F71" i="1" s="1"/>
  <c r="F16" i="1"/>
  <c r="F17" i="1" s="1"/>
  <c r="G31" i="1"/>
  <c r="K31" i="1"/>
  <c r="G62" i="1"/>
  <c r="K62" i="1" s="1"/>
  <c r="S92" i="1"/>
  <c r="S93" i="1"/>
  <c r="S95" i="1"/>
  <c r="S98" i="1"/>
  <c r="S100" i="1"/>
  <c r="C17" i="1"/>
  <c r="Q21" i="1"/>
  <c r="Q22" i="1"/>
  <c r="Q23" i="1"/>
  <c r="Q24" i="1"/>
  <c r="J25" i="1"/>
  <c r="Q25" i="1"/>
  <c r="Q26" i="1"/>
  <c r="Q27" i="1"/>
  <c r="Q28" i="1"/>
  <c r="Q30" i="1"/>
  <c r="Q29" i="1"/>
  <c r="Q31" i="1"/>
  <c r="Q32" i="1"/>
  <c r="Q33" i="1"/>
  <c r="Q34" i="1"/>
  <c r="Q36" i="1"/>
  <c r="Q37" i="1"/>
  <c r="Q38" i="1"/>
  <c r="Q39" i="1"/>
  <c r="Q40" i="1"/>
  <c r="Q41" i="1"/>
  <c r="Q42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70" i="1"/>
  <c r="Q68" i="1"/>
  <c r="Q69" i="1"/>
  <c r="Q71" i="1"/>
  <c r="K72" i="1"/>
  <c r="Q72" i="1"/>
  <c r="Q73" i="1"/>
  <c r="Q74" i="1"/>
  <c r="Q75" i="1"/>
  <c r="K76" i="1"/>
  <c r="Q76" i="1"/>
  <c r="K77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2" i="1"/>
  <c r="Q93" i="1"/>
  <c r="Q95" i="1"/>
  <c r="Q98" i="1"/>
  <c r="Q100" i="1"/>
  <c r="Q102" i="1"/>
  <c r="Q103" i="1"/>
  <c r="Q104" i="1"/>
  <c r="Q105" i="1"/>
  <c r="Q117" i="1"/>
  <c r="Q119" i="1"/>
  <c r="K149" i="1"/>
  <c r="S149" i="1"/>
  <c r="K157" i="1"/>
  <c r="S157" i="1"/>
  <c r="K148" i="1"/>
  <c r="S148" i="1"/>
  <c r="S150" i="1"/>
  <c r="K159" i="1"/>
  <c r="S159" i="1"/>
  <c r="F53" i="1"/>
  <c r="G53" i="1" s="1"/>
  <c r="K53" i="1" s="1"/>
  <c r="E27" i="2"/>
  <c r="F104" i="1"/>
  <c r="G104" i="1"/>
  <c r="K104" i="1" s="1"/>
  <c r="E64" i="2"/>
  <c r="K141" i="1"/>
  <c r="S141" i="1"/>
  <c r="F107" i="1"/>
  <c r="G107" i="1" s="1"/>
  <c r="E87" i="2"/>
  <c r="S147" i="1"/>
  <c r="K147" i="1"/>
  <c r="K137" i="1"/>
  <c r="K125" i="1"/>
  <c r="S125" i="1"/>
  <c r="S139" i="1"/>
  <c r="K151" i="1"/>
  <c r="S151" i="1"/>
  <c r="E47" i="2"/>
  <c r="E54" i="2"/>
  <c r="S144" i="1"/>
  <c r="K144" i="1"/>
  <c r="S104" i="1"/>
  <c r="K102" i="1"/>
  <c r="S102" i="1"/>
  <c r="S120" i="1"/>
  <c r="K120" i="1"/>
  <c r="K110" i="1"/>
  <c r="S110" i="1"/>
  <c r="G70" i="1"/>
  <c r="J70" i="1" s="1"/>
  <c r="G49" i="1"/>
  <c r="J49" i="1" s="1"/>
  <c r="K113" i="1"/>
  <c r="K130" i="1"/>
  <c r="S130" i="1"/>
  <c r="G58" i="1"/>
  <c r="K58" i="1" s="1"/>
  <c r="G74" i="1"/>
  <c r="K74" i="1" s="1"/>
  <c r="G96" i="1"/>
  <c r="S96" i="1" s="1"/>
  <c r="E62" i="2"/>
  <c r="E11" i="2"/>
  <c r="E22" i="2"/>
  <c r="E31" i="2"/>
  <c r="E39" i="2"/>
  <c r="G42" i="1"/>
  <c r="K42" i="1" s="1"/>
  <c r="E34" i="2"/>
  <c r="E40" i="2"/>
  <c r="E75" i="2"/>
  <c r="E33" i="2"/>
  <c r="K152" i="1"/>
  <c r="E32" i="2"/>
  <c r="G57" i="1"/>
  <c r="S136" i="1"/>
  <c r="K136" i="1"/>
  <c r="K143" i="1"/>
  <c r="S143" i="1"/>
  <c r="K156" i="1"/>
  <c r="S156" i="1"/>
  <c r="K132" i="1"/>
  <c r="E20" i="2"/>
  <c r="K96" i="1"/>
  <c r="C11" i="1"/>
  <c r="C12" i="1"/>
  <c r="P56" i="1" l="1"/>
  <c r="S56" i="1" s="1"/>
  <c r="P89" i="1"/>
  <c r="S89" i="1" s="1"/>
  <c r="P82" i="1"/>
  <c r="S82" i="1" s="1"/>
  <c r="P88" i="1"/>
  <c r="S88" i="1" s="1"/>
  <c r="P42" i="1"/>
  <c r="S42" i="1" s="1"/>
  <c r="P84" i="1"/>
  <c r="S84" i="1" s="1"/>
  <c r="P79" i="1"/>
  <c r="S79" i="1" s="1"/>
  <c r="P58" i="1"/>
  <c r="S58" i="1" s="1"/>
  <c r="P76" i="1"/>
  <c r="S76" i="1" s="1"/>
  <c r="P64" i="1"/>
  <c r="P71" i="1"/>
  <c r="P74" i="1"/>
  <c r="S74" i="1" s="1"/>
  <c r="P48" i="1"/>
  <c r="S48" i="1" s="1"/>
  <c r="P70" i="1"/>
  <c r="P86" i="1"/>
  <c r="S86" i="1" s="1"/>
  <c r="P67" i="1"/>
  <c r="P63" i="1"/>
  <c r="P21" i="1"/>
  <c r="S21" i="1" s="1"/>
  <c r="P77" i="1"/>
  <c r="S77" i="1" s="1"/>
  <c r="P72" i="1"/>
  <c r="S72" i="1" s="1"/>
  <c r="P26" i="1"/>
  <c r="S26" i="1" s="1"/>
  <c r="P62" i="1"/>
  <c r="P52" i="1"/>
  <c r="S52" i="1" s="1"/>
  <c r="P31" i="1"/>
  <c r="S31" i="1" s="1"/>
  <c r="P55" i="1"/>
  <c r="P47" i="1"/>
  <c r="S47" i="1" s="1"/>
  <c r="P35" i="1"/>
  <c r="S35" i="1" s="1"/>
  <c r="P57" i="1"/>
  <c r="P49" i="1"/>
  <c r="S49" i="1" s="1"/>
  <c r="P25" i="1"/>
  <c r="S25" i="1" s="1"/>
  <c r="G60" i="1"/>
  <c r="K60" i="1" s="1"/>
  <c r="P60" i="1"/>
  <c r="S60" i="1" s="1"/>
  <c r="P24" i="1"/>
  <c r="S24" i="1" s="1"/>
  <c r="G24" i="1"/>
  <c r="J24" i="1" s="1"/>
  <c r="G46" i="1"/>
  <c r="J46" i="1" s="1"/>
  <c r="P46" i="1"/>
  <c r="S46" i="1" s="1"/>
  <c r="S105" i="1"/>
  <c r="K105" i="1"/>
  <c r="S97" i="1"/>
  <c r="K97" i="1"/>
  <c r="G81" i="1"/>
  <c r="K81" i="1" s="1"/>
  <c r="P81" i="1"/>
  <c r="S138" i="1"/>
  <c r="K138" i="1"/>
  <c r="J133" i="1"/>
  <c r="S133" i="1"/>
  <c r="G38" i="1"/>
  <c r="K38" i="1" s="1"/>
  <c r="P38" i="1"/>
  <c r="S38" i="1" s="1"/>
  <c r="G27" i="1"/>
  <c r="J27" i="1" s="1"/>
  <c r="P27" i="1"/>
  <c r="G87" i="1"/>
  <c r="K87" i="1" s="1"/>
  <c r="P87" i="1"/>
  <c r="S87" i="1" s="1"/>
  <c r="P80" i="1"/>
  <c r="S80" i="1" s="1"/>
  <c r="G80" i="1"/>
  <c r="K80" i="1" s="1"/>
  <c r="K142" i="1"/>
  <c r="S142" i="1"/>
  <c r="G33" i="1"/>
  <c r="K33" i="1" s="1"/>
  <c r="P33" i="1"/>
  <c r="P73" i="1"/>
  <c r="G73" i="1"/>
  <c r="K73" i="1" s="1"/>
  <c r="S115" i="1"/>
  <c r="K115" i="1"/>
  <c r="K126" i="1"/>
  <c r="S126" i="1"/>
  <c r="P68" i="1"/>
  <c r="S68" i="1" s="1"/>
  <c r="G68" i="1"/>
  <c r="K68" i="1" s="1"/>
  <c r="P51" i="1"/>
  <c r="G51" i="1"/>
  <c r="J51" i="1" s="1"/>
  <c r="K55" i="1"/>
  <c r="S55" i="1"/>
  <c r="G85" i="1"/>
  <c r="K85" i="1" s="1"/>
  <c r="P85" i="1"/>
  <c r="S85" i="1" s="1"/>
  <c r="S154" i="1"/>
  <c r="K154" i="1"/>
  <c r="S158" i="1"/>
  <c r="K158" i="1"/>
  <c r="G78" i="1"/>
  <c r="K78" i="1" s="1"/>
  <c r="P78" i="1"/>
  <c r="K118" i="1"/>
  <c r="S118" i="1"/>
  <c r="S140" i="1"/>
  <c r="K140" i="1"/>
  <c r="G59" i="1"/>
  <c r="K59" i="1" s="1"/>
  <c r="P59" i="1"/>
  <c r="S59" i="1" s="1"/>
  <c r="G23" i="1"/>
  <c r="J23" i="1" s="1"/>
  <c r="P23" i="1"/>
  <c r="P54" i="1"/>
  <c r="G54" i="1"/>
  <c r="S54" i="1" s="1"/>
  <c r="G28" i="1"/>
  <c r="J28" i="1" s="1"/>
  <c r="P28" i="1"/>
  <c r="K112" i="1"/>
  <c r="S112" i="1"/>
  <c r="G91" i="1"/>
  <c r="K91" i="1" s="1"/>
  <c r="P91" i="1"/>
  <c r="S117" i="1"/>
  <c r="K117" i="1"/>
  <c r="K146" i="1"/>
  <c r="S146" i="1"/>
  <c r="G90" i="1"/>
  <c r="K90" i="1" s="1"/>
  <c r="P90" i="1"/>
  <c r="S90" i="1" s="1"/>
  <c r="G83" i="1"/>
  <c r="K83" i="1" s="1"/>
  <c r="P83" i="1"/>
  <c r="S134" i="1"/>
  <c r="J134" i="1"/>
  <c r="S153" i="1"/>
  <c r="K153" i="1"/>
  <c r="P36" i="1"/>
  <c r="G36" i="1"/>
  <c r="K36" i="1" s="1"/>
  <c r="P61" i="1"/>
  <c r="S61" i="1" s="1"/>
  <c r="G61" i="1"/>
  <c r="K61" i="1" s="1"/>
  <c r="J106" i="1"/>
  <c r="S106" i="1"/>
  <c r="K99" i="1"/>
  <c r="S99" i="1"/>
  <c r="K128" i="1"/>
  <c r="S128" i="1"/>
  <c r="P44" i="1"/>
  <c r="S44" i="1" s="1"/>
  <c r="P41" i="1"/>
  <c r="S41" i="1" s="1"/>
  <c r="E82" i="2"/>
  <c r="S64" i="1"/>
  <c r="S123" i="1"/>
  <c r="P32" i="1"/>
  <c r="S32" i="1" s="1"/>
  <c r="E13" i="2"/>
  <c r="E25" i="2"/>
  <c r="P50" i="1"/>
  <c r="S50" i="1" s="1"/>
  <c r="S62" i="1"/>
  <c r="S67" i="1"/>
  <c r="S70" i="1"/>
  <c r="G37" i="1"/>
  <c r="K37" i="1" s="1"/>
  <c r="E76" i="2"/>
  <c r="S57" i="1"/>
  <c r="S63" i="1"/>
  <c r="K108" i="1"/>
  <c r="S37" i="1"/>
  <c r="E50" i="2"/>
  <c r="E28" i="2"/>
  <c r="P22" i="1"/>
  <c r="E12" i="2"/>
  <c r="E16" i="2"/>
  <c r="E19" i="2"/>
  <c r="E21" i="2"/>
  <c r="E55" i="2"/>
  <c r="O165" i="1"/>
  <c r="O161" i="1"/>
  <c r="S165" i="1"/>
  <c r="V165" i="1"/>
  <c r="K161" i="1"/>
  <c r="S161" i="1"/>
  <c r="O164" i="1"/>
  <c r="O163" i="1"/>
  <c r="O162" i="1"/>
  <c r="K164" i="1"/>
  <c r="S164" i="1"/>
  <c r="K163" i="1"/>
  <c r="S163" i="1"/>
  <c r="K162" i="1"/>
  <c r="S162" i="1"/>
  <c r="C16" i="1"/>
  <c r="D18" i="1" s="1"/>
  <c r="O114" i="1"/>
  <c r="O109" i="1"/>
  <c r="O92" i="1"/>
  <c r="O89" i="1"/>
  <c r="O94" i="1"/>
  <c r="O35" i="1"/>
  <c r="O145" i="1"/>
  <c r="O131" i="1"/>
  <c r="O152" i="1"/>
  <c r="O130" i="1"/>
  <c r="O125" i="1"/>
  <c r="O148" i="1"/>
  <c r="O104" i="1"/>
  <c r="O137" i="1"/>
  <c r="O127" i="1"/>
  <c r="O122" i="1"/>
  <c r="O140" i="1"/>
  <c r="O120" i="1"/>
  <c r="O157" i="1"/>
  <c r="O102" i="1"/>
  <c r="O151" i="1"/>
  <c r="O108" i="1"/>
  <c r="O103" i="1"/>
  <c r="O135" i="1"/>
  <c r="O121" i="1"/>
  <c r="O132" i="1"/>
  <c r="O142" i="1"/>
  <c r="O150" i="1"/>
  <c r="O129" i="1"/>
  <c r="O133" i="1"/>
  <c r="O158" i="1"/>
  <c r="O159" i="1"/>
  <c r="O116" i="1"/>
  <c r="O115" i="1"/>
  <c r="O100" i="1"/>
  <c r="O126" i="1"/>
  <c r="O118" i="1"/>
  <c r="O134" i="1"/>
  <c r="O97" i="1"/>
  <c r="O106" i="1"/>
  <c r="O144" i="1"/>
  <c r="O90" i="1"/>
  <c r="O149" i="1"/>
  <c r="O136" i="1"/>
  <c r="O154" i="1"/>
  <c r="O111" i="1"/>
  <c r="O124" i="1"/>
  <c r="O143" i="1"/>
  <c r="O156" i="1"/>
  <c r="O147" i="1"/>
  <c r="O153" i="1"/>
  <c r="O117" i="1"/>
  <c r="O141" i="1"/>
  <c r="O112" i="1"/>
  <c r="O155" i="1"/>
  <c r="O110" i="1"/>
  <c r="O101" i="1"/>
  <c r="O107" i="1"/>
  <c r="O128" i="1"/>
  <c r="O146" i="1"/>
  <c r="O119" i="1"/>
  <c r="O96" i="1"/>
  <c r="O43" i="1"/>
  <c r="O113" i="1"/>
  <c r="O93" i="1"/>
  <c r="O95" i="1"/>
  <c r="O138" i="1"/>
  <c r="C15" i="1"/>
  <c r="O160" i="1"/>
  <c r="O99" i="1"/>
  <c r="O123" i="1"/>
  <c r="O91" i="1"/>
  <c r="O98" i="1"/>
  <c r="O88" i="1"/>
  <c r="O105" i="1"/>
  <c r="O139" i="1"/>
  <c r="S107" i="1"/>
  <c r="K107" i="1"/>
  <c r="S22" i="1"/>
  <c r="G40" i="1"/>
  <c r="K40" i="1" s="1"/>
  <c r="P40" i="1"/>
  <c r="G39" i="1"/>
  <c r="K39" i="1" s="1"/>
  <c r="P39" i="1"/>
  <c r="G29" i="1"/>
  <c r="K29" i="1" s="1"/>
  <c r="P29" i="1"/>
  <c r="S114" i="1"/>
  <c r="E57" i="2"/>
  <c r="S101" i="1"/>
  <c r="G71" i="1"/>
  <c r="K71" i="1" s="1"/>
  <c r="D15" i="1"/>
  <c r="C19" i="1" s="1"/>
  <c r="P69" i="1"/>
  <c r="S69" i="1" s="1"/>
  <c r="K160" i="1"/>
  <c r="K145" i="1"/>
  <c r="K129" i="1"/>
  <c r="E72" i="2"/>
  <c r="P53" i="1"/>
  <c r="S53" i="1" s="1"/>
  <c r="P65" i="1"/>
  <c r="S65" i="1" s="1"/>
  <c r="P75" i="1"/>
  <c r="S75" i="1" s="1"/>
  <c r="P45" i="1"/>
  <c r="S45" i="1" s="1"/>
  <c r="K109" i="1"/>
  <c r="S103" i="1"/>
  <c r="K103" i="1"/>
  <c r="S94" i="1"/>
  <c r="P34" i="1"/>
  <c r="S34" i="1" s="1"/>
  <c r="S116" i="1"/>
  <c r="K155" i="1"/>
  <c r="K54" i="1"/>
  <c r="J135" i="1"/>
  <c r="S135" i="1"/>
  <c r="K57" i="1"/>
  <c r="P30" i="1"/>
  <c r="S30" i="1" s="1"/>
  <c r="E61" i="2"/>
  <c r="P66" i="1"/>
  <c r="S66" i="1" s="1"/>
  <c r="S119" i="1"/>
  <c r="S83" i="1" l="1"/>
  <c r="S91" i="1"/>
  <c r="S23" i="1"/>
  <c r="S78" i="1"/>
  <c r="S36" i="1"/>
  <c r="S51" i="1"/>
  <c r="S73" i="1"/>
  <c r="S33" i="1"/>
  <c r="S40" i="1"/>
  <c r="S28" i="1"/>
  <c r="S27" i="1"/>
  <c r="S81" i="1"/>
  <c r="S29" i="1"/>
  <c r="S39" i="1"/>
  <c r="S71" i="1"/>
  <c r="F18" i="1"/>
  <c r="F19" i="1" s="1"/>
  <c r="C18" i="1"/>
  <c r="E14" i="1" l="1"/>
</calcChain>
</file>

<file path=xl/sharedStrings.xml><?xml version="1.0" encoding="utf-8"?>
<sst xmlns="http://schemas.openxmlformats.org/spreadsheetml/2006/main" count="988" uniqueCount="362">
  <si>
    <t>IBVS 6244</t>
  </si>
  <si>
    <t>IBVS 6196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</si>
  <si>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</si>
  <si>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</si>
  <si>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</si>
  <si>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</si>
  <si>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</si>
  <si>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</si>
  <si>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</si>
  <si>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</si>
  <si>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</si>
  <si>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</si>
  <si>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</si>
  <si>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</si>
  <si>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</si>
  <si>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</si>
  <si>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</si>
  <si>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</si>
  <si>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</si>
  <si>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</si>
  <si>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</si>
  <si>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</si>
  <si>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</si>
  <si>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</si>
  <si>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</si>
  <si>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S5</t>
  </si>
  <si>
    <t>S6</t>
  </si>
  <si>
    <t>I</t>
  </si>
  <si>
    <t>Misc</t>
  </si>
  <si>
    <t>IBVS 5056</t>
  </si>
  <si>
    <t>II</t>
  </si>
  <si>
    <t>IBVS 5583</t>
  </si>
  <si>
    <t>IBVS 5623</t>
  </si>
  <si>
    <t>IBVS 5341</t>
  </si>
  <si>
    <t>IBVS 5464</t>
  </si>
  <si>
    <t>not avail.</t>
  </si>
  <si>
    <t>From TomCat</t>
  </si>
  <si>
    <t>IBVS</t>
  </si>
  <si>
    <t>IBVS 5657</t>
  </si>
  <si>
    <t>IBVS 5668</t>
  </si>
  <si>
    <t>EW</t>
  </si>
  <si>
    <t>IBVS 5438</t>
  </si>
  <si>
    <t>IBVS 5713</t>
  </si>
  <si>
    <t># of data points:</t>
  </si>
  <si>
    <t>FU Dra / GSC 04181-00673</t>
  </si>
  <si>
    <t>IBVS 5760</t>
  </si>
  <si>
    <t>IBVS 5777</t>
  </si>
  <si>
    <t>IBVS 5802</t>
  </si>
  <si>
    <t>IBVS 5870</t>
  </si>
  <si>
    <t>Start of linear fit (row #)</t>
  </si>
  <si>
    <t>IBVS 5874</t>
  </si>
  <si>
    <t>IBVS 5894</t>
  </si>
  <si>
    <t>OEJV 0074</t>
  </si>
  <si>
    <t>OEJV 0094</t>
  </si>
  <si>
    <t>IBVS 5929</t>
  </si>
  <si>
    <t>IBVS 5938</t>
  </si>
  <si>
    <t>My time zone &gt;&gt;&gt;&gt;&gt;</t>
  </si>
  <si>
    <t>(PST=8, PDT=MDT=7, MDT=CST=6, etc.)</t>
  </si>
  <si>
    <t>JD today</t>
  </si>
  <si>
    <t>Next ToM</t>
  </si>
  <si>
    <t>2006JAVSO.34..165</t>
  </si>
  <si>
    <t>Add cycle</t>
  </si>
  <si>
    <t>Old Cycle</t>
  </si>
  <si>
    <t>New Cycle</t>
  </si>
  <si>
    <t>Linear Ephemeris =</t>
  </si>
  <si>
    <t>Quad. Ephemeris =</t>
  </si>
  <si>
    <t>IBVS 5974</t>
  </si>
  <si>
    <t>IBVS 5980</t>
  </si>
  <si>
    <t>OEJV 0137</t>
  </si>
  <si>
    <t>IBVS 6018</t>
  </si>
  <si>
    <t>IBVS 5875</t>
  </si>
  <si>
    <t>IBVS 5898</t>
  </si>
  <si>
    <t>IBVS 5918</t>
  </si>
  <si>
    <t>.0001</t>
  </si>
  <si>
    <t>.0004</t>
  </si>
  <si>
    <t>IBVS 5992</t>
  </si>
  <si>
    <t>IBVS 6029</t>
  </si>
  <si>
    <t>IBVS 6048</t>
  </si>
  <si>
    <t>OEJV 0160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</si>
  <si>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</si>
  <si>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</si>
  <si>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</si>
  <si>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</si>
  <si>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</si>
  <si>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</si>
  <si>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</si>
  <si>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</si>
  <si>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</si>
  <si>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</si>
  <si>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</si>
  <si>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</si>
  <si>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2451925.6756 </t>
  </si>
  <si>
    <t> 16.01.2001 04:12 </t>
  </si>
  <si>
    <t> 0.0089 </t>
  </si>
  <si>
    <t>E </t>
  </si>
  <si>
    <t>G</t>
  </si>
  <si>
    <t> T.Pribulla et al. </t>
  </si>
  <si>
    <t>IBVS 5056 </t>
  </si>
  <si>
    <t>2451925.6761 </t>
  </si>
  <si>
    <t> 16.01.2001 04:13 </t>
  </si>
  <si>
    <t> 0.0094 </t>
  </si>
  <si>
    <t>B</t>
  </si>
  <si>
    <t>2451927.6701 </t>
  </si>
  <si>
    <t> 18.01.2001 04:04 </t>
  </si>
  <si>
    <t> 0.0097 </t>
  </si>
  <si>
    <t>2451927.6710 </t>
  </si>
  <si>
    <t> 18.01.2001 04:06 </t>
  </si>
  <si>
    <t> 0.0106 </t>
  </si>
  <si>
    <t>2451952.5134 </t>
  </si>
  <si>
    <t> 12.02.2001 00:19 </t>
  </si>
  <si>
    <t> 0.0088 </t>
  </si>
  <si>
    <t>2451952.5140 </t>
  </si>
  <si>
    <t> 12.02.2001 00:20 </t>
  </si>
  <si>
    <t>2451952.6665 </t>
  </si>
  <si>
    <t> 12.02.2001 03:59 </t>
  </si>
  <si>
    <t> 0.0086 </t>
  </si>
  <si>
    <t>2451952.6679 </t>
  </si>
  <si>
    <t> 12.02.2001 04:01 </t>
  </si>
  <si>
    <t> 0.0100 </t>
  </si>
  <si>
    <t>2452002.5086 </t>
  </si>
  <si>
    <t> 03.04.2001 00:12 </t>
  </si>
  <si>
    <t> M.Zejda </t>
  </si>
  <si>
    <t>IBVS 5583 </t>
  </si>
  <si>
    <t>2452023.5219 </t>
  </si>
  <si>
    <t> 24.04.2001 00:31 </t>
  </si>
  <si>
    <t> 0.0119 </t>
  </si>
  <si>
    <t>2452039.4675 </t>
  </si>
  <si>
    <t> 09.05.2001 23:13 </t>
  </si>
  <si>
    <t> 0.0081 </t>
  </si>
  <si>
    <t>?</t>
  </si>
  <si>
    <t> R.Diethelm </t>
  </si>
  <si>
    <t> BBS 125 </t>
  </si>
  <si>
    <t>2452039.4701 </t>
  </si>
  <si>
    <t> 09.05.2001 23:16 </t>
  </si>
  <si>
    <t> 0.0107 </t>
  </si>
  <si>
    <t>2452062.4734 </t>
  </si>
  <si>
    <t> 01.06.2001 23:21 </t>
  </si>
  <si>
    <t> 0.0101 </t>
  </si>
  <si>
    <t>2452322.5699 </t>
  </si>
  <si>
    <t> 17.02.2002 01:40 </t>
  </si>
  <si>
    <t> 0.0091 </t>
  </si>
  <si>
    <t> BBS 127 </t>
  </si>
  <si>
    <t>2452333.4576 </t>
  </si>
  <si>
    <t> 27.02.2002 22:58 </t>
  </si>
  <si>
    <t> 0.0083 </t>
  </si>
  <si>
    <t> M.Drozdz et al. </t>
  </si>
  <si>
    <t>IBVS 5623 </t>
  </si>
  <si>
    <t>2452338.5190 </t>
  </si>
  <si>
    <t> 05.03.2002 00:27 </t>
  </si>
  <si>
    <t>2452347.4142 </t>
  </si>
  <si>
    <t> 13.03.2002 21:56 </t>
  </si>
  <si>
    <t> 0.0092 </t>
  </si>
  <si>
    <t>2452347.5678 </t>
  </si>
  <si>
    <t> 14.03.2002 01:37 </t>
  </si>
  <si>
    <t>2452464.4278 </t>
  </si>
  <si>
    <t> 08.07.2002 22:16 </t>
  </si>
  <si>
    <t> 0.0095 </t>
  </si>
  <si>
    <t>IBVS 5341 </t>
  </si>
  <si>
    <t>2452715.4733 </t>
  </si>
  <si>
    <t> 16.03.2003 23:21 </t>
  </si>
  <si>
    <t> 0.0057 </t>
  </si>
  <si>
    <t> BBS 129 </t>
  </si>
  <si>
    <t>2452717.4685 </t>
  </si>
  <si>
    <t> 18.03.2003 23:14 </t>
  </si>
  <si>
    <t> 0.0072 </t>
  </si>
  <si>
    <t> E.Blättler </t>
  </si>
  <si>
    <t>2452717.6218 </t>
  </si>
  <si>
    <t> 19.03.2003 02:55 </t>
  </si>
  <si>
    <t>2452721.4555 </t>
  </si>
  <si>
    <t> 22.03.2003 22:55 </t>
  </si>
  <si>
    <t> 0.0069 </t>
  </si>
  <si>
    <t>IBVS 5668 </t>
  </si>
  <si>
    <t>2452721.6081 </t>
  </si>
  <si>
    <t> 23.03.2003 02:35 </t>
  </si>
  <si>
    <t> 0.0061 </t>
  </si>
  <si>
    <t>2452730.5016 </t>
  </si>
  <si>
    <t> 01.04.2003 00:02 </t>
  </si>
  <si>
    <t> 0.0048 </t>
  </si>
  <si>
    <t>2452983.3930 </t>
  </si>
  <si>
    <t> 09.12.2003 21:25 </t>
  </si>
  <si>
    <t> 0.0065 </t>
  </si>
  <si>
    <t>2452983.5459 </t>
  </si>
  <si>
    <t> 10.12.2003 01:06 </t>
  </si>
  <si>
    <t>2453124.33108 </t>
  </si>
  <si>
    <t> 28.04.2004 19:56 </t>
  </si>
  <si>
    <t> 0.00732 </t>
  </si>
  <si>
    <t>C </t>
  </si>
  <si>
    <t> R.Ehrenberger </t>
  </si>
  <si>
    <t>OEJV 0074 </t>
  </si>
  <si>
    <t>2453409.5811 </t>
  </si>
  <si>
    <t> 08.02.2005 01:56 </t>
  </si>
  <si>
    <t>-I</t>
  </si>
  <si>
    <t> F.Agerer </t>
  </si>
  <si>
    <t>BAVM 173 </t>
  </si>
  <si>
    <t>2453495.46222 </t>
  </si>
  <si>
    <t> 04.05.2005 23:05 </t>
  </si>
  <si>
    <t>3245</t>
  </si>
  <si>
    <t> 0.00871 </t>
  </si>
  <si>
    <t>R</t>
  </si>
  <si>
    <t> P.Svoboda </t>
  </si>
  <si>
    <t>2453495.46292 </t>
  </si>
  <si>
    <t> 04.05.2005 23:06 </t>
  </si>
  <si>
    <t> 0.00941 </t>
  </si>
  <si>
    <t>2453499.44964 </t>
  </si>
  <si>
    <t> 08.05.2005 22:47 </t>
  </si>
  <si>
    <t>3258</t>
  </si>
  <si>
    <t> 0.00879 </t>
  </si>
  <si>
    <t>2453503.43705 </t>
  </si>
  <si>
    <t> 12.05.2005 22:29 </t>
  </si>
  <si>
    <t>3271</t>
  </si>
  <si>
    <t> 0.00886 </t>
  </si>
  <si>
    <t>2453503.43775 </t>
  </si>
  <si>
    <t> 12.05.2005 22:30 </t>
  </si>
  <si>
    <t> 0.00956 </t>
  </si>
  <si>
    <t>2453809.5421 </t>
  </si>
  <si>
    <t> 15.03.2006 01:00 </t>
  </si>
  <si>
    <t>4269</t>
  </si>
  <si>
    <t> 0.0085 </t>
  </si>
  <si>
    <t> C.&amp; M.Rätz </t>
  </si>
  <si>
    <t>BAVM 186 </t>
  </si>
  <si>
    <t>2453819.8177 </t>
  </si>
  <si>
    <t> 25.03.2006 07:37 </t>
  </si>
  <si>
    <t> R.Nelson </t>
  </si>
  <si>
    <t>IBVS 5760 </t>
  </si>
  <si>
    <t>2453859.5350 </t>
  </si>
  <si>
    <t> 04.05.2006 00:50 </t>
  </si>
  <si>
    <t> 0.0063 </t>
  </si>
  <si>
    <t>IBVS 5713 </t>
  </si>
  <si>
    <t>2453939.4375 </t>
  </si>
  <si>
    <t> 22.07.2006 22:30 </t>
  </si>
  <si>
    <t>o</t>
  </si>
  <si>
    <t> S.Parimucha et al. </t>
  </si>
  <si>
    <t>IBVS 5777 </t>
  </si>
  <si>
    <t>2454187.8788 </t>
  </si>
  <si>
    <t> 28.03.2007 09:05 </t>
  </si>
  <si>
    <t> 0.0076 </t>
  </si>
  <si>
    <t>IBVS 5820 </t>
  </si>
  <si>
    <t>2454240.47839 </t>
  </si>
  <si>
    <t> 19.05.2007 23:28 </t>
  </si>
  <si>
    <t> 0.00492 </t>
  </si>
  <si>
    <t> R.Drevený </t>
  </si>
  <si>
    <t>2454509.4701 </t>
  </si>
  <si>
    <t> 12.02.2008 23:16 </t>
  </si>
  <si>
    <t> 0.0042 </t>
  </si>
  <si>
    <t>IBVS 5898 </t>
  </si>
  <si>
    <t>2454509.6229 </t>
  </si>
  <si>
    <t> 13.02.2008 02:56 </t>
  </si>
  <si>
    <t> 0.0037 </t>
  </si>
  <si>
    <t>2454513.4583 </t>
  </si>
  <si>
    <t> 16.02.2008 22:59 </t>
  </si>
  <si>
    <t> 0.0051 </t>
  </si>
  <si>
    <t>OEJV 0094 </t>
  </si>
  <si>
    <t>2454533.3922 </t>
  </si>
  <si>
    <t> 07.03.2008 21:24 </t>
  </si>
  <si>
    <t> 0.0023 </t>
  </si>
  <si>
    <t>2454540.6021 </t>
  </si>
  <si>
    <t> 15.03.2008 02:27 </t>
  </si>
  <si>
    <t> 0.0043 </t>
  </si>
  <si>
    <t> M.R„tz &amp; K.R„tz </t>
  </si>
  <si>
    <t>BAVM 209 </t>
  </si>
  <si>
    <t>2454583.3876 </t>
  </si>
  <si>
    <t> 26.04.2008 21:18 </t>
  </si>
  <si>
    <t> 0.0025 </t>
  </si>
  <si>
    <t>2454597.3436 </t>
  </si>
  <si>
    <t> 10.05.2008 20:14 </t>
  </si>
  <si>
    <t> 0.0028 </t>
  </si>
  <si>
    <t>2454597.4968 </t>
  </si>
  <si>
    <t> 10.05.2008 23:55 </t>
  </si>
  <si>
    <t> 0.0026 </t>
  </si>
  <si>
    <t>BAVM 201 </t>
  </si>
  <si>
    <t>2454613.4462 </t>
  </si>
  <si>
    <t> 26.05.2008 22:42 </t>
  </si>
  <si>
    <t> 0.0027 </t>
  </si>
  <si>
    <t>2454628.4750 </t>
  </si>
  <si>
    <t> 10.06.2008 23:24 </t>
  </si>
  <si>
    <t> 0.0022 </t>
  </si>
  <si>
    <t> R.Kocián </t>
  </si>
  <si>
    <t>2454893.4794 </t>
  </si>
  <si>
    <t> 02.03.2009 23:30 </t>
  </si>
  <si>
    <t> 0.0016 </t>
  </si>
  <si>
    <t>2454901.7606 </t>
  </si>
  <si>
    <t> 11.03.2009 06:15 </t>
  </si>
  <si>
    <t> 0.0014 </t>
  </si>
  <si>
    <t> S.Dvorak </t>
  </si>
  <si>
    <t>IBVS 5938 </t>
  </si>
  <si>
    <t>2454937.8016 </t>
  </si>
  <si>
    <t> 16.04.2009 07:14 </t>
  </si>
  <si>
    <t> 0.0029 </t>
  </si>
  <si>
    <t>2454949.7633 </t>
  </si>
  <si>
    <t> 28.04.2009 06:19 </t>
  </si>
  <si>
    <t>IBVS 5929 </t>
  </si>
  <si>
    <t>2454952.8318 </t>
  </si>
  <si>
    <t> 01.05.2009 07:57 </t>
  </si>
  <si>
    <t> 0.0039 </t>
  </si>
  <si>
    <t>IBVS 5894 </t>
  </si>
  <si>
    <t>2454959.4243 </t>
  </si>
  <si>
    <t> 07.05.2009 22:10 </t>
  </si>
  <si>
    <t> 0.0020 </t>
  </si>
  <si>
    <t>2454960.0366 </t>
  </si>
  <si>
    <t> 08.05.2009 12:52 </t>
  </si>
  <si>
    <t> 0.0008 </t>
  </si>
  <si>
    <t> K.Shiokawa </t>
  </si>
  <si>
    <t>VSB 50 </t>
  </si>
  <si>
    <t>2454960.1917 </t>
  </si>
  <si>
    <t> 08.05.2009 16:36 </t>
  </si>
  <si>
    <t>2454977.3681 </t>
  </si>
  <si>
    <t> 25.05.2009 20:50 </t>
  </si>
  <si>
    <t>2455261.8473 </t>
  </si>
  <si>
    <t> 06.03.2010 08:20 </t>
  </si>
  <si>
    <t> 0.0002 </t>
  </si>
  <si>
    <t>IBVS 5974 </t>
  </si>
  <si>
    <t>2455264.6074 </t>
  </si>
  <si>
    <t> 09.03.2010 02:34 </t>
  </si>
  <si>
    <t> -0.0001 </t>
  </si>
  <si>
    <t>IBVS 5980 </t>
  </si>
  <si>
    <t>2455296.6588 </t>
  </si>
  <si>
    <t> 10.04.2010 03:48 </t>
  </si>
  <si>
    <t> -0.0009 </t>
  </si>
  <si>
    <t>2455304.3275 </t>
  </si>
  <si>
    <t> 17.04.2010 19:51 </t>
  </si>
  <si>
    <t>ns</t>
  </si>
  <si>
    <t>2455360.4566 </t>
  </si>
  <si>
    <t> 12.06.2010 22:57 </t>
  </si>
  <si>
    <t> -0.0006 </t>
  </si>
  <si>
    <t>2455460.2922 </t>
  </si>
  <si>
    <t> 20.09.2010 19:00 </t>
  </si>
  <si>
    <t> -0.0019 </t>
  </si>
  <si>
    <t> L.Šmelcer </t>
  </si>
  <si>
    <t>OEJV 0137 </t>
  </si>
  <si>
    <t>2455460.2927 </t>
  </si>
  <si>
    <t> 20.09.2010 19:01 </t>
  </si>
  <si>
    <t> -0.0014 </t>
  </si>
  <si>
    <t>2456007.3281 </t>
  </si>
  <si>
    <t> 20.03.2012 19:52 </t>
  </si>
  <si>
    <t> 0.0010 </t>
  </si>
  <si>
    <t>BAVM 228 </t>
  </si>
  <si>
    <t>2456007.4786 </t>
  </si>
  <si>
    <t> 20.03.2012 23:29 </t>
  </si>
  <si>
    <t>2456007.6346 </t>
  </si>
  <si>
    <t> 21.03.2012 03:13 </t>
  </si>
  <si>
    <t>2456029.8695 </t>
  </si>
  <si>
    <t> 12.04.2012 08:52 </t>
  </si>
  <si>
    <t> -0.0015 </t>
  </si>
  <si>
    <t>IBVS 6029 </t>
  </si>
  <si>
    <t>2456764.4553 </t>
  </si>
  <si>
    <t> 16.04.2014 22:55 </t>
  </si>
  <si>
    <t> -0.0072 </t>
  </si>
  <si>
    <t>BAVM 238 </t>
  </si>
  <si>
    <t>2456764.6092 </t>
  </si>
  <si>
    <t> 17.04.2014 02:37 </t>
  </si>
  <si>
    <t> -0.0066 </t>
  </si>
  <si>
    <t>2456776.4167 </t>
  </si>
  <si>
    <t> 28.04.2014 22:00 </t>
  </si>
  <si>
    <t> -0.0078 </t>
  </si>
  <si>
    <t>BAD?</t>
  </si>
  <si>
    <t>IBVS 6167</t>
  </si>
  <si>
    <t>OEJV 0179</t>
  </si>
  <si>
    <t>RHN 2020</t>
  </si>
  <si>
    <t>RHN 2021</t>
  </si>
  <si>
    <t>OEJV 0211</t>
  </si>
  <si>
    <t>JBAV, 60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</si>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</sst>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43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</font>
    <font>
      <sz val="10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20"/>
      <name val="Arial"/>
      <family val="2"/>
    </font>
    <font>
      <strike/>
      <sz val="1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49">
    <xf numFmtId="0" fontId="0" fillId="0" borderId="0">
      <alignment vertical="top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41" fillId="0" borderId="0" applyFont="0" applyFill="0" applyBorder="0" applyAlignment="0" applyProtection="0"/>
    <xf numFmtId="0" fontId="3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22" borderId="0" applyNumberFormat="0" applyBorder="0" applyAlignment="0" applyProtection="0"/>
    <xf numFmtId="0" fontId="6" fillId="0" borderId="0"/>
    <xf numFmtId="0" fontId="10" fillId="0" borderId="0"/>
    <xf numFmtId="0" fontId="10" fillId="23" borderId="5" applyNumberFormat="0" applyFont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41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0" fillId="0" borderId="0" xfId="0">
      <alignment vertical="top"/>
    </xf>
    <xf numFmtId="0" fontId="21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>
      <alignment vertical="top"/>
    </xf>
    <xf numFmtId="0" fontId="0" fillId="0" borderId="20" xfId="0" applyBorder="1" applyAlignment="1">
      <alignment horizontal="center"/>
    </xf>
    <xf numFmtId="0" fontId="0" fillId="0" borderId="21" xfId="0" applyBorder="1">
      <alignment vertical="top"/>
    </xf>
    <xf numFmtId="0" fontId="22" fillId="0" borderId="0" xfId="38" applyAlignment="1" applyProtection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>
      <alignment vertical="top"/>
    </xf>
    <xf numFmtId="0" fontId="0" fillId="0" borderId="0" xfId="0" quotePrefix="1">
      <alignment vertical="top"/>
    </xf>
    <xf numFmtId="0" fontId="5" fillId="24" borderId="24" xfId="0" applyFont="1" applyFill="1" applyBorder="1" applyAlignment="1">
      <alignment horizontal="left" vertical="top" wrapText="1" indent="1"/>
    </xf>
    <xf numFmtId="0" fontId="5" fillId="24" borderId="24" xfId="0" applyFont="1" applyFill="1" applyBorder="1" applyAlignment="1">
      <alignment horizontal="center" vertical="top" wrapText="1"/>
    </xf>
    <xf numFmtId="0" fontId="5" fillId="24" borderId="24" xfId="0" applyFont="1" applyFill="1" applyBorder="1" applyAlignment="1">
      <alignment horizontal="right" vertical="top" wrapText="1"/>
    </xf>
    <xf numFmtId="0" fontId="22" fillId="24" borderId="24" xfId="38" applyFill="1" applyBorder="1" applyAlignment="1" applyProtection="1">
      <alignment horizontal="right" vertical="top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2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22" fontId="15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4" fontId="5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5" fillId="0" borderId="0" xfId="42" applyFont="1" applyAlignment="1">
      <alignment vertical="center" wrapText="1"/>
    </xf>
    <xf numFmtId="0" fontId="5" fillId="0" borderId="0" xfId="42" applyFont="1" applyAlignment="1">
      <alignment horizontal="center" vertical="center" wrapText="1"/>
    </xf>
    <xf numFmtId="0" fontId="5" fillId="0" borderId="0" xfId="42" applyFont="1" applyAlignment="1">
      <alignment horizontal="left" vertical="center" wrapText="1"/>
    </xf>
    <xf numFmtId="0" fontId="5" fillId="0" borderId="0" xfId="43" applyFont="1" applyAlignment="1">
      <alignment vertical="center"/>
    </xf>
    <xf numFmtId="0" fontId="5" fillId="0" borderId="0" xfId="43" applyFont="1" applyAlignment="1">
      <alignment horizontal="center" vertical="center"/>
    </xf>
    <xf numFmtId="0" fontId="5" fillId="0" borderId="0" xfId="43" applyFont="1" applyAlignment="1">
      <alignment horizontal="left" vertical="center"/>
    </xf>
    <xf numFmtId="0" fontId="39" fillId="0" borderId="0" xfId="42" applyFont="1" applyAlignment="1">
      <alignment vertical="center"/>
    </xf>
    <xf numFmtId="0" fontId="39" fillId="0" borderId="0" xfId="42" applyFont="1" applyAlignment="1">
      <alignment horizontal="center" vertical="center"/>
    </xf>
    <xf numFmtId="0" fontId="39" fillId="0" borderId="0" xfId="42" applyFont="1" applyAlignment="1">
      <alignment horizontal="left" vertical="center"/>
    </xf>
    <xf numFmtId="0" fontId="39" fillId="0" borderId="0" xfId="43" applyFont="1" applyAlignment="1">
      <alignment horizontal="left" vertical="center"/>
    </xf>
    <xf numFmtId="0" fontId="39" fillId="0" borderId="0" xfId="43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166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165" fontId="42" fillId="0" borderId="0" xfId="0" applyNumberFormat="1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FU Dra - O-C Diagr.</a:t>
            </a:r>
          </a:p>
        </c:rich>
      </c:tx>
      <c:layout>
        <c:manualLayout>
          <c:xMode val="edge"/>
          <c:yMode val="edge"/>
          <c:x val="0.39406838975636516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94368205950144"/>
          <c:y val="0.14678942920199375"/>
          <c:w val="0.82768475746595471"/>
          <c:h val="0.6299713003252231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Active!$C$21:$C$1967</c:f>
                <c:numCache>
                  <c:formatCode>General</c:formatCode>
                  <c:ptCount val="1947"/>
                  <c:pt idx="0">
                    <c:v>51925.675600000002</c:v>
                  </c:pt>
                  <c:pt idx="1">
                    <c:v>51925.676079999997</c:v>
                  </c:pt>
                  <c:pt idx="2">
                    <c:v>51927.670100000003</c:v>
                  </c:pt>
                  <c:pt idx="3">
                    <c:v>51927.671000000002</c:v>
                  </c:pt>
                  <c:pt idx="4">
                    <c:v>51952.513400000003</c:v>
                  </c:pt>
                  <c:pt idx="5">
                    <c:v>51952.514000000003</c:v>
                  </c:pt>
                  <c:pt idx="6">
                    <c:v>51952.666499999999</c:v>
                  </c:pt>
                  <c:pt idx="7">
                    <c:v>51952.6679</c:v>
                  </c:pt>
                  <c:pt idx="8">
                    <c:v>51999.440199999997</c:v>
                  </c:pt>
                  <c:pt idx="9">
                    <c:v>51999.440699999999</c:v>
                  </c:pt>
                  <c:pt idx="10">
                    <c:v>52002.508600000001</c:v>
                  </c:pt>
                  <c:pt idx="11">
                    <c:v>52002.508600000001</c:v>
                  </c:pt>
                  <c:pt idx="12">
                    <c:v>52023.5219</c:v>
                  </c:pt>
                  <c:pt idx="13">
                    <c:v>52023.5219</c:v>
                  </c:pt>
                  <c:pt idx="14">
                    <c:v>52039.467499999999</c:v>
                  </c:pt>
                  <c:pt idx="15">
                    <c:v>52039.470099999999</c:v>
                  </c:pt>
                  <c:pt idx="16">
                    <c:v>52039.470099999999</c:v>
                  </c:pt>
                  <c:pt idx="17">
                    <c:v>52062.473400000003</c:v>
                  </c:pt>
                  <c:pt idx="18">
                    <c:v>52062.473400000003</c:v>
                  </c:pt>
                  <c:pt idx="19">
                    <c:v>52085.477700000003</c:v>
                  </c:pt>
                  <c:pt idx="20">
                    <c:v>52086.398399999998</c:v>
                  </c:pt>
                  <c:pt idx="21">
                    <c:v>52088.391300000003</c:v>
                  </c:pt>
                  <c:pt idx="22">
                    <c:v>52322.569900000002</c:v>
                  </c:pt>
                  <c:pt idx="23">
                    <c:v>52333.457600000002</c:v>
                  </c:pt>
                  <c:pt idx="24">
                    <c:v>52333.457600000002</c:v>
                  </c:pt>
                  <c:pt idx="25">
                    <c:v>52338.519</c:v>
                  </c:pt>
                  <c:pt idx="26">
                    <c:v>52338.519</c:v>
                  </c:pt>
                  <c:pt idx="27">
                    <c:v>52347.414199999999</c:v>
                  </c:pt>
                  <c:pt idx="28">
                    <c:v>52347.414199999999</c:v>
                  </c:pt>
                  <c:pt idx="29">
                    <c:v>52347.567799999997</c:v>
                  </c:pt>
                  <c:pt idx="30">
                    <c:v>52347.567799999997</c:v>
                  </c:pt>
                  <c:pt idx="31">
                    <c:v>52464.427799999998</c:v>
                  </c:pt>
                  <c:pt idx="32">
                    <c:v>52715.473299999998</c:v>
                  </c:pt>
                  <c:pt idx="33">
                    <c:v>52717.468500000003</c:v>
                  </c:pt>
                  <c:pt idx="34">
                    <c:v>52717.621800000001</c:v>
                  </c:pt>
                  <c:pt idx="35">
                    <c:v>52721.455499999996</c:v>
                  </c:pt>
                  <c:pt idx="36">
                    <c:v>52721.608099999998</c:v>
                  </c:pt>
                  <c:pt idx="37">
                    <c:v>52730.501600000003</c:v>
                  </c:pt>
                  <c:pt idx="38">
                    <c:v>52730.501600000003</c:v>
                  </c:pt>
                  <c:pt idx="39">
                    <c:v>52770.376199999999</c:v>
                  </c:pt>
                  <c:pt idx="40">
                    <c:v>52862.391900000002</c:v>
                  </c:pt>
                  <c:pt idx="41">
                    <c:v>52983.392999999996</c:v>
                  </c:pt>
                  <c:pt idx="42">
                    <c:v>52983.392999999996</c:v>
                  </c:pt>
                  <c:pt idx="43">
                    <c:v>52983.545899999997</c:v>
                  </c:pt>
                  <c:pt idx="44">
                    <c:v>52983.545899999997</c:v>
                  </c:pt>
                  <c:pt idx="45">
                    <c:v>53124.331080000004</c:v>
                  </c:pt>
                  <c:pt idx="46">
                    <c:v>53180.766900000002</c:v>
                  </c:pt>
                  <c:pt idx="47">
                    <c:v>53182.607199999999</c:v>
                  </c:pt>
                  <c:pt idx="48">
                    <c:v>53183.681100000002</c:v>
                  </c:pt>
                  <c:pt idx="49">
                    <c:v>53409.581100000003</c:v>
                  </c:pt>
                  <c:pt idx="50">
                    <c:v>53410.495499999997</c:v>
                  </c:pt>
                  <c:pt idx="51">
                    <c:v>53495.462220000001</c:v>
                  </c:pt>
                  <c:pt idx="52">
                    <c:v>53495.462919999998</c:v>
                  </c:pt>
                  <c:pt idx="53">
                    <c:v>53495.462919999998</c:v>
                  </c:pt>
                  <c:pt idx="54">
                    <c:v>53495.462919999998</c:v>
                  </c:pt>
                  <c:pt idx="55">
                    <c:v>53499.449639999999</c:v>
                  </c:pt>
                  <c:pt idx="56">
                    <c:v>53499.449639999999</c:v>
                  </c:pt>
                  <c:pt idx="57">
                    <c:v>53499.449639999999</c:v>
                  </c:pt>
                  <c:pt idx="58">
                    <c:v>53499.449639999999</c:v>
                  </c:pt>
                  <c:pt idx="59">
                    <c:v>53503.43705</c:v>
                  </c:pt>
                  <c:pt idx="60">
                    <c:v>53503.43705</c:v>
                  </c:pt>
                  <c:pt idx="61">
                    <c:v>53503.437749999997</c:v>
                  </c:pt>
                  <c:pt idx="62">
                    <c:v>53503.437749999997</c:v>
                  </c:pt>
                  <c:pt idx="63">
                    <c:v>53809.542099999999</c:v>
                  </c:pt>
                  <c:pt idx="64">
                    <c:v>53819.8177</c:v>
                  </c:pt>
                  <c:pt idx="65">
                    <c:v>53859.535000000003</c:v>
                  </c:pt>
                  <c:pt idx="66">
                    <c:v>53939.4375</c:v>
                  </c:pt>
                  <c:pt idx="67">
                    <c:v>54187.878799999999</c:v>
                  </c:pt>
                  <c:pt idx="68">
                    <c:v>54240.478389999997</c:v>
                  </c:pt>
                  <c:pt idx="69">
                    <c:v>54509.470099999999</c:v>
                  </c:pt>
                  <c:pt idx="70">
                    <c:v>54509.622900000002</c:v>
                  </c:pt>
                  <c:pt idx="71">
                    <c:v>54513.458359999997</c:v>
                  </c:pt>
                  <c:pt idx="72">
                    <c:v>54533.392240000001</c:v>
                  </c:pt>
                  <c:pt idx="73">
                    <c:v>54540.602099999996</c:v>
                  </c:pt>
                  <c:pt idx="74">
                    <c:v>54583.387669999996</c:v>
                  </c:pt>
                  <c:pt idx="75">
                    <c:v>54588.756099999999</c:v>
                  </c:pt>
                  <c:pt idx="76">
                    <c:v>54597.3436</c:v>
                  </c:pt>
                  <c:pt idx="77">
                    <c:v>54597.496800000001</c:v>
                  </c:pt>
                  <c:pt idx="78">
                    <c:v>54613.446199999998</c:v>
                  </c:pt>
                  <c:pt idx="79">
                    <c:v>54628.475010000002</c:v>
                  </c:pt>
                  <c:pt idx="80">
                    <c:v>54893.479399999997</c:v>
                  </c:pt>
                  <c:pt idx="81">
                    <c:v>54901.760600000001</c:v>
                  </c:pt>
                  <c:pt idx="82">
                    <c:v>54937.801599999999</c:v>
                  </c:pt>
                  <c:pt idx="83">
                    <c:v>54949.763299999999</c:v>
                  </c:pt>
                  <c:pt idx="84">
                    <c:v>54952.8318</c:v>
                  </c:pt>
                  <c:pt idx="85">
                    <c:v>54959.424299999999</c:v>
                  </c:pt>
                  <c:pt idx="86">
                    <c:v>54960.036599999999</c:v>
                  </c:pt>
                  <c:pt idx="87">
                    <c:v>54960.191700000003</c:v>
                  </c:pt>
                  <c:pt idx="88">
                    <c:v>54977.3681</c:v>
                  </c:pt>
                  <c:pt idx="89">
                    <c:v>55261.847300000001</c:v>
                  </c:pt>
                  <c:pt idx="90">
                    <c:v>55264.607400000001</c:v>
                  </c:pt>
                  <c:pt idx="91">
                    <c:v>55296.658799999997</c:v>
                  </c:pt>
                  <c:pt idx="92">
                    <c:v>55304.327499999999</c:v>
                  </c:pt>
                  <c:pt idx="93">
                    <c:v>55360.456599999998</c:v>
                  </c:pt>
                  <c:pt idx="94">
                    <c:v>55460.292289999998</c:v>
                  </c:pt>
                  <c:pt idx="95">
                    <c:v>55460.29279</c:v>
                  </c:pt>
                  <c:pt idx="96">
                    <c:v>55626.841200000003</c:v>
                  </c:pt>
                  <c:pt idx="97">
                    <c:v>55626.841200000003</c:v>
                  </c:pt>
                  <c:pt idx="98">
                    <c:v>55626.995600000002</c:v>
                  </c:pt>
                  <c:pt idx="99">
                    <c:v>55626.995600000002</c:v>
                  </c:pt>
                  <c:pt idx="100">
                    <c:v>55647.8534</c:v>
                  </c:pt>
                  <c:pt idx="101">
                    <c:v>56007.328099999999</c:v>
                  </c:pt>
                  <c:pt idx="102">
                    <c:v>56007.478600000002</c:v>
                  </c:pt>
                  <c:pt idx="103">
                    <c:v>56007.634599999998</c:v>
                  </c:pt>
                  <c:pt idx="104">
                    <c:v>56027.414579999997</c:v>
                  </c:pt>
                  <c:pt idx="105">
                    <c:v>56027.414779999999</c:v>
                  </c:pt>
                  <c:pt idx="106">
                    <c:v>56027.415079999999</c:v>
                  </c:pt>
                  <c:pt idx="107">
                    <c:v>56029.869500000001</c:v>
                  </c:pt>
                  <c:pt idx="108">
                    <c:v>56136.453820000002</c:v>
                  </c:pt>
                  <c:pt idx="109">
                    <c:v>56136.454019999997</c:v>
                  </c:pt>
                  <c:pt idx="110">
                    <c:v>56136.454319999997</c:v>
                  </c:pt>
                  <c:pt idx="111">
                    <c:v>56541.320800000001</c:v>
                  </c:pt>
                  <c:pt idx="112">
                    <c:v>56764.455300000001</c:v>
                  </c:pt>
                  <c:pt idx="113">
                    <c:v>56764.609199999999</c:v>
                  </c:pt>
                  <c:pt idx="114">
                    <c:v>56776.416700000002</c:v>
                  </c:pt>
                  <c:pt idx="115">
                    <c:v>57085.436199999996</c:v>
                  </c:pt>
                  <c:pt idx="116">
                    <c:v>57099.389900000002</c:v>
                  </c:pt>
                  <c:pt idx="117">
                    <c:v>57099.544399999999</c:v>
                  </c:pt>
                  <c:pt idx="118">
                    <c:v>57121.473700000002</c:v>
                  </c:pt>
                  <c:pt idx="119">
                    <c:v>57133.435239999999</c:v>
                  </c:pt>
                  <c:pt idx="120">
                    <c:v>57133.435640000003</c:v>
                  </c:pt>
                  <c:pt idx="121">
                    <c:v>57133.435870000001</c:v>
                  </c:pt>
                  <c:pt idx="122">
                    <c:v>57214.409500000002</c:v>
                  </c:pt>
                  <c:pt idx="123">
                    <c:v>57413.623489999998</c:v>
                  </c:pt>
                  <c:pt idx="124">
                    <c:v>57474.352899999998</c:v>
                  </c:pt>
                  <c:pt idx="125">
                    <c:v>57474.503100000002</c:v>
                  </c:pt>
                  <c:pt idx="126">
                    <c:v>57500.42512</c:v>
                  </c:pt>
                  <c:pt idx="127">
                    <c:v>57780.456850000191</c:v>
                  </c:pt>
                  <c:pt idx="128">
                    <c:v>57780.610059999861</c:v>
                  </c:pt>
                  <c:pt idx="129">
                    <c:v>57796.406740000006</c:v>
                  </c:pt>
                  <c:pt idx="130">
                    <c:v>57829.379500000003</c:v>
                  </c:pt>
                  <c:pt idx="131">
                    <c:v>57829.531600000002</c:v>
                  </c:pt>
                  <c:pt idx="132">
                    <c:v>57838.580449999776</c:v>
                  </c:pt>
                  <c:pt idx="133">
                    <c:v>57868.332320000045</c:v>
                  </c:pt>
                  <c:pt idx="134">
                    <c:v>57868.332419999875</c:v>
                  </c:pt>
                  <c:pt idx="135">
                    <c:v>57868.485880000051</c:v>
                  </c:pt>
                  <c:pt idx="136">
                    <c:v>57868.485940000042</c:v>
                  </c:pt>
                  <c:pt idx="137">
                    <c:v>58917.9306</c:v>
                  </c:pt>
                  <c:pt idx="138">
                    <c:v>59257.9306</c:v>
                  </c:pt>
                  <c:pt idx="139">
                    <c:v>59258.083599999998</c:v>
                  </c:pt>
                  <c:pt idx="140">
                    <c:v>59258.083599999998</c:v>
                  </c:pt>
                  <c:pt idx="141">
                    <c:v>59305.318800000001</c:v>
                  </c:pt>
                  <c:pt idx="142">
                    <c:v>59305.4712</c:v>
                  </c:pt>
                  <c:pt idx="143">
                    <c:v>59305.624199999998</c:v>
                  </c:pt>
                  <c:pt idx="144">
                    <c:v>59345.759599999998</c:v>
                  </c:pt>
                </c:numCache>
              </c:numRef>
            </c:plus>
            <c:minus>
              <c:numRef>
                <c:f>Active!$C$21:$C$1967</c:f>
                <c:numCache>
                  <c:formatCode>General</c:formatCode>
                  <c:ptCount val="1947"/>
                  <c:pt idx="0">
                    <c:v>51925.675600000002</c:v>
                  </c:pt>
                  <c:pt idx="1">
                    <c:v>51925.676079999997</c:v>
                  </c:pt>
                  <c:pt idx="2">
                    <c:v>51927.670100000003</c:v>
                  </c:pt>
                  <c:pt idx="3">
                    <c:v>51927.671000000002</c:v>
                  </c:pt>
                  <c:pt idx="4">
                    <c:v>51952.513400000003</c:v>
                  </c:pt>
                  <c:pt idx="5">
                    <c:v>51952.514000000003</c:v>
                  </c:pt>
                  <c:pt idx="6">
                    <c:v>51952.666499999999</c:v>
                  </c:pt>
                  <c:pt idx="7">
                    <c:v>51952.6679</c:v>
                  </c:pt>
                  <c:pt idx="8">
                    <c:v>51999.440199999997</c:v>
                  </c:pt>
                  <c:pt idx="9">
                    <c:v>51999.440699999999</c:v>
                  </c:pt>
                  <c:pt idx="10">
                    <c:v>52002.508600000001</c:v>
                  </c:pt>
                  <c:pt idx="11">
                    <c:v>52002.508600000001</c:v>
                  </c:pt>
                  <c:pt idx="12">
                    <c:v>52023.5219</c:v>
                  </c:pt>
                  <c:pt idx="13">
                    <c:v>52023.5219</c:v>
                  </c:pt>
                  <c:pt idx="14">
                    <c:v>52039.467499999999</c:v>
                  </c:pt>
                  <c:pt idx="15">
                    <c:v>52039.470099999999</c:v>
                  </c:pt>
                  <c:pt idx="16">
                    <c:v>52039.470099999999</c:v>
                  </c:pt>
                  <c:pt idx="17">
                    <c:v>52062.473400000003</c:v>
                  </c:pt>
                  <c:pt idx="18">
                    <c:v>52062.473400000003</c:v>
                  </c:pt>
                  <c:pt idx="19">
                    <c:v>52085.477700000003</c:v>
                  </c:pt>
                  <c:pt idx="20">
                    <c:v>52086.398399999998</c:v>
                  </c:pt>
                  <c:pt idx="21">
                    <c:v>52088.391300000003</c:v>
                  </c:pt>
                  <c:pt idx="22">
                    <c:v>52322.569900000002</c:v>
                  </c:pt>
                  <c:pt idx="23">
                    <c:v>52333.457600000002</c:v>
                  </c:pt>
                  <c:pt idx="24">
                    <c:v>52333.457600000002</c:v>
                  </c:pt>
                  <c:pt idx="25">
                    <c:v>52338.519</c:v>
                  </c:pt>
                  <c:pt idx="26">
                    <c:v>52338.519</c:v>
                  </c:pt>
                  <c:pt idx="27">
                    <c:v>52347.414199999999</c:v>
                  </c:pt>
                  <c:pt idx="28">
                    <c:v>52347.414199999999</c:v>
                  </c:pt>
                  <c:pt idx="29">
                    <c:v>52347.567799999997</c:v>
                  </c:pt>
                  <c:pt idx="30">
                    <c:v>52347.567799999997</c:v>
                  </c:pt>
                  <c:pt idx="31">
                    <c:v>52464.427799999998</c:v>
                  </c:pt>
                  <c:pt idx="32">
                    <c:v>52715.473299999998</c:v>
                  </c:pt>
                  <c:pt idx="33">
                    <c:v>52717.468500000003</c:v>
                  </c:pt>
                  <c:pt idx="34">
                    <c:v>52717.621800000001</c:v>
                  </c:pt>
                  <c:pt idx="35">
                    <c:v>52721.455499999996</c:v>
                  </c:pt>
                  <c:pt idx="36">
                    <c:v>52721.608099999998</c:v>
                  </c:pt>
                  <c:pt idx="37">
                    <c:v>52730.501600000003</c:v>
                  </c:pt>
                  <c:pt idx="38">
                    <c:v>52730.501600000003</c:v>
                  </c:pt>
                  <c:pt idx="39">
                    <c:v>52770.376199999999</c:v>
                  </c:pt>
                  <c:pt idx="40">
                    <c:v>52862.391900000002</c:v>
                  </c:pt>
                  <c:pt idx="41">
                    <c:v>52983.392999999996</c:v>
                  </c:pt>
                  <c:pt idx="42">
                    <c:v>52983.392999999996</c:v>
                  </c:pt>
                  <c:pt idx="43">
                    <c:v>52983.545899999997</c:v>
                  </c:pt>
                  <c:pt idx="44">
                    <c:v>52983.545899999997</c:v>
                  </c:pt>
                  <c:pt idx="45">
                    <c:v>53124.331080000004</c:v>
                  </c:pt>
                  <c:pt idx="46">
                    <c:v>53180.766900000002</c:v>
                  </c:pt>
                  <c:pt idx="47">
                    <c:v>53182.607199999999</c:v>
                  </c:pt>
                  <c:pt idx="48">
                    <c:v>53183.681100000002</c:v>
                  </c:pt>
                  <c:pt idx="49">
                    <c:v>53409.581100000003</c:v>
                  </c:pt>
                  <c:pt idx="50">
                    <c:v>53410.495499999997</c:v>
                  </c:pt>
                  <c:pt idx="51">
                    <c:v>53495.462220000001</c:v>
                  </c:pt>
                  <c:pt idx="52">
                    <c:v>53495.462919999998</c:v>
                  </c:pt>
                  <c:pt idx="53">
                    <c:v>53495.462919999998</c:v>
                  </c:pt>
                  <c:pt idx="54">
                    <c:v>53495.462919999998</c:v>
                  </c:pt>
                  <c:pt idx="55">
                    <c:v>53499.449639999999</c:v>
                  </c:pt>
                  <c:pt idx="56">
                    <c:v>53499.449639999999</c:v>
                  </c:pt>
                  <c:pt idx="57">
                    <c:v>53499.449639999999</c:v>
                  </c:pt>
                  <c:pt idx="58">
                    <c:v>53499.449639999999</c:v>
                  </c:pt>
                  <c:pt idx="59">
                    <c:v>53503.43705</c:v>
                  </c:pt>
                  <c:pt idx="60">
                    <c:v>53503.43705</c:v>
                  </c:pt>
                  <c:pt idx="61">
                    <c:v>53503.437749999997</c:v>
                  </c:pt>
                  <c:pt idx="62">
                    <c:v>53503.437749999997</c:v>
                  </c:pt>
                  <c:pt idx="63">
                    <c:v>53809.542099999999</c:v>
                  </c:pt>
                  <c:pt idx="64">
                    <c:v>53819.8177</c:v>
                  </c:pt>
                  <c:pt idx="65">
                    <c:v>53859.535000000003</c:v>
                  </c:pt>
                  <c:pt idx="66">
                    <c:v>53939.4375</c:v>
                  </c:pt>
                  <c:pt idx="67">
                    <c:v>54187.878799999999</c:v>
                  </c:pt>
                  <c:pt idx="68">
                    <c:v>54240.478389999997</c:v>
                  </c:pt>
                  <c:pt idx="69">
                    <c:v>54509.470099999999</c:v>
                  </c:pt>
                  <c:pt idx="70">
                    <c:v>54509.622900000002</c:v>
                  </c:pt>
                  <c:pt idx="71">
                    <c:v>54513.458359999997</c:v>
                  </c:pt>
                  <c:pt idx="72">
                    <c:v>54533.392240000001</c:v>
                  </c:pt>
                  <c:pt idx="73">
                    <c:v>54540.602099999996</c:v>
                  </c:pt>
                  <c:pt idx="74">
                    <c:v>54583.387669999996</c:v>
                  </c:pt>
                  <c:pt idx="75">
                    <c:v>54588.756099999999</c:v>
                  </c:pt>
                  <c:pt idx="76">
                    <c:v>54597.3436</c:v>
                  </c:pt>
                  <c:pt idx="77">
                    <c:v>54597.496800000001</c:v>
                  </c:pt>
                  <c:pt idx="78">
                    <c:v>54613.446199999998</c:v>
                  </c:pt>
                  <c:pt idx="79">
                    <c:v>54628.475010000002</c:v>
                  </c:pt>
                  <c:pt idx="80">
                    <c:v>54893.479399999997</c:v>
                  </c:pt>
                  <c:pt idx="81">
                    <c:v>54901.760600000001</c:v>
                  </c:pt>
                  <c:pt idx="82">
                    <c:v>54937.801599999999</c:v>
                  </c:pt>
                  <c:pt idx="83">
                    <c:v>54949.763299999999</c:v>
                  </c:pt>
                  <c:pt idx="84">
                    <c:v>54952.8318</c:v>
                  </c:pt>
                  <c:pt idx="85">
                    <c:v>54959.424299999999</c:v>
                  </c:pt>
                  <c:pt idx="86">
                    <c:v>54960.036599999999</c:v>
                  </c:pt>
                  <c:pt idx="87">
                    <c:v>54960.191700000003</c:v>
                  </c:pt>
                  <c:pt idx="88">
                    <c:v>54977.3681</c:v>
                  </c:pt>
                  <c:pt idx="89">
                    <c:v>55261.847300000001</c:v>
                  </c:pt>
                  <c:pt idx="90">
                    <c:v>55264.607400000001</c:v>
                  </c:pt>
                  <c:pt idx="91">
                    <c:v>55296.658799999997</c:v>
                  </c:pt>
                  <c:pt idx="92">
                    <c:v>55304.327499999999</c:v>
                  </c:pt>
                  <c:pt idx="93">
                    <c:v>55360.456599999998</c:v>
                  </c:pt>
                  <c:pt idx="94">
                    <c:v>55460.292289999998</c:v>
                  </c:pt>
                  <c:pt idx="95">
                    <c:v>55460.29279</c:v>
                  </c:pt>
                  <c:pt idx="96">
                    <c:v>55626.841200000003</c:v>
                  </c:pt>
                  <c:pt idx="97">
                    <c:v>55626.841200000003</c:v>
                  </c:pt>
                  <c:pt idx="98">
                    <c:v>55626.995600000002</c:v>
                  </c:pt>
                  <c:pt idx="99">
                    <c:v>55626.995600000002</c:v>
                  </c:pt>
                  <c:pt idx="100">
                    <c:v>55647.8534</c:v>
                  </c:pt>
                  <c:pt idx="101">
                    <c:v>56007.328099999999</c:v>
                  </c:pt>
                  <c:pt idx="102">
                    <c:v>56007.478600000002</c:v>
                  </c:pt>
                  <c:pt idx="103">
                    <c:v>56007.634599999998</c:v>
                  </c:pt>
                  <c:pt idx="104">
                    <c:v>56027.414579999997</c:v>
                  </c:pt>
                  <c:pt idx="105">
                    <c:v>56027.414779999999</c:v>
                  </c:pt>
                  <c:pt idx="106">
                    <c:v>56027.415079999999</c:v>
                  </c:pt>
                  <c:pt idx="107">
                    <c:v>56029.869500000001</c:v>
                  </c:pt>
                  <c:pt idx="108">
                    <c:v>56136.453820000002</c:v>
                  </c:pt>
                  <c:pt idx="109">
                    <c:v>56136.454019999997</c:v>
                  </c:pt>
                  <c:pt idx="110">
                    <c:v>56136.454319999997</c:v>
                  </c:pt>
                  <c:pt idx="111">
                    <c:v>56541.320800000001</c:v>
                  </c:pt>
                  <c:pt idx="112">
                    <c:v>56764.455300000001</c:v>
                  </c:pt>
                  <c:pt idx="113">
                    <c:v>56764.609199999999</c:v>
                  </c:pt>
                  <c:pt idx="114">
                    <c:v>56776.416700000002</c:v>
                  </c:pt>
                  <c:pt idx="115">
                    <c:v>57085.436199999996</c:v>
                  </c:pt>
                  <c:pt idx="116">
                    <c:v>57099.389900000002</c:v>
                  </c:pt>
                  <c:pt idx="117">
                    <c:v>57099.544399999999</c:v>
                  </c:pt>
                  <c:pt idx="118">
                    <c:v>57121.473700000002</c:v>
                  </c:pt>
                  <c:pt idx="119">
                    <c:v>57133.435239999999</c:v>
                  </c:pt>
                  <c:pt idx="120">
                    <c:v>57133.435640000003</c:v>
                  </c:pt>
                  <c:pt idx="121">
                    <c:v>57133.435870000001</c:v>
                  </c:pt>
                  <c:pt idx="122">
                    <c:v>57214.409500000002</c:v>
                  </c:pt>
                  <c:pt idx="123">
                    <c:v>57413.623489999998</c:v>
                  </c:pt>
                  <c:pt idx="124">
                    <c:v>57474.352899999998</c:v>
                  </c:pt>
                  <c:pt idx="125">
                    <c:v>57474.503100000002</c:v>
                  </c:pt>
                  <c:pt idx="126">
                    <c:v>57500.42512</c:v>
                  </c:pt>
                  <c:pt idx="127">
                    <c:v>57780.456850000191</c:v>
                  </c:pt>
                  <c:pt idx="128">
                    <c:v>57780.610059999861</c:v>
                  </c:pt>
                  <c:pt idx="129">
                    <c:v>57796.406740000006</c:v>
                  </c:pt>
                  <c:pt idx="130">
                    <c:v>57829.379500000003</c:v>
                  </c:pt>
                  <c:pt idx="131">
                    <c:v>57829.531600000002</c:v>
                  </c:pt>
                  <c:pt idx="132">
                    <c:v>57838.580449999776</c:v>
                  </c:pt>
                  <c:pt idx="133">
                    <c:v>57868.332320000045</c:v>
                  </c:pt>
                  <c:pt idx="134">
                    <c:v>57868.332419999875</c:v>
                  </c:pt>
                  <c:pt idx="135">
                    <c:v>57868.485880000051</c:v>
                  </c:pt>
                  <c:pt idx="136">
                    <c:v>57868.485940000042</c:v>
                  </c:pt>
                  <c:pt idx="137">
                    <c:v>58917.9306</c:v>
                  </c:pt>
                  <c:pt idx="138">
                    <c:v>59257.9306</c:v>
                  </c:pt>
                  <c:pt idx="139">
                    <c:v>59258.083599999998</c:v>
                  </c:pt>
                  <c:pt idx="140">
                    <c:v>59258.083599999998</c:v>
                  </c:pt>
                  <c:pt idx="141">
                    <c:v>59305.318800000001</c:v>
                  </c:pt>
                  <c:pt idx="142">
                    <c:v>59305.4712</c:v>
                  </c:pt>
                  <c:pt idx="143">
                    <c:v>59305.624199999998</c:v>
                  </c:pt>
                  <c:pt idx="144">
                    <c:v>59345.759599999998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Active!$H$21:$H$966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D1-48AD-A76E-CA1ECA75B4A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Active!$D$21:$D$73</c:f>
                <c:numCache>
                  <c:formatCode>General</c:formatCode>
                  <c:ptCount val="53"/>
                  <c:pt idx="0">
                    <c:v>1E-4</c:v>
                  </c:pt>
                  <c:pt idx="1">
                    <c:v>5.0000000000000002E-5</c:v>
                  </c:pt>
                  <c:pt idx="2">
                    <c:v>4.0000000000000002E-4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2.0000000000000001E-4</c:v>
                  </c:pt>
                  <c:pt idx="7">
                    <c:v>1E-4</c:v>
                  </c:pt>
                  <c:pt idx="10">
                    <c:v>3.5000000000000001E-3</c:v>
                  </c:pt>
                  <c:pt idx="11">
                    <c:v>3.5000000000000001E-3</c:v>
                  </c:pt>
                  <c:pt idx="12">
                    <c:v>7.0000000000000001E-3</c:v>
                  </c:pt>
                  <c:pt idx="13">
                    <c:v>7.0000000000000001E-3</c:v>
                  </c:pt>
                  <c:pt idx="14">
                    <c:v>0</c:v>
                  </c:pt>
                  <c:pt idx="15">
                    <c:v>6.0000000000000001E-3</c:v>
                  </c:pt>
                  <c:pt idx="16">
                    <c:v>6.0000000000000001E-3</c:v>
                  </c:pt>
                  <c:pt idx="17">
                    <c:v>3.0999999999999999E-3</c:v>
                  </c:pt>
                  <c:pt idx="18">
                    <c:v>3.0999999999999999E-3</c:v>
                  </c:pt>
                  <c:pt idx="22">
                    <c:v>0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2.9999999999999997E-4</c:v>
                  </c:pt>
                  <c:pt idx="32">
                    <c:v>1.1000000000000001E-3</c:v>
                  </c:pt>
                  <c:pt idx="33">
                    <c:v>1.1999999999999999E-3</c:v>
                  </c:pt>
                  <c:pt idx="34">
                    <c:v>1E-3</c:v>
                  </c:pt>
                  <c:pt idx="35">
                    <c:v>1E-4</c:v>
                  </c:pt>
                  <c:pt idx="36">
                    <c:v>1E-4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1.1000000000000001E-3</c:v>
                  </c:pt>
                  <c:pt idx="42">
                    <c:v>1.1000000000000001E-3</c:v>
                  </c:pt>
                  <c:pt idx="43">
                    <c:v>1.2999999999999999E-3</c:v>
                  </c:pt>
                  <c:pt idx="44">
                    <c:v>1.2999999999999999E-3</c:v>
                  </c:pt>
                  <c:pt idx="45">
                    <c:v>1E-3</c:v>
                  </c:pt>
                  <c:pt idx="49">
                    <c:v>2.9999999999999997E-4</c:v>
                  </c:pt>
                  <c:pt idx="50">
                    <c:v>1E-4</c:v>
                  </c:pt>
                  <c:pt idx="51">
                    <c:v>2.3E-3</c:v>
                  </c:pt>
                  <c:pt idx="52">
                    <c:v>2.0999999999999999E-3</c:v>
                  </c:pt>
                </c:numCache>
              </c:numRef>
            </c:plus>
            <c:minus>
              <c:numRef>
                <c:f>Active!$D$21:$D$73</c:f>
                <c:numCache>
                  <c:formatCode>General</c:formatCode>
                  <c:ptCount val="53"/>
                  <c:pt idx="0">
                    <c:v>1E-4</c:v>
                  </c:pt>
                  <c:pt idx="1">
                    <c:v>5.0000000000000002E-5</c:v>
                  </c:pt>
                  <c:pt idx="2">
                    <c:v>4.0000000000000002E-4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2.0000000000000001E-4</c:v>
                  </c:pt>
                  <c:pt idx="7">
                    <c:v>1E-4</c:v>
                  </c:pt>
                  <c:pt idx="10">
                    <c:v>3.5000000000000001E-3</c:v>
                  </c:pt>
                  <c:pt idx="11">
                    <c:v>3.5000000000000001E-3</c:v>
                  </c:pt>
                  <c:pt idx="12">
                    <c:v>7.0000000000000001E-3</c:v>
                  </c:pt>
                  <c:pt idx="13">
                    <c:v>7.0000000000000001E-3</c:v>
                  </c:pt>
                  <c:pt idx="14">
                    <c:v>0</c:v>
                  </c:pt>
                  <c:pt idx="15">
                    <c:v>6.0000000000000001E-3</c:v>
                  </c:pt>
                  <c:pt idx="16">
                    <c:v>6.0000000000000001E-3</c:v>
                  </c:pt>
                  <c:pt idx="17">
                    <c:v>3.0999999999999999E-3</c:v>
                  </c:pt>
                  <c:pt idx="18">
                    <c:v>3.0999999999999999E-3</c:v>
                  </c:pt>
                  <c:pt idx="22">
                    <c:v>0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2.9999999999999997E-4</c:v>
                  </c:pt>
                  <c:pt idx="32">
                    <c:v>1.1000000000000001E-3</c:v>
                  </c:pt>
                  <c:pt idx="33">
                    <c:v>1.1999999999999999E-3</c:v>
                  </c:pt>
                  <c:pt idx="34">
                    <c:v>1E-3</c:v>
                  </c:pt>
                  <c:pt idx="35">
                    <c:v>1E-4</c:v>
                  </c:pt>
                  <c:pt idx="36">
                    <c:v>1E-4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1.1000000000000001E-3</c:v>
                  </c:pt>
                  <c:pt idx="42">
                    <c:v>1.1000000000000001E-3</c:v>
                  </c:pt>
                  <c:pt idx="43">
                    <c:v>1.2999999999999999E-3</c:v>
                  </c:pt>
                  <c:pt idx="44">
                    <c:v>1.2999999999999999E-3</c:v>
                  </c:pt>
                  <c:pt idx="45">
                    <c:v>1E-3</c:v>
                  </c:pt>
                  <c:pt idx="49">
                    <c:v>2.9999999999999997E-4</c:v>
                  </c:pt>
                  <c:pt idx="50">
                    <c:v>1E-4</c:v>
                  </c:pt>
                  <c:pt idx="51">
                    <c:v>2.3E-3</c:v>
                  </c:pt>
                  <c:pt idx="52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Active!$I$21:$I$966</c:f>
              <c:numCache>
                <c:formatCode>General</c:formatCode>
                <c:ptCount val="946"/>
                <c:pt idx="77">
                  <c:v>1.0632539997459389E-2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D1-48AD-A76E-CA1ECA75B4A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  <c:pt idx="0">
                    <c:v>1E-4</c:v>
                  </c:pt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  <c:pt idx="0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Active!$J$21:$J$966</c:f>
              <c:numCache>
                <c:formatCode>General</c:formatCode>
                <c:ptCount val="946"/>
                <c:pt idx="0">
                  <c:v>0</c:v>
                </c:pt>
                <c:pt idx="1">
                  <c:v>4.7999999515013769E-4</c:v>
                </c:pt>
                <c:pt idx="2">
                  <c:v>8.4041000081924722E-4</c:v>
                </c:pt>
                <c:pt idx="3">
                  <c:v>1.7404099999112077E-3</c:v>
                </c:pt>
                <c:pt idx="4">
                  <c:v>7.4750001658685505E-5</c:v>
                </c:pt>
                <c:pt idx="5">
                  <c:v>6.7475000105332583E-4</c:v>
                </c:pt>
                <c:pt idx="6">
                  <c:v>-1.8368000019108877E-4</c:v>
                </c:pt>
                <c:pt idx="7">
                  <c:v>1.2163200008217245E-3</c:v>
                </c:pt>
                <c:pt idx="23">
                  <c:v>1.9346299959579483E-3</c:v>
                </c:pt>
                <c:pt idx="24">
                  <c:v>1.9346299959579483E-3</c:v>
                </c:pt>
                <c:pt idx="25">
                  <c:v>2.5064399960683659E-3</c:v>
                </c:pt>
                <c:pt idx="26">
                  <c:v>2.5064399960683659E-3</c:v>
                </c:pt>
                <c:pt idx="27">
                  <c:v>2.9174999945098534E-3</c:v>
                </c:pt>
                <c:pt idx="28">
                  <c:v>2.9174999945098534E-3</c:v>
                </c:pt>
                <c:pt idx="29">
                  <c:v>3.159069994580932E-3</c:v>
                </c:pt>
                <c:pt idx="30">
                  <c:v>3.159069994580932E-3</c:v>
                </c:pt>
                <c:pt idx="31">
                  <c:v>4.0354099983233027E-3</c:v>
                </c:pt>
                <c:pt idx="49">
                  <c:v>9.3313199977274053E-3</c:v>
                </c:pt>
                <c:pt idx="63">
                  <c:v>1.1545879999175668E-2</c:v>
                </c:pt>
                <c:pt idx="65">
                  <c:v>9.5977000019047409E-3</c:v>
                </c:pt>
                <c:pt idx="73">
                  <c:v>1.1910069995792583E-2</c:v>
                </c:pt>
                <c:pt idx="85">
                  <c:v>1.2237739996635355E-2</c:v>
                </c:pt>
                <c:pt idx="102">
                  <c:v>1.5027119996375404E-2</c:v>
                </c:pt>
                <c:pt idx="103">
                  <c:v>1.7668689994025044E-2</c:v>
                </c:pt>
                <c:pt idx="112">
                  <c:v>1.4516640003421344E-2</c:v>
                </c:pt>
                <c:pt idx="113">
                  <c:v>1.5058209995913785E-2</c:v>
                </c:pt>
                <c:pt idx="114">
                  <c:v>1.3959099997009616E-2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D1-48AD-A76E-CA1ECA75B4A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Active!$K$21:$K$966</c:f>
              <c:numCache>
                <c:formatCode>General</c:formatCode>
                <c:ptCount val="946"/>
                <c:pt idx="8">
                  <c:v>-8.0483000783715397E-4</c:v>
                </c:pt>
                <c:pt idx="9">
                  <c:v>-3.0483000591630116E-4</c:v>
                </c:pt>
                <c:pt idx="10">
                  <c:v>4.2656999721657485E-4</c:v>
                </c:pt>
                <c:pt idx="11">
                  <c:v>4.2656999721657485E-4</c:v>
                </c:pt>
                <c:pt idx="12">
                  <c:v>3.6216599983163178E-3</c:v>
                </c:pt>
                <c:pt idx="13">
                  <c:v>3.6216599983163178E-3</c:v>
                </c:pt>
                <c:pt idx="14">
                  <c:v>-5.5060001614037901E-5</c:v>
                </c:pt>
                <c:pt idx="15">
                  <c:v>2.5449399981880561E-3</c:v>
                </c:pt>
                <c:pt idx="16">
                  <c:v>2.5449399981880561E-3</c:v>
                </c:pt>
                <c:pt idx="17">
                  <c:v>2.0804399973712862E-3</c:v>
                </c:pt>
                <c:pt idx="18">
                  <c:v>2.0804399973712862E-3</c:v>
                </c:pt>
                <c:pt idx="19">
                  <c:v>2.6159400003962219E-3</c:v>
                </c:pt>
                <c:pt idx="20">
                  <c:v>3.165359994454775E-3</c:v>
                </c:pt>
                <c:pt idx="21">
                  <c:v>2.4057699993136339E-3</c:v>
                </c:pt>
                <c:pt idx="22">
                  <c:v>2.6831599971046671E-3</c:v>
                </c:pt>
                <c:pt idx="32">
                  <c:v>1.7854999969131313E-3</c:v>
                </c:pt>
                <c:pt idx="33">
                  <c:v>3.325910001876764E-3</c:v>
                </c:pt>
                <c:pt idx="34">
                  <c:v>3.2674799949745648E-3</c:v>
                </c:pt>
                <c:pt idx="35">
                  <c:v>3.0067299958318472E-3</c:v>
                </c:pt>
                <c:pt idx="36">
                  <c:v>2.2482999920612201E-3</c:v>
                </c:pt>
                <c:pt idx="37">
                  <c:v>9.5936000434448943E-4</c:v>
                </c:pt>
                <c:pt idx="38">
                  <c:v>9.5936000434448943E-4</c:v>
                </c:pt>
                <c:pt idx="39">
                  <c:v>2.3675599950365722E-3</c:v>
                </c:pt>
                <c:pt idx="40">
                  <c:v>3.0095600013737567E-3</c:v>
                </c:pt>
                <c:pt idx="41">
                  <c:v>4.3082899937871844E-3</c:v>
                </c:pt>
                <c:pt idx="42">
                  <c:v>4.3082899937871844E-3</c:v>
                </c:pt>
                <c:pt idx="43">
                  <c:v>3.8498599969898351E-3</c:v>
                </c:pt>
                <c:pt idx="44">
                  <c:v>3.8498599969898351E-3</c:v>
                </c:pt>
                <c:pt idx="45">
                  <c:v>5.9911200005444698E-3</c:v>
                </c:pt>
                <c:pt idx="46">
                  <c:v>5.9088799971505068E-3</c:v>
                </c:pt>
                <c:pt idx="47">
                  <c:v>5.9077199985040352E-3</c:v>
                </c:pt>
                <c:pt idx="48">
                  <c:v>6.2987100027385168E-3</c:v>
                </c:pt>
                <c:pt idx="50">
                  <c:v>3.580739998142235E-3</c:v>
                </c:pt>
                <c:pt idx="51">
                  <c:v>9.7305199960828759E-3</c:v>
                </c:pt>
                <c:pt idx="52">
                  <c:v>1.0430519992951304E-2</c:v>
                </c:pt>
                <c:pt idx="53">
                  <c:v>1.0430519992951304E-2</c:v>
                </c:pt>
                <c:pt idx="54">
                  <c:v>1.0430519992951304E-2</c:v>
                </c:pt>
                <c:pt idx="55">
                  <c:v>9.8313399939797819E-3</c:v>
                </c:pt>
                <c:pt idx="56">
                  <c:v>9.8313399939797819E-3</c:v>
                </c:pt>
                <c:pt idx="57">
                  <c:v>9.8313399939797819E-3</c:v>
                </c:pt>
                <c:pt idx="58">
                  <c:v>9.8313399939797819E-3</c:v>
                </c:pt>
                <c:pt idx="59">
                  <c:v>9.9221599957672879E-3</c:v>
                </c:pt>
                <c:pt idx="60">
                  <c:v>9.9221599957672879E-3</c:v>
                </c:pt>
                <c:pt idx="61">
                  <c:v>1.0622159992635716E-2</c:v>
                </c:pt>
                <c:pt idx="62">
                  <c:v>1.0622159992635716E-2</c:v>
                </c:pt>
                <c:pt idx="64">
                  <c:v>1.2131069997849409E-2</c:v>
                </c:pt>
                <c:pt idx="66">
                  <c:v>1.235566999821458E-2</c:v>
                </c:pt>
                <c:pt idx="67">
                  <c:v>1.2999069993384182E-2</c:v>
                </c:pt>
                <c:pt idx="68">
                  <c:v>1.0647579991200473E-2</c:v>
                </c:pt>
                <c:pt idx="69">
                  <c:v>1.1671359992760699E-2</c:v>
                </c:pt>
                <c:pt idx="70">
                  <c:v>1.1112929998489562E-2</c:v>
                </c:pt>
                <c:pt idx="71">
                  <c:v>1.2612179991265293E-2</c:v>
                </c:pt>
                <c:pt idx="72">
                  <c:v>9.8962799966102466E-3</c:v>
                </c:pt>
                <c:pt idx="74">
                  <c:v>1.0478099997271784E-2</c:v>
                </c:pt>
                <c:pt idx="75">
                  <c:v>1.1363049998180941E-2</c:v>
                </c:pt>
                <c:pt idx="76">
                  <c:v>1.0790969994559418E-2</c:v>
                </c:pt>
                <c:pt idx="78">
                  <c:v>1.0755819996120408E-2</c:v>
                </c:pt>
                <c:pt idx="79">
                  <c:v>1.0439680001582019E-2</c:v>
                </c:pt>
                <c:pt idx="80">
                  <c:v>1.1462639995443169E-2</c:v>
                </c:pt>
                <c:pt idx="81">
                  <c:v>1.1307419998047408E-2</c:v>
                </c:pt>
                <c:pt idx="82">
                  <c:v>1.3076369999907911E-2</c:v>
                </c:pt>
                <c:pt idx="83">
                  <c:v>1.2818829993193503E-2</c:v>
                </c:pt>
                <c:pt idx="84">
                  <c:v>1.415022999572102E-2</c:v>
                </c:pt>
                <c:pt idx="86">
                  <c:v>1.1104019999038428E-2</c:v>
                </c:pt>
                <c:pt idx="87">
                  <c:v>1.2845589997596107E-2</c:v>
                </c:pt>
                <c:pt idx="88">
                  <c:v>1.3101429998641834E-2</c:v>
                </c:pt>
                <c:pt idx="89">
                  <c:v>1.241378000122495E-2</c:v>
                </c:pt>
                <c:pt idx="90">
                  <c:v>1.2062039997545071E-2</c:v>
                </c:pt>
                <c:pt idx="91">
                  <c:v>1.1550169998372439E-2</c:v>
                </c:pt>
                <c:pt idx="92">
                  <c:v>1.2328669996350072E-2</c:v>
                </c:pt>
                <c:pt idx="93">
                  <c:v>1.2243289995240048E-2</c:v>
                </c:pt>
                <c:pt idx="94">
                  <c:v>1.1595359996135812E-2</c:v>
                </c:pt>
                <c:pt idx="95">
                  <c:v>1.2095359998056665E-2</c:v>
                </c:pt>
                <c:pt idx="96">
                  <c:v>1.3250379997771233E-2</c:v>
                </c:pt>
                <c:pt idx="97">
                  <c:v>1.3250379997771233E-2</c:v>
                </c:pt>
                <c:pt idx="98">
                  <c:v>1.4291949999460485E-2</c:v>
                </c:pt>
                <c:pt idx="99">
                  <c:v>1.4291949999460485E-2</c:v>
                </c:pt>
                <c:pt idx="100">
                  <c:v>1.5345469997555483E-2</c:v>
                </c:pt>
                <c:pt idx="104">
                  <c:v>1.4411219992325641E-2</c:v>
                </c:pt>
                <c:pt idx="105">
                  <c:v>1.4611219994549174E-2</c:v>
                </c:pt>
                <c:pt idx="106">
                  <c:v>1.4911219994246494E-2</c:v>
                </c:pt>
                <c:pt idx="107">
                  <c:v>1.5596339995681774E-2</c:v>
                </c:pt>
                <c:pt idx="108">
                  <c:v>1.5807490002771374E-2</c:v>
                </c:pt>
                <c:pt idx="109">
                  <c:v>1.6007489997718949E-2</c:v>
                </c:pt>
                <c:pt idx="110">
                  <c:v>1.6307489997416269E-2</c:v>
                </c:pt>
                <c:pt idx="111">
                  <c:v>1.6532289999304339E-2</c:v>
                </c:pt>
                <c:pt idx="115">
                  <c:v>1.6222649996052496E-2</c:v>
                </c:pt>
                <c:pt idx="116">
                  <c:v>1.4305520002380945E-2</c:v>
                </c:pt>
                <c:pt idx="117">
                  <c:v>1.5447089994268026E-2</c:v>
                </c:pt>
                <c:pt idx="118">
                  <c:v>1.4491599999018945E-2</c:v>
                </c:pt>
                <c:pt idx="119">
                  <c:v>1.4074059996346477E-2</c:v>
                </c:pt>
                <c:pt idx="120">
                  <c:v>1.4474060000793543E-2</c:v>
                </c:pt>
                <c:pt idx="121">
                  <c:v>1.4704059998621233E-2</c:v>
                </c:pt>
                <c:pt idx="122">
                  <c:v>1.5083020000020042E-2</c:v>
                </c:pt>
                <c:pt idx="123">
                  <c:v>1.6472449999128003E-2</c:v>
                </c:pt>
                <c:pt idx="124">
                  <c:v>1.594416999432724E-2</c:v>
                </c:pt>
                <c:pt idx="125">
                  <c:v>1.2785740000254009E-2</c:v>
                </c:pt>
                <c:pt idx="126">
                  <c:v>1.7231069999979809E-2</c:v>
                </c:pt>
                <c:pt idx="127">
                  <c:v>1.6467890192870982E-2</c:v>
                </c:pt>
                <c:pt idx="128">
                  <c:v>1.6319459857186303E-2</c:v>
                </c:pt>
                <c:pt idx="129">
                  <c:v>1.7081170000892598E-2</c:v>
                </c:pt>
                <c:pt idx="130">
                  <c:v>1.777872000093339E-2</c:v>
                </c:pt>
                <c:pt idx="131">
                  <c:v>1.6520290002517868E-2</c:v>
                </c:pt>
                <c:pt idx="132">
                  <c:v>1.722291977785062E-2</c:v>
                </c:pt>
                <c:pt idx="133">
                  <c:v>1.7557500046677887E-2</c:v>
                </c:pt>
                <c:pt idx="134">
                  <c:v>1.765749987680465E-2</c:v>
                </c:pt>
                <c:pt idx="135">
                  <c:v>1.7759070047759451E-2</c:v>
                </c:pt>
                <c:pt idx="136">
                  <c:v>1.7819070038967766E-2</c:v>
                </c:pt>
                <c:pt idx="137">
                  <c:v>3.0742579998332076E-2</c:v>
                </c:pt>
                <c:pt idx="138">
                  <c:v>3.5103269998217002E-2</c:v>
                </c:pt>
                <c:pt idx="139">
                  <c:v>3.474483999889344E-2</c:v>
                </c:pt>
                <c:pt idx="140">
                  <c:v>3.474483999889344E-2</c:v>
                </c:pt>
                <c:pt idx="141">
                  <c:v>3.5548399995604996E-2</c:v>
                </c:pt>
                <c:pt idx="142">
                  <c:v>3.4589969996886794E-2</c:v>
                </c:pt>
                <c:pt idx="143">
                  <c:v>3.4231539997563232E-2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4D1-48AD-A76E-CA1ECA75B4A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Active!$L$21:$L$966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4D1-48AD-A76E-CA1ECA75B4A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Active!$M$21:$M$966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4D1-48AD-A76E-CA1ECA75B4A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Active!$N$21:$N$966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4D1-48AD-A76E-CA1ECA75B4A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Active!$O$21:$O$966</c:f>
              <c:numCache>
                <c:formatCode>General</c:formatCode>
                <c:ptCount val="946"/>
                <c:pt idx="14">
                  <c:v>-2.6800503806380147E-2</c:v>
                </c:pt>
                <c:pt idx="22">
                  <c:v>-2.4635047904282451E-2</c:v>
                </c:pt>
                <c:pt idx="67">
                  <c:v>-1.0367203842952959E-2</c:v>
                </c:pt>
                <c:pt idx="68">
                  <c:v>-9.9648466520431515E-3</c:v>
                </c:pt>
                <c:pt idx="69">
                  <c:v>-7.9073116291399244E-3</c:v>
                </c:pt>
                <c:pt idx="70">
                  <c:v>-7.9061385761052053E-3</c:v>
                </c:pt>
                <c:pt idx="71">
                  <c:v>-7.8768122502371404E-3</c:v>
                </c:pt>
                <c:pt idx="72">
                  <c:v>-7.7243153557232207E-3</c:v>
                </c:pt>
                <c:pt idx="73">
                  <c:v>-7.6691818630912623E-3</c:v>
                </c:pt>
                <c:pt idx="74">
                  <c:v>-7.3419000664036935E-3</c:v>
                </c:pt>
                <c:pt idx="75">
                  <c:v>-7.3008432101884062E-3</c:v>
                </c:pt>
                <c:pt idx="76">
                  <c:v>-7.2351522402439479E-3</c:v>
                </c:pt>
                <c:pt idx="77">
                  <c:v>-7.2339791872092253E-3</c:v>
                </c:pt>
                <c:pt idx="78">
                  <c:v>-7.111981671598086E-3</c:v>
                </c:pt>
                <c:pt idx="79">
                  <c:v>-6.9970224741952823E-3</c:v>
                </c:pt>
                <c:pt idx="80">
                  <c:v>-4.9699868301948426E-3</c:v>
                </c:pt>
                <c:pt idx="81">
                  <c:v>-4.9066419663198295E-3</c:v>
                </c:pt>
                <c:pt idx="82">
                  <c:v>-4.6309745031600479E-3</c:v>
                </c:pt>
                <c:pt idx="83">
                  <c:v>-4.5394763664516925E-3</c:v>
                </c:pt>
                <c:pt idx="84">
                  <c:v>-4.5160153057572441E-3</c:v>
                </c:pt>
                <c:pt idx="85">
                  <c:v>-4.4655740252641761E-3</c:v>
                </c:pt>
                <c:pt idx="86">
                  <c:v>-4.4608818131252892E-3</c:v>
                </c:pt>
                <c:pt idx="87">
                  <c:v>-4.4597087600905666E-3</c:v>
                </c:pt>
                <c:pt idx="88">
                  <c:v>-4.3283268202016466E-3</c:v>
                </c:pt>
                <c:pt idx="89">
                  <c:v>-2.1523134407914514E-3</c:v>
                </c:pt>
                <c:pt idx="90">
                  <c:v>-2.1311984861664482E-3</c:v>
                </c:pt>
                <c:pt idx="91">
                  <c:v>-1.8860304019094505E-3</c:v>
                </c:pt>
                <c:pt idx="92">
                  <c:v>-1.8273777501733278E-3</c:v>
                </c:pt>
                <c:pt idx="93">
                  <c:v>-1.3980403394649003E-3</c:v>
                </c:pt>
                <c:pt idx="94">
                  <c:v>-6.3438281386056505E-4</c:v>
                </c:pt>
                <c:pt idx="95">
                  <c:v>-6.3438281386056505E-4</c:v>
                </c:pt>
                <c:pt idx="96">
                  <c:v>6.3955278184804273E-4</c:v>
                </c:pt>
                <c:pt idx="97">
                  <c:v>6.3955278184804273E-4</c:v>
                </c:pt>
                <c:pt idx="98">
                  <c:v>6.4072583488276533E-4</c:v>
                </c:pt>
                <c:pt idx="99">
                  <c:v>6.4072583488276533E-4</c:v>
                </c:pt>
                <c:pt idx="100">
                  <c:v>8.0026104760502412E-4</c:v>
                </c:pt>
                <c:pt idx="101">
                  <c:v>3.5498973609945084E-3</c:v>
                </c:pt>
                <c:pt idx="102">
                  <c:v>3.551070414029231E-3</c:v>
                </c:pt>
                <c:pt idx="103">
                  <c:v>3.5522434670639536E-3</c:v>
                </c:pt>
                <c:pt idx="104">
                  <c:v>3.7035673085431577E-3</c:v>
                </c:pt>
                <c:pt idx="105">
                  <c:v>3.7035673085431577E-3</c:v>
                </c:pt>
                <c:pt idx="106">
                  <c:v>3.7035673085431577E-3</c:v>
                </c:pt>
                <c:pt idx="107">
                  <c:v>3.7223361570987122E-3</c:v>
                </c:pt>
                <c:pt idx="108">
                  <c:v>4.5376080162308381E-3</c:v>
                </c:pt>
                <c:pt idx="109">
                  <c:v>4.5376080162308381E-3</c:v>
                </c:pt>
                <c:pt idx="110">
                  <c:v>4.5376080162308381E-3</c:v>
                </c:pt>
                <c:pt idx="111">
                  <c:v>7.6344680278981787E-3</c:v>
                </c:pt>
                <c:pt idx="112">
                  <c:v>9.3412601934193783E-3</c:v>
                </c:pt>
                <c:pt idx="113">
                  <c:v>9.3424332464541009E-3</c:v>
                </c:pt>
                <c:pt idx="114">
                  <c:v>9.4327583301277336E-3</c:v>
                </c:pt>
                <c:pt idx="115">
                  <c:v>1.1796460195093523E-2</c:v>
                </c:pt>
                <c:pt idx="116">
                  <c:v>1.1903208021253272E-2</c:v>
                </c:pt>
                <c:pt idx="117">
                  <c:v>1.1904381074287994E-2</c:v>
                </c:pt>
                <c:pt idx="118">
                  <c:v>1.2072127658253304E-2</c:v>
                </c:pt>
                <c:pt idx="119">
                  <c:v>1.216362579496166E-2</c:v>
                </c:pt>
                <c:pt idx="120">
                  <c:v>1.216362579496166E-2</c:v>
                </c:pt>
                <c:pt idx="121">
                  <c:v>1.216362579496166E-2</c:v>
                </c:pt>
                <c:pt idx="122">
                  <c:v>1.2782997797295127E-2</c:v>
                </c:pt>
                <c:pt idx="123">
                  <c:v>1.4306793689399629E-2</c:v>
                </c:pt>
                <c:pt idx="124">
                  <c:v>1.4771322691149728E-2</c:v>
                </c:pt>
                <c:pt idx="125">
                  <c:v>1.477249574418445E-2</c:v>
                </c:pt>
                <c:pt idx="126">
                  <c:v>1.4970741707052548E-2</c:v>
                </c:pt>
                <c:pt idx="127">
                  <c:v>1.7112736548455795E-2</c:v>
                </c:pt>
                <c:pt idx="128">
                  <c:v>1.7113909601490517E-2</c:v>
                </c:pt>
                <c:pt idx="129">
                  <c:v>1.723473406406693E-2</c:v>
                </c:pt>
                <c:pt idx="130">
                  <c:v>1.748694046653226E-2</c:v>
                </c:pt>
                <c:pt idx="131">
                  <c:v>1.7488113519566983E-2</c:v>
                </c:pt>
                <c:pt idx="132">
                  <c:v>1.7557323648615609E-2</c:v>
                </c:pt>
                <c:pt idx="133">
                  <c:v>1.7784895937351771E-2</c:v>
                </c:pt>
                <c:pt idx="134">
                  <c:v>1.7784895937351771E-2</c:v>
                </c:pt>
                <c:pt idx="135">
                  <c:v>1.7786068990386494E-2</c:v>
                </c:pt>
                <c:pt idx="136">
                  <c:v>1.7786068990386494E-2</c:v>
                </c:pt>
                <c:pt idx="137">
                  <c:v>2.5813270906992408E-2</c:v>
                </c:pt>
                <c:pt idx="138">
                  <c:v>2.841392948497214E-2</c:v>
                </c:pt>
                <c:pt idx="139">
                  <c:v>2.8415102538006862E-2</c:v>
                </c:pt>
                <c:pt idx="140">
                  <c:v>2.8415102538006862E-2</c:v>
                </c:pt>
                <c:pt idx="141">
                  <c:v>2.8776402872701386E-2</c:v>
                </c:pt>
                <c:pt idx="142">
                  <c:v>2.8777575925736109E-2</c:v>
                </c:pt>
                <c:pt idx="143">
                  <c:v>2.8778748978770832E-2</c:v>
                </c:pt>
                <c:pt idx="144">
                  <c:v>2.9086088873868116E-2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4D1-48AD-A76E-CA1ECA75B4AF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Active!$P$21:$P$966</c:f>
              <c:numCache>
                <c:formatCode>General</c:formatCode>
                <c:ptCount val="946"/>
                <c:pt idx="0">
                  <c:v>1.0000033612119391E-9</c:v>
                </c:pt>
                <c:pt idx="1">
                  <c:v>1.0000033612119391E-9</c:v>
                </c:pt>
                <c:pt idx="2">
                  <c:v>5.8520707334680228E-6</c:v>
                </c:pt>
                <c:pt idx="3">
                  <c:v>5.8520707334680228E-6</c:v>
                </c:pt>
                <c:pt idx="4">
                  <c:v>7.9670979535494533E-5</c:v>
                </c:pt>
                <c:pt idx="5">
                  <c:v>7.9670979535494533E-5</c:v>
                </c:pt>
                <c:pt idx="6">
                  <c:v>8.0131858416452093E-5</c:v>
                </c:pt>
                <c:pt idx="7">
                  <c:v>8.0131858416452093E-5</c:v>
                </c:pt>
                <c:pt idx="8">
                  <c:v>2.2368109740802922E-4</c:v>
                </c:pt>
                <c:pt idx="9">
                  <c:v>2.2368109740802922E-4</c:v>
                </c:pt>
                <c:pt idx="10">
                  <c:v>2.3330178758884318E-4</c:v>
                </c:pt>
                <c:pt idx="11">
                  <c:v>2.3330178758884318E-4</c:v>
                </c:pt>
                <c:pt idx="12">
                  <c:v>2.9989056351195203E-4</c:v>
                </c:pt>
                <c:pt idx="13">
                  <c:v>2.9989056351195203E-4</c:v>
                </c:pt>
                <c:pt idx="14">
                  <c:v>3.5124031054666597E-4</c:v>
                </c:pt>
                <c:pt idx="15">
                  <c:v>3.5124031054666597E-4</c:v>
                </c:pt>
                <c:pt idx="16">
                  <c:v>3.5124031054666597E-4</c:v>
                </c:pt>
                <c:pt idx="17">
                  <c:v>4.265194495438674E-4</c:v>
                </c:pt>
                <c:pt idx="18">
                  <c:v>4.265194495438674E-4</c:v>
                </c:pt>
                <c:pt idx="19">
                  <c:v>5.0323599466427292E-4</c:v>
                </c:pt>
                <c:pt idx="20">
                  <c:v>5.0633455451645174E-4</c:v>
                </c:pt>
                <c:pt idx="21">
                  <c:v>5.1305599062533784E-4</c:v>
                </c:pt>
                <c:pt idx="22">
                  <c:v>1.3776812275616752E-3</c:v>
                </c:pt>
                <c:pt idx="23">
                  <c:v>1.4215073029301879E-3</c:v>
                </c:pt>
                <c:pt idx="24">
                  <c:v>1.4215073029301879E-3</c:v>
                </c:pt>
                <c:pt idx="25">
                  <c:v>1.4419867951202018E-3</c:v>
                </c:pt>
                <c:pt idx="26">
                  <c:v>1.4419867951202018E-3</c:v>
                </c:pt>
                <c:pt idx="27">
                  <c:v>1.478149645887905E-3</c:v>
                </c:pt>
                <c:pt idx="28">
                  <c:v>1.478149645887905E-3</c:v>
                </c:pt>
                <c:pt idx="29">
                  <c:v>1.4787750279140739E-3</c:v>
                </c:pt>
                <c:pt idx="30">
                  <c:v>1.4787750279140739E-3</c:v>
                </c:pt>
                <c:pt idx="31">
                  <c:v>1.9738876106205534E-3</c:v>
                </c:pt>
                <c:pt idx="32">
                  <c:v>3.1629778308029507E-3</c:v>
                </c:pt>
                <c:pt idx="33">
                  <c:v>3.1731059833085468E-3</c:v>
                </c:pt>
                <c:pt idx="34">
                  <c:v>3.1738855191558394E-3</c:v>
                </c:pt>
                <c:pt idx="35">
                  <c:v>3.1933946778710488E-3</c:v>
                </c:pt>
                <c:pt idx="36">
                  <c:v>3.1941758747209732E-3</c:v>
                </c:pt>
                <c:pt idx="37">
                  <c:v>3.2395945987666449E-3</c:v>
                </c:pt>
                <c:pt idx="38">
                  <c:v>3.2395945987666449E-3</c:v>
                </c:pt>
                <c:pt idx="39">
                  <c:v>3.445836769706806E-3</c:v>
                </c:pt>
                <c:pt idx="40">
                  <c:v>3.9382624979865848E-3</c:v>
                </c:pt>
                <c:pt idx="41">
                  <c:v>4.6208086319177808E-3</c:v>
                </c:pt>
                <c:pt idx="42">
                  <c:v>4.6208086319177808E-3</c:v>
                </c:pt>
                <c:pt idx="43">
                  <c:v>4.6216989438636353E-3</c:v>
                </c:pt>
                <c:pt idx="44">
                  <c:v>4.6216989438636353E-3</c:v>
                </c:pt>
                <c:pt idx="45">
                  <c:v>5.4659532251932954E-3</c:v>
                </c:pt>
                <c:pt idx="46">
                  <c:v>5.8195073284813053E-3</c:v>
                </c:pt>
                <c:pt idx="47">
                  <c:v>5.8311819237858199E-3</c:v>
                </c:pt>
                <c:pt idx="48">
                  <c:v>5.8379963527137721E-3</c:v>
                </c:pt>
                <c:pt idx="49">
                  <c:v>7.3415825158984205E-3</c:v>
                </c:pt>
                <c:pt idx="50">
                  <c:v>7.3479905596086654E-3</c:v>
                </c:pt>
                <c:pt idx="51">
                  <c:v>7.9495763927581366E-3</c:v>
                </c:pt>
                <c:pt idx="52">
                  <c:v>7.9495763927581366E-3</c:v>
                </c:pt>
                <c:pt idx="53">
                  <c:v>7.9495763927581366E-3</c:v>
                </c:pt>
                <c:pt idx="54">
                  <c:v>7.9495763927581366E-3</c:v>
                </c:pt>
                <c:pt idx="55">
                  <c:v>7.9782913536690109E-3</c:v>
                </c:pt>
                <c:pt idx="56">
                  <c:v>7.9782913536690109E-3</c:v>
                </c:pt>
                <c:pt idx="57">
                  <c:v>7.9782913536690109E-3</c:v>
                </c:pt>
                <c:pt idx="58">
                  <c:v>7.9782913536690109E-3</c:v>
                </c:pt>
                <c:pt idx="59">
                  <c:v>8.0070495006482976E-3</c:v>
                </c:pt>
                <c:pt idx="60">
                  <c:v>8.0070495006482976E-3</c:v>
                </c:pt>
                <c:pt idx="61">
                  <c:v>8.0070495006482976E-3</c:v>
                </c:pt>
                <c:pt idx="62">
                  <c:v>8.0070495006482976E-3</c:v>
                </c:pt>
                <c:pt idx="63">
                  <c:v>1.0343706869741343E-2</c:v>
                </c:pt>
                <c:pt idx="64">
                  <c:v>1.042655686609493E-2</c:v>
                </c:pt>
                <c:pt idx="65">
                  <c:v>1.0749524768601634E-2</c:v>
                </c:pt>
                <c:pt idx="66">
                  <c:v>1.1412182250134E-2</c:v>
                </c:pt>
                <c:pt idx="67">
                  <c:v>1.3583442244490745E-2</c:v>
                </c:pt>
                <c:pt idx="68">
                  <c:v>1.4064666715677823E-2</c:v>
                </c:pt>
                <c:pt idx="69">
                  <c:v>1.6642993958523956E-2</c:v>
                </c:pt>
                <c:pt idx="70">
                  <c:v>1.6644519987284563E-2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4D1-48AD-A76E-CA1ECA75B4AF}"/>
            </c:ext>
          </c:extLst>
        </c:ser>
        <c:ser>
          <c:idx val="9"/>
          <c:order val="9"/>
          <c:tx>
            <c:strRef>
              <c:f>Active!$V$20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Active!$V$21:$V$966</c:f>
              <c:numCache>
                <c:formatCode>General</c:formatCode>
                <c:ptCount val="946"/>
                <c:pt idx="101">
                  <c:v>1.7885549998027273E-2</c:v>
                </c:pt>
                <c:pt idx="144">
                  <c:v>-1.0277120003593154E-2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4D1-48AD-A76E-CA1ECA75B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056512"/>
        <c:axId val="1"/>
      </c:scatterChart>
      <c:valAx>
        <c:axId val="867056512"/>
        <c:scaling>
          <c:orientation val="minMax"/>
          <c:min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83689962483504"/>
              <c:y val="0.83792305778291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5.0000000000000001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022598870056499E-2"/>
              <c:y val="0.37003154422210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0565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101709743909129"/>
          <c:y val="0.9204921861831491"/>
          <c:w val="0.76412533179115327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FU Dra - O-C Diagr.</a:t>
            </a:r>
          </a:p>
        </c:rich>
      </c:tx>
      <c:layout>
        <c:manualLayout>
          <c:xMode val="edge"/>
          <c:yMode val="edge"/>
          <c:x val="0.38281282808398948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50010490425485"/>
          <c:y val="0.14634168126798494"/>
          <c:w val="0.8156256222729662"/>
          <c:h val="0.6310985004681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Active!$C$21:$C$1967</c:f>
                <c:numCache>
                  <c:formatCode>General</c:formatCode>
                  <c:ptCount val="1947"/>
                  <c:pt idx="0">
                    <c:v>51925.675600000002</c:v>
                  </c:pt>
                  <c:pt idx="1">
                    <c:v>51925.676079999997</c:v>
                  </c:pt>
                  <c:pt idx="2">
                    <c:v>51927.670100000003</c:v>
                  </c:pt>
                  <c:pt idx="3">
                    <c:v>51927.671000000002</c:v>
                  </c:pt>
                  <c:pt idx="4">
                    <c:v>51952.513400000003</c:v>
                  </c:pt>
                  <c:pt idx="5">
                    <c:v>51952.514000000003</c:v>
                  </c:pt>
                  <c:pt idx="6">
                    <c:v>51952.666499999999</c:v>
                  </c:pt>
                  <c:pt idx="7">
                    <c:v>51952.6679</c:v>
                  </c:pt>
                  <c:pt idx="8">
                    <c:v>51999.440199999997</c:v>
                  </c:pt>
                  <c:pt idx="9">
                    <c:v>51999.440699999999</c:v>
                  </c:pt>
                  <c:pt idx="10">
                    <c:v>52002.508600000001</c:v>
                  </c:pt>
                  <c:pt idx="11">
                    <c:v>52002.508600000001</c:v>
                  </c:pt>
                  <c:pt idx="12">
                    <c:v>52023.5219</c:v>
                  </c:pt>
                  <c:pt idx="13">
                    <c:v>52023.5219</c:v>
                  </c:pt>
                  <c:pt idx="14">
                    <c:v>52039.467499999999</c:v>
                  </c:pt>
                  <c:pt idx="15">
                    <c:v>52039.470099999999</c:v>
                  </c:pt>
                  <c:pt idx="16">
                    <c:v>52039.470099999999</c:v>
                  </c:pt>
                  <c:pt idx="17">
                    <c:v>52062.473400000003</c:v>
                  </c:pt>
                  <c:pt idx="18">
                    <c:v>52062.473400000003</c:v>
                  </c:pt>
                  <c:pt idx="19">
                    <c:v>52085.477700000003</c:v>
                  </c:pt>
                  <c:pt idx="20">
                    <c:v>52086.398399999998</c:v>
                  </c:pt>
                  <c:pt idx="21">
                    <c:v>52088.391300000003</c:v>
                  </c:pt>
                  <c:pt idx="22">
                    <c:v>52322.569900000002</c:v>
                  </c:pt>
                  <c:pt idx="23">
                    <c:v>52333.457600000002</c:v>
                  </c:pt>
                  <c:pt idx="24">
                    <c:v>52333.457600000002</c:v>
                  </c:pt>
                  <c:pt idx="25">
                    <c:v>52338.519</c:v>
                  </c:pt>
                  <c:pt idx="26">
                    <c:v>52338.519</c:v>
                  </c:pt>
                  <c:pt idx="27">
                    <c:v>52347.414199999999</c:v>
                  </c:pt>
                  <c:pt idx="28">
                    <c:v>52347.414199999999</c:v>
                  </c:pt>
                  <c:pt idx="29">
                    <c:v>52347.567799999997</c:v>
                  </c:pt>
                  <c:pt idx="30">
                    <c:v>52347.567799999997</c:v>
                  </c:pt>
                  <c:pt idx="31">
                    <c:v>52464.427799999998</c:v>
                  </c:pt>
                  <c:pt idx="32">
                    <c:v>52715.473299999998</c:v>
                  </c:pt>
                  <c:pt idx="33">
                    <c:v>52717.468500000003</c:v>
                  </c:pt>
                  <c:pt idx="34">
                    <c:v>52717.621800000001</c:v>
                  </c:pt>
                  <c:pt idx="35">
                    <c:v>52721.455499999996</c:v>
                  </c:pt>
                  <c:pt idx="36">
                    <c:v>52721.608099999998</c:v>
                  </c:pt>
                  <c:pt idx="37">
                    <c:v>52730.501600000003</c:v>
                  </c:pt>
                  <c:pt idx="38">
                    <c:v>52730.501600000003</c:v>
                  </c:pt>
                  <c:pt idx="39">
                    <c:v>52770.376199999999</c:v>
                  </c:pt>
                  <c:pt idx="40">
                    <c:v>52862.391900000002</c:v>
                  </c:pt>
                  <c:pt idx="41">
                    <c:v>52983.392999999996</c:v>
                  </c:pt>
                  <c:pt idx="42">
                    <c:v>52983.392999999996</c:v>
                  </c:pt>
                  <c:pt idx="43">
                    <c:v>52983.545899999997</c:v>
                  </c:pt>
                  <c:pt idx="44">
                    <c:v>52983.545899999997</c:v>
                  </c:pt>
                  <c:pt idx="45">
                    <c:v>53124.331080000004</c:v>
                  </c:pt>
                  <c:pt idx="46">
                    <c:v>53180.766900000002</c:v>
                  </c:pt>
                  <c:pt idx="47">
                    <c:v>53182.607199999999</c:v>
                  </c:pt>
                  <c:pt idx="48">
                    <c:v>53183.681100000002</c:v>
                  </c:pt>
                  <c:pt idx="49">
                    <c:v>53409.581100000003</c:v>
                  </c:pt>
                  <c:pt idx="50">
                    <c:v>53410.495499999997</c:v>
                  </c:pt>
                  <c:pt idx="51">
                    <c:v>53495.462220000001</c:v>
                  </c:pt>
                  <c:pt idx="52">
                    <c:v>53495.462919999998</c:v>
                  </c:pt>
                  <c:pt idx="53">
                    <c:v>53495.462919999998</c:v>
                  </c:pt>
                  <c:pt idx="54">
                    <c:v>53495.462919999998</c:v>
                  </c:pt>
                  <c:pt idx="55">
                    <c:v>53499.449639999999</c:v>
                  </c:pt>
                  <c:pt idx="56">
                    <c:v>53499.449639999999</c:v>
                  </c:pt>
                  <c:pt idx="57">
                    <c:v>53499.449639999999</c:v>
                  </c:pt>
                  <c:pt idx="58">
                    <c:v>53499.449639999999</c:v>
                  </c:pt>
                  <c:pt idx="59">
                    <c:v>53503.43705</c:v>
                  </c:pt>
                  <c:pt idx="60">
                    <c:v>53503.43705</c:v>
                  </c:pt>
                  <c:pt idx="61">
                    <c:v>53503.437749999997</c:v>
                  </c:pt>
                  <c:pt idx="62">
                    <c:v>53503.437749999997</c:v>
                  </c:pt>
                  <c:pt idx="63">
                    <c:v>53809.542099999999</c:v>
                  </c:pt>
                  <c:pt idx="64">
                    <c:v>53819.8177</c:v>
                  </c:pt>
                  <c:pt idx="65">
                    <c:v>53859.535000000003</c:v>
                  </c:pt>
                  <c:pt idx="66">
                    <c:v>53939.4375</c:v>
                  </c:pt>
                  <c:pt idx="67">
                    <c:v>54187.878799999999</c:v>
                  </c:pt>
                  <c:pt idx="68">
                    <c:v>54240.478389999997</c:v>
                  </c:pt>
                  <c:pt idx="69">
                    <c:v>54509.470099999999</c:v>
                  </c:pt>
                  <c:pt idx="70">
                    <c:v>54509.622900000002</c:v>
                  </c:pt>
                  <c:pt idx="71">
                    <c:v>54513.458359999997</c:v>
                  </c:pt>
                  <c:pt idx="72">
                    <c:v>54533.392240000001</c:v>
                  </c:pt>
                  <c:pt idx="73">
                    <c:v>54540.602099999996</c:v>
                  </c:pt>
                  <c:pt idx="74">
                    <c:v>54583.387669999996</c:v>
                  </c:pt>
                  <c:pt idx="75">
                    <c:v>54588.756099999999</c:v>
                  </c:pt>
                  <c:pt idx="76">
                    <c:v>54597.3436</c:v>
                  </c:pt>
                  <c:pt idx="77">
                    <c:v>54597.496800000001</c:v>
                  </c:pt>
                  <c:pt idx="78">
                    <c:v>54613.446199999998</c:v>
                  </c:pt>
                  <c:pt idx="79">
                    <c:v>54628.475010000002</c:v>
                  </c:pt>
                  <c:pt idx="80">
                    <c:v>54893.479399999997</c:v>
                  </c:pt>
                  <c:pt idx="81">
                    <c:v>54901.760600000001</c:v>
                  </c:pt>
                  <c:pt idx="82">
                    <c:v>54937.801599999999</c:v>
                  </c:pt>
                  <c:pt idx="83">
                    <c:v>54949.763299999999</c:v>
                  </c:pt>
                  <c:pt idx="84">
                    <c:v>54952.8318</c:v>
                  </c:pt>
                  <c:pt idx="85">
                    <c:v>54959.424299999999</c:v>
                  </c:pt>
                  <c:pt idx="86">
                    <c:v>54960.036599999999</c:v>
                  </c:pt>
                  <c:pt idx="87">
                    <c:v>54960.191700000003</c:v>
                  </c:pt>
                  <c:pt idx="88">
                    <c:v>54977.3681</c:v>
                  </c:pt>
                  <c:pt idx="89">
                    <c:v>55261.847300000001</c:v>
                  </c:pt>
                  <c:pt idx="90">
                    <c:v>55264.607400000001</c:v>
                  </c:pt>
                  <c:pt idx="91">
                    <c:v>55296.658799999997</c:v>
                  </c:pt>
                  <c:pt idx="92">
                    <c:v>55304.327499999999</c:v>
                  </c:pt>
                  <c:pt idx="93">
                    <c:v>55360.456599999998</c:v>
                  </c:pt>
                  <c:pt idx="94">
                    <c:v>55460.292289999998</c:v>
                  </c:pt>
                  <c:pt idx="95">
                    <c:v>55460.29279</c:v>
                  </c:pt>
                  <c:pt idx="96">
                    <c:v>55626.841200000003</c:v>
                  </c:pt>
                  <c:pt idx="97">
                    <c:v>55626.841200000003</c:v>
                  </c:pt>
                  <c:pt idx="98">
                    <c:v>55626.995600000002</c:v>
                  </c:pt>
                  <c:pt idx="99">
                    <c:v>55626.995600000002</c:v>
                  </c:pt>
                  <c:pt idx="100">
                    <c:v>55647.8534</c:v>
                  </c:pt>
                  <c:pt idx="101">
                    <c:v>56007.328099999999</c:v>
                  </c:pt>
                  <c:pt idx="102">
                    <c:v>56007.478600000002</c:v>
                  </c:pt>
                  <c:pt idx="103">
                    <c:v>56007.634599999998</c:v>
                  </c:pt>
                  <c:pt idx="104">
                    <c:v>56027.414579999997</c:v>
                  </c:pt>
                  <c:pt idx="105">
                    <c:v>56027.414779999999</c:v>
                  </c:pt>
                  <c:pt idx="106">
                    <c:v>56027.415079999999</c:v>
                  </c:pt>
                  <c:pt idx="107">
                    <c:v>56029.869500000001</c:v>
                  </c:pt>
                  <c:pt idx="108">
                    <c:v>56136.453820000002</c:v>
                  </c:pt>
                  <c:pt idx="109">
                    <c:v>56136.454019999997</c:v>
                  </c:pt>
                  <c:pt idx="110">
                    <c:v>56136.454319999997</c:v>
                  </c:pt>
                  <c:pt idx="111">
                    <c:v>56541.320800000001</c:v>
                  </c:pt>
                  <c:pt idx="112">
                    <c:v>56764.455300000001</c:v>
                  </c:pt>
                  <c:pt idx="113">
                    <c:v>56764.609199999999</c:v>
                  </c:pt>
                  <c:pt idx="114">
                    <c:v>56776.416700000002</c:v>
                  </c:pt>
                  <c:pt idx="115">
                    <c:v>57085.436199999996</c:v>
                  </c:pt>
                  <c:pt idx="116">
                    <c:v>57099.389900000002</c:v>
                  </c:pt>
                  <c:pt idx="117">
                    <c:v>57099.544399999999</c:v>
                  </c:pt>
                  <c:pt idx="118">
                    <c:v>57121.473700000002</c:v>
                  </c:pt>
                  <c:pt idx="119">
                    <c:v>57133.435239999999</c:v>
                  </c:pt>
                  <c:pt idx="120">
                    <c:v>57133.435640000003</c:v>
                  </c:pt>
                  <c:pt idx="121">
                    <c:v>57133.435870000001</c:v>
                  </c:pt>
                  <c:pt idx="122">
                    <c:v>57214.409500000002</c:v>
                  </c:pt>
                  <c:pt idx="123">
                    <c:v>57413.623489999998</c:v>
                  </c:pt>
                  <c:pt idx="124">
                    <c:v>57474.352899999998</c:v>
                  </c:pt>
                  <c:pt idx="125">
                    <c:v>57474.503100000002</c:v>
                  </c:pt>
                  <c:pt idx="126">
                    <c:v>57500.42512</c:v>
                  </c:pt>
                  <c:pt idx="127">
                    <c:v>57780.456850000191</c:v>
                  </c:pt>
                  <c:pt idx="128">
                    <c:v>57780.610059999861</c:v>
                  </c:pt>
                  <c:pt idx="129">
                    <c:v>57796.406740000006</c:v>
                  </c:pt>
                  <c:pt idx="130">
                    <c:v>57829.379500000003</c:v>
                  </c:pt>
                  <c:pt idx="131">
                    <c:v>57829.531600000002</c:v>
                  </c:pt>
                  <c:pt idx="132">
                    <c:v>57838.580449999776</c:v>
                  </c:pt>
                  <c:pt idx="133">
                    <c:v>57868.332320000045</c:v>
                  </c:pt>
                  <c:pt idx="134">
                    <c:v>57868.332419999875</c:v>
                  </c:pt>
                  <c:pt idx="135">
                    <c:v>57868.485880000051</c:v>
                  </c:pt>
                  <c:pt idx="136">
                    <c:v>57868.485940000042</c:v>
                  </c:pt>
                  <c:pt idx="137">
                    <c:v>58917.9306</c:v>
                  </c:pt>
                  <c:pt idx="138">
                    <c:v>59257.9306</c:v>
                  </c:pt>
                  <c:pt idx="139">
                    <c:v>59258.083599999998</c:v>
                  </c:pt>
                  <c:pt idx="140">
                    <c:v>59258.083599999998</c:v>
                  </c:pt>
                  <c:pt idx="141">
                    <c:v>59305.318800000001</c:v>
                  </c:pt>
                  <c:pt idx="142">
                    <c:v>59305.4712</c:v>
                  </c:pt>
                  <c:pt idx="143">
                    <c:v>59305.624199999998</c:v>
                  </c:pt>
                  <c:pt idx="144">
                    <c:v>59345.759599999998</c:v>
                  </c:pt>
                </c:numCache>
              </c:numRef>
            </c:plus>
            <c:minus>
              <c:numRef>
                <c:f>Active!$C$21:$C$1967</c:f>
                <c:numCache>
                  <c:formatCode>General</c:formatCode>
                  <c:ptCount val="1947"/>
                  <c:pt idx="0">
                    <c:v>51925.675600000002</c:v>
                  </c:pt>
                  <c:pt idx="1">
                    <c:v>51925.676079999997</c:v>
                  </c:pt>
                  <c:pt idx="2">
                    <c:v>51927.670100000003</c:v>
                  </c:pt>
                  <c:pt idx="3">
                    <c:v>51927.671000000002</c:v>
                  </c:pt>
                  <c:pt idx="4">
                    <c:v>51952.513400000003</c:v>
                  </c:pt>
                  <c:pt idx="5">
                    <c:v>51952.514000000003</c:v>
                  </c:pt>
                  <c:pt idx="6">
                    <c:v>51952.666499999999</c:v>
                  </c:pt>
                  <c:pt idx="7">
                    <c:v>51952.6679</c:v>
                  </c:pt>
                  <c:pt idx="8">
                    <c:v>51999.440199999997</c:v>
                  </c:pt>
                  <c:pt idx="9">
                    <c:v>51999.440699999999</c:v>
                  </c:pt>
                  <c:pt idx="10">
                    <c:v>52002.508600000001</c:v>
                  </c:pt>
                  <c:pt idx="11">
                    <c:v>52002.508600000001</c:v>
                  </c:pt>
                  <c:pt idx="12">
                    <c:v>52023.5219</c:v>
                  </c:pt>
                  <c:pt idx="13">
                    <c:v>52023.5219</c:v>
                  </c:pt>
                  <c:pt idx="14">
                    <c:v>52039.467499999999</c:v>
                  </c:pt>
                  <c:pt idx="15">
                    <c:v>52039.470099999999</c:v>
                  </c:pt>
                  <c:pt idx="16">
                    <c:v>52039.470099999999</c:v>
                  </c:pt>
                  <c:pt idx="17">
                    <c:v>52062.473400000003</c:v>
                  </c:pt>
                  <c:pt idx="18">
                    <c:v>52062.473400000003</c:v>
                  </c:pt>
                  <c:pt idx="19">
                    <c:v>52085.477700000003</c:v>
                  </c:pt>
                  <c:pt idx="20">
                    <c:v>52086.398399999998</c:v>
                  </c:pt>
                  <c:pt idx="21">
                    <c:v>52088.391300000003</c:v>
                  </c:pt>
                  <c:pt idx="22">
                    <c:v>52322.569900000002</c:v>
                  </c:pt>
                  <c:pt idx="23">
                    <c:v>52333.457600000002</c:v>
                  </c:pt>
                  <c:pt idx="24">
                    <c:v>52333.457600000002</c:v>
                  </c:pt>
                  <c:pt idx="25">
                    <c:v>52338.519</c:v>
                  </c:pt>
                  <c:pt idx="26">
                    <c:v>52338.519</c:v>
                  </c:pt>
                  <c:pt idx="27">
                    <c:v>52347.414199999999</c:v>
                  </c:pt>
                  <c:pt idx="28">
                    <c:v>52347.414199999999</c:v>
                  </c:pt>
                  <c:pt idx="29">
                    <c:v>52347.567799999997</c:v>
                  </c:pt>
                  <c:pt idx="30">
                    <c:v>52347.567799999997</c:v>
                  </c:pt>
                  <c:pt idx="31">
                    <c:v>52464.427799999998</c:v>
                  </c:pt>
                  <c:pt idx="32">
                    <c:v>52715.473299999998</c:v>
                  </c:pt>
                  <c:pt idx="33">
                    <c:v>52717.468500000003</c:v>
                  </c:pt>
                  <c:pt idx="34">
                    <c:v>52717.621800000001</c:v>
                  </c:pt>
                  <c:pt idx="35">
                    <c:v>52721.455499999996</c:v>
                  </c:pt>
                  <c:pt idx="36">
                    <c:v>52721.608099999998</c:v>
                  </c:pt>
                  <c:pt idx="37">
                    <c:v>52730.501600000003</c:v>
                  </c:pt>
                  <c:pt idx="38">
                    <c:v>52730.501600000003</c:v>
                  </c:pt>
                  <c:pt idx="39">
                    <c:v>52770.376199999999</c:v>
                  </c:pt>
                  <c:pt idx="40">
                    <c:v>52862.391900000002</c:v>
                  </c:pt>
                  <c:pt idx="41">
                    <c:v>52983.392999999996</c:v>
                  </c:pt>
                  <c:pt idx="42">
                    <c:v>52983.392999999996</c:v>
                  </c:pt>
                  <c:pt idx="43">
                    <c:v>52983.545899999997</c:v>
                  </c:pt>
                  <c:pt idx="44">
                    <c:v>52983.545899999997</c:v>
                  </c:pt>
                  <c:pt idx="45">
                    <c:v>53124.331080000004</c:v>
                  </c:pt>
                  <c:pt idx="46">
                    <c:v>53180.766900000002</c:v>
                  </c:pt>
                  <c:pt idx="47">
                    <c:v>53182.607199999999</c:v>
                  </c:pt>
                  <c:pt idx="48">
                    <c:v>53183.681100000002</c:v>
                  </c:pt>
                  <c:pt idx="49">
                    <c:v>53409.581100000003</c:v>
                  </c:pt>
                  <c:pt idx="50">
                    <c:v>53410.495499999997</c:v>
                  </c:pt>
                  <c:pt idx="51">
                    <c:v>53495.462220000001</c:v>
                  </c:pt>
                  <c:pt idx="52">
                    <c:v>53495.462919999998</c:v>
                  </c:pt>
                  <c:pt idx="53">
                    <c:v>53495.462919999998</c:v>
                  </c:pt>
                  <c:pt idx="54">
                    <c:v>53495.462919999998</c:v>
                  </c:pt>
                  <c:pt idx="55">
                    <c:v>53499.449639999999</c:v>
                  </c:pt>
                  <c:pt idx="56">
                    <c:v>53499.449639999999</c:v>
                  </c:pt>
                  <c:pt idx="57">
                    <c:v>53499.449639999999</c:v>
                  </c:pt>
                  <c:pt idx="58">
                    <c:v>53499.449639999999</c:v>
                  </c:pt>
                  <c:pt idx="59">
                    <c:v>53503.43705</c:v>
                  </c:pt>
                  <c:pt idx="60">
                    <c:v>53503.43705</c:v>
                  </c:pt>
                  <c:pt idx="61">
                    <c:v>53503.437749999997</c:v>
                  </c:pt>
                  <c:pt idx="62">
                    <c:v>53503.437749999997</c:v>
                  </c:pt>
                  <c:pt idx="63">
                    <c:v>53809.542099999999</c:v>
                  </c:pt>
                  <c:pt idx="64">
                    <c:v>53819.8177</c:v>
                  </c:pt>
                  <c:pt idx="65">
                    <c:v>53859.535000000003</c:v>
                  </c:pt>
                  <c:pt idx="66">
                    <c:v>53939.4375</c:v>
                  </c:pt>
                  <c:pt idx="67">
                    <c:v>54187.878799999999</c:v>
                  </c:pt>
                  <c:pt idx="68">
                    <c:v>54240.478389999997</c:v>
                  </c:pt>
                  <c:pt idx="69">
                    <c:v>54509.470099999999</c:v>
                  </c:pt>
                  <c:pt idx="70">
                    <c:v>54509.622900000002</c:v>
                  </c:pt>
                  <c:pt idx="71">
                    <c:v>54513.458359999997</c:v>
                  </c:pt>
                  <c:pt idx="72">
                    <c:v>54533.392240000001</c:v>
                  </c:pt>
                  <c:pt idx="73">
                    <c:v>54540.602099999996</c:v>
                  </c:pt>
                  <c:pt idx="74">
                    <c:v>54583.387669999996</c:v>
                  </c:pt>
                  <c:pt idx="75">
                    <c:v>54588.756099999999</c:v>
                  </c:pt>
                  <c:pt idx="76">
                    <c:v>54597.3436</c:v>
                  </c:pt>
                  <c:pt idx="77">
                    <c:v>54597.496800000001</c:v>
                  </c:pt>
                  <c:pt idx="78">
                    <c:v>54613.446199999998</c:v>
                  </c:pt>
                  <c:pt idx="79">
                    <c:v>54628.475010000002</c:v>
                  </c:pt>
                  <c:pt idx="80">
                    <c:v>54893.479399999997</c:v>
                  </c:pt>
                  <c:pt idx="81">
                    <c:v>54901.760600000001</c:v>
                  </c:pt>
                  <c:pt idx="82">
                    <c:v>54937.801599999999</c:v>
                  </c:pt>
                  <c:pt idx="83">
                    <c:v>54949.763299999999</c:v>
                  </c:pt>
                  <c:pt idx="84">
                    <c:v>54952.8318</c:v>
                  </c:pt>
                  <c:pt idx="85">
                    <c:v>54959.424299999999</c:v>
                  </c:pt>
                  <c:pt idx="86">
                    <c:v>54960.036599999999</c:v>
                  </c:pt>
                  <c:pt idx="87">
                    <c:v>54960.191700000003</c:v>
                  </c:pt>
                  <c:pt idx="88">
                    <c:v>54977.3681</c:v>
                  </c:pt>
                  <c:pt idx="89">
                    <c:v>55261.847300000001</c:v>
                  </c:pt>
                  <c:pt idx="90">
                    <c:v>55264.607400000001</c:v>
                  </c:pt>
                  <c:pt idx="91">
                    <c:v>55296.658799999997</c:v>
                  </c:pt>
                  <c:pt idx="92">
                    <c:v>55304.327499999999</c:v>
                  </c:pt>
                  <c:pt idx="93">
                    <c:v>55360.456599999998</c:v>
                  </c:pt>
                  <c:pt idx="94">
                    <c:v>55460.292289999998</c:v>
                  </c:pt>
                  <c:pt idx="95">
                    <c:v>55460.29279</c:v>
                  </c:pt>
                  <c:pt idx="96">
                    <c:v>55626.841200000003</c:v>
                  </c:pt>
                  <c:pt idx="97">
                    <c:v>55626.841200000003</c:v>
                  </c:pt>
                  <c:pt idx="98">
                    <c:v>55626.995600000002</c:v>
                  </c:pt>
                  <c:pt idx="99">
                    <c:v>55626.995600000002</c:v>
                  </c:pt>
                  <c:pt idx="100">
                    <c:v>55647.8534</c:v>
                  </c:pt>
                  <c:pt idx="101">
                    <c:v>56007.328099999999</c:v>
                  </c:pt>
                  <c:pt idx="102">
                    <c:v>56007.478600000002</c:v>
                  </c:pt>
                  <c:pt idx="103">
                    <c:v>56007.634599999998</c:v>
                  </c:pt>
                  <c:pt idx="104">
                    <c:v>56027.414579999997</c:v>
                  </c:pt>
                  <c:pt idx="105">
                    <c:v>56027.414779999999</c:v>
                  </c:pt>
                  <c:pt idx="106">
                    <c:v>56027.415079999999</c:v>
                  </c:pt>
                  <c:pt idx="107">
                    <c:v>56029.869500000001</c:v>
                  </c:pt>
                  <c:pt idx="108">
                    <c:v>56136.453820000002</c:v>
                  </c:pt>
                  <c:pt idx="109">
                    <c:v>56136.454019999997</c:v>
                  </c:pt>
                  <c:pt idx="110">
                    <c:v>56136.454319999997</c:v>
                  </c:pt>
                  <c:pt idx="111">
                    <c:v>56541.320800000001</c:v>
                  </c:pt>
                  <c:pt idx="112">
                    <c:v>56764.455300000001</c:v>
                  </c:pt>
                  <c:pt idx="113">
                    <c:v>56764.609199999999</c:v>
                  </c:pt>
                  <c:pt idx="114">
                    <c:v>56776.416700000002</c:v>
                  </c:pt>
                  <c:pt idx="115">
                    <c:v>57085.436199999996</c:v>
                  </c:pt>
                  <c:pt idx="116">
                    <c:v>57099.389900000002</c:v>
                  </c:pt>
                  <c:pt idx="117">
                    <c:v>57099.544399999999</c:v>
                  </c:pt>
                  <c:pt idx="118">
                    <c:v>57121.473700000002</c:v>
                  </c:pt>
                  <c:pt idx="119">
                    <c:v>57133.435239999999</c:v>
                  </c:pt>
                  <c:pt idx="120">
                    <c:v>57133.435640000003</c:v>
                  </c:pt>
                  <c:pt idx="121">
                    <c:v>57133.435870000001</c:v>
                  </c:pt>
                  <c:pt idx="122">
                    <c:v>57214.409500000002</c:v>
                  </c:pt>
                  <c:pt idx="123">
                    <c:v>57413.623489999998</c:v>
                  </c:pt>
                  <c:pt idx="124">
                    <c:v>57474.352899999998</c:v>
                  </c:pt>
                  <c:pt idx="125">
                    <c:v>57474.503100000002</c:v>
                  </c:pt>
                  <c:pt idx="126">
                    <c:v>57500.42512</c:v>
                  </c:pt>
                  <c:pt idx="127">
                    <c:v>57780.456850000191</c:v>
                  </c:pt>
                  <c:pt idx="128">
                    <c:v>57780.610059999861</c:v>
                  </c:pt>
                  <c:pt idx="129">
                    <c:v>57796.406740000006</c:v>
                  </c:pt>
                  <c:pt idx="130">
                    <c:v>57829.379500000003</c:v>
                  </c:pt>
                  <c:pt idx="131">
                    <c:v>57829.531600000002</c:v>
                  </c:pt>
                  <c:pt idx="132">
                    <c:v>57838.580449999776</c:v>
                  </c:pt>
                  <c:pt idx="133">
                    <c:v>57868.332320000045</c:v>
                  </c:pt>
                  <c:pt idx="134">
                    <c:v>57868.332419999875</c:v>
                  </c:pt>
                  <c:pt idx="135">
                    <c:v>57868.485880000051</c:v>
                  </c:pt>
                  <c:pt idx="136">
                    <c:v>57868.485940000042</c:v>
                  </c:pt>
                  <c:pt idx="137">
                    <c:v>58917.9306</c:v>
                  </c:pt>
                  <c:pt idx="138">
                    <c:v>59257.9306</c:v>
                  </c:pt>
                  <c:pt idx="139">
                    <c:v>59258.083599999998</c:v>
                  </c:pt>
                  <c:pt idx="140">
                    <c:v>59258.083599999998</c:v>
                  </c:pt>
                  <c:pt idx="141">
                    <c:v>59305.318800000001</c:v>
                  </c:pt>
                  <c:pt idx="142">
                    <c:v>59305.4712</c:v>
                  </c:pt>
                  <c:pt idx="143">
                    <c:v>59305.624199999998</c:v>
                  </c:pt>
                  <c:pt idx="144">
                    <c:v>59345.759599999998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Active!$H$21:$H$966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58-47B7-A69A-B76B47ADB83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Active!$D$21:$D$73</c:f>
                <c:numCache>
                  <c:formatCode>General</c:formatCode>
                  <c:ptCount val="53"/>
                  <c:pt idx="0">
                    <c:v>1E-4</c:v>
                  </c:pt>
                  <c:pt idx="1">
                    <c:v>5.0000000000000002E-5</c:v>
                  </c:pt>
                  <c:pt idx="2">
                    <c:v>4.0000000000000002E-4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2.0000000000000001E-4</c:v>
                  </c:pt>
                  <c:pt idx="7">
                    <c:v>1E-4</c:v>
                  </c:pt>
                  <c:pt idx="10">
                    <c:v>3.5000000000000001E-3</c:v>
                  </c:pt>
                  <c:pt idx="11">
                    <c:v>3.5000000000000001E-3</c:v>
                  </c:pt>
                  <c:pt idx="12">
                    <c:v>7.0000000000000001E-3</c:v>
                  </c:pt>
                  <c:pt idx="13">
                    <c:v>7.0000000000000001E-3</c:v>
                  </c:pt>
                  <c:pt idx="14">
                    <c:v>0</c:v>
                  </c:pt>
                  <c:pt idx="15">
                    <c:v>6.0000000000000001E-3</c:v>
                  </c:pt>
                  <c:pt idx="16">
                    <c:v>6.0000000000000001E-3</c:v>
                  </c:pt>
                  <c:pt idx="17">
                    <c:v>3.0999999999999999E-3</c:v>
                  </c:pt>
                  <c:pt idx="18">
                    <c:v>3.0999999999999999E-3</c:v>
                  </c:pt>
                  <c:pt idx="22">
                    <c:v>0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2.9999999999999997E-4</c:v>
                  </c:pt>
                  <c:pt idx="32">
                    <c:v>1.1000000000000001E-3</c:v>
                  </c:pt>
                  <c:pt idx="33">
                    <c:v>1.1999999999999999E-3</c:v>
                  </c:pt>
                  <c:pt idx="34">
                    <c:v>1E-3</c:v>
                  </c:pt>
                  <c:pt idx="35">
                    <c:v>1E-4</c:v>
                  </c:pt>
                  <c:pt idx="36">
                    <c:v>1E-4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1.1000000000000001E-3</c:v>
                  </c:pt>
                  <c:pt idx="42">
                    <c:v>1.1000000000000001E-3</c:v>
                  </c:pt>
                  <c:pt idx="43">
                    <c:v>1.2999999999999999E-3</c:v>
                  </c:pt>
                  <c:pt idx="44">
                    <c:v>1.2999999999999999E-3</c:v>
                  </c:pt>
                  <c:pt idx="45">
                    <c:v>1E-3</c:v>
                  </c:pt>
                  <c:pt idx="49">
                    <c:v>2.9999999999999997E-4</c:v>
                  </c:pt>
                  <c:pt idx="50">
                    <c:v>1E-4</c:v>
                  </c:pt>
                  <c:pt idx="51">
                    <c:v>2.3E-3</c:v>
                  </c:pt>
                  <c:pt idx="52">
                    <c:v>2.0999999999999999E-3</c:v>
                  </c:pt>
                </c:numCache>
              </c:numRef>
            </c:plus>
            <c:minus>
              <c:numRef>
                <c:f>Active!$D$21:$D$73</c:f>
                <c:numCache>
                  <c:formatCode>General</c:formatCode>
                  <c:ptCount val="53"/>
                  <c:pt idx="0">
                    <c:v>1E-4</c:v>
                  </c:pt>
                  <c:pt idx="1">
                    <c:v>5.0000000000000002E-5</c:v>
                  </c:pt>
                  <c:pt idx="2">
                    <c:v>4.0000000000000002E-4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2.0000000000000001E-4</c:v>
                  </c:pt>
                  <c:pt idx="7">
                    <c:v>1E-4</c:v>
                  </c:pt>
                  <c:pt idx="10">
                    <c:v>3.5000000000000001E-3</c:v>
                  </c:pt>
                  <c:pt idx="11">
                    <c:v>3.5000000000000001E-3</c:v>
                  </c:pt>
                  <c:pt idx="12">
                    <c:v>7.0000000000000001E-3</c:v>
                  </c:pt>
                  <c:pt idx="13">
                    <c:v>7.0000000000000001E-3</c:v>
                  </c:pt>
                  <c:pt idx="14">
                    <c:v>0</c:v>
                  </c:pt>
                  <c:pt idx="15">
                    <c:v>6.0000000000000001E-3</c:v>
                  </c:pt>
                  <c:pt idx="16">
                    <c:v>6.0000000000000001E-3</c:v>
                  </c:pt>
                  <c:pt idx="17">
                    <c:v>3.0999999999999999E-3</c:v>
                  </c:pt>
                  <c:pt idx="18">
                    <c:v>3.0999999999999999E-3</c:v>
                  </c:pt>
                  <c:pt idx="22">
                    <c:v>0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2.9999999999999997E-4</c:v>
                  </c:pt>
                  <c:pt idx="32">
                    <c:v>1.1000000000000001E-3</c:v>
                  </c:pt>
                  <c:pt idx="33">
                    <c:v>1.1999999999999999E-3</c:v>
                  </c:pt>
                  <c:pt idx="34">
                    <c:v>1E-3</c:v>
                  </c:pt>
                  <c:pt idx="35">
                    <c:v>1E-4</c:v>
                  </c:pt>
                  <c:pt idx="36">
                    <c:v>1E-4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1.1000000000000001E-3</c:v>
                  </c:pt>
                  <c:pt idx="42">
                    <c:v>1.1000000000000001E-3</c:v>
                  </c:pt>
                  <c:pt idx="43">
                    <c:v>1.2999999999999999E-3</c:v>
                  </c:pt>
                  <c:pt idx="44">
                    <c:v>1.2999999999999999E-3</c:v>
                  </c:pt>
                  <c:pt idx="45">
                    <c:v>1E-3</c:v>
                  </c:pt>
                  <c:pt idx="49">
                    <c:v>2.9999999999999997E-4</c:v>
                  </c:pt>
                  <c:pt idx="50">
                    <c:v>1E-4</c:v>
                  </c:pt>
                  <c:pt idx="51">
                    <c:v>2.3E-3</c:v>
                  </c:pt>
                  <c:pt idx="52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Active!$I$21:$I$966</c:f>
              <c:numCache>
                <c:formatCode>General</c:formatCode>
                <c:ptCount val="946"/>
                <c:pt idx="77">
                  <c:v>1.0632539997459389E-2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58-47B7-A69A-B76B47ADB83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  <c:pt idx="0">
                    <c:v>1E-4</c:v>
                  </c:pt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  <c:pt idx="0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Active!$J$21:$J$966</c:f>
              <c:numCache>
                <c:formatCode>General</c:formatCode>
                <c:ptCount val="946"/>
                <c:pt idx="0">
                  <c:v>0</c:v>
                </c:pt>
                <c:pt idx="1">
                  <c:v>4.7999999515013769E-4</c:v>
                </c:pt>
                <c:pt idx="2">
                  <c:v>8.4041000081924722E-4</c:v>
                </c:pt>
                <c:pt idx="3">
                  <c:v>1.7404099999112077E-3</c:v>
                </c:pt>
                <c:pt idx="4">
                  <c:v>7.4750001658685505E-5</c:v>
                </c:pt>
                <c:pt idx="5">
                  <c:v>6.7475000105332583E-4</c:v>
                </c:pt>
                <c:pt idx="6">
                  <c:v>-1.8368000019108877E-4</c:v>
                </c:pt>
                <c:pt idx="7">
                  <c:v>1.2163200008217245E-3</c:v>
                </c:pt>
                <c:pt idx="23">
                  <c:v>1.9346299959579483E-3</c:v>
                </c:pt>
                <c:pt idx="24">
                  <c:v>1.9346299959579483E-3</c:v>
                </c:pt>
                <c:pt idx="25">
                  <c:v>2.5064399960683659E-3</c:v>
                </c:pt>
                <c:pt idx="26">
                  <c:v>2.5064399960683659E-3</c:v>
                </c:pt>
                <c:pt idx="27">
                  <c:v>2.9174999945098534E-3</c:v>
                </c:pt>
                <c:pt idx="28">
                  <c:v>2.9174999945098534E-3</c:v>
                </c:pt>
                <c:pt idx="29">
                  <c:v>3.159069994580932E-3</c:v>
                </c:pt>
                <c:pt idx="30">
                  <c:v>3.159069994580932E-3</c:v>
                </c:pt>
                <c:pt idx="31">
                  <c:v>4.0354099983233027E-3</c:v>
                </c:pt>
                <c:pt idx="49">
                  <c:v>9.3313199977274053E-3</c:v>
                </c:pt>
                <c:pt idx="63">
                  <c:v>1.1545879999175668E-2</c:v>
                </c:pt>
                <c:pt idx="65">
                  <c:v>9.5977000019047409E-3</c:v>
                </c:pt>
                <c:pt idx="73">
                  <c:v>1.1910069995792583E-2</c:v>
                </c:pt>
                <c:pt idx="85">
                  <c:v>1.2237739996635355E-2</c:v>
                </c:pt>
                <c:pt idx="102">
                  <c:v>1.5027119996375404E-2</c:v>
                </c:pt>
                <c:pt idx="103">
                  <c:v>1.7668689994025044E-2</c:v>
                </c:pt>
                <c:pt idx="112">
                  <c:v>1.4516640003421344E-2</c:v>
                </c:pt>
                <c:pt idx="113">
                  <c:v>1.5058209995913785E-2</c:v>
                </c:pt>
                <c:pt idx="114">
                  <c:v>1.3959099997009616E-2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58-47B7-A69A-B76B47ADB83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Active!$K$21:$K$966</c:f>
              <c:numCache>
                <c:formatCode>General</c:formatCode>
                <c:ptCount val="946"/>
                <c:pt idx="8">
                  <c:v>-8.0483000783715397E-4</c:v>
                </c:pt>
                <c:pt idx="9">
                  <c:v>-3.0483000591630116E-4</c:v>
                </c:pt>
                <c:pt idx="10">
                  <c:v>4.2656999721657485E-4</c:v>
                </c:pt>
                <c:pt idx="11">
                  <c:v>4.2656999721657485E-4</c:v>
                </c:pt>
                <c:pt idx="12">
                  <c:v>3.6216599983163178E-3</c:v>
                </c:pt>
                <c:pt idx="13">
                  <c:v>3.6216599983163178E-3</c:v>
                </c:pt>
                <c:pt idx="14">
                  <c:v>-5.5060001614037901E-5</c:v>
                </c:pt>
                <c:pt idx="15">
                  <c:v>2.5449399981880561E-3</c:v>
                </c:pt>
                <c:pt idx="16">
                  <c:v>2.5449399981880561E-3</c:v>
                </c:pt>
                <c:pt idx="17">
                  <c:v>2.0804399973712862E-3</c:v>
                </c:pt>
                <c:pt idx="18">
                  <c:v>2.0804399973712862E-3</c:v>
                </c:pt>
                <c:pt idx="19">
                  <c:v>2.6159400003962219E-3</c:v>
                </c:pt>
                <c:pt idx="20">
                  <c:v>3.165359994454775E-3</c:v>
                </c:pt>
                <c:pt idx="21">
                  <c:v>2.4057699993136339E-3</c:v>
                </c:pt>
                <c:pt idx="22">
                  <c:v>2.6831599971046671E-3</c:v>
                </c:pt>
                <c:pt idx="32">
                  <c:v>1.7854999969131313E-3</c:v>
                </c:pt>
                <c:pt idx="33">
                  <c:v>3.325910001876764E-3</c:v>
                </c:pt>
                <c:pt idx="34">
                  <c:v>3.2674799949745648E-3</c:v>
                </c:pt>
                <c:pt idx="35">
                  <c:v>3.0067299958318472E-3</c:v>
                </c:pt>
                <c:pt idx="36">
                  <c:v>2.2482999920612201E-3</c:v>
                </c:pt>
                <c:pt idx="37">
                  <c:v>9.5936000434448943E-4</c:v>
                </c:pt>
                <c:pt idx="38">
                  <c:v>9.5936000434448943E-4</c:v>
                </c:pt>
                <c:pt idx="39">
                  <c:v>2.3675599950365722E-3</c:v>
                </c:pt>
                <c:pt idx="40">
                  <c:v>3.0095600013737567E-3</c:v>
                </c:pt>
                <c:pt idx="41">
                  <c:v>4.3082899937871844E-3</c:v>
                </c:pt>
                <c:pt idx="42">
                  <c:v>4.3082899937871844E-3</c:v>
                </c:pt>
                <c:pt idx="43">
                  <c:v>3.8498599969898351E-3</c:v>
                </c:pt>
                <c:pt idx="44">
                  <c:v>3.8498599969898351E-3</c:v>
                </c:pt>
                <c:pt idx="45">
                  <c:v>5.9911200005444698E-3</c:v>
                </c:pt>
                <c:pt idx="46">
                  <c:v>5.9088799971505068E-3</c:v>
                </c:pt>
                <c:pt idx="47">
                  <c:v>5.9077199985040352E-3</c:v>
                </c:pt>
                <c:pt idx="48">
                  <c:v>6.2987100027385168E-3</c:v>
                </c:pt>
                <c:pt idx="50">
                  <c:v>3.580739998142235E-3</c:v>
                </c:pt>
                <c:pt idx="51">
                  <c:v>9.7305199960828759E-3</c:v>
                </c:pt>
                <c:pt idx="52">
                  <c:v>1.0430519992951304E-2</c:v>
                </c:pt>
                <c:pt idx="53">
                  <c:v>1.0430519992951304E-2</c:v>
                </c:pt>
                <c:pt idx="54">
                  <c:v>1.0430519992951304E-2</c:v>
                </c:pt>
                <c:pt idx="55">
                  <c:v>9.8313399939797819E-3</c:v>
                </c:pt>
                <c:pt idx="56">
                  <c:v>9.8313399939797819E-3</c:v>
                </c:pt>
                <c:pt idx="57">
                  <c:v>9.8313399939797819E-3</c:v>
                </c:pt>
                <c:pt idx="58">
                  <c:v>9.8313399939797819E-3</c:v>
                </c:pt>
                <c:pt idx="59">
                  <c:v>9.9221599957672879E-3</c:v>
                </c:pt>
                <c:pt idx="60">
                  <c:v>9.9221599957672879E-3</c:v>
                </c:pt>
                <c:pt idx="61">
                  <c:v>1.0622159992635716E-2</c:v>
                </c:pt>
                <c:pt idx="62">
                  <c:v>1.0622159992635716E-2</c:v>
                </c:pt>
                <c:pt idx="64">
                  <c:v>1.2131069997849409E-2</c:v>
                </c:pt>
                <c:pt idx="66">
                  <c:v>1.235566999821458E-2</c:v>
                </c:pt>
                <c:pt idx="67">
                  <c:v>1.2999069993384182E-2</c:v>
                </c:pt>
                <c:pt idx="68">
                  <c:v>1.0647579991200473E-2</c:v>
                </c:pt>
                <c:pt idx="69">
                  <c:v>1.1671359992760699E-2</c:v>
                </c:pt>
                <c:pt idx="70">
                  <c:v>1.1112929998489562E-2</c:v>
                </c:pt>
                <c:pt idx="71">
                  <c:v>1.2612179991265293E-2</c:v>
                </c:pt>
                <c:pt idx="72">
                  <c:v>9.8962799966102466E-3</c:v>
                </c:pt>
                <c:pt idx="74">
                  <c:v>1.0478099997271784E-2</c:v>
                </c:pt>
                <c:pt idx="75">
                  <c:v>1.1363049998180941E-2</c:v>
                </c:pt>
                <c:pt idx="76">
                  <c:v>1.0790969994559418E-2</c:v>
                </c:pt>
                <c:pt idx="78">
                  <c:v>1.0755819996120408E-2</c:v>
                </c:pt>
                <c:pt idx="79">
                  <c:v>1.0439680001582019E-2</c:v>
                </c:pt>
                <c:pt idx="80">
                  <c:v>1.1462639995443169E-2</c:v>
                </c:pt>
                <c:pt idx="81">
                  <c:v>1.1307419998047408E-2</c:v>
                </c:pt>
                <c:pt idx="82">
                  <c:v>1.3076369999907911E-2</c:v>
                </c:pt>
                <c:pt idx="83">
                  <c:v>1.2818829993193503E-2</c:v>
                </c:pt>
                <c:pt idx="84">
                  <c:v>1.415022999572102E-2</c:v>
                </c:pt>
                <c:pt idx="86">
                  <c:v>1.1104019999038428E-2</c:v>
                </c:pt>
                <c:pt idx="87">
                  <c:v>1.2845589997596107E-2</c:v>
                </c:pt>
                <c:pt idx="88">
                  <c:v>1.3101429998641834E-2</c:v>
                </c:pt>
                <c:pt idx="89">
                  <c:v>1.241378000122495E-2</c:v>
                </c:pt>
                <c:pt idx="90">
                  <c:v>1.2062039997545071E-2</c:v>
                </c:pt>
                <c:pt idx="91">
                  <c:v>1.1550169998372439E-2</c:v>
                </c:pt>
                <c:pt idx="92">
                  <c:v>1.2328669996350072E-2</c:v>
                </c:pt>
                <c:pt idx="93">
                  <c:v>1.2243289995240048E-2</c:v>
                </c:pt>
                <c:pt idx="94">
                  <c:v>1.1595359996135812E-2</c:v>
                </c:pt>
                <c:pt idx="95">
                  <c:v>1.2095359998056665E-2</c:v>
                </c:pt>
                <c:pt idx="96">
                  <c:v>1.3250379997771233E-2</c:v>
                </c:pt>
                <c:pt idx="97">
                  <c:v>1.3250379997771233E-2</c:v>
                </c:pt>
                <c:pt idx="98">
                  <c:v>1.4291949999460485E-2</c:v>
                </c:pt>
                <c:pt idx="99">
                  <c:v>1.4291949999460485E-2</c:v>
                </c:pt>
                <c:pt idx="100">
                  <c:v>1.5345469997555483E-2</c:v>
                </c:pt>
                <c:pt idx="104">
                  <c:v>1.4411219992325641E-2</c:v>
                </c:pt>
                <c:pt idx="105">
                  <c:v>1.4611219994549174E-2</c:v>
                </c:pt>
                <c:pt idx="106">
                  <c:v>1.4911219994246494E-2</c:v>
                </c:pt>
                <c:pt idx="107">
                  <c:v>1.5596339995681774E-2</c:v>
                </c:pt>
                <c:pt idx="108">
                  <c:v>1.5807490002771374E-2</c:v>
                </c:pt>
                <c:pt idx="109">
                  <c:v>1.6007489997718949E-2</c:v>
                </c:pt>
                <c:pt idx="110">
                  <c:v>1.6307489997416269E-2</c:v>
                </c:pt>
                <c:pt idx="111">
                  <c:v>1.6532289999304339E-2</c:v>
                </c:pt>
                <c:pt idx="115">
                  <c:v>1.6222649996052496E-2</c:v>
                </c:pt>
                <c:pt idx="116">
                  <c:v>1.4305520002380945E-2</c:v>
                </c:pt>
                <c:pt idx="117">
                  <c:v>1.5447089994268026E-2</c:v>
                </c:pt>
                <c:pt idx="118">
                  <c:v>1.4491599999018945E-2</c:v>
                </c:pt>
                <c:pt idx="119">
                  <c:v>1.4074059996346477E-2</c:v>
                </c:pt>
                <c:pt idx="120">
                  <c:v>1.4474060000793543E-2</c:v>
                </c:pt>
                <c:pt idx="121">
                  <c:v>1.4704059998621233E-2</c:v>
                </c:pt>
                <c:pt idx="122">
                  <c:v>1.5083020000020042E-2</c:v>
                </c:pt>
                <c:pt idx="123">
                  <c:v>1.6472449999128003E-2</c:v>
                </c:pt>
                <c:pt idx="124">
                  <c:v>1.594416999432724E-2</c:v>
                </c:pt>
                <c:pt idx="125">
                  <c:v>1.2785740000254009E-2</c:v>
                </c:pt>
                <c:pt idx="126">
                  <c:v>1.7231069999979809E-2</c:v>
                </c:pt>
                <c:pt idx="127">
                  <c:v>1.6467890192870982E-2</c:v>
                </c:pt>
                <c:pt idx="128">
                  <c:v>1.6319459857186303E-2</c:v>
                </c:pt>
                <c:pt idx="129">
                  <c:v>1.7081170000892598E-2</c:v>
                </c:pt>
                <c:pt idx="130">
                  <c:v>1.777872000093339E-2</c:v>
                </c:pt>
                <c:pt idx="131">
                  <c:v>1.6520290002517868E-2</c:v>
                </c:pt>
                <c:pt idx="132">
                  <c:v>1.722291977785062E-2</c:v>
                </c:pt>
                <c:pt idx="133">
                  <c:v>1.7557500046677887E-2</c:v>
                </c:pt>
                <c:pt idx="134">
                  <c:v>1.765749987680465E-2</c:v>
                </c:pt>
                <c:pt idx="135">
                  <c:v>1.7759070047759451E-2</c:v>
                </c:pt>
                <c:pt idx="136">
                  <c:v>1.7819070038967766E-2</c:v>
                </c:pt>
                <c:pt idx="137">
                  <c:v>3.0742579998332076E-2</c:v>
                </c:pt>
                <c:pt idx="138">
                  <c:v>3.5103269998217002E-2</c:v>
                </c:pt>
                <c:pt idx="139">
                  <c:v>3.474483999889344E-2</c:v>
                </c:pt>
                <c:pt idx="140">
                  <c:v>3.474483999889344E-2</c:v>
                </c:pt>
                <c:pt idx="141">
                  <c:v>3.5548399995604996E-2</c:v>
                </c:pt>
                <c:pt idx="142">
                  <c:v>3.4589969996886794E-2</c:v>
                </c:pt>
                <c:pt idx="143">
                  <c:v>3.4231539997563232E-2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158-47B7-A69A-B76B47ADB83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Active!$L$21:$L$966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158-47B7-A69A-B76B47ADB83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Active!$M$21:$M$966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158-47B7-A69A-B76B47ADB83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Active!$N$21:$N$966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158-47B7-A69A-B76B47ADB83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Active!$O$21:$O$966</c:f>
              <c:numCache>
                <c:formatCode>General</c:formatCode>
                <c:ptCount val="946"/>
                <c:pt idx="14">
                  <c:v>-2.6800503806380147E-2</c:v>
                </c:pt>
                <c:pt idx="22">
                  <c:v>-2.4635047904282451E-2</c:v>
                </c:pt>
                <c:pt idx="67">
                  <c:v>-1.0367203842952959E-2</c:v>
                </c:pt>
                <c:pt idx="68">
                  <c:v>-9.9648466520431515E-3</c:v>
                </c:pt>
                <c:pt idx="69">
                  <c:v>-7.9073116291399244E-3</c:v>
                </c:pt>
                <c:pt idx="70">
                  <c:v>-7.9061385761052053E-3</c:v>
                </c:pt>
                <c:pt idx="71">
                  <c:v>-7.8768122502371404E-3</c:v>
                </c:pt>
                <c:pt idx="72">
                  <c:v>-7.7243153557232207E-3</c:v>
                </c:pt>
                <c:pt idx="73">
                  <c:v>-7.6691818630912623E-3</c:v>
                </c:pt>
                <c:pt idx="74">
                  <c:v>-7.3419000664036935E-3</c:v>
                </c:pt>
                <c:pt idx="75">
                  <c:v>-7.3008432101884062E-3</c:v>
                </c:pt>
                <c:pt idx="76">
                  <c:v>-7.2351522402439479E-3</c:v>
                </c:pt>
                <c:pt idx="77">
                  <c:v>-7.2339791872092253E-3</c:v>
                </c:pt>
                <c:pt idx="78">
                  <c:v>-7.111981671598086E-3</c:v>
                </c:pt>
                <c:pt idx="79">
                  <c:v>-6.9970224741952823E-3</c:v>
                </c:pt>
                <c:pt idx="80">
                  <c:v>-4.9699868301948426E-3</c:v>
                </c:pt>
                <c:pt idx="81">
                  <c:v>-4.9066419663198295E-3</c:v>
                </c:pt>
                <c:pt idx="82">
                  <c:v>-4.6309745031600479E-3</c:v>
                </c:pt>
                <c:pt idx="83">
                  <c:v>-4.5394763664516925E-3</c:v>
                </c:pt>
                <c:pt idx="84">
                  <c:v>-4.5160153057572441E-3</c:v>
                </c:pt>
                <c:pt idx="85">
                  <c:v>-4.4655740252641761E-3</c:v>
                </c:pt>
                <c:pt idx="86">
                  <c:v>-4.4608818131252892E-3</c:v>
                </c:pt>
                <c:pt idx="87">
                  <c:v>-4.4597087600905666E-3</c:v>
                </c:pt>
                <c:pt idx="88">
                  <c:v>-4.3283268202016466E-3</c:v>
                </c:pt>
                <c:pt idx="89">
                  <c:v>-2.1523134407914514E-3</c:v>
                </c:pt>
                <c:pt idx="90">
                  <c:v>-2.1311984861664482E-3</c:v>
                </c:pt>
                <c:pt idx="91">
                  <c:v>-1.8860304019094505E-3</c:v>
                </c:pt>
                <c:pt idx="92">
                  <c:v>-1.8273777501733278E-3</c:v>
                </c:pt>
                <c:pt idx="93">
                  <c:v>-1.3980403394649003E-3</c:v>
                </c:pt>
                <c:pt idx="94">
                  <c:v>-6.3438281386056505E-4</c:v>
                </c:pt>
                <c:pt idx="95">
                  <c:v>-6.3438281386056505E-4</c:v>
                </c:pt>
                <c:pt idx="96">
                  <c:v>6.3955278184804273E-4</c:v>
                </c:pt>
                <c:pt idx="97">
                  <c:v>6.3955278184804273E-4</c:v>
                </c:pt>
                <c:pt idx="98">
                  <c:v>6.4072583488276533E-4</c:v>
                </c:pt>
                <c:pt idx="99">
                  <c:v>6.4072583488276533E-4</c:v>
                </c:pt>
                <c:pt idx="100">
                  <c:v>8.0026104760502412E-4</c:v>
                </c:pt>
                <c:pt idx="101">
                  <c:v>3.5498973609945084E-3</c:v>
                </c:pt>
                <c:pt idx="102">
                  <c:v>3.551070414029231E-3</c:v>
                </c:pt>
                <c:pt idx="103">
                  <c:v>3.5522434670639536E-3</c:v>
                </c:pt>
                <c:pt idx="104">
                  <c:v>3.7035673085431577E-3</c:v>
                </c:pt>
                <c:pt idx="105">
                  <c:v>3.7035673085431577E-3</c:v>
                </c:pt>
                <c:pt idx="106">
                  <c:v>3.7035673085431577E-3</c:v>
                </c:pt>
                <c:pt idx="107">
                  <c:v>3.7223361570987122E-3</c:v>
                </c:pt>
                <c:pt idx="108">
                  <c:v>4.5376080162308381E-3</c:v>
                </c:pt>
                <c:pt idx="109">
                  <c:v>4.5376080162308381E-3</c:v>
                </c:pt>
                <c:pt idx="110">
                  <c:v>4.5376080162308381E-3</c:v>
                </c:pt>
                <c:pt idx="111">
                  <c:v>7.6344680278981787E-3</c:v>
                </c:pt>
                <c:pt idx="112">
                  <c:v>9.3412601934193783E-3</c:v>
                </c:pt>
                <c:pt idx="113">
                  <c:v>9.3424332464541009E-3</c:v>
                </c:pt>
                <c:pt idx="114">
                  <c:v>9.4327583301277336E-3</c:v>
                </c:pt>
                <c:pt idx="115">
                  <c:v>1.1796460195093523E-2</c:v>
                </c:pt>
                <c:pt idx="116">
                  <c:v>1.1903208021253272E-2</c:v>
                </c:pt>
                <c:pt idx="117">
                  <c:v>1.1904381074287994E-2</c:v>
                </c:pt>
                <c:pt idx="118">
                  <c:v>1.2072127658253304E-2</c:v>
                </c:pt>
                <c:pt idx="119">
                  <c:v>1.216362579496166E-2</c:v>
                </c:pt>
                <c:pt idx="120">
                  <c:v>1.216362579496166E-2</c:v>
                </c:pt>
                <c:pt idx="121">
                  <c:v>1.216362579496166E-2</c:v>
                </c:pt>
                <c:pt idx="122">
                  <c:v>1.2782997797295127E-2</c:v>
                </c:pt>
                <c:pt idx="123">
                  <c:v>1.4306793689399629E-2</c:v>
                </c:pt>
                <c:pt idx="124">
                  <c:v>1.4771322691149728E-2</c:v>
                </c:pt>
                <c:pt idx="125">
                  <c:v>1.477249574418445E-2</c:v>
                </c:pt>
                <c:pt idx="126">
                  <c:v>1.4970741707052548E-2</c:v>
                </c:pt>
                <c:pt idx="127">
                  <c:v>1.7112736548455795E-2</c:v>
                </c:pt>
                <c:pt idx="128">
                  <c:v>1.7113909601490517E-2</c:v>
                </c:pt>
                <c:pt idx="129">
                  <c:v>1.723473406406693E-2</c:v>
                </c:pt>
                <c:pt idx="130">
                  <c:v>1.748694046653226E-2</c:v>
                </c:pt>
                <c:pt idx="131">
                  <c:v>1.7488113519566983E-2</c:v>
                </c:pt>
                <c:pt idx="132">
                  <c:v>1.7557323648615609E-2</c:v>
                </c:pt>
                <c:pt idx="133">
                  <c:v>1.7784895937351771E-2</c:v>
                </c:pt>
                <c:pt idx="134">
                  <c:v>1.7784895937351771E-2</c:v>
                </c:pt>
                <c:pt idx="135">
                  <c:v>1.7786068990386494E-2</c:v>
                </c:pt>
                <c:pt idx="136">
                  <c:v>1.7786068990386494E-2</c:v>
                </c:pt>
                <c:pt idx="137">
                  <c:v>2.5813270906992408E-2</c:v>
                </c:pt>
                <c:pt idx="138">
                  <c:v>2.841392948497214E-2</c:v>
                </c:pt>
                <c:pt idx="139">
                  <c:v>2.8415102538006862E-2</c:v>
                </c:pt>
                <c:pt idx="140">
                  <c:v>2.8415102538006862E-2</c:v>
                </c:pt>
                <c:pt idx="141">
                  <c:v>2.8776402872701386E-2</c:v>
                </c:pt>
                <c:pt idx="142">
                  <c:v>2.8777575925736109E-2</c:v>
                </c:pt>
                <c:pt idx="143">
                  <c:v>2.8778748978770832E-2</c:v>
                </c:pt>
                <c:pt idx="144">
                  <c:v>2.9086088873868116E-2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158-47B7-A69A-B76B47ADB839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Active!$P$21:$P$966</c:f>
              <c:numCache>
                <c:formatCode>General</c:formatCode>
                <c:ptCount val="946"/>
                <c:pt idx="0">
                  <c:v>1.0000033612119391E-9</c:v>
                </c:pt>
                <c:pt idx="1">
                  <c:v>1.0000033612119391E-9</c:v>
                </c:pt>
                <c:pt idx="2">
                  <c:v>5.8520707334680228E-6</c:v>
                </c:pt>
                <c:pt idx="3">
                  <c:v>5.8520707334680228E-6</c:v>
                </c:pt>
                <c:pt idx="4">
                  <c:v>7.9670979535494533E-5</c:v>
                </c:pt>
                <c:pt idx="5">
                  <c:v>7.9670979535494533E-5</c:v>
                </c:pt>
                <c:pt idx="6">
                  <c:v>8.0131858416452093E-5</c:v>
                </c:pt>
                <c:pt idx="7">
                  <c:v>8.0131858416452093E-5</c:v>
                </c:pt>
                <c:pt idx="8">
                  <c:v>2.2368109740802922E-4</c:v>
                </c:pt>
                <c:pt idx="9">
                  <c:v>2.2368109740802922E-4</c:v>
                </c:pt>
                <c:pt idx="10">
                  <c:v>2.3330178758884318E-4</c:v>
                </c:pt>
                <c:pt idx="11">
                  <c:v>2.3330178758884318E-4</c:v>
                </c:pt>
                <c:pt idx="12">
                  <c:v>2.9989056351195203E-4</c:v>
                </c:pt>
                <c:pt idx="13">
                  <c:v>2.9989056351195203E-4</c:v>
                </c:pt>
                <c:pt idx="14">
                  <c:v>3.5124031054666597E-4</c:v>
                </c:pt>
                <c:pt idx="15">
                  <c:v>3.5124031054666597E-4</c:v>
                </c:pt>
                <c:pt idx="16">
                  <c:v>3.5124031054666597E-4</c:v>
                </c:pt>
                <c:pt idx="17">
                  <c:v>4.265194495438674E-4</c:v>
                </c:pt>
                <c:pt idx="18">
                  <c:v>4.265194495438674E-4</c:v>
                </c:pt>
                <c:pt idx="19">
                  <c:v>5.0323599466427292E-4</c:v>
                </c:pt>
                <c:pt idx="20">
                  <c:v>5.0633455451645174E-4</c:v>
                </c:pt>
                <c:pt idx="21">
                  <c:v>5.1305599062533784E-4</c:v>
                </c:pt>
                <c:pt idx="22">
                  <c:v>1.3776812275616752E-3</c:v>
                </c:pt>
                <c:pt idx="23">
                  <c:v>1.4215073029301879E-3</c:v>
                </c:pt>
                <c:pt idx="24">
                  <c:v>1.4215073029301879E-3</c:v>
                </c:pt>
                <c:pt idx="25">
                  <c:v>1.4419867951202018E-3</c:v>
                </c:pt>
                <c:pt idx="26">
                  <c:v>1.4419867951202018E-3</c:v>
                </c:pt>
                <c:pt idx="27">
                  <c:v>1.478149645887905E-3</c:v>
                </c:pt>
                <c:pt idx="28">
                  <c:v>1.478149645887905E-3</c:v>
                </c:pt>
                <c:pt idx="29">
                  <c:v>1.4787750279140739E-3</c:v>
                </c:pt>
                <c:pt idx="30">
                  <c:v>1.4787750279140739E-3</c:v>
                </c:pt>
                <c:pt idx="31">
                  <c:v>1.9738876106205534E-3</c:v>
                </c:pt>
                <c:pt idx="32">
                  <c:v>3.1629778308029507E-3</c:v>
                </c:pt>
                <c:pt idx="33">
                  <c:v>3.1731059833085468E-3</c:v>
                </c:pt>
                <c:pt idx="34">
                  <c:v>3.1738855191558394E-3</c:v>
                </c:pt>
                <c:pt idx="35">
                  <c:v>3.1933946778710488E-3</c:v>
                </c:pt>
                <c:pt idx="36">
                  <c:v>3.1941758747209732E-3</c:v>
                </c:pt>
                <c:pt idx="37">
                  <c:v>3.2395945987666449E-3</c:v>
                </c:pt>
                <c:pt idx="38">
                  <c:v>3.2395945987666449E-3</c:v>
                </c:pt>
                <c:pt idx="39">
                  <c:v>3.445836769706806E-3</c:v>
                </c:pt>
                <c:pt idx="40">
                  <c:v>3.9382624979865848E-3</c:v>
                </c:pt>
                <c:pt idx="41">
                  <c:v>4.6208086319177808E-3</c:v>
                </c:pt>
                <c:pt idx="42">
                  <c:v>4.6208086319177808E-3</c:v>
                </c:pt>
                <c:pt idx="43">
                  <c:v>4.6216989438636353E-3</c:v>
                </c:pt>
                <c:pt idx="44">
                  <c:v>4.6216989438636353E-3</c:v>
                </c:pt>
                <c:pt idx="45">
                  <c:v>5.4659532251932954E-3</c:v>
                </c:pt>
                <c:pt idx="46">
                  <c:v>5.8195073284813053E-3</c:v>
                </c:pt>
                <c:pt idx="47">
                  <c:v>5.8311819237858199E-3</c:v>
                </c:pt>
                <c:pt idx="48">
                  <c:v>5.8379963527137721E-3</c:v>
                </c:pt>
                <c:pt idx="49">
                  <c:v>7.3415825158984205E-3</c:v>
                </c:pt>
                <c:pt idx="50">
                  <c:v>7.3479905596086654E-3</c:v>
                </c:pt>
                <c:pt idx="51">
                  <c:v>7.9495763927581366E-3</c:v>
                </c:pt>
                <c:pt idx="52">
                  <c:v>7.9495763927581366E-3</c:v>
                </c:pt>
                <c:pt idx="53">
                  <c:v>7.9495763927581366E-3</c:v>
                </c:pt>
                <c:pt idx="54">
                  <c:v>7.9495763927581366E-3</c:v>
                </c:pt>
                <c:pt idx="55">
                  <c:v>7.9782913536690109E-3</c:v>
                </c:pt>
                <c:pt idx="56">
                  <c:v>7.9782913536690109E-3</c:v>
                </c:pt>
                <c:pt idx="57">
                  <c:v>7.9782913536690109E-3</c:v>
                </c:pt>
                <c:pt idx="58">
                  <c:v>7.9782913536690109E-3</c:v>
                </c:pt>
                <c:pt idx="59">
                  <c:v>8.0070495006482976E-3</c:v>
                </c:pt>
                <c:pt idx="60">
                  <c:v>8.0070495006482976E-3</c:v>
                </c:pt>
                <c:pt idx="61">
                  <c:v>8.0070495006482976E-3</c:v>
                </c:pt>
                <c:pt idx="62">
                  <c:v>8.0070495006482976E-3</c:v>
                </c:pt>
                <c:pt idx="63">
                  <c:v>1.0343706869741343E-2</c:v>
                </c:pt>
                <c:pt idx="64">
                  <c:v>1.042655686609493E-2</c:v>
                </c:pt>
                <c:pt idx="65">
                  <c:v>1.0749524768601634E-2</c:v>
                </c:pt>
                <c:pt idx="66">
                  <c:v>1.1412182250134E-2</c:v>
                </c:pt>
                <c:pt idx="67">
                  <c:v>1.3583442244490745E-2</c:v>
                </c:pt>
                <c:pt idx="68">
                  <c:v>1.4064666715677823E-2</c:v>
                </c:pt>
                <c:pt idx="69">
                  <c:v>1.6642993958523956E-2</c:v>
                </c:pt>
                <c:pt idx="70">
                  <c:v>1.6644519987284563E-2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158-47B7-A69A-B76B47ADB839}"/>
            </c:ext>
          </c:extLst>
        </c:ser>
        <c:ser>
          <c:idx val="9"/>
          <c:order val="9"/>
          <c:tx>
            <c:strRef>
              <c:f>Active!$V$20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Active!$V$21:$V$966</c:f>
              <c:numCache>
                <c:formatCode>General</c:formatCode>
                <c:ptCount val="946"/>
                <c:pt idx="101">
                  <c:v>1.7885549998027273E-2</c:v>
                </c:pt>
                <c:pt idx="144">
                  <c:v>-1.0277120003593154E-2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158-47B7-A69A-B76B47ADB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060448"/>
        <c:axId val="1"/>
      </c:scatterChart>
      <c:valAx>
        <c:axId val="86706044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00032808398944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0.05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0604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187516404199475"/>
          <c:y val="0.92073298764483702"/>
          <c:w val="0.84531315616797897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FU Dra - O-C Diagr.</a:t>
            </a:r>
          </a:p>
        </c:rich>
      </c:tx>
      <c:layout>
        <c:manualLayout>
          <c:xMode val="edge"/>
          <c:yMode val="edge"/>
          <c:x val="0.39492272210684526"/>
          <c:y val="3.3232628398791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2294427598308"/>
          <c:y val="0.14501531966242162"/>
          <c:w val="0.81946459820761397"/>
          <c:h val="0.6344420235230945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Active!$C$21:$C$1967</c:f>
                <c:numCache>
                  <c:formatCode>General</c:formatCode>
                  <c:ptCount val="1947"/>
                  <c:pt idx="0">
                    <c:v>51925.675600000002</c:v>
                  </c:pt>
                  <c:pt idx="1">
                    <c:v>51925.676079999997</c:v>
                  </c:pt>
                  <c:pt idx="2">
                    <c:v>51927.670100000003</c:v>
                  </c:pt>
                  <c:pt idx="3">
                    <c:v>51927.671000000002</c:v>
                  </c:pt>
                  <c:pt idx="4">
                    <c:v>51952.513400000003</c:v>
                  </c:pt>
                  <c:pt idx="5">
                    <c:v>51952.514000000003</c:v>
                  </c:pt>
                  <c:pt idx="6">
                    <c:v>51952.666499999999</c:v>
                  </c:pt>
                  <c:pt idx="7">
                    <c:v>51952.6679</c:v>
                  </c:pt>
                  <c:pt idx="8">
                    <c:v>51999.440199999997</c:v>
                  </c:pt>
                  <c:pt idx="9">
                    <c:v>51999.440699999999</c:v>
                  </c:pt>
                  <c:pt idx="10">
                    <c:v>52002.508600000001</c:v>
                  </c:pt>
                  <c:pt idx="11">
                    <c:v>52002.508600000001</c:v>
                  </c:pt>
                  <c:pt idx="12">
                    <c:v>52023.5219</c:v>
                  </c:pt>
                  <c:pt idx="13">
                    <c:v>52023.5219</c:v>
                  </c:pt>
                  <c:pt idx="14">
                    <c:v>52039.467499999999</c:v>
                  </c:pt>
                  <c:pt idx="15">
                    <c:v>52039.470099999999</c:v>
                  </c:pt>
                  <c:pt idx="16">
                    <c:v>52039.470099999999</c:v>
                  </c:pt>
                  <c:pt idx="17">
                    <c:v>52062.473400000003</c:v>
                  </c:pt>
                  <c:pt idx="18">
                    <c:v>52062.473400000003</c:v>
                  </c:pt>
                  <c:pt idx="19">
                    <c:v>52085.477700000003</c:v>
                  </c:pt>
                  <c:pt idx="20">
                    <c:v>52086.398399999998</c:v>
                  </c:pt>
                  <c:pt idx="21">
                    <c:v>52088.391300000003</c:v>
                  </c:pt>
                  <c:pt idx="22">
                    <c:v>52322.569900000002</c:v>
                  </c:pt>
                  <c:pt idx="23">
                    <c:v>52333.457600000002</c:v>
                  </c:pt>
                  <c:pt idx="24">
                    <c:v>52333.457600000002</c:v>
                  </c:pt>
                  <c:pt idx="25">
                    <c:v>52338.519</c:v>
                  </c:pt>
                  <c:pt idx="26">
                    <c:v>52338.519</c:v>
                  </c:pt>
                  <c:pt idx="27">
                    <c:v>52347.414199999999</c:v>
                  </c:pt>
                  <c:pt idx="28">
                    <c:v>52347.414199999999</c:v>
                  </c:pt>
                  <c:pt idx="29">
                    <c:v>52347.567799999997</c:v>
                  </c:pt>
                  <c:pt idx="30">
                    <c:v>52347.567799999997</c:v>
                  </c:pt>
                  <c:pt idx="31">
                    <c:v>52464.427799999998</c:v>
                  </c:pt>
                  <c:pt idx="32">
                    <c:v>52715.473299999998</c:v>
                  </c:pt>
                  <c:pt idx="33">
                    <c:v>52717.468500000003</c:v>
                  </c:pt>
                  <c:pt idx="34">
                    <c:v>52717.621800000001</c:v>
                  </c:pt>
                  <c:pt idx="35">
                    <c:v>52721.455499999996</c:v>
                  </c:pt>
                  <c:pt idx="36">
                    <c:v>52721.608099999998</c:v>
                  </c:pt>
                  <c:pt idx="37">
                    <c:v>52730.501600000003</c:v>
                  </c:pt>
                  <c:pt idx="38">
                    <c:v>52730.501600000003</c:v>
                  </c:pt>
                  <c:pt idx="39">
                    <c:v>52770.376199999999</c:v>
                  </c:pt>
                  <c:pt idx="40">
                    <c:v>52862.391900000002</c:v>
                  </c:pt>
                  <c:pt idx="41">
                    <c:v>52983.392999999996</c:v>
                  </c:pt>
                  <c:pt idx="42">
                    <c:v>52983.392999999996</c:v>
                  </c:pt>
                  <c:pt idx="43">
                    <c:v>52983.545899999997</c:v>
                  </c:pt>
                  <c:pt idx="44">
                    <c:v>52983.545899999997</c:v>
                  </c:pt>
                  <c:pt idx="45">
                    <c:v>53124.331080000004</c:v>
                  </c:pt>
                  <c:pt idx="46">
                    <c:v>53180.766900000002</c:v>
                  </c:pt>
                  <c:pt idx="47">
                    <c:v>53182.607199999999</c:v>
                  </c:pt>
                  <c:pt idx="48">
                    <c:v>53183.681100000002</c:v>
                  </c:pt>
                  <c:pt idx="49">
                    <c:v>53409.581100000003</c:v>
                  </c:pt>
                  <c:pt idx="50">
                    <c:v>53410.495499999997</c:v>
                  </c:pt>
                  <c:pt idx="51">
                    <c:v>53495.462220000001</c:v>
                  </c:pt>
                  <c:pt idx="52">
                    <c:v>53495.462919999998</c:v>
                  </c:pt>
                  <c:pt idx="53">
                    <c:v>53495.462919999998</c:v>
                  </c:pt>
                  <c:pt idx="54">
                    <c:v>53495.462919999998</c:v>
                  </c:pt>
                  <c:pt idx="55">
                    <c:v>53499.449639999999</c:v>
                  </c:pt>
                  <c:pt idx="56">
                    <c:v>53499.449639999999</c:v>
                  </c:pt>
                  <c:pt idx="57">
                    <c:v>53499.449639999999</c:v>
                  </c:pt>
                  <c:pt idx="58">
                    <c:v>53499.449639999999</c:v>
                  </c:pt>
                  <c:pt idx="59">
                    <c:v>53503.43705</c:v>
                  </c:pt>
                  <c:pt idx="60">
                    <c:v>53503.43705</c:v>
                  </c:pt>
                  <c:pt idx="61">
                    <c:v>53503.437749999997</c:v>
                  </c:pt>
                  <c:pt idx="62">
                    <c:v>53503.437749999997</c:v>
                  </c:pt>
                  <c:pt idx="63">
                    <c:v>53809.542099999999</c:v>
                  </c:pt>
                  <c:pt idx="64">
                    <c:v>53819.8177</c:v>
                  </c:pt>
                  <c:pt idx="65">
                    <c:v>53859.535000000003</c:v>
                  </c:pt>
                  <c:pt idx="66">
                    <c:v>53939.4375</c:v>
                  </c:pt>
                  <c:pt idx="67">
                    <c:v>54187.878799999999</c:v>
                  </c:pt>
                  <c:pt idx="68">
                    <c:v>54240.478389999997</c:v>
                  </c:pt>
                  <c:pt idx="69">
                    <c:v>54509.470099999999</c:v>
                  </c:pt>
                  <c:pt idx="70">
                    <c:v>54509.622900000002</c:v>
                  </c:pt>
                  <c:pt idx="71">
                    <c:v>54513.458359999997</c:v>
                  </c:pt>
                  <c:pt idx="72">
                    <c:v>54533.392240000001</c:v>
                  </c:pt>
                  <c:pt idx="73">
                    <c:v>54540.602099999996</c:v>
                  </c:pt>
                  <c:pt idx="74">
                    <c:v>54583.387669999996</c:v>
                  </c:pt>
                  <c:pt idx="75">
                    <c:v>54588.756099999999</c:v>
                  </c:pt>
                  <c:pt idx="76">
                    <c:v>54597.3436</c:v>
                  </c:pt>
                  <c:pt idx="77">
                    <c:v>54597.496800000001</c:v>
                  </c:pt>
                  <c:pt idx="78">
                    <c:v>54613.446199999998</c:v>
                  </c:pt>
                  <c:pt idx="79">
                    <c:v>54628.475010000002</c:v>
                  </c:pt>
                  <c:pt idx="80">
                    <c:v>54893.479399999997</c:v>
                  </c:pt>
                  <c:pt idx="81">
                    <c:v>54901.760600000001</c:v>
                  </c:pt>
                  <c:pt idx="82">
                    <c:v>54937.801599999999</c:v>
                  </c:pt>
                  <c:pt idx="83">
                    <c:v>54949.763299999999</c:v>
                  </c:pt>
                  <c:pt idx="84">
                    <c:v>54952.8318</c:v>
                  </c:pt>
                  <c:pt idx="85">
                    <c:v>54959.424299999999</c:v>
                  </c:pt>
                  <c:pt idx="86">
                    <c:v>54960.036599999999</c:v>
                  </c:pt>
                  <c:pt idx="87">
                    <c:v>54960.191700000003</c:v>
                  </c:pt>
                  <c:pt idx="88">
                    <c:v>54977.3681</c:v>
                  </c:pt>
                  <c:pt idx="89">
                    <c:v>55261.847300000001</c:v>
                  </c:pt>
                  <c:pt idx="90">
                    <c:v>55264.607400000001</c:v>
                  </c:pt>
                  <c:pt idx="91">
                    <c:v>55296.658799999997</c:v>
                  </c:pt>
                  <c:pt idx="92">
                    <c:v>55304.327499999999</c:v>
                  </c:pt>
                  <c:pt idx="93">
                    <c:v>55360.456599999998</c:v>
                  </c:pt>
                  <c:pt idx="94">
                    <c:v>55460.292289999998</c:v>
                  </c:pt>
                  <c:pt idx="95">
                    <c:v>55460.29279</c:v>
                  </c:pt>
                  <c:pt idx="96">
                    <c:v>55626.841200000003</c:v>
                  </c:pt>
                  <c:pt idx="97">
                    <c:v>55626.841200000003</c:v>
                  </c:pt>
                  <c:pt idx="98">
                    <c:v>55626.995600000002</c:v>
                  </c:pt>
                  <c:pt idx="99">
                    <c:v>55626.995600000002</c:v>
                  </c:pt>
                  <c:pt idx="100">
                    <c:v>55647.8534</c:v>
                  </c:pt>
                  <c:pt idx="101">
                    <c:v>56007.328099999999</c:v>
                  </c:pt>
                  <c:pt idx="102">
                    <c:v>56007.478600000002</c:v>
                  </c:pt>
                  <c:pt idx="103">
                    <c:v>56007.634599999998</c:v>
                  </c:pt>
                  <c:pt idx="104">
                    <c:v>56027.414579999997</c:v>
                  </c:pt>
                  <c:pt idx="105">
                    <c:v>56027.414779999999</c:v>
                  </c:pt>
                  <c:pt idx="106">
                    <c:v>56027.415079999999</c:v>
                  </c:pt>
                  <c:pt idx="107">
                    <c:v>56029.869500000001</c:v>
                  </c:pt>
                  <c:pt idx="108">
                    <c:v>56136.453820000002</c:v>
                  </c:pt>
                  <c:pt idx="109">
                    <c:v>56136.454019999997</c:v>
                  </c:pt>
                  <c:pt idx="110">
                    <c:v>56136.454319999997</c:v>
                  </c:pt>
                  <c:pt idx="111">
                    <c:v>56541.320800000001</c:v>
                  </c:pt>
                  <c:pt idx="112">
                    <c:v>56764.455300000001</c:v>
                  </c:pt>
                  <c:pt idx="113">
                    <c:v>56764.609199999999</c:v>
                  </c:pt>
                  <c:pt idx="114">
                    <c:v>56776.416700000002</c:v>
                  </c:pt>
                  <c:pt idx="115">
                    <c:v>57085.436199999996</c:v>
                  </c:pt>
                  <c:pt idx="116">
                    <c:v>57099.389900000002</c:v>
                  </c:pt>
                  <c:pt idx="117">
                    <c:v>57099.544399999999</c:v>
                  </c:pt>
                  <c:pt idx="118">
                    <c:v>57121.473700000002</c:v>
                  </c:pt>
                  <c:pt idx="119">
                    <c:v>57133.435239999999</c:v>
                  </c:pt>
                  <c:pt idx="120">
                    <c:v>57133.435640000003</c:v>
                  </c:pt>
                  <c:pt idx="121">
                    <c:v>57133.435870000001</c:v>
                  </c:pt>
                  <c:pt idx="122">
                    <c:v>57214.409500000002</c:v>
                  </c:pt>
                  <c:pt idx="123">
                    <c:v>57413.623489999998</c:v>
                  </c:pt>
                  <c:pt idx="124">
                    <c:v>57474.352899999998</c:v>
                  </c:pt>
                  <c:pt idx="125">
                    <c:v>57474.503100000002</c:v>
                  </c:pt>
                  <c:pt idx="126">
                    <c:v>57500.42512</c:v>
                  </c:pt>
                  <c:pt idx="127">
                    <c:v>57780.456850000191</c:v>
                  </c:pt>
                  <c:pt idx="128">
                    <c:v>57780.610059999861</c:v>
                  </c:pt>
                  <c:pt idx="129">
                    <c:v>57796.406740000006</c:v>
                  </c:pt>
                  <c:pt idx="130">
                    <c:v>57829.379500000003</c:v>
                  </c:pt>
                  <c:pt idx="131">
                    <c:v>57829.531600000002</c:v>
                  </c:pt>
                  <c:pt idx="132">
                    <c:v>57838.580449999776</c:v>
                  </c:pt>
                  <c:pt idx="133">
                    <c:v>57868.332320000045</c:v>
                  </c:pt>
                  <c:pt idx="134">
                    <c:v>57868.332419999875</c:v>
                  </c:pt>
                  <c:pt idx="135">
                    <c:v>57868.485880000051</c:v>
                  </c:pt>
                  <c:pt idx="136">
                    <c:v>57868.485940000042</c:v>
                  </c:pt>
                  <c:pt idx="137">
                    <c:v>58917.9306</c:v>
                  </c:pt>
                  <c:pt idx="138">
                    <c:v>59257.9306</c:v>
                  </c:pt>
                  <c:pt idx="139">
                    <c:v>59258.083599999998</c:v>
                  </c:pt>
                  <c:pt idx="140">
                    <c:v>59258.083599999998</c:v>
                  </c:pt>
                  <c:pt idx="141">
                    <c:v>59305.318800000001</c:v>
                  </c:pt>
                  <c:pt idx="142">
                    <c:v>59305.4712</c:v>
                  </c:pt>
                  <c:pt idx="143">
                    <c:v>59305.624199999998</c:v>
                  </c:pt>
                  <c:pt idx="144">
                    <c:v>59345.759599999998</c:v>
                  </c:pt>
                </c:numCache>
              </c:numRef>
            </c:plus>
            <c:minus>
              <c:numRef>
                <c:f>Active!$C$21:$C$1967</c:f>
                <c:numCache>
                  <c:formatCode>General</c:formatCode>
                  <c:ptCount val="1947"/>
                  <c:pt idx="0">
                    <c:v>51925.675600000002</c:v>
                  </c:pt>
                  <c:pt idx="1">
                    <c:v>51925.676079999997</c:v>
                  </c:pt>
                  <c:pt idx="2">
                    <c:v>51927.670100000003</c:v>
                  </c:pt>
                  <c:pt idx="3">
                    <c:v>51927.671000000002</c:v>
                  </c:pt>
                  <c:pt idx="4">
                    <c:v>51952.513400000003</c:v>
                  </c:pt>
                  <c:pt idx="5">
                    <c:v>51952.514000000003</c:v>
                  </c:pt>
                  <c:pt idx="6">
                    <c:v>51952.666499999999</c:v>
                  </c:pt>
                  <c:pt idx="7">
                    <c:v>51952.6679</c:v>
                  </c:pt>
                  <c:pt idx="8">
                    <c:v>51999.440199999997</c:v>
                  </c:pt>
                  <c:pt idx="9">
                    <c:v>51999.440699999999</c:v>
                  </c:pt>
                  <c:pt idx="10">
                    <c:v>52002.508600000001</c:v>
                  </c:pt>
                  <c:pt idx="11">
                    <c:v>52002.508600000001</c:v>
                  </c:pt>
                  <c:pt idx="12">
                    <c:v>52023.5219</c:v>
                  </c:pt>
                  <c:pt idx="13">
                    <c:v>52023.5219</c:v>
                  </c:pt>
                  <c:pt idx="14">
                    <c:v>52039.467499999999</c:v>
                  </c:pt>
                  <c:pt idx="15">
                    <c:v>52039.470099999999</c:v>
                  </c:pt>
                  <c:pt idx="16">
                    <c:v>52039.470099999999</c:v>
                  </c:pt>
                  <c:pt idx="17">
                    <c:v>52062.473400000003</c:v>
                  </c:pt>
                  <c:pt idx="18">
                    <c:v>52062.473400000003</c:v>
                  </c:pt>
                  <c:pt idx="19">
                    <c:v>52085.477700000003</c:v>
                  </c:pt>
                  <c:pt idx="20">
                    <c:v>52086.398399999998</c:v>
                  </c:pt>
                  <c:pt idx="21">
                    <c:v>52088.391300000003</c:v>
                  </c:pt>
                  <c:pt idx="22">
                    <c:v>52322.569900000002</c:v>
                  </c:pt>
                  <c:pt idx="23">
                    <c:v>52333.457600000002</c:v>
                  </c:pt>
                  <c:pt idx="24">
                    <c:v>52333.457600000002</c:v>
                  </c:pt>
                  <c:pt idx="25">
                    <c:v>52338.519</c:v>
                  </c:pt>
                  <c:pt idx="26">
                    <c:v>52338.519</c:v>
                  </c:pt>
                  <c:pt idx="27">
                    <c:v>52347.414199999999</c:v>
                  </c:pt>
                  <c:pt idx="28">
                    <c:v>52347.414199999999</c:v>
                  </c:pt>
                  <c:pt idx="29">
                    <c:v>52347.567799999997</c:v>
                  </c:pt>
                  <c:pt idx="30">
                    <c:v>52347.567799999997</c:v>
                  </c:pt>
                  <c:pt idx="31">
                    <c:v>52464.427799999998</c:v>
                  </c:pt>
                  <c:pt idx="32">
                    <c:v>52715.473299999998</c:v>
                  </c:pt>
                  <c:pt idx="33">
                    <c:v>52717.468500000003</c:v>
                  </c:pt>
                  <c:pt idx="34">
                    <c:v>52717.621800000001</c:v>
                  </c:pt>
                  <c:pt idx="35">
                    <c:v>52721.455499999996</c:v>
                  </c:pt>
                  <c:pt idx="36">
                    <c:v>52721.608099999998</c:v>
                  </c:pt>
                  <c:pt idx="37">
                    <c:v>52730.501600000003</c:v>
                  </c:pt>
                  <c:pt idx="38">
                    <c:v>52730.501600000003</c:v>
                  </c:pt>
                  <c:pt idx="39">
                    <c:v>52770.376199999999</c:v>
                  </c:pt>
                  <c:pt idx="40">
                    <c:v>52862.391900000002</c:v>
                  </c:pt>
                  <c:pt idx="41">
                    <c:v>52983.392999999996</c:v>
                  </c:pt>
                  <c:pt idx="42">
                    <c:v>52983.392999999996</c:v>
                  </c:pt>
                  <c:pt idx="43">
                    <c:v>52983.545899999997</c:v>
                  </c:pt>
                  <c:pt idx="44">
                    <c:v>52983.545899999997</c:v>
                  </c:pt>
                  <c:pt idx="45">
                    <c:v>53124.331080000004</c:v>
                  </c:pt>
                  <c:pt idx="46">
                    <c:v>53180.766900000002</c:v>
                  </c:pt>
                  <c:pt idx="47">
                    <c:v>53182.607199999999</c:v>
                  </c:pt>
                  <c:pt idx="48">
                    <c:v>53183.681100000002</c:v>
                  </c:pt>
                  <c:pt idx="49">
                    <c:v>53409.581100000003</c:v>
                  </c:pt>
                  <c:pt idx="50">
                    <c:v>53410.495499999997</c:v>
                  </c:pt>
                  <c:pt idx="51">
                    <c:v>53495.462220000001</c:v>
                  </c:pt>
                  <c:pt idx="52">
                    <c:v>53495.462919999998</c:v>
                  </c:pt>
                  <c:pt idx="53">
                    <c:v>53495.462919999998</c:v>
                  </c:pt>
                  <c:pt idx="54">
                    <c:v>53495.462919999998</c:v>
                  </c:pt>
                  <c:pt idx="55">
                    <c:v>53499.449639999999</c:v>
                  </c:pt>
                  <c:pt idx="56">
                    <c:v>53499.449639999999</c:v>
                  </c:pt>
                  <c:pt idx="57">
                    <c:v>53499.449639999999</c:v>
                  </c:pt>
                  <c:pt idx="58">
                    <c:v>53499.449639999999</c:v>
                  </c:pt>
                  <c:pt idx="59">
                    <c:v>53503.43705</c:v>
                  </c:pt>
                  <c:pt idx="60">
                    <c:v>53503.43705</c:v>
                  </c:pt>
                  <c:pt idx="61">
                    <c:v>53503.437749999997</c:v>
                  </c:pt>
                  <c:pt idx="62">
                    <c:v>53503.437749999997</c:v>
                  </c:pt>
                  <c:pt idx="63">
                    <c:v>53809.542099999999</c:v>
                  </c:pt>
                  <c:pt idx="64">
                    <c:v>53819.8177</c:v>
                  </c:pt>
                  <c:pt idx="65">
                    <c:v>53859.535000000003</c:v>
                  </c:pt>
                  <c:pt idx="66">
                    <c:v>53939.4375</c:v>
                  </c:pt>
                  <c:pt idx="67">
                    <c:v>54187.878799999999</c:v>
                  </c:pt>
                  <c:pt idx="68">
                    <c:v>54240.478389999997</c:v>
                  </c:pt>
                  <c:pt idx="69">
                    <c:v>54509.470099999999</c:v>
                  </c:pt>
                  <c:pt idx="70">
                    <c:v>54509.622900000002</c:v>
                  </c:pt>
                  <c:pt idx="71">
                    <c:v>54513.458359999997</c:v>
                  </c:pt>
                  <c:pt idx="72">
                    <c:v>54533.392240000001</c:v>
                  </c:pt>
                  <c:pt idx="73">
                    <c:v>54540.602099999996</c:v>
                  </c:pt>
                  <c:pt idx="74">
                    <c:v>54583.387669999996</c:v>
                  </c:pt>
                  <c:pt idx="75">
                    <c:v>54588.756099999999</c:v>
                  </c:pt>
                  <c:pt idx="76">
                    <c:v>54597.3436</c:v>
                  </c:pt>
                  <c:pt idx="77">
                    <c:v>54597.496800000001</c:v>
                  </c:pt>
                  <c:pt idx="78">
                    <c:v>54613.446199999998</c:v>
                  </c:pt>
                  <c:pt idx="79">
                    <c:v>54628.475010000002</c:v>
                  </c:pt>
                  <c:pt idx="80">
                    <c:v>54893.479399999997</c:v>
                  </c:pt>
                  <c:pt idx="81">
                    <c:v>54901.760600000001</c:v>
                  </c:pt>
                  <c:pt idx="82">
                    <c:v>54937.801599999999</c:v>
                  </c:pt>
                  <c:pt idx="83">
                    <c:v>54949.763299999999</c:v>
                  </c:pt>
                  <c:pt idx="84">
                    <c:v>54952.8318</c:v>
                  </c:pt>
                  <c:pt idx="85">
                    <c:v>54959.424299999999</c:v>
                  </c:pt>
                  <c:pt idx="86">
                    <c:v>54960.036599999999</c:v>
                  </c:pt>
                  <c:pt idx="87">
                    <c:v>54960.191700000003</c:v>
                  </c:pt>
                  <c:pt idx="88">
                    <c:v>54977.3681</c:v>
                  </c:pt>
                  <c:pt idx="89">
                    <c:v>55261.847300000001</c:v>
                  </c:pt>
                  <c:pt idx="90">
                    <c:v>55264.607400000001</c:v>
                  </c:pt>
                  <c:pt idx="91">
                    <c:v>55296.658799999997</c:v>
                  </c:pt>
                  <c:pt idx="92">
                    <c:v>55304.327499999999</c:v>
                  </c:pt>
                  <c:pt idx="93">
                    <c:v>55360.456599999998</c:v>
                  </c:pt>
                  <c:pt idx="94">
                    <c:v>55460.292289999998</c:v>
                  </c:pt>
                  <c:pt idx="95">
                    <c:v>55460.29279</c:v>
                  </c:pt>
                  <c:pt idx="96">
                    <c:v>55626.841200000003</c:v>
                  </c:pt>
                  <c:pt idx="97">
                    <c:v>55626.841200000003</c:v>
                  </c:pt>
                  <c:pt idx="98">
                    <c:v>55626.995600000002</c:v>
                  </c:pt>
                  <c:pt idx="99">
                    <c:v>55626.995600000002</c:v>
                  </c:pt>
                  <c:pt idx="100">
                    <c:v>55647.8534</c:v>
                  </c:pt>
                  <c:pt idx="101">
                    <c:v>56007.328099999999</c:v>
                  </c:pt>
                  <c:pt idx="102">
                    <c:v>56007.478600000002</c:v>
                  </c:pt>
                  <c:pt idx="103">
                    <c:v>56007.634599999998</c:v>
                  </c:pt>
                  <c:pt idx="104">
                    <c:v>56027.414579999997</c:v>
                  </c:pt>
                  <c:pt idx="105">
                    <c:v>56027.414779999999</c:v>
                  </c:pt>
                  <c:pt idx="106">
                    <c:v>56027.415079999999</c:v>
                  </c:pt>
                  <c:pt idx="107">
                    <c:v>56029.869500000001</c:v>
                  </c:pt>
                  <c:pt idx="108">
                    <c:v>56136.453820000002</c:v>
                  </c:pt>
                  <c:pt idx="109">
                    <c:v>56136.454019999997</c:v>
                  </c:pt>
                  <c:pt idx="110">
                    <c:v>56136.454319999997</c:v>
                  </c:pt>
                  <c:pt idx="111">
                    <c:v>56541.320800000001</c:v>
                  </c:pt>
                  <c:pt idx="112">
                    <c:v>56764.455300000001</c:v>
                  </c:pt>
                  <c:pt idx="113">
                    <c:v>56764.609199999999</c:v>
                  </c:pt>
                  <c:pt idx="114">
                    <c:v>56776.416700000002</c:v>
                  </c:pt>
                  <c:pt idx="115">
                    <c:v>57085.436199999996</c:v>
                  </c:pt>
                  <c:pt idx="116">
                    <c:v>57099.389900000002</c:v>
                  </c:pt>
                  <c:pt idx="117">
                    <c:v>57099.544399999999</c:v>
                  </c:pt>
                  <c:pt idx="118">
                    <c:v>57121.473700000002</c:v>
                  </c:pt>
                  <c:pt idx="119">
                    <c:v>57133.435239999999</c:v>
                  </c:pt>
                  <c:pt idx="120">
                    <c:v>57133.435640000003</c:v>
                  </c:pt>
                  <c:pt idx="121">
                    <c:v>57133.435870000001</c:v>
                  </c:pt>
                  <c:pt idx="122">
                    <c:v>57214.409500000002</c:v>
                  </c:pt>
                  <c:pt idx="123">
                    <c:v>57413.623489999998</c:v>
                  </c:pt>
                  <c:pt idx="124">
                    <c:v>57474.352899999998</c:v>
                  </c:pt>
                  <c:pt idx="125">
                    <c:v>57474.503100000002</c:v>
                  </c:pt>
                  <c:pt idx="126">
                    <c:v>57500.42512</c:v>
                  </c:pt>
                  <c:pt idx="127">
                    <c:v>57780.456850000191</c:v>
                  </c:pt>
                  <c:pt idx="128">
                    <c:v>57780.610059999861</c:v>
                  </c:pt>
                  <c:pt idx="129">
                    <c:v>57796.406740000006</c:v>
                  </c:pt>
                  <c:pt idx="130">
                    <c:v>57829.379500000003</c:v>
                  </c:pt>
                  <c:pt idx="131">
                    <c:v>57829.531600000002</c:v>
                  </c:pt>
                  <c:pt idx="132">
                    <c:v>57838.580449999776</c:v>
                  </c:pt>
                  <c:pt idx="133">
                    <c:v>57868.332320000045</c:v>
                  </c:pt>
                  <c:pt idx="134">
                    <c:v>57868.332419999875</c:v>
                  </c:pt>
                  <c:pt idx="135">
                    <c:v>57868.485880000051</c:v>
                  </c:pt>
                  <c:pt idx="136">
                    <c:v>57868.485940000042</c:v>
                  </c:pt>
                  <c:pt idx="137">
                    <c:v>58917.9306</c:v>
                  </c:pt>
                  <c:pt idx="138">
                    <c:v>59257.9306</c:v>
                  </c:pt>
                  <c:pt idx="139">
                    <c:v>59258.083599999998</c:v>
                  </c:pt>
                  <c:pt idx="140">
                    <c:v>59258.083599999998</c:v>
                  </c:pt>
                  <c:pt idx="141">
                    <c:v>59305.318800000001</c:v>
                  </c:pt>
                  <c:pt idx="142">
                    <c:v>59305.4712</c:v>
                  </c:pt>
                  <c:pt idx="143">
                    <c:v>59305.624199999998</c:v>
                  </c:pt>
                  <c:pt idx="144">
                    <c:v>59345.759599999998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Active!$H$21:$H$966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AD-4265-BF88-04B7B85A6D32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Active!$D$21:$D$73</c:f>
                <c:numCache>
                  <c:formatCode>General</c:formatCode>
                  <c:ptCount val="53"/>
                  <c:pt idx="0">
                    <c:v>1E-4</c:v>
                  </c:pt>
                  <c:pt idx="1">
                    <c:v>5.0000000000000002E-5</c:v>
                  </c:pt>
                  <c:pt idx="2">
                    <c:v>4.0000000000000002E-4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2.0000000000000001E-4</c:v>
                  </c:pt>
                  <c:pt idx="7">
                    <c:v>1E-4</c:v>
                  </c:pt>
                  <c:pt idx="10">
                    <c:v>3.5000000000000001E-3</c:v>
                  </c:pt>
                  <c:pt idx="11">
                    <c:v>3.5000000000000001E-3</c:v>
                  </c:pt>
                  <c:pt idx="12">
                    <c:v>7.0000000000000001E-3</c:v>
                  </c:pt>
                  <c:pt idx="13">
                    <c:v>7.0000000000000001E-3</c:v>
                  </c:pt>
                  <c:pt idx="14">
                    <c:v>0</c:v>
                  </c:pt>
                  <c:pt idx="15">
                    <c:v>6.0000000000000001E-3</c:v>
                  </c:pt>
                  <c:pt idx="16">
                    <c:v>6.0000000000000001E-3</c:v>
                  </c:pt>
                  <c:pt idx="17">
                    <c:v>3.0999999999999999E-3</c:v>
                  </c:pt>
                  <c:pt idx="18">
                    <c:v>3.0999999999999999E-3</c:v>
                  </c:pt>
                  <c:pt idx="22">
                    <c:v>0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2.9999999999999997E-4</c:v>
                  </c:pt>
                  <c:pt idx="32">
                    <c:v>1.1000000000000001E-3</c:v>
                  </c:pt>
                  <c:pt idx="33">
                    <c:v>1.1999999999999999E-3</c:v>
                  </c:pt>
                  <c:pt idx="34">
                    <c:v>1E-3</c:v>
                  </c:pt>
                  <c:pt idx="35">
                    <c:v>1E-4</c:v>
                  </c:pt>
                  <c:pt idx="36">
                    <c:v>1E-4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1.1000000000000001E-3</c:v>
                  </c:pt>
                  <c:pt idx="42">
                    <c:v>1.1000000000000001E-3</c:v>
                  </c:pt>
                  <c:pt idx="43">
                    <c:v>1.2999999999999999E-3</c:v>
                  </c:pt>
                  <c:pt idx="44">
                    <c:v>1.2999999999999999E-3</c:v>
                  </c:pt>
                  <c:pt idx="45">
                    <c:v>1E-3</c:v>
                  </c:pt>
                  <c:pt idx="49">
                    <c:v>2.9999999999999997E-4</c:v>
                  </c:pt>
                  <c:pt idx="50">
                    <c:v>1E-4</c:v>
                  </c:pt>
                  <c:pt idx="51">
                    <c:v>2.3E-3</c:v>
                  </c:pt>
                  <c:pt idx="52">
                    <c:v>2.0999999999999999E-3</c:v>
                  </c:pt>
                </c:numCache>
              </c:numRef>
            </c:plus>
            <c:minus>
              <c:numRef>
                <c:f>Active!$D$21:$D$73</c:f>
                <c:numCache>
                  <c:formatCode>General</c:formatCode>
                  <c:ptCount val="53"/>
                  <c:pt idx="0">
                    <c:v>1E-4</c:v>
                  </c:pt>
                  <c:pt idx="1">
                    <c:v>5.0000000000000002E-5</c:v>
                  </c:pt>
                  <c:pt idx="2">
                    <c:v>4.0000000000000002E-4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2.0000000000000001E-4</c:v>
                  </c:pt>
                  <c:pt idx="7">
                    <c:v>1E-4</c:v>
                  </c:pt>
                  <c:pt idx="10">
                    <c:v>3.5000000000000001E-3</c:v>
                  </c:pt>
                  <c:pt idx="11">
                    <c:v>3.5000000000000001E-3</c:v>
                  </c:pt>
                  <c:pt idx="12">
                    <c:v>7.0000000000000001E-3</c:v>
                  </c:pt>
                  <c:pt idx="13">
                    <c:v>7.0000000000000001E-3</c:v>
                  </c:pt>
                  <c:pt idx="14">
                    <c:v>0</c:v>
                  </c:pt>
                  <c:pt idx="15">
                    <c:v>6.0000000000000001E-3</c:v>
                  </c:pt>
                  <c:pt idx="16">
                    <c:v>6.0000000000000001E-3</c:v>
                  </c:pt>
                  <c:pt idx="17">
                    <c:v>3.0999999999999999E-3</c:v>
                  </c:pt>
                  <c:pt idx="18">
                    <c:v>3.0999999999999999E-3</c:v>
                  </c:pt>
                  <c:pt idx="22">
                    <c:v>0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2.9999999999999997E-4</c:v>
                  </c:pt>
                  <c:pt idx="32">
                    <c:v>1.1000000000000001E-3</c:v>
                  </c:pt>
                  <c:pt idx="33">
                    <c:v>1.1999999999999999E-3</c:v>
                  </c:pt>
                  <c:pt idx="34">
                    <c:v>1E-3</c:v>
                  </c:pt>
                  <c:pt idx="35">
                    <c:v>1E-4</c:v>
                  </c:pt>
                  <c:pt idx="36">
                    <c:v>1E-4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1.1000000000000001E-3</c:v>
                  </c:pt>
                  <c:pt idx="42">
                    <c:v>1.1000000000000001E-3</c:v>
                  </c:pt>
                  <c:pt idx="43">
                    <c:v>1.2999999999999999E-3</c:v>
                  </c:pt>
                  <c:pt idx="44">
                    <c:v>1.2999999999999999E-3</c:v>
                  </c:pt>
                  <c:pt idx="45">
                    <c:v>1E-3</c:v>
                  </c:pt>
                  <c:pt idx="49">
                    <c:v>2.9999999999999997E-4</c:v>
                  </c:pt>
                  <c:pt idx="50">
                    <c:v>1E-4</c:v>
                  </c:pt>
                  <c:pt idx="51">
                    <c:v>2.3E-3</c:v>
                  </c:pt>
                  <c:pt idx="52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Active!$I$21:$I$966</c:f>
              <c:numCache>
                <c:formatCode>General</c:formatCode>
                <c:ptCount val="946"/>
                <c:pt idx="77">
                  <c:v>1.0632539997459389E-2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AD-4265-BF88-04B7B85A6D32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  <c:pt idx="0">
                    <c:v>1E-4</c:v>
                  </c:pt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  <c:pt idx="0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Active!$J$21:$J$966</c:f>
              <c:numCache>
                <c:formatCode>General</c:formatCode>
                <c:ptCount val="946"/>
                <c:pt idx="0">
                  <c:v>0</c:v>
                </c:pt>
                <c:pt idx="1">
                  <c:v>4.7999999515013769E-4</c:v>
                </c:pt>
                <c:pt idx="2">
                  <c:v>8.4041000081924722E-4</c:v>
                </c:pt>
                <c:pt idx="3">
                  <c:v>1.7404099999112077E-3</c:v>
                </c:pt>
                <c:pt idx="4">
                  <c:v>7.4750001658685505E-5</c:v>
                </c:pt>
                <c:pt idx="5">
                  <c:v>6.7475000105332583E-4</c:v>
                </c:pt>
                <c:pt idx="6">
                  <c:v>-1.8368000019108877E-4</c:v>
                </c:pt>
                <c:pt idx="7">
                  <c:v>1.2163200008217245E-3</c:v>
                </c:pt>
                <c:pt idx="23">
                  <c:v>1.9346299959579483E-3</c:v>
                </c:pt>
                <c:pt idx="24">
                  <c:v>1.9346299959579483E-3</c:v>
                </c:pt>
                <c:pt idx="25">
                  <c:v>2.5064399960683659E-3</c:v>
                </c:pt>
                <c:pt idx="26">
                  <c:v>2.5064399960683659E-3</c:v>
                </c:pt>
                <c:pt idx="27">
                  <c:v>2.9174999945098534E-3</c:v>
                </c:pt>
                <c:pt idx="28">
                  <c:v>2.9174999945098534E-3</c:v>
                </c:pt>
                <c:pt idx="29">
                  <c:v>3.159069994580932E-3</c:v>
                </c:pt>
                <c:pt idx="30">
                  <c:v>3.159069994580932E-3</c:v>
                </c:pt>
                <c:pt idx="31">
                  <c:v>4.0354099983233027E-3</c:v>
                </c:pt>
                <c:pt idx="49">
                  <c:v>9.3313199977274053E-3</c:v>
                </c:pt>
                <c:pt idx="63">
                  <c:v>1.1545879999175668E-2</c:v>
                </c:pt>
                <c:pt idx="65">
                  <c:v>9.5977000019047409E-3</c:v>
                </c:pt>
                <c:pt idx="73">
                  <c:v>1.1910069995792583E-2</c:v>
                </c:pt>
                <c:pt idx="85">
                  <c:v>1.2237739996635355E-2</c:v>
                </c:pt>
                <c:pt idx="102">
                  <c:v>1.5027119996375404E-2</c:v>
                </c:pt>
                <c:pt idx="103">
                  <c:v>1.7668689994025044E-2</c:v>
                </c:pt>
                <c:pt idx="112">
                  <c:v>1.4516640003421344E-2</c:v>
                </c:pt>
                <c:pt idx="113">
                  <c:v>1.5058209995913785E-2</c:v>
                </c:pt>
                <c:pt idx="114">
                  <c:v>1.3959099997009616E-2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AD-4265-BF88-04B7B85A6D32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Active!$D$21:$D$460</c:f>
                <c:numCache>
                  <c:formatCode>General</c:formatCode>
                  <c:ptCount val="440"/>
                  <c:pt idx="0">
                    <c:v>1E-4</c:v>
                  </c:pt>
                  <c:pt idx="1">
                    <c:v>5.0000000000000002E-5</c:v>
                  </c:pt>
                  <c:pt idx="2">
                    <c:v>4.0000000000000002E-4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2.0000000000000001E-4</c:v>
                  </c:pt>
                  <c:pt idx="7">
                    <c:v>1E-4</c:v>
                  </c:pt>
                  <c:pt idx="10">
                    <c:v>3.5000000000000001E-3</c:v>
                  </c:pt>
                  <c:pt idx="11">
                    <c:v>3.5000000000000001E-3</c:v>
                  </c:pt>
                  <c:pt idx="12">
                    <c:v>7.0000000000000001E-3</c:v>
                  </c:pt>
                  <c:pt idx="13">
                    <c:v>7.0000000000000001E-3</c:v>
                  </c:pt>
                  <c:pt idx="14">
                    <c:v>0</c:v>
                  </c:pt>
                  <c:pt idx="15">
                    <c:v>6.0000000000000001E-3</c:v>
                  </c:pt>
                  <c:pt idx="16">
                    <c:v>6.0000000000000001E-3</c:v>
                  </c:pt>
                  <c:pt idx="17">
                    <c:v>3.0999999999999999E-3</c:v>
                  </c:pt>
                  <c:pt idx="18">
                    <c:v>3.0999999999999999E-3</c:v>
                  </c:pt>
                  <c:pt idx="22">
                    <c:v>0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2.9999999999999997E-4</c:v>
                  </c:pt>
                  <c:pt idx="32">
                    <c:v>1.1000000000000001E-3</c:v>
                  </c:pt>
                  <c:pt idx="33">
                    <c:v>1.1999999999999999E-3</c:v>
                  </c:pt>
                  <c:pt idx="34">
                    <c:v>1E-3</c:v>
                  </c:pt>
                  <c:pt idx="35">
                    <c:v>1E-4</c:v>
                  </c:pt>
                  <c:pt idx="36">
                    <c:v>1E-4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1.1000000000000001E-3</c:v>
                  </c:pt>
                  <c:pt idx="42">
                    <c:v>1.1000000000000001E-3</c:v>
                  </c:pt>
                  <c:pt idx="43">
                    <c:v>1.2999999999999999E-3</c:v>
                  </c:pt>
                  <c:pt idx="44">
                    <c:v>1.2999999999999999E-3</c:v>
                  </c:pt>
                  <c:pt idx="45">
                    <c:v>1E-3</c:v>
                  </c:pt>
                  <c:pt idx="49">
                    <c:v>2.9999999999999997E-4</c:v>
                  </c:pt>
                  <c:pt idx="50">
                    <c:v>1E-4</c:v>
                  </c:pt>
                  <c:pt idx="51">
                    <c:v>2.3E-3</c:v>
                  </c:pt>
                  <c:pt idx="52">
                    <c:v>2.0999999999999999E-3</c:v>
                  </c:pt>
                  <c:pt idx="53">
                    <c:v>2.3E-3</c:v>
                  </c:pt>
                  <c:pt idx="54">
                    <c:v>2.3E-3</c:v>
                  </c:pt>
                  <c:pt idx="55">
                    <c:v>1.5E-3</c:v>
                  </c:pt>
                  <c:pt idx="56">
                    <c:v>1.5E-3</c:v>
                  </c:pt>
                  <c:pt idx="57">
                    <c:v>1.6999999999999999E-3</c:v>
                  </c:pt>
                  <c:pt idx="58">
                    <c:v>1.6999999999999999E-3</c:v>
                  </c:pt>
                  <c:pt idx="59">
                    <c:v>1.6000000000000001E-3</c:v>
                  </c:pt>
                  <c:pt idx="60">
                    <c:v>1.8E-3</c:v>
                  </c:pt>
                  <c:pt idx="61">
                    <c:v>1.9E-3</c:v>
                  </c:pt>
                  <c:pt idx="62">
                    <c:v>2.8999999999999998E-3</c:v>
                  </c:pt>
                  <c:pt idx="63">
                    <c:v>2.0000000000000001E-4</c:v>
                  </c:pt>
                  <c:pt idx="64">
                    <c:v>2.9999999999999997E-4</c:v>
                  </c:pt>
                  <c:pt idx="65">
                    <c:v>2.9999999999999997E-4</c:v>
                  </c:pt>
                  <c:pt idx="66">
                    <c:v>2.0000000000000001E-4</c:v>
                  </c:pt>
                  <c:pt idx="67">
                    <c:v>2.9999999999999997E-4</c:v>
                  </c:pt>
                  <c:pt idx="68">
                    <c:v>1E-4</c:v>
                  </c:pt>
                  <c:pt idx="69">
                    <c:v>4.0000000000000002E-4</c:v>
                  </c:pt>
                  <c:pt idx="70">
                    <c:v>5.0000000000000001E-4</c:v>
                  </c:pt>
                  <c:pt idx="71">
                    <c:v>2.0000000000000001E-4</c:v>
                  </c:pt>
                  <c:pt idx="72">
                    <c:v>4.0000000000000002E-4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2.0000000000000001E-4</c:v>
                  </c:pt>
                  <c:pt idx="76">
                    <c:v>2.0000000000000001E-4</c:v>
                  </c:pt>
                  <c:pt idx="77">
                    <c:v>4.0000000000000002E-4</c:v>
                  </c:pt>
                  <c:pt idx="78">
                    <c:v>1E-4</c:v>
                  </c:pt>
                  <c:pt idx="79">
                    <c:v>1E-4</c:v>
                  </c:pt>
                  <c:pt idx="80">
                    <c:v>1E-4</c:v>
                  </c:pt>
                  <c:pt idx="81">
                    <c:v>1E-4</c:v>
                  </c:pt>
                  <c:pt idx="82">
                    <c:v>1E-4</c:v>
                  </c:pt>
                  <c:pt idx="83">
                    <c:v>2.9999999999999997E-4</c:v>
                  </c:pt>
                  <c:pt idx="84">
                    <c:v>2.9999999999999997E-4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2.0000000000000001E-4</c:v>
                  </c:pt>
                  <c:pt idx="89">
                    <c:v>1E-4</c:v>
                  </c:pt>
                  <c:pt idx="90">
                    <c:v>2.0000000000000001E-4</c:v>
                  </c:pt>
                  <c:pt idx="91">
                    <c:v>1E-4</c:v>
                  </c:pt>
                  <c:pt idx="92">
                    <c:v>1E-4</c:v>
                  </c:pt>
                  <c:pt idx="93">
                    <c:v>4.0000000000000002E-4</c:v>
                  </c:pt>
                  <c:pt idx="94">
                    <c:v>5.0000000000000001E-4</c:v>
                  </c:pt>
                  <c:pt idx="95">
                    <c:v>5.0000000000000001E-4</c:v>
                  </c:pt>
                  <c:pt idx="96">
                    <c:v>2.0000000000000001E-4</c:v>
                  </c:pt>
                  <c:pt idx="97">
                    <c:v>2.0000000000000001E-4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5.0000000000000001E-4</c:v>
                  </c:pt>
                  <c:pt idx="101">
                    <c:v>5.7000000000000002E-3</c:v>
                  </c:pt>
                  <c:pt idx="102">
                    <c:v>2.0000000000000001E-4</c:v>
                  </c:pt>
                  <c:pt idx="103">
                    <c:v>6.9999999999999999E-4</c:v>
                  </c:pt>
                  <c:pt idx="104">
                    <c:v>2.0000000000000001E-4</c:v>
                  </c:pt>
                  <c:pt idx="105">
                    <c:v>2.0000000000000001E-4</c:v>
                  </c:pt>
                  <c:pt idx="106">
                    <c:v>2.9999999999999997E-4</c:v>
                  </c:pt>
                  <c:pt idx="107">
                    <c:v>4.0000000000000002E-4</c:v>
                  </c:pt>
                  <c:pt idx="108">
                    <c:v>2.9999999999999997E-4</c:v>
                  </c:pt>
                  <c:pt idx="109">
                    <c:v>1E-3</c:v>
                  </c:pt>
                  <c:pt idx="110">
                    <c:v>2.9999999999999997E-4</c:v>
                  </c:pt>
                  <c:pt idx="111">
                    <c:v>1E-4</c:v>
                  </c:pt>
                  <c:pt idx="112">
                    <c:v>5.0000000000000001E-4</c:v>
                  </c:pt>
                  <c:pt idx="113">
                    <c:v>2.0000000000000001E-4</c:v>
                  </c:pt>
                  <c:pt idx="114">
                    <c:v>2.3999999999999998E-3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1E-4</c:v>
                  </c:pt>
                  <c:pt idx="118">
                    <c:v>1.1999999999999999E-3</c:v>
                  </c:pt>
                  <c:pt idx="119">
                    <c:v>1E-4</c:v>
                  </c:pt>
                  <c:pt idx="120">
                    <c:v>1E-4</c:v>
                  </c:pt>
                  <c:pt idx="121">
                    <c:v>1E-4</c:v>
                  </c:pt>
                  <c:pt idx="122">
                    <c:v>1E-4</c:v>
                  </c:pt>
                  <c:pt idx="123">
                    <c:v>2.9999999999999997E-4</c:v>
                  </c:pt>
                  <c:pt idx="124">
                    <c:v>4.0000000000000002E-4</c:v>
                  </c:pt>
                  <c:pt idx="125">
                    <c:v>1.6999999999999999E-3</c:v>
                  </c:pt>
                  <c:pt idx="126">
                    <c:v>2.9999999999999997E-4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1.1000000000000001E-3</c:v>
                  </c:pt>
                  <c:pt idx="131">
                    <c:v>8.0000000000000004E-4</c:v>
                  </c:pt>
                  <c:pt idx="132">
                    <c:v>1E-4</c:v>
                  </c:pt>
                  <c:pt idx="133">
                    <c:v>1E-4</c:v>
                  </c:pt>
                  <c:pt idx="134">
                    <c:v>1E-4</c:v>
                  </c:pt>
                  <c:pt idx="135">
                    <c:v>1E-4</c:v>
                  </c:pt>
                  <c:pt idx="136">
                    <c:v>1E-4</c:v>
                  </c:pt>
                  <c:pt idx="137">
                    <c:v>2.9999999999999997E-4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1.4E-3</c:v>
                  </c:pt>
                  <c:pt idx="142">
                    <c:v>1.1999999999999999E-3</c:v>
                  </c:pt>
                  <c:pt idx="143">
                    <c:v>6.9999999999999999E-4</c:v>
                  </c:pt>
                  <c:pt idx="144">
                    <c:v>5.0000000000000001E-4</c:v>
                  </c:pt>
                </c:numCache>
              </c:numRef>
            </c:plus>
            <c:minus>
              <c:numRef>
                <c:f>Active!$D$21:$D$460</c:f>
                <c:numCache>
                  <c:formatCode>General</c:formatCode>
                  <c:ptCount val="440"/>
                  <c:pt idx="0">
                    <c:v>1E-4</c:v>
                  </c:pt>
                  <c:pt idx="1">
                    <c:v>5.0000000000000002E-5</c:v>
                  </c:pt>
                  <c:pt idx="2">
                    <c:v>4.0000000000000002E-4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2.0000000000000001E-4</c:v>
                  </c:pt>
                  <c:pt idx="7">
                    <c:v>1E-4</c:v>
                  </c:pt>
                  <c:pt idx="10">
                    <c:v>3.5000000000000001E-3</c:v>
                  </c:pt>
                  <c:pt idx="11">
                    <c:v>3.5000000000000001E-3</c:v>
                  </c:pt>
                  <c:pt idx="12">
                    <c:v>7.0000000000000001E-3</c:v>
                  </c:pt>
                  <c:pt idx="13">
                    <c:v>7.0000000000000001E-3</c:v>
                  </c:pt>
                  <c:pt idx="14">
                    <c:v>0</c:v>
                  </c:pt>
                  <c:pt idx="15">
                    <c:v>6.0000000000000001E-3</c:v>
                  </c:pt>
                  <c:pt idx="16">
                    <c:v>6.0000000000000001E-3</c:v>
                  </c:pt>
                  <c:pt idx="17">
                    <c:v>3.0999999999999999E-3</c:v>
                  </c:pt>
                  <c:pt idx="18">
                    <c:v>3.0999999999999999E-3</c:v>
                  </c:pt>
                  <c:pt idx="22">
                    <c:v>0</c:v>
                  </c:pt>
                  <c:pt idx="23">
                    <c:v>2.0000000000000001E-4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2.9999999999999997E-4</c:v>
                  </c:pt>
                  <c:pt idx="32">
                    <c:v>1.1000000000000001E-3</c:v>
                  </c:pt>
                  <c:pt idx="33">
                    <c:v>1.1999999999999999E-3</c:v>
                  </c:pt>
                  <c:pt idx="34">
                    <c:v>1E-3</c:v>
                  </c:pt>
                  <c:pt idx="35">
                    <c:v>1E-4</c:v>
                  </c:pt>
                  <c:pt idx="36">
                    <c:v>1E-4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1.1000000000000001E-3</c:v>
                  </c:pt>
                  <c:pt idx="42">
                    <c:v>1.1000000000000001E-3</c:v>
                  </c:pt>
                  <c:pt idx="43">
                    <c:v>1.2999999999999999E-3</c:v>
                  </c:pt>
                  <c:pt idx="44">
                    <c:v>1.2999999999999999E-3</c:v>
                  </c:pt>
                  <c:pt idx="45">
                    <c:v>1E-3</c:v>
                  </c:pt>
                  <c:pt idx="49">
                    <c:v>2.9999999999999997E-4</c:v>
                  </c:pt>
                  <c:pt idx="50">
                    <c:v>1E-4</c:v>
                  </c:pt>
                  <c:pt idx="51">
                    <c:v>2.3E-3</c:v>
                  </c:pt>
                  <c:pt idx="52">
                    <c:v>2.0999999999999999E-3</c:v>
                  </c:pt>
                  <c:pt idx="53">
                    <c:v>2.3E-3</c:v>
                  </c:pt>
                  <c:pt idx="54">
                    <c:v>2.3E-3</c:v>
                  </c:pt>
                  <c:pt idx="55">
                    <c:v>1.5E-3</c:v>
                  </c:pt>
                  <c:pt idx="56">
                    <c:v>1.5E-3</c:v>
                  </c:pt>
                  <c:pt idx="57">
                    <c:v>1.6999999999999999E-3</c:v>
                  </c:pt>
                  <c:pt idx="58">
                    <c:v>1.6999999999999999E-3</c:v>
                  </c:pt>
                  <c:pt idx="59">
                    <c:v>1.6000000000000001E-3</c:v>
                  </c:pt>
                  <c:pt idx="60">
                    <c:v>1.8E-3</c:v>
                  </c:pt>
                  <c:pt idx="61">
                    <c:v>1.9E-3</c:v>
                  </c:pt>
                  <c:pt idx="62">
                    <c:v>2.8999999999999998E-3</c:v>
                  </c:pt>
                  <c:pt idx="63">
                    <c:v>2.0000000000000001E-4</c:v>
                  </c:pt>
                  <c:pt idx="64">
                    <c:v>2.9999999999999997E-4</c:v>
                  </c:pt>
                  <c:pt idx="65">
                    <c:v>2.9999999999999997E-4</c:v>
                  </c:pt>
                  <c:pt idx="66">
                    <c:v>2.0000000000000001E-4</c:v>
                  </c:pt>
                  <c:pt idx="67">
                    <c:v>2.9999999999999997E-4</c:v>
                  </c:pt>
                  <c:pt idx="68">
                    <c:v>1E-4</c:v>
                  </c:pt>
                  <c:pt idx="69">
                    <c:v>4.0000000000000002E-4</c:v>
                  </c:pt>
                  <c:pt idx="70">
                    <c:v>5.0000000000000001E-4</c:v>
                  </c:pt>
                  <c:pt idx="71">
                    <c:v>2.0000000000000001E-4</c:v>
                  </c:pt>
                  <c:pt idx="72">
                    <c:v>4.0000000000000002E-4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2.0000000000000001E-4</c:v>
                  </c:pt>
                  <c:pt idx="76">
                    <c:v>2.0000000000000001E-4</c:v>
                  </c:pt>
                  <c:pt idx="77">
                    <c:v>4.0000000000000002E-4</c:v>
                  </c:pt>
                  <c:pt idx="78">
                    <c:v>1E-4</c:v>
                  </c:pt>
                  <c:pt idx="79">
                    <c:v>1E-4</c:v>
                  </c:pt>
                  <c:pt idx="80">
                    <c:v>1E-4</c:v>
                  </c:pt>
                  <c:pt idx="81">
                    <c:v>1E-4</c:v>
                  </c:pt>
                  <c:pt idx="82">
                    <c:v>1E-4</c:v>
                  </c:pt>
                  <c:pt idx="83">
                    <c:v>2.9999999999999997E-4</c:v>
                  </c:pt>
                  <c:pt idx="84">
                    <c:v>2.9999999999999997E-4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2.0000000000000001E-4</c:v>
                  </c:pt>
                  <c:pt idx="89">
                    <c:v>1E-4</c:v>
                  </c:pt>
                  <c:pt idx="90">
                    <c:v>2.0000000000000001E-4</c:v>
                  </c:pt>
                  <c:pt idx="91">
                    <c:v>1E-4</c:v>
                  </c:pt>
                  <c:pt idx="92">
                    <c:v>1E-4</c:v>
                  </c:pt>
                  <c:pt idx="93">
                    <c:v>4.0000000000000002E-4</c:v>
                  </c:pt>
                  <c:pt idx="94">
                    <c:v>5.0000000000000001E-4</c:v>
                  </c:pt>
                  <c:pt idx="95">
                    <c:v>5.0000000000000001E-4</c:v>
                  </c:pt>
                  <c:pt idx="96">
                    <c:v>2.0000000000000001E-4</c:v>
                  </c:pt>
                  <c:pt idx="97">
                    <c:v>2.0000000000000001E-4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5.0000000000000001E-4</c:v>
                  </c:pt>
                  <c:pt idx="101">
                    <c:v>5.7000000000000002E-3</c:v>
                  </c:pt>
                  <c:pt idx="102">
                    <c:v>2.0000000000000001E-4</c:v>
                  </c:pt>
                  <c:pt idx="103">
                    <c:v>6.9999999999999999E-4</c:v>
                  </c:pt>
                  <c:pt idx="104">
                    <c:v>2.0000000000000001E-4</c:v>
                  </c:pt>
                  <c:pt idx="105">
                    <c:v>2.0000000000000001E-4</c:v>
                  </c:pt>
                  <c:pt idx="106">
                    <c:v>2.9999999999999997E-4</c:v>
                  </c:pt>
                  <c:pt idx="107">
                    <c:v>4.0000000000000002E-4</c:v>
                  </c:pt>
                  <c:pt idx="108">
                    <c:v>2.9999999999999997E-4</c:v>
                  </c:pt>
                  <c:pt idx="109">
                    <c:v>1E-3</c:v>
                  </c:pt>
                  <c:pt idx="110">
                    <c:v>2.9999999999999997E-4</c:v>
                  </c:pt>
                  <c:pt idx="111">
                    <c:v>1E-4</c:v>
                  </c:pt>
                  <c:pt idx="112">
                    <c:v>5.0000000000000001E-4</c:v>
                  </c:pt>
                  <c:pt idx="113">
                    <c:v>2.0000000000000001E-4</c:v>
                  </c:pt>
                  <c:pt idx="114">
                    <c:v>2.3999999999999998E-3</c:v>
                  </c:pt>
                  <c:pt idx="115">
                    <c:v>2.9999999999999997E-4</c:v>
                  </c:pt>
                  <c:pt idx="116">
                    <c:v>2.0000000000000001E-4</c:v>
                  </c:pt>
                  <c:pt idx="117">
                    <c:v>1E-4</c:v>
                  </c:pt>
                  <c:pt idx="118">
                    <c:v>1.1999999999999999E-3</c:v>
                  </c:pt>
                  <c:pt idx="119">
                    <c:v>1E-4</c:v>
                  </c:pt>
                  <c:pt idx="120">
                    <c:v>1E-4</c:v>
                  </c:pt>
                  <c:pt idx="121">
                    <c:v>1E-4</c:v>
                  </c:pt>
                  <c:pt idx="122">
                    <c:v>1E-4</c:v>
                  </c:pt>
                  <c:pt idx="123">
                    <c:v>2.9999999999999997E-4</c:v>
                  </c:pt>
                  <c:pt idx="124">
                    <c:v>4.0000000000000002E-4</c:v>
                  </c:pt>
                  <c:pt idx="125">
                    <c:v>1.6999999999999999E-3</c:v>
                  </c:pt>
                  <c:pt idx="126">
                    <c:v>2.9999999999999997E-4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1.1000000000000001E-3</c:v>
                  </c:pt>
                  <c:pt idx="131">
                    <c:v>8.0000000000000004E-4</c:v>
                  </c:pt>
                  <c:pt idx="132">
                    <c:v>1E-4</c:v>
                  </c:pt>
                  <c:pt idx="133">
                    <c:v>1E-4</c:v>
                  </c:pt>
                  <c:pt idx="134">
                    <c:v>1E-4</c:v>
                  </c:pt>
                  <c:pt idx="135">
                    <c:v>1E-4</c:v>
                  </c:pt>
                  <c:pt idx="136">
                    <c:v>1E-4</c:v>
                  </c:pt>
                  <c:pt idx="137">
                    <c:v>2.9999999999999997E-4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1.4E-3</c:v>
                  </c:pt>
                  <c:pt idx="142">
                    <c:v>1.1999999999999999E-3</c:v>
                  </c:pt>
                  <c:pt idx="143">
                    <c:v>6.9999999999999999E-4</c:v>
                  </c:pt>
                  <c:pt idx="144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Active!$K$21:$K$966</c:f>
              <c:numCache>
                <c:formatCode>General</c:formatCode>
                <c:ptCount val="946"/>
                <c:pt idx="8">
                  <c:v>-8.0483000783715397E-4</c:v>
                </c:pt>
                <c:pt idx="9">
                  <c:v>-3.0483000591630116E-4</c:v>
                </c:pt>
                <c:pt idx="10">
                  <c:v>4.2656999721657485E-4</c:v>
                </c:pt>
                <c:pt idx="11">
                  <c:v>4.2656999721657485E-4</c:v>
                </c:pt>
                <c:pt idx="12">
                  <c:v>3.6216599983163178E-3</c:v>
                </c:pt>
                <c:pt idx="13">
                  <c:v>3.6216599983163178E-3</c:v>
                </c:pt>
                <c:pt idx="14">
                  <c:v>-5.5060001614037901E-5</c:v>
                </c:pt>
                <c:pt idx="15">
                  <c:v>2.5449399981880561E-3</c:v>
                </c:pt>
                <c:pt idx="16">
                  <c:v>2.5449399981880561E-3</c:v>
                </c:pt>
                <c:pt idx="17">
                  <c:v>2.0804399973712862E-3</c:v>
                </c:pt>
                <c:pt idx="18">
                  <c:v>2.0804399973712862E-3</c:v>
                </c:pt>
                <c:pt idx="19">
                  <c:v>2.6159400003962219E-3</c:v>
                </c:pt>
                <c:pt idx="20">
                  <c:v>3.165359994454775E-3</c:v>
                </c:pt>
                <c:pt idx="21">
                  <c:v>2.4057699993136339E-3</c:v>
                </c:pt>
                <c:pt idx="22">
                  <c:v>2.6831599971046671E-3</c:v>
                </c:pt>
                <c:pt idx="32">
                  <c:v>1.7854999969131313E-3</c:v>
                </c:pt>
                <c:pt idx="33">
                  <c:v>3.325910001876764E-3</c:v>
                </c:pt>
                <c:pt idx="34">
                  <c:v>3.2674799949745648E-3</c:v>
                </c:pt>
                <c:pt idx="35">
                  <c:v>3.0067299958318472E-3</c:v>
                </c:pt>
                <c:pt idx="36">
                  <c:v>2.2482999920612201E-3</c:v>
                </c:pt>
                <c:pt idx="37">
                  <c:v>9.5936000434448943E-4</c:v>
                </c:pt>
                <c:pt idx="38">
                  <c:v>9.5936000434448943E-4</c:v>
                </c:pt>
                <c:pt idx="39">
                  <c:v>2.3675599950365722E-3</c:v>
                </c:pt>
                <c:pt idx="40">
                  <c:v>3.0095600013737567E-3</c:v>
                </c:pt>
                <c:pt idx="41">
                  <c:v>4.3082899937871844E-3</c:v>
                </c:pt>
                <c:pt idx="42">
                  <c:v>4.3082899937871844E-3</c:v>
                </c:pt>
                <c:pt idx="43">
                  <c:v>3.8498599969898351E-3</c:v>
                </c:pt>
                <c:pt idx="44">
                  <c:v>3.8498599969898351E-3</c:v>
                </c:pt>
                <c:pt idx="45">
                  <c:v>5.9911200005444698E-3</c:v>
                </c:pt>
                <c:pt idx="46">
                  <c:v>5.9088799971505068E-3</c:v>
                </c:pt>
                <c:pt idx="47">
                  <c:v>5.9077199985040352E-3</c:v>
                </c:pt>
                <c:pt idx="48">
                  <c:v>6.2987100027385168E-3</c:v>
                </c:pt>
                <c:pt idx="50">
                  <c:v>3.580739998142235E-3</c:v>
                </c:pt>
                <c:pt idx="51">
                  <c:v>9.7305199960828759E-3</c:v>
                </c:pt>
                <c:pt idx="52">
                  <c:v>1.0430519992951304E-2</c:v>
                </c:pt>
                <c:pt idx="53">
                  <c:v>1.0430519992951304E-2</c:v>
                </c:pt>
                <c:pt idx="54">
                  <c:v>1.0430519992951304E-2</c:v>
                </c:pt>
                <c:pt idx="55">
                  <c:v>9.8313399939797819E-3</c:v>
                </c:pt>
                <c:pt idx="56">
                  <c:v>9.8313399939797819E-3</c:v>
                </c:pt>
                <c:pt idx="57">
                  <c:v>9.8313399939797819E-3</c:v>
                </c:pt>
                <c:pt idx="58">
                  <c:v>9.8313399939797819E-3</c:v>
                </c:pt>
                <c:pt idx="59">
                  <c:v>9.9221599957672879E-3</c:v>
                </c:pt>
                <c:pt idx="60">
                  <c:v>9.9221599957672879E-3</c:v>
                </c:pt>
                <c:pt idx="61">
                  <c:v>1.0622159992635716E-2</c:v>
                </c:pt>
                <c:pt idx="62">
                  <c:v>1.0622159992635716E-2</c:v>
                </c:pt>
                <c:pt idx="64">
                  <c:v>1.2131069997849409E-2</c:v>
                </c:pt>
                <c:pt idx="66">
                  <c:v>1.235566999821458E-2</c:v>
                </c:pt>
                <c:pt idx="67">
                  <c:v>1.2999069993384182E-2</c:v>
                </c:pt>
                <c:pt idx="68">
                  <c:v>1.0647579991200473E-2</c:v>
                </c:pt>
                <c:pt idx="69">
                  <c:v>1.1671359992760699E-2</c:v>
                </c:pt>
                <c:pt idx="70">
                  <c:v>1.1112929998489562E-2</c:v>
                </c:pt>
                <c:pt idx="71">
                  <c:v>1.2612179991265293E-2</c:v>
                </c:pt>
                <c:pt idx="72">
                  <c:v>9.8962799966102466E-3</c:v>
                </c:pt>
                <c:pt idx="74">
                  <c:v>1.0478099997271784E-2</c:v>
                </c:pt>
                <c:pt idx="75">
                  <c:v>1.1363049998180941E-2</c:v>
                </c:pt>
                <c:pt idx="76">
                  <c:v>1.0790969994559418E-2</c:v>
                </c:pt>
                <c:pt idx="78">
                  <c:v>1.0755819996120408E-2</c:v>
                </c:pt>
                <c:pt idx="79">
                  <c:v>1.0439680001582019E-2</c:v>
                </c:pt>
                <c:pt idx="80">
                  <c:v>1.1462639995443169E-2</c:v>
                </c:pt>
                <c:pt idx="81">
                  <c:v>1.1307419998047408E-2</c:v>
                </c:pt>
                <c:pt idx="82">
                  <c:v>1.3076369999907911E-2</c:v>
                </c:pt>
                <c:pt idx="83">
                  <c:v>1.2818829993193503E-2</c:v>
                </c:pt>
                <c:pt idx="84">
                  <c:v>1.415022999572102E-2</c:v>
                </c:pt>
                <c:pt idx="86">
                  <c:v>1.1104019999038428E-2</c:v>
                </c:pt>
                <c:pt idx="87">
                  <c:v>1.2845589997596107E-2</c:v>
                </c:pt>
                <c:pt idx="88">
                  <c:v>1.3101429998641834E-2</c:v>
                </c:pt>
                <c:pt idx="89">
                  <c:v>1.241378000122495E-2</c:v>
                </c:pt>
                <c:pt idx="90">
                  <c:v>1.2062039997545071E-2</c:v>
                </c:pt>
                <c:pt idx="91">
                  <c:v>1.1550169998372439E-2</c:v>
                </c:pt>
                <c:pt idx="92">
                  <c:v>1.2328669996350072E-2</c:v>
                </c:pt>
                <c:pt idx="93">
                  <c:v>1.2243289995240048E-2</c:v>
                </c:pt>
                <c:pt idx="94">
                  <c:v>1.1595359996135812E-2</c:v>
                </c:pt>
                <c:pt idx="95">
                  <c:v>1.2095359998056665E-2</c:v>
                </c:pt>
                <c:pt idx="96">
                  <c:v>1.3250379997771233E-2</c:v>
                </c:pt>
                <c:pt idx="97">
                  <c:v>1.3250379997771233E-2</c:v>
                </c:pt>
                <c:pt idx="98">
                  <c:v>1.4291949999460485E-2</c:v>
                </c:pt>
                <c:pt idx="99">
                  <c:v>1.4291949999460485E-2</c:v>
                </c:pt>
                <c:pt idx="100">
                  <c:v>1.5345469997555483E-2</c:v>
                </c:pt>
                <c:pt idx="104">
                  <c:v>1.4411219992325641E-2</c:v>
                </c:pt>
                <c:pt idx="105">
                  <c:v>1.4611219994549174E-2</c:v>
                </c:pt>
                <c:pt idx="106">
                  <c:v>1.4911219994246494E-2</c:v>
                </c:pt>
                <c:pt idx="107">
                  <c:v>1.5596339995681774E-2</c:v>
                </c:pt>
                <c:pt idx="108">
                  <c:v>1.5807490002771374E-2</c:v>
                </c:pt>
                <c:pt idx="109">
                  <c:v>1.6007489997718949E-2</c:v>
                </c:pt>
                <c:pt idx="110">
                  <c:v>1.6307489997416269E-2</c:v>
                </c:pt>
                <c:pt idx="111">
                  <c:v>1.6532289999304339E-2</c:v>
                </c:pt>
                <c:pt idx="115">
                  <c:v>1.6222649996052496E-2</c:v>
                </c:pt>
                <c:pt idx="116">
                  <c:v>1.4305520002380945E-2</c:v>
                </c:pt>
                <c:pt idx="117">
                  <c:v>1.5447089994268026E-2</c:v>
                </c:pt>
                <c:pt idx="118">
                  <c:v>1.4491599999018945E-2</c:v>
                </c:pt>
                <c:pt idx="119">
                  <c:v>1.4074059996346477E-2</c:v>
                </c:pt>
                <c:pt idx="120">
                  <c:v>1.4474060000793543E-2</c:v>
                </c:pt>
                <c:pt idx="121">
                  <c:v>1.4704059998621233E-2</c:v>
                </c:pt>
                <c:pt idx="122">
                  <c:v>1.5083020000020042E-2</c:v>
                </c:pt>
                <c:pt idx="123">
                  <c:v>1.6472449999128003E-2</c:v>
                </c:pt>
                <c:pt idx="124">
                  <c:v>1.594416999432724E-2</c:v>
                </c:pt>
                <c:pt idx="125">
                  <c:v>1.2785740000254009E-2</c:v>
                </c:pt>
                <c:pt idx="126">
                  <c:v>1.7231069999979809E-2</c:v>
                </c:pt>
                <c:pt idx="127">
                  <c:v>1.6467890192870982E-2</c:v>
                </c:pt>
                <c:pt idx="128">
                  <c:v>1.6319459857186303E-2</c:v>
                </c:pt>
                <c:pt idx="129">
                  <c:v>1.7081170000892598E-2</c:v>
                </c:pt>
                <c:pt idx="130">
                  <c:v>1.777872000093339E-2</c:v>
                </c:pt>
                <c:pt idx="131">
                  <c:v>1.6520290002517868E-2</c:v>
                </c:pt>
                <c:pt idx="132">
                  <c:v>1.722291977785062E-2</c:v>
                </c:pt>
                <c:pt idx="133">
                  <c:v>1.7557500046677887E-2</c:v>
                </c:pt>
                <c:pt idx="134">
                  <c:v>1.765749987680465E-2</c:v>
                </c:pt>
                <c:pt idx="135">
                  <c:v>1.7759070047759451E-2</c:v>
                </c:pt>
                <c:pt idx="136">
                  <c:v>1.7819070038967766E-2</c:v>
                </c:pt>
                <c:pt idx="137">
                  <c:v>3.0742579998332076E-2</c:v>
                </c:pt>
                <c:pt idx="138">
                  <c:v>3.5103269998217002E-2</c:v>
                </c:pt>
                <c:pt idx="139">
                  <c:v>3.474483999889344E-2</c:v>
                </c:pt>
                <c:pt idx="140">
                  <c:v>3.474483999889344E-2</c:v>
                </c:pt>
                <c:pt idx="141">
                  <c:v>3.5548399995604996E-2</c:v>
                </c:pt>
                <c:pt idx="142">
                  <c:v>3.4589969996886794E-2</c:v>
                </c:pt>
                <c:pt idx="143">
                  <c:v>3.4231539997563232E-2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AAD-4265-BF88-04B7B85A6D32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Active!$L$21:$L$966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AAD-4265-BF88-04B7B85A6D3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Active!$M$21:$M$966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AAD-4265-BF88-04B7B85A6D3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Active!$N$21:$N$966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AAD-4265-BF88-04B7B85A6D3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Active!$O$21:$O$966</c:f>
              <c:numCache>
                <c:formatCode>General</c:formatCode>
                <c:ptCount val="946"/>
                <c:pt idx="14">
                  <c:v>-2.6800503806380147E-2</c:v>
                </c:pt>
                <c:pt idx="22">
                  <c:v>-2.4635047904282451E-2</c:v>
                </c:pt>
                <c:pt idx="67">
                  <c:v>-1.0367203842952959E-2</c:v>
                </c:pt>
                <c:pt idx="68">
                  <c:v>-9.9648466520431515E-3</c:v>
                </c:pt>
                <c:pt idx="69">
                  <c:v>-7.9073116291399244E-3</c:v>
                </c:pt>
                <c:pt idx="70">
                  <c:v>-7.9061385761052053E-3</c:v>
                </c:pt>
                <c:pt idx="71">
                  <c:v>-7.8768122502371404E-3</c:v>
                </c:pt>
                <c:pt idx="72">
                  <c:v>-7.7243153557232207E-3</c:v>
                </c:pt>
                <c:pt idx="73">
                  <c:v>-7.6691818630912623E-3</c:v>
                </c:pt>
                <c:pt idx="74">
                  <c:v>-7.3419000664036935E-3</c:v>
                </c:pt>
                <c:pt idx="75">
                  <c:v>-7.3008432101884062E-3</c:v>
                </c:pt>
                <c:pt idx="76">
                  <c:v>-7.2351522402439479E-3</c:v>
                </c:pt>
                <c:pt idx="77">
                  <c:v>-7.2339791872092253E-3</c:v>
                </c:pt>
                <c:pt idx="78">
                  <c:v>-7.111981671598086E-3</c:v>
                </c:pt>
                <c:pt idx="79">
                  <c:v>-6.9970224741952823E-3</c:v>
                </c:pt>
                <c:pt idx="80">
                  <c:v>-4.9699868301948426E-3</c:v>
                </c:pt>
                <c:pt idx="81">
                  <c:v>-4.9066419663198295E-3</c:v>
                </c:pt>
                <c:pt idx="82">
                  <c:v>-4.6309745031600479E-3</c:v>
                </c:pt>
                <c:pt idx="83">
                  <c:v>-4.5394763664516925E-3</c:v>
                </c:pt>
                <c:pt idx="84">
                  <c:v>-4.5160153057572441E-3</c:v>
                </c:pt>
                <c:pt idx="85">
                  <c:v>-4.4655740252641761E-3</c:v>
                </c:pt>
                <c:pt idx="86">
                  <c:v>-4.4608818131252892E-3</c:v>
                </c:pt>
                <c:pt idx="87">
                  <c:v>-4.4597087600905666E-3</c:v>
                </c:pt>
                <c:pt idx="88">
                  <c:v>-4.3283268202016466E-3</c:v>
                </c:pt>
                <c:pt idx="89">
                  <c:v>-2.1523134407914514E-3</c:v>
                </c:pt>
                <c:pt idx="90">
                  <c:v>-2.1311984861664482E-3</c:v>
                </c:pt>
                <c:pt idx="91">
                  <c:v>-1.8860304019094505E-3</c:v>
                </c:pt>
                <c:pt idx="92">
                  <c:v>-1.8273777501733278E-3</c:v>
                </c:pt>
                <c:pt idx="93">
                  <c:v>-1.3980403394649003E-3</c:v>
                </c:pt>
                <c:pt idx="94">
                  <c:v>-6.3438281386056505E-4</c:v>
                </c:pt>
                <c:pt idx="95">
                  <c:v>-6.3438281386056505E-4</c:v>
                </c:pt>
                <c:pt idx="96">
                  <c:v>6.3955278184804273E-4</c:v>
                </c:pt>
                <c:pt idx="97">
                  <c:v>6.3955278184804273E-4</c:v>
                </c:pt>
                <c:pt idx="98">
                  <c:v>6.4072583488276533E-4</c:v>
                </c:pt>
                <c:pt idx="99">
                  <c:v>6.4072583488276533E-4</c:v>
                </c:pt>
                <c:pt idx="100">
                  <c:v>8.0026104760502412E-4</c:v>
                </c:pt>
                <c:pt idx="101">
                  <c:v>3.5498973609945084E-3</c:v>
                </c:pt>
                <c:pt idx="102">
                  <c:v>3.551070414029231E-3</c:v>
                </c:pt>
                <c:pt idx="103">
                  <c:v>3.5522434670639536E-3</c:v>
                </c:pt>
                <c:pt idx="104">
                  <c:v>3.7035673085431577E-3</c:v>
                </c:pt>
                <c:pt idx="105">
                  <c:v>3.7035673085431577E-3</c:v>
                </c:pt>
                <c:pt idx="106">
                  <c:v>3.7035673085431577E-3</c:v>
                </c:pt>
                <c:pt idx="107">
                  <c:v>3.7223361570987122E-3</c:v>
                </c:pt>
                <c:pt idx="108">
                  <c:v>4.5376080162308381E-3</c:v>
                </c:pt>
                <c:pt idx="109">
                  <c:v>4.5376080162308381E-3</c:v>
                </c:pt>
                <c:pt idx="110">
                  <c:v>4.5376080162308381E-3</c:v>
                </c:pt>
                <c:pt idx="111">
                  <c:v>7.6344680278981787E-3</c:v>
                </c:pt>
                <c:pt idx="112">
                  <c:v>9.3412601934193783E-3</c:v>
                </c:pt>
                <c:pt idx="113">
                  <c:v>9.3424332464541009E-3</c:v>
                </c:pt>
                <c:pt idx="114">
                  <c:v>9.4327583301277336E-3</c:v>
                </c:pt>
                <c:pt idx="115">
                  <c:v>1.1796460195093523E-2</c:v>
                </c:pt>
                <c:pt idx="116">
                  <c:v>1.1903208021253272E-2</c:v>
                </c:pt>
                <c:pt idx="117">
                  <c:v>1.1904381074287994E-2</c:v>
                </c:pt>
                <c:pt idx="118">
                  <c:v>1.2072127658253304E-2</c:v>
                </c:pt>
                <c:pt idx="119">
                  <c:v>1.216362579496166E-2</c:v>
                </c:pt>
                <c:pt idx="120">
                  <c:v>1.216362579496166E-2</c:v>
                </c:pt>
                <c:pt idx="121">
                  <c:v>1.216362579496166E-2</c:v>
                </c:pt>
                <c:pt idx="122">
                  <c:v>1.2782997797295127E-2</c:v>
                </c:pt>
                <c:pt idx="123">
                  <c:v>1.4306793689399629E-2</c:v>
                </c:pt>
                <c:pt idx="124">
                  <c:v>1.4771322691149728E-2</c:v>
                </c:pt>
                <c:pt idx="125">
                  <c:v>1.477249574418445E-2</c:v>
                </c:pt>
                <c:pt idx="126">
                  <c:v>1.4970741707052548E-2</c:v>
                </c:pt>
                <c:pt idx="127">
                  <c:v>1.7112736548455795E-2</c:v>
                </c:pt>
                <c:pt idx="128">
                  <c:v>1.7113909601490517E-2</c:v>
                </c:pt>
                <c:pt idx="129">
                  <c:v>1.723473406406693E-2</c:v>
                </c:pt>
                <c:pt idx="130">
                  <c:v>1.748694046653226E-2</c:v>
                </c:pt>
                <c:pt idx="131">
                  <c:v>1.7488113519566983E-2</c:v>
                </c:pt>
                <c:pt idx="132">
                  <c:v>1.7557323648615609E-2</c:v>
                </c:pt>
                <c:pt idx="133">
                  <c:v>1.7784895937351771E-2</c:v>
                </c:pt>
                <c:pt idx="134">
                  <c:v>1.7784895937351771E-2</c:v>
                </c:pt>
                <c:pt idx="135">
                  <c:v>1.7786068990386494E-2</c:v>
                </c:pt>
                <c:pt idx="136">
                  <c:v>1.7786068990386494E-2</c:v>
                </c:pt>
                <c:pt idx="137">
                  <c:v>2.5813270906992408E-2</c:v>
                </c:pt>
                <c:pt idx="138">
                  <c:v>2.841392948497214E-2</c:v>
                </c:pt>
                <c:pt idx="139">
                  <c:v>2.8415102538006862E-2</c:v>
                </c:pt>
                <c:pt idx="140">
                  <c:v>2.8415102538006862E-2</c:v>
                </c:pt>
                <c:pt idx="141">
                  <c:v>2.8776402872701386E-2</c:v>
                </c:pt>
                <c:pt idx="142">
                  <c:v>2.8777575925736109E-2</c:v>
                </c:pt>
                <c:pt idx="143">
                  <c:v>2.8778748978770832E-2</c:v>
                </c:pt>
                <c:pt idx="144">
                  <c:v>2.9086088873868116E-2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AAD-4265-BF88-04B7B85A6D32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Active!$P$21:$P$966</c:f>
              <c:numCache>
                <c:formatCode>General</c:formatCode>
                <c:ptCount val="946"/>
                <c:pt idx="0">
                  <c:v>1.0000033612119391E-9</c:v>
                </c:pt>
                <c:pt idx="1">
                  <c:v>1.0000033612119391E-9</c:v>
                </c:pt>
                <c:pt idx="2">
                  <c:v>5.8520707334680228E-6</c:v>
                </c:pt>
                <c:pt idx="3">
                  <c:v>5.8520707334680228E-6</c:v>
                </c:pt>
                <c:pt idx="4">
                  <c:v>7.9670979535494533E-5</c:v>
                </c:pt>
                <c:pt idx="5">
                  <c:v>7.9670979535494533E-5</c:v>
                </c:pt>
                <c:pt idx="6">
                  <c:v>8.0131858416452093E-5</c:v>
                </c:pt>
                <c:pt idx="7">
                  <c:v>8.0131858416452093E-5</c:v>
                </c:pt>
                <c:pt idx="8">
                  <c:v>2.2368109740802922E-4</c:v>
                </c:pt>
                <c:pt idx="9">
                  <c:v>2.2368109740802922E-4</c:v>
                </c:pt>
                <c:pt idx="10">
                  <c:v>2.3330178758884318E-4</c:v>
                </c:pt>
                <c:pt idx="11">
                  <c:v>2.3330178758884318E-4</c:v>
                </c:pt>
                <c:pt idx="12">
                  <c:v>2.9989056351195203E-4</c:v>
                </c:pt>
                <c:pt idx="13">
                  <c:v>2.9989056351195203E-4</c:v>
                </c:pt>
                <c:pt idx="14">
                  <c:v>3.5124031054666597E-4</c:v>
                </c:pt>
                <c:pt idx="15">
                  <c:v>3.5124031054666597E-4</c:v>
                </c:pt>
                <c:pt idx="16">
                  <c:v>3.5124031054666597E-4</c:v>
                </c:pt>
                <c:pt idx="17">
                  <c:v>4.265194495438674E-4</c:v>
                </c:pt>
                <c:pt idx="18">
                  <c:v>4.265194495438674E-4</c:v>
                </c:pt>
                <c:pt idx="19">
                  <c:v>5.0323599466427292E-4</c:v>
                </c:pt>
                <c:pt idx="20">
                  <c:v>5.0633455451645174E-4</c:v>
                </c:pt>
                <c:pt idx="21">
                  <c:v>5.1305599062533784E-4</c:v>
                </c:pt>
                <c:pt idx="22">
                  <c:v>1.3776812275616752E-3</c:v>
                </c:pt>
                <c:pt idx="23">
                  <c:v>1.4215073029301879E-3</c:v>
                </c:pt>
                <c:pt idx="24">
                  <c:v>1.4215073029301879E-3</c:v>
                </c:pt>
                <c:pt idx="25">
                  <c:v>1.4419867951202018E-3</c:v>
                </c:pt>
                <c:pt idx="26">
                  <c:v>1.4419867951202018E-3</c:v>
                </c:pt>
                <c:pt idx="27">
                  <c:v>1.478149645887905E-3</c:v>
                </c:pt>
                <c:pt idx="28">
                  <c:v>1.478149645887905E-3</c:v>
                </c:pt>
                <c:pt idx="29">
                  <c:v>1.4787750279140739E-3</c:v>
                </c:pt>
                <c:pt idx="30">
                  <c:v>1.4787750279140739E-3</c:v>
                </c:pt>
                <c:pt idx="31">
                  <c:v>1.9738876106205534E-3</c:v>
                </c:pt>
                <c:pt idx="32">
                  <c:v>3.1629778308029507E-3</c:v>
                </c:pt>
                <c:pt idx="33">
                  <c:v>3.1731059833085468E-3</c:v>
                </c:pt>
                <c:pt idx="34">
                  <c:v>3.1738855191558394E-3</c:v>
                </c:pt>
                <c:pt idx="35">
                  <c:v>3.1933946778710488E-3</c:v>
                </c:pt>
                <c:pt idx="36">
                  <c:v>3.1941758747209732E-3</c:v>
                </c:pt>
                <c:pt idx="37">
                  <c:v>3.2395945987666449E-3</c:v>
                </c:pt>
                <c:pt idx="38">
                  <c:v>3.2395945987666449E-3</c:v>
                </c:pt>
                <c:pt idx="39">
                  <c:v>3.445836769706806E-3</c:v>
                </c:pt>
                <c:pt idx="40">
                  <c:v>3.9382624979865848E-3</c:v>
                </c:pt>
                <c:pt idx="41">
                  <c:v>4.6208086319177808E-3</c:v>
                </c:pt>
                <c:pt idx="42">
                  <c:v>4.6208086319177808E-3</c:v>
                </c:pt>
                <c:pt idx="43">
                  <c:v>4.6216989438636353E-3</c:v>
                </c:pt>
                <c:pt idx="44">
                  <c:v>4.6216989438636353E-3</c:v>
                </c:pt>
                <c:pt idx="45">
                  <c:v>5.4659532251932954E-3</c:v>
                </c:pt>
                <c:pt idx="46">
                  <c:v>5.8195073284813053E-3</c:v>
                </c:pt>
                <c:pt idx="47">
                  <c:v>5.8311819237858199E-3</c:v>
                </c:pt>
                <c:pt idx="48">
                  <c:v>5.8379963527137721E-3</c:v>
                </c:pt>
                <c:pt idx="49">
                  <c:v>7.3415825158984205E-3</c:v>
                </c:pt>
                <c:pt idx="50">
                  <c:v>7.3479905596086654E-3</c:v>
                </c:pt>
                <c:pt idx="51">
                  <c:v>7.9495763927581366E-3</c:v>
                </c:pt>
                <c:pt idx="52">
                  <c:v>7.9495763927581366E-3</c:v>
                </c:pt>
                <c:pt idx="53">
                  <c:v>7.9495763927581366E-3</c:v>
                </c:pt>
                <c:pt idx="54">
                  <c:v>7.9495763927581366E-3</c:v>
                </c:pt>
                <c:pt idx="55">
                  <c:v>7.9782913536690109E-3</c:v>
                </c:pt>
                <c:pt idx="56">
                  <c:v>7.9782913536690109E-3</c:v>
                </c:pt>
                <c:pt idx="57">
                  <c:v>7.9782913536690109E-3</c:v>
                </c:pt>
                <c:pt idx="58">
                  <c:v>7.9782913536690109E-3</c:v>
                </c:pt>
                <c:pt idx="59">
                  <c:v>8.0070495006482976E-3</c:v>
                </c:pt>
                <c:pt idx="60">
                  <c:v>8.0070495006482976E-3</c:v>
                </c:pt>
                <c:pt idx="61">
                  <c:v>8.0070495006482976E-3</c:v>
                </c:pt>
                <c:pt idx="62">
                  <c:v>8.0070495006482976E-3</c:v>
                </c:pt>
                <c:pt idx="63">
                  <c:v>1.0343706869741343E-2</c:v>
                </c:pt>
                <c:pt idx="64">
                  <c:v>1.042655686609493E-2</c:v>
                </c:pt>
                <c:pt idx="65">
                  <c:v>1.0749524768601634E-2</c:v>
                </c:pt>
                <c:pt idx="66">
                  <c:v>1.1412182250134E-2</c:v>
                </c:pt>
                <c:pt idx="67">
                  <c:v>1.3583442244490745E-2</c:v>
                </c:pt>
                <c:pt idx="68">
                  <c:v>1.4064666715677823E-2</c:v>
                </c:pt>
                <c:pt idx="69">
                  <c:v>1.6642993958523956E-2</c:v>
                </c:pt>
                <c:pt idx="70">
                  <c:v>1.6644519987284563E-2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AAD-4265-BF88-04B7B85A6D32}"/>
            </c:ext>
          </c:extLst>
        </c:ser>
        <c:ser>
          <c:idx val="9"/>
          <c:order val="9"/>
          <c:tx>
            <c:strRef>
              <c:f>Active!$V$20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6.5</c:v>
                </c:pt>
                <c:pt idx="4">
                  <c:v>87.5</c:v>
                </c:pt>
                <c:pt idx="5">
                  <c:v>87.5</c:v>
                </c:pt>
                <c:pt idx="6">
                  <c:v>88</c:v>
                </c:pt>
                <c:pt idx="7">
                  <c:v>88</c:v>
                </c:pt>
                <c:pt idx="8">
                  <c:v>240.5</c:v>
                </c:pt>
                <c:pt idx="9">
                  <c:v>240.5</c:v>
                </c:pt>
                <c:pt idx="10">
                  <c:v>250.5</c:v>
                </c:pt>
                <c:pt idx="11">
                  <c:v>250.5</c:v>
                </c:pt>
                <c:pt idx="12">
                  <c:v>319</c:v>
                </c:pt>
                <c:pt idx="13">
                  <c:v>319</c:v>
                </c:pt>
                <c:pt idx="14">
                  <c:v>371</c:v>
                </c:pt>
                <c:pt idx="15">
                  <c:v>371</c:v>
                </c:pt>
                <c:pt idx="16">
                  <c:v>371</c:v>
                </c:pt>
                <c:pt idx="17">
                  <c:v>446</c:v>
                </c:pt>
                <c:pt idx="18">
                  <c:v>446</c:v>
                </c:pt>
                <c:pt idx="19">
                  <c:v>521</c:v>
                </c:pt>
                <c:pt idx="20">
                  <c:v>524</c:v>
                </c:pt>
                <c:pt idx="21">
                  <c:v>530.5</c:v>
                </c:pt>
                <c:pt idx="22">
                  <c:v>1294</c:v>
                </c:pt>
                <c:pt idx="23">
                  <c:v>1329.5</c:v>
                </c:pt>
                <c:pt idx="24">
                  <c:v>1329.5</c:v>
                </c:pt>
                <c:pt idx="25">
                  <c:v>1346</c:v>
                </c:pt>
                <c:pt idx="26">
                  <c:v>1346</c:v>
                </c:pt>
                <c:pt idx="27">
                  <c:v>1375</c:v>
                </c:pt>
                <c:pt idx="28">
                  <c:v>1375</c:v>
                </c:pt>
                <c:pt idx="29">
                  <c:v>1375.5</c:v>
                </c:pt>
                <c:pt idx="30">
                  <c:v>1375.5</c:v>
                </c:pt>
                <c:pt idx="31">
                  <c:v>1756.5</c:v>
                </c:pt>
                <c:pt idx="32">
                  <c:v>2575</c:v>
                </c:pt>
                <c:pt idx="33">
                  <c:v>2581.5</c:v>
                </c:pt>
                <c:pt idx="34">
                  <c:v>2582</c:v>
                </c:pt>
                <c:pt idx="35">
                  <c:v>2594.5</c:v>
                </c:pt>
                <c:pt idx="36">
                  <c:v>2595</c:v>
                </c:pt>
                <c:pt idx="37">
                  <c:v>2624</c:v>
                </c:pt>
                <c:pt idx="38">
                  <c:v>2624</c:v>
                </c:pt>
                <c:pt idx="39">
                  <c:v>2754</c:v>
                </c:pt>
                <c:pt idx="40">
                  <c:v>3054</c:v>
                </c:pt>
                <c:pt idx="41">
                  <c:v>3448.5</c:v>
                </c:pt>
                <c:pt idx="42">
                  <c:v>3448.5</c:v>
                </c:pt>
                <c:pt idx="43">
                  <c:v>3449</c:v>
                </c:pt>
                <c:pt idx="44">
                  <c:v>3449</c:v>
                </c:pt>
                <c:pt idx="45">
                  <c:v>3908</c:v>
                </c:pt>
                <c:pt idx="46">
                  <c:v>4092</c:v>
                </c:pt>
                <c:pt idx="47">
                  <c:v>4098</c:v>
                </c:pt>
                <c:pt idx="48">
                  <c:v>4101.5</c:v>
                </c:pt>
                <c:pt idx="49">
                  <c:v>4838</c:v>
                </c:pt>
                <c:pt idx="50">
                  <c:v>4841</c:v>
                </c:pt>
                <c:pt idx="51">
                  <c:v>5118</c:v>
                </c:pt>
                <c:pt idx="52">
                  <c:v>5118</c:v>
                </c:pt>
                <c:pt idx="53">
                  <c:v>5118</c:v>
                </c:pt>
                <c:pt idx="54">
                  <c:v>5118</c:v>
                </c:pt>
                <c:pt idx="55">
                  <c:v>5131</c:v>
                </c:pt>
                <c:pt idx="56">
                  <c:v>5131</c:v>
                </c:pt>
                <c:pt idx="57">
                  <c:v>5131</c:v>
                </c:pt>
                <c:pt idx="58">
                  <c:v>5131</c:v>
                </c:pt>
                <c:pt idx="59">
                  <c:v>5144</c:v>
                </c:pt>
                <c:pt idx="60">
                  <c:v>5144</c:v>
                </c:pt>
                <c:pt idx="61">
                  <c:v>5144</c:v>
                </c:pt>
                <c:pt idx="62">
                  <c:v>5144</c:v>
                </c:pt>
                <c:pt idx="63">
                  <c:v>6142</c:v>
                </c:pt>
                <c:pt idx="64">
                  <c:v>6175.5</c:v>
                </c:pt>
                <c:pt idx="65">
                  <c:v>6305</c:v>
                </c:pt>
                <c:pt idx="66">
                  <c:v>6565.5</c:v>
                </c:pt>
                <c:pt idx="67">
                  <c:v>7375.5</c:v>
                </c:pt>
                <c:pt idx="68">
                  <c:v>7547</c:v>
                </c:pt>
                <c:pt idx="69">
                  <c:v>8424</c:v>
                </c:pt>
                <c:pt idx="70">
                  <c:v>8424.5</c:v>
                </c:pt>
                <c:pt idx="71">
                  <c:v>8437</c:v>
                </c:pt>
                <c:pt idx="72">
                  <c:v>8502</c:v>
                </c:pt>
                <c:pt idx="73">
                  <c:v>8525.5</c:v>
                </c:pt>
                <c:pt idx="74">
                  <c:v>8665</c:v>
                </c:pt>
                <c:pt idx="75">
                  <c:v>8682.5</c:v>
                </c:pt>
                <c:pt idx="76">
                  <c:v>8710.5</c:v>
                </c:pt>
                <c:pt idx="77">
                  <c:v>8711</c:v>
                </c:pt>
                <c:pt idx="78">
                  <c:v>8763</c:v>
                </c:pt>
                <c:pt idx="79">
                  <c:v>8812</c:v>
                </c:pt>
                <c:pt idx="80">
                  <c:v>9676</c:v>
                </c:pt>
                <c:pt idx="81">
                  <c:v>9703</c:v>
                </c:pt>
                <c:pt idx="82">
                  <c:v>9820.5</c:v>
                </c:pt>
                <c:pt idx="83">
                  <c:v>9859.5</c:v>
                </c:pt>
                <c:pt idx="84">
                  <c:v>9869.5</c:v>
                </c:pt>
                <c:pt idx="85">
                  <c:v>9891</c:v>
                </c:pt>
                <c:pt idx="86">
                  <c:v>9893</c:v>
                </c:pt>
                <c:pt idx="87">
                  <c:v>9893.5</c:v>
                </c:pt>
                <c:pt idx="88">
                  <c:v>9949.5</c:v>
                </c:pt>
                <c:pt idx="89">
                  <c:v>10877</c:v>
                </c:pt>
                <c:pt idx="90">
                  <c:v>10886</c:v>
                </c:pt>
                <c:pt idx="91">
                  <c:v>10990.5</c:v>
                </c:pt>
                <c:pt idx="92">
                  <c:v>11015.5</c:v>
                </c:pt>
                <c:pt idx="93">
                  <c:v>11198.5</c:v>
                </c:pt>
                <c:pt idx="94">
                  <c:v>11524</c:v>
                </c:pt>
                <c:pt idx="95">
                  <c:v>11524</c:v>
                </c:pt>
                <c:pt idx="96">
                  <c:v>12067</c:v>
                </c:pt>
                <c:pt idx="97">
                  <c:v>12067</c:v>
                </c:pt>
                <c:pt idx="98">
                  <c:v>12067.5</c:v>
                </c:pt>
                <c:pt idx="99">
                  <c:v>12067.5</c:v>
                </c:pt>
                <c:pt idx="100">
                  <c:v>12135.5</c:v>
                </c:pt>
                <c:pt idx="101">
                  <c:v>13307.5</c:v>
                </c:pt>
                <c:pt idx="102">
                  <c:v>13308</c:v>
                </c:pt>
                <c:pt idx="103">
                  <c:v>13308.5</c:v>
                </c:pt>
                <c:pt idx="104">
                  <c:v>13373</c:v>
                </c:pt>
                <c:pt idx="105">
                  <c:v>13373</c:v>
                </c:pt>
                <c:pt idx="106">
                  <c:v>13373</c:v>
                </c:pt>
                <c:pt idx="107">
                  <c:v>13381</c:v>
                </c:pt>
                <c:pt idx="108">
                  <c:v>13728.5</c:v>
                </c:pt>
                <c:pt idx="109">
                  <c:v>13728.5</c:v>
                </c:pt>
                <c:pt idx="110">
                  <c:v>13728.5</c:v>
                </c:pt>
                <c:pt idx="111">
                  <c:v>15048.5</c:v>
                </c:pt>
                <c:pt idx="112">
                  <c:v>15776</c:v>
                </c:pt>
                <c:pt idx="113">
                  <c:v>15776.5</c:v>
                </c:pt>
                <c:pt idx="114">
                  <c:v>15815</c:v>
                </c:pt>
                <c:pt idx="115">
                  <c:v>16822.5</c:v>
                </c:pt>
                <c:pt idx="116">
                  <c:v>16868</c:v>
                </c:pt>
                <c:pt idx="117">
                  <c:v>16868.5</c:v>
                </c:pt>
                <c:pt idx="118">
                  <c:v>16940</c:v>
                </c:pt>
                <c:pt idx="119">
                  <c:v>16979</c:v>
                </c:pt>
                <c:pt idx="120">
                  <c:v>16979</c:v>
                </c:pt>
                <c:pt idx="121">
                  <c:v>16979</c:v>
                </c:pt>
                <c:pt idx="122">
                  <c:v>17243</c:v>
                </c:pt>
                <c:pt idx="123">
                  <c:v>17892.5</c:v>
                </c:pt>
                <c:pt idx="124">
                  <c:v>18090.5</c:v>
                </c:pt>
                <c:pt idx="125">
                  <c:v>18091</c:v>
                </c:pt>
                <c:pt idx="126">
                  <c:v>18175.5</c:v>
                </c:pt>
                <c:pt idx="127">
                  <c:v>19088.5</c:v>
                </c:pt>
                <c:pt idx="128">
                  <c:v>19089</c:v>
                </c:pt>
                <c:pt idx="129">
                  <c:v>19140.5</c:v>
                </c:pt>
                <c:pt idx="130">
                  <c:v>19248</c:v>
                </c:pt>
                <c:pt idx="131">
                  <c:v>19248.5</c:v>
                </c:pt>
                <c:pt idx="132">
                  <c:v>19278</c:v>
                </c:pt>
                <c:pt idx="133">
                  <c:v>19375</c:v>
                </c:pt>
                <c:pt idx="134">
                  <c:v>19375</c:v>
                </c:pt>
                <c:pt idx="135">
                  <c:v>19375.5</c:v>
                </c:pt>
                <c:pt idx="136">
                  <c:v>19375.5</c:v>
                </c:pt>
                <c:pt idx="137">
                  <c:v>22797</c:v>
                </c:pt>
                <c:pt idx="138">
                  <c:v>23905.5</c:v>
                </c:pt>
                <c:pt idx="139">
                  <c:v>23906</c:v>
                </c:pt>
                <c:pt idx="140">
                  <c:v>23906</c:v>
                </c:pt>
                <c:pt idx="141">
                  <c:v>24060</c:v>
                </c:pt>
                <c:pt idx="142">
                  <c:v>24060.5</c:v>
                </c:pt>
                <c:pt idx="143">
                  <c:v>24061</c:v>
                </c:pt>
                <c:pt idx="144">
                  <c:v>24192</c:v>
                </c:pt>
              </c:numCache>
            </c:numRef>
          </c:xVal>
          <c:yVal>
            <c:numRef>
              <c:f>Active!$V$21:$V$966</c:f>
              <c:numCache>
                <c:formatCode>General</c:formatCode>
                <c:ptCount val="946"/>
                <c:pt idx="101">
                  <c:v>1.7885549998027273E-2</c:v>
                </c:pt>
                <c:pt idx="144">
                  <c:v>-1.0277120003593154E-2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AAD-4265-BF88-04B7B85A6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060776"/>
        <c:axId val="1"/>
      </c:scatterChart>
      <c:valAx>
        <c:axId val="867060776"/>
        <c:scaling>
          <c:orientation val="minMax"/>
          <c:min val="235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32469671897497"/>
              <c:y val="0.83988042280213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.5999999999999997E-2"/>
          <c:min val="3.400000000000000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954866008462625E-2"/>
              <c:y val="0.371601842821006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0607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643174187147622"/>
          <c:y val="0.92145141978098655"/>
          <c:w val="0.7630471367383731"/>
          <c:h val="6.04229607250755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17</xdr:col>
      <xdr:colOff>609600</xdr:colOff>
      <xdr:row>18</xdr:row>
      <xdr:rowOff>38100</xdr:rowOff>
    </xdr:to>
    <xdr:graphicFrame macro="">
      <xdr:nvGraphicFramePr>
        <xdr:cNvPr id="1032" name="Chart 1">
          <a:extLst>
            <a:ext uri="{FF2B5EF4-FFF2-40B4-BE49-F238E27FC236}">
              <a16:creationId xmlns:a16="http://schemas.microsoft.com/office/drawing/2014/main" id="{3363222B-93AE-10CE-409C-6AA1DB332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161925</xdr:colOff>
      <xdr:row>0</xdr:row>
      <xdr:rowOff>0</xdr:rowOff>
    </xdr:from>
    <xdr:to>
      <xdr:col>27</xdr:col>
      <xdr:colOff>85725</xdr:colOff>
      <xdr:row>18</xdr:row>
      <xdr:rowOff>47625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DBBFD67E-68F2-8D49-EA02-792B22169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28</xdr:row>
      <xdr:rowOff>0</xdr:rowOff>
    </xdr:from>
    <xdr:to>
      <xdr:col>22</xdr:col>
      <xdr:colOff>504825</xdr:colOff>
      <xdr:row>47</xdr:row>
      <xdr:rowOff>76200</xdr:rowOff>
    </xdr:to>
    <xdr:graphicFrame macro="">
      <xdr:nvGraphicFramePr>
        <xdr:cNvPr id="1034" name="Chart 4">
          <a:extLst>
            <a:ext uri="{FF2B5EF4-FFF2-40B4-BE49-F238E27FC236}">
              <a16:creationId xmlns:a16="http://schemas.microsoft.com/office/drawing/2014/main" id="{E6A6342F-120B-9F9D-8507-E03A3CFBC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5623" TargetMode="External"/><Relationship Id="rId18" Type="http://schemas.openxmlformats.org/officeDocument/2006/relationships/hyperlink" Target="http://www.konkoly.hu/cgi-bin/IBVS?5668" TargetMode="External"/><Relationship Id="rId26" Type="http://schemas.openxmlformats.org/officeDocument/2006/relationships/hyperlink" Target="http://var.astro.cz/oejv/issues/oejv0074.pdf" TargetMode="External"/><Relationship Id="rId39" Type="http://schemas.openxmlformats.org/officeDocument/2006/relationships/hyperlink" Target="http://www.konkoly.hu/cgi-bin/IBVS?5713" TargetMode="External"/><Relationship Id="rId21" Type="http://schemas.openxmlformats.org/officeDocument/2006/relationships/hyperlink" Target="http://www.konkoly.hu/cgi-bin/IBVS?5583" TargetMode="External"/><Relationship Id="rId34" Type="http://schemas.openxmlformats.org/officeDocument/2006/relationships/hyperlink" Target="http://var.astro.cz/oejv/issues/oejv0074.pdf" TargetMode="External"/><Relationship Id="rId42" Type="http://schemas.openxmlformats.org/officeDocument/2006/relationships/hyperlink" Target="http://var.astro.cz/oejv/issues/oejv0074.pdf" TargetMode="External"/><Relationship Id="rId47" Type="http://schemas.openxmlformats.org/officeDocument/2006/relationships/hyperlink" Target="http://www.bav-astro.de/sfs/BAVM_link.php?BAVMnr=209" TargetMode="External"/><Relationship Id="rId50" Type="http://schemas.openxmlformats.org/officeDocument/2006/relationships/hyperlink" Target="http://www.bav-astro.de/sfs/BAVM_link.php?BAVMnr=201" TargetMode="External"/><Relationship Id="rId55" Type="http://schemas.openxmlformats.org/officeDocument/2006/relationships/hyperlink" Target="http://www.konkoly.hu/cgi-bin/IBVS?5938" TargetMode="External"/><Relationship Id="rId63" Type="http://schemas.openxmlformats.org/officeDocument/2006/relationships/hyperlink" Target="http://www.konkoly.hu/cgi-bin/IBVS?5980" TargetMode="External"/><Relationship Id="rId68" Type="http://schemas.openxmlformats.org/officeDocument/2006/relationships/hyperlink" Target="http://var.astro.cz/oejv/issues/oejv0137.pdf" TargetMode="External"/><Relationship Id="rId7" Type="http://schemas.openxmlformats.org/officeDocument/2006/relationships/hyperlink" Target="http://www.konkoly.hu/cgi-bin/IBVS?5056" TargetMode="External"/><Relationship Id="rId71" Type="http://schemas.openxmlformats.org/officeDocument/2006/relationships/hyperlink" Target="http://www.bav-astro.de/sfs/BAVM_link.php?BAVMnr=228" TargetMode="External"/><Relationship Id="rId2" Type="http://schemas.openxmlformats.org/officeDocument/2006/relationships/hyperlink" Target="http://www.konkoly.hu/cgi-bin/IBVS?5056" TargetMode="External"/><Relationship Id="rId16" Type="http://schemas.openxmlformats.org/officeDocument/2006/relationships/hyperlink" Target="http://www.konkoly.hu/cgi-bin/IBVS?5623" TargetMode="External"/><Relationship Id="rId29" Type="http://schemas.openxmlformats.org/officeDocument/2006/relationships/hyperlink" Target="http://var.astro.cz/oejv/issues/oejv0074.pdf" TargetMode="External"/><Relationship Id="rId11" Type="http://schemas.openxmlformats.org/officeDocument/2006/relationships/hyperlink" Target="http://www.konkoly.hu/cgi-bin/IBVS?5583" TargetMode="External"/><Relationship Id="rId24" Type="http://schemas.openxmlformats.org/officeDocument/2006/relationships/hyperlink" Target="http://www.bav-astro.de/sfs/BAVM_link.php?BAVMnr=173" TargetMode="External"/><Relationship Id="rId32" Type="http://schemas.openxmlformats.org/officeDocument/2006/relationships/hyperlink" Target="http://var.astro.cz/oejv/issues/oejv0074.pdf" TargetMode="External"/><Relationship Id="rId37" Type="http://schemas.openxmlformats.org/officeDocument/2006/relationships/hyperlink" Target="http://www.bav-astro.de/sfs/BAVM_link.php?BAVMnr=186" TargetMode="External"/><Relationship Id="rId40" Type="http://schemas.openxmlformats.org/officeDocument/2006/relationships/hyperlink" Target="http://www.konkoly.hu/cgi-bin/IBVS?5777" TargetMode="External"/><Relationship Id="rId45" Type="http://schemas.openxmlformats.org/officeDocument/2006/relationships/hyperlink" Target="http://var.astro.cz/oejv/issues/oejv0094.pdf" TargetMode="External"/><Relationship Id="rId53" Type="http://schemas.openxmlformats.org/officeDocument/2006/relationships/hyperlink" Target="http://www.konkoly.hu/cgi-bin/IBVS?5898" TargetMode="External"/><Relationship Id="rId58" Type="http://schemas.openxmlformats.org/officeDocument/2006/relationships/hyperlink" Target="http://www.bav-astro.de/sfs/BAVM_link.php?BAVMnr=209" TargetMode="External"/><Relationship Id="rId66" Type="http://schemas.openxmlformats.org/officeDocument/2006/relationships/hyperlink" Target="http://www.konkoly.hu/cgi-bin/IBVS?5980" TargetMode="External"/><Relationship Id="rId74" Type="http://schemas.openxmlformats.org/officeDocument/2006/relationships/hyperlink" Target="http://www.bav-astro.de/sfs/BAVM_link.php?BAVMnr=238" TargetMode="External"/><Relationship Id="rId5" Type="http://schemas.openxmlformats.org/officeDocument/2006/relationships/hyperlink" Target="http://www.konkoly.hu/cgi-bin/IBVS?5056" TargetMode="External"/><Relationship Id="rId15" Type="http://schemas.openxmlformats.org/officeDocument/2006/relationships/hyperlink" Target="http://www.konkoly.hu/cgi-bin/IBVS?5623" TargetMode="External"/><Relationship Id="rId23" Type="http://schemas.openxmlformats.org/officeDocument/2006/relationships/hyperlink" Target="http://var.astro.cz/oejv/issues/oejv0074.pdf" TargetMode="External"/><Relationship Id="rId28" Type="http://schemas.openxmlformats.org/officeDocument/2006/relationships/hyperlink" Target="http://var.astro.cz/oejv/issues/oejv0074.pdf" TargetMode="External"/><Relationship Id="rId36" Type="http://schemas.openxmlformats.org/officeDocument/2006/relationships/hyperlink" Target="http://var.astro.cz/oejv/issues/oejv0074.pdf" TargetMode="External"/><Relationship Id="rId49" Type="http://schemas.openxmlformats.org/officeDocument/2006/relationships/hyperlink" Target="http://www.konkoly.hu/cgi-bin/IBVS?5898" TargetMode="External"/><Relationship Id="rId57" Type="http://schemas.openxmlformats.org/officeDocument/2006/relationships/hyperlink" Target="http://www.konkoly.hu/cgi-bin/IBVS?5894" TargetMode="External"/><Relationship Id="rId61" Type="http://schemas.openxmlformats.org/officeDocument/2006/relationships/hyperlink" Target="http://www.konkoly.hu/cgi-bin/IBVS?5898" TargetMode="External"/><Relationship Id="rId10" Type="http://schemas.openxmlformats.org/officeDocument/2006/relationships/hyperlink" Target="http://www.konkoly.hu/cgi-bin/IBVS?5583" TargetMode="External"/><Relationship Id="rId19" Type="http://schemas.openxmlformats.org/officeDocument/2006/relationships/hyperlink" Target="http://www.konkoly.hu/cgi-bin/IBVS?5668" TargetMode="External"/><Relationship Id="rId31" Type="http://schemas.openxmlformats.org/officeDocument/2006/relationships/hyperlink" Target="http://var.astro.cz/oejv/issues/oejv0074.pdf" TargetMode="External"/><Relationship Id="rId44" Type="http://schemas.openxmlformats.org/officeDocument/2006/relationships/hyperlink" Target="http://www.konkoly.hu/cgi-bin/IBVS?5898" TargetMode="External"/><Relationship Id="rId52" Type="http://schemas.openxmlformats.org/officeDocument/2006/relationships/hyperlink" Target="http://var.astro.cz/oejv/issues/oejv0094.pdf" TargetMode="External"/><Relationship Id="rId60" Type="http://schemas.openxmlformats.org/officeDocument/2006/relationships/hyperlink" Target="http://vsolj.cetus-net.org/vsoljno50.pdf" TargetMode="External"/><Relationship Id="rId65" Type="http://schemas.openxmlformats.org/officeDocument/2006/relationships/hyperlink" Target="http://www.konkoly.hu/cgi-bin/IBVS?5980" TargetMode="External"/><Relationship Id="rId73" Type="http://schemas.openxmlformats.org/officeDocument/2006/relationships/hyperlink" Target="http://www.bav-astro.de/sfs/BAVM_link.php?BAVMnr=238" TargetMode="External"/><Relationship Id="rId4" Type="http://schemas.openxmlformats.org/officeDocument/2006/relationships/hyperlink" Target="http://www.konkoly.hu/cgi-bin/IBVS?5056" TargetMode="External"/><Relationship Id="rId9" Type="http://schemas.openxmlformats.org/officeDocument/2006/relationships/hyperlink" Target="http://www.konkoly.hu/cgi-bin/IBVS?5583" TargetMode="External"/><Relationship Id="rId14" Type="http://schemas.openxmlformats.org/officeDocument/2006/relationships/hyperlink" Target="http://www.konkoly.hu/cgi-bin/IBVS?5623" TargetMode="External"/><Relationship Id="rId22" Type="http://schemas.openxmlformats.org/officeDocument/2006/relationships/hyperlink" Target="http://www.konkoly.hu/cgi-bin/IBVS?5583" TargetMode="External"/><Relationship Id="rId27" Type="http://schemas.openxmlformats.org/officeDocument/2006/relationships/hyperlink" Target="http://var.astro.cz/oejv/issues/oejv0074.pdf" TargetMode="External"/><Relationship Id="rId30" Type="http://schemas.openxmlformats.org/officeDocument/2006/relationships/hyperlink" Target="http://var.astro.cz/oejv/issues/oejv0074.pdf" TargetMode="External"/><Relationship Id="rId35" Type="http://schemas.openxmlformats.org/officeDocument/2006/relationships/hyperlink" Target="http://var.astro.cz/oejv/issues/oejv0074.pdf" TargetMode="External"/><Relationship Id="rId43" Type="http://schemas.openxmlformats.org/officeDocument/2006/relationships/hyperlink" Target="http://www.konkoly.hu/cgi-bin/IBVS?5898" TargetMode="External"/><Relationship Id="rId48" Type="http://schemas.openxmlformats.org/officeDocument/2006/relationships/hyperlink" Target="http://var.astro.cz/oejv/issues/oejv0094.pdf" TargetMode="External"/><Relationship Id="rId56" Type="http://schemas.openxmlformats.org/officeDocument/2006/relationships/hyperlink" Target="http://www.konkoly.hu/cgi-bin/IBVS?5929" TargetMode="External"/><Relationship Id="rId64" Type="http://schemas.openxmlformats.org/officeDocument/2006/relationships/hyperlink" Target="http://www.konkoly.hu/cgi-bin/IBVS?5974" TargetMode="External"/><Relationship Id="rId69" Type="http://schemas.openxmlformats.org/officeDocument/2006/relationships/hyperlink" Target="http://www.bav-astro.de/sfs/BAVM_link.php?BAVMnr=228" TargetMode="External"/><Relationship Id="rId8" Type="http://schemas.openxmlformats.org/officeDocument/2006/relationships/hyperlink" Target="http://www.konkoly.hu/cgi-bin/IBVS?5056" TargetMode="External"/><Relationship Id="rId51" Type="http://schemas.openxmlformats.org/officeDocument/2006/relationships/hyperlink" Target="http://www.konkoly.hu/cgi-bin/IBVS?5898" TargetMode="External"/><Relationship Id="rId72" Type="http://schemas.openxmlformats.org/officeDocument/2006/relationships/hyperlink" Target="http://www.konkoly.hu/cgi-bin/IBVS?6029" TargetMode="External"/><Relationship Id="rId3" Type="http://schemas.openxmlformats.org/officeDocument/2006/relationships/hyperlink" Target="http://www.konkoly.hu/cgi-bin/IBVS?5056" TargetMode="External"/><Relationship Id="rId12" Type="http://schemas.openxmlformats.org/officeDocument/2006/relationships/hyperlink" Target="http://www.konkoly.hu/cgi-bin/IBVS?5583" TargetMode="External"/><Relationship Id="rId17" Type="http://schemas.openxmlformats.org/officeDocument/2006/relationships/hyperlink" Target="http://www.konkoly.hu/cgi-bin/IBVS?5341" TargetMode="External"/><Relationship Id="rId25" Type="http://schemas.openxmlformats.org/officeDocument/2006/relationships/hyperlink" Target="http://var.astro.cz/oejv/issues/oejv0074.pdf" TargetMode="External"/><Relationship Id="rId33" Type="http://schemas.openxmlformats.org/officeDocument/2006/relationships/hyperlink" Target="http://var.astro.cz/oejv/issues/oejv0074.pdf" TargetMode="External"/><Relationship Id="rId38" Type="http://schemas.openxmlformats.org/officeDocument/2006/relationships/hyperlink" Target="http://www.konkoly.hu/cgi-bin/IBVS?5760" TargetMode="External"/><Relationship Id="rId46" Type="http://schemas.openxmlformats.org/officeDocument/2006/relationships/hyperlink" Target="http://var.astro.cz/oejv/issues/oejv0094.pdf" TargetMode="External"/><Relationship Id="rId59" Type="http://schemas.openxmlformats.org/officeDocument/2006/relationships/hyperlink" Target="http://vsolj.cetus-net.org/vsoljno50.pdf" TargetMode="External"/><Relationship Id="rId67" Type="http://schemas.openxmlformats.org/officeDocument/2006/relationships/hyperlink" Target="http://var.astro.cz/oejv/issues/oejv0137.pdf" TargetMode="External"/><Relationship Id="rId20" Type="http://schemas.openxmlformats.org/officeDocument/2006/relationships/hyperlink" Target="http://www.konkoly.hu/cgi-bin/IBVS?5583" TargetMode="External"/><Relationship Id="rId41" Type="http://schemas.openxmlformats.org/officeDocument/2006/relationships/hyperlink" Target="http://www.konkoly.hu/cgi-bin/IBVS?5820" TargetMode="External"/><Relationship Id="rId54" Type="http://schemas.openxmlformats.org/officeDocument/2006/relationships/hyperlink" Target="http://www.konkoly.hu/cgi-bin/IBVS?5938" TargetMode="External"/><Relationship Id="rId62" Type="http://schemas.openxmlformats.org/officeDocument/2006/relationships/hyperlink" Target="http://www.konkoly.hu/cgi-bin/IBVS?5974" TargetMode="External"/><Relationship Id="rId70" Type="http://schemas.openxmlformats.org/officeDocument/2006/relationships/hyperlink" Target="http://www.bav-astro.de/sfs/BAVM_link.php?BAVMnr=228" TargetMode="External"/><Relationship Id="rId75" Type="http://schemas.openxmlformats.org/officeDocument/2006/relationships/hyperlink" Target="http://www.bav-astro.de/sfs/BAVM_link.php?BAVMnr=238" TargetMode="External"/><Relationship Id="rId1" Type="http://schemas.openxmlformats.org/officeDocument/2006/relationships/hyperlink" Target="http://www.konkoly.hu/cgi-bin/IBVS?5056" TargetMode="External"/><Relationship Id="rId6" Type="http://schemas.openxmlformats.org/officeDocument/2006/relationships/hyperlink" Target="http://www.konkoly.hu/cgi-bin/IBVS?5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3587"/>
  <sheetViews>
    <sheetView tabSelected="1" workbookViewId="0">
      <pane xSplit="14" ySplit="22" topLeftCell="O151" activePane="bottomRight" state="frozen"/>
      <selection pane="topRight" activeCell="O1" sqref="O1"/>
      <selection pane="bottomLeft" activeCell="A23" sqref="A23"/>
      <selection pane="bottomRight" activeCell="A151" sqref="A151"/>
    </sheetView>
  </sheetViews>
  <sheetFormatPr defaultColWidth="10.28515625" defaultRowHeight="12.95" customHeight="1"/>
  <cols>
    <col min="1" max="1" width="14.42578125" style="31" customWidth="1"/>
    <col min="2" max="2" width="5.140625" style="33" customWidth="1"/>
    <col min="3" max="3" width="11.85546875" style="31" customWidth="1"/>
    <col min="4" max="4" width="9.42578125" style="31" customWidth="1"/>
    <col min="5" max="5" width="9.140625" style="31" customWidth="1"/>
    <col min="6" max="6" width="15.42578125" style="31" bestFit="1" customWidth="1"/>
    <col min="7" max="7" width="8.140625" style="31" customWidth="1"/>
    <col min="8" max="14" width="8.5703125" style="31" customWidth="1"/>
    <col min="15" max="15" width="8" style="31" customWidth="1"/>
    <col min="16" max="16" width="7.7109375" style="31" customWidth="1"/>
    <col min="17" max="18" width="9.85546875" style="31" customWidth="1"/>
    <col min="19" max="16384" width="10.28515625" style="31"/>
  </cols>
  <sheetData>
    <row r="1" spans="1:6" customFormat="1" ht="20.25">
      <c r="A1" s="1" t="s">
        <v>44</v>
      </c>
      <c r="B1" s="2"/>
    </row>
    <row r="2" spans="1:6" ht="12.95" customHeight="1">
      <c r="A2" s="31" t="s">
        <v>24</v>
      </c>
      <c r="B2" s="32" t="s">
        <v>40</v>
      </c>
    </row>
    <row r="3" spans="1:6" ht="12.95" customHeight="1" thickBot="1"/>
    <row r="4" spans="1:6" ht="12.95" customHeight="1" thickBot="1">
      <c r="A4" s="34" t="s">
        <v>2</v>
      </c>
      <c r="C4" s="35" t="s">
        <v>35</v>
      </c>
      <c r="D4" s="36" t="s">
        <v>35</v>
      </c>
    </row>
    <row r="5" spans="1:6" ht="12.95" customHeight="1">
      <c r="A5" s="37" t="s">
        <v>56</v>
      </c>
      <c r="C5" s="38">
        <v>-9.5</v>
      </c>
      <c r="D5" s="31" t="s">
        <v>57</v>
      </c>
    </row>
    <row r="6" spans="1:6" ht="12.95" customHeight="1">
      <c r="A6" s="34" t="s">
        <v>3</v>
      </c>
    </row>
    <row r="7" spans="1:6" ht="12.95" customHeight="1">
      <c r="A7" s="31" t="s">
        <v>4</v>
      </c>
      <c r="C7" s="4">
        <v>51925.675600000002</v>
      </c>
      <c r="D7" s="38" t="s">
        <v>37</v>
      </c>
    </row>
    <row r="8" spans="1:6" ht="12.95" customHeight="1">
      <c r="A8" s="31" t="s">
        <v>5</v>
      </c>
      <c r="C8" s="31">
        <v>0.30671685999999998</v>
      </c>
      <c r="D8" s="39">
        <v>5464</v>
      </c>
      <c r="E8" s="31">
        <v>0.30671799999999999</v>
      </c>
      <c r="F8" s="40" t="s">
        <v>36</v>
      </c>
    </row>
    <row r="9" spans="1:6" ht="12.95" customHeight="1">
      <c r="A9" s="37" t="s">
        <v>49</v>
      </c>
      <c r="B9" s="38">
        <v>148</v>
      </c>
      <c r="C9" s="37" t="str">
        <f>"F"&amp;B9</f>
        <v>F148</v>
      </c>
      <c r="D9" s="37" t="str">
        <f>"G"&amp;B9</f>
        <v>G148</v>
      </c>
    </row>
    <row r="10" spans="1:6" ht="12.95" customHeight="1" thickBot="1">
      <c r="C10" s="41" t="s">
        <v>19</v>
      </c>
      <c r="D10" s="41" t="s">
        <v>20</v>
      </c>
    </row>
    <row r="11" spans="1:6" ht="12.95" customHeight="1">
      <c r="A11" s="31" t="s">
        <v>15</v>
      </c>
      <c r="C11" s="42">
        <f ca="1">INTERCEPT(INDIRECT(D9):G1005,INDIRECT(C9):$F1005)</f>
        <v>-2.7670909158144224E-2</v>
      </c>
      <c r="D11" s="33">
        <f>+E11*F11</f>
        <v>1.0000033612119391E-9</v>
      </c>
      <c r="E11" s="43">
        <v>1.000003361211939</v>
      </c>
      <c r="F11" s="31">
        <v>1.0000000000000001E-9</v>
      </c>
    </row>
    <row r="12" spans="1:6" ht="12.95" customHeight="1">
      <c r="A12" s="31" t="s">
        <v>16</v>
      </c>
      <c r="C12" s="42">
        <f ca="1">SLOPE(INDIRECT(D9):G1005,INDIRECT(C9):$F1005)</f>
        <v>2.3461060694449546E-6</v>
      </c>
      <c r="D12" s="33">
        <f>+E12*F12</f>
        <v>8.9933422639311114E-7</v>
      </c>
      <c r="E12" s="44">
        <v>8.9933422639311118</v>
      </c>
      <c r="F12" s="31">
        <v>9.9999999999999995E-8</v>
      </c>
    </row>
    <row r="13" spans="1:6" ht="12.95" customHeight="1" thickBot="1">
      <c r="A13" s="31" t="s">
        <v>18</v>
      </c>
      <c r="C13" s="33"/>
      <c r="D13" s="33">
        <f>+E13*F13</f>
        <v>1.277694331736945E-10</v>
      </c>
      <c r="E13" s="45">
        <v>1.2776943317369449</v>
      </c>
      <c r="F13" s="31">
        <v>1E-10</v>
      </c>
    </row>
    <row r="14" spans="1:6" ht="12.95" customHeight="1">
      <c r="A14" s="31" t="s">
        <v>23</v>
      </c>
      <c r="E14" s="31">
        <f>SUM(S21:S271)</f>
        <v>2.1821421683920407E-2</v>
      </c>
      <c r="F14" s="46"/>
    </row>
    <row r="15" spans="1:6" ht="12.95" customHeight="1">
      <c r="A15" s="47" t="s">
        <v>17</v>
      </c>
      <c r="C15" s="48">
        <f ca="1">(C7+C11)+(C8+C12)*INT(MAX(F21:F3532))</f>
        <v>59345.798963208879</v>
      </c>
      <c r="D15" s="49">
        <f>+C7+INT(MAX(F21:F1587))*C8+D11+D12*INT(MAX(F21:F4022))+D13*INT(MAX(F21:F4049)^2)</f>
        <v>59345.866411241303</v>
      </c>
      <c r="E15" s="42" t="s">
        <v>61</v>
      </c>
      <c r="F15" s="38">
        <v>1</v>
      </c>
    </row>
    <row r="16" spans="1:6" ht="12.95" customHeight="1">
      <c r="A16" s="34" t="s">
        <v>6</v>
      </c>
      <c r="C16" s="50">
        <f ca="1">+C8+C12</f>
        <v>0.3067192061060694</v>
      </c>
      <c r="D16" s="49">
        <f>+C8+D12+2*D13*F96</f>
        <v>0.30671997805043338</v>
      </c>
      <c r="E16" s="42" t="s">
        <v>58</v>
      </c>
      <c r="F16" s="51">
        <f ca="1">NOW()+15018.5+$C$5/24</f>
        <v>60312.820457638889</v>
      </c>
    </row>
    <row r="17" spans="1:22" ht="12.95" customHeight="1" thickBot="1">
      <c r="A17" s="42" t="s">
        <v>43</v>
      </c>
      <c r="C17" s="31">
        <f>COUNT(C21:C2190)</f>
        <v>145</v>
      </c>
      <c r="E17" s="42" t="s">
        <v>62</v>
      </c>
      <c r="F17" s="51">
        <f ca="1">ROUND(2*(F16-$C$7)/$C$8,0)/2+F15</f>
        <v>27346</v>
      </c>
    </row>
    <row r="18" spans="1:22" ht="12.95" customHeight="1" thickTop="1" thickBot="1">
      <c r="A18" s="34" t="s">
        <v>64</v>
      </c>
      <c r="C18" s="52">
        <f ca="1">+C15</f>
        <v>59345.798963208879</v>
      </c>
      <c r="D18" s="53">
        <f ca="1">C16</f>
        <v>0.3067192061060694</v>
      </c>
      <c r="E18" s="42" t="s">
        <v>63</v>
      </c>
      <c r="F18" s="49">
        <f ca="1">ROUND(2*(F16-$C$15)/$C$16,0)/2+F15</f>
        <v>3154</v>
      </c>
    </row>
    <row r="19" spans="1:22" ht="12.95" customHeight="1" thickBot="1">
      <c r="A19" s="34" t="s">
        <v>65</v>
      </c>
      <c r="C19" s="54">
        <f>+D15</f>
        <v>59345.866411241303</v>
      </c>
      <c r="D19" s="55">
        <f>+D16</f>
        <v>0.30671997805043338</v>
      </c>
      <c r="E19" s="42" t="s">
        <v>59</v>
      </c>
      <c r="F19" s="56">
        <f ca="1">+$C$15+$C$16*F18-15018.5-$C$5/24</f>
        <v>45295.087172600761</v>
      </c>
    </row>
    <row r="20" spans="1:22" ht="12.95" customHeight="1" thickBot="1">
      <c r="A20" s="41" t="s">
        <v>7</v>
      </c>
      <c r="B20" s="41" t="s">
        <v>8</v>
      </c>
      <c r="C20" s="41" t="s">
        <v>9</v>
      </c>
      <c r="D20" s="41" t="s">
        <v>13</v>
      </c>
      <c r="E20" s="41" t="s">
        <v>10</v>
      </c>
      <c r="F20" s="41" t="s">
        <v>11</v>
      </c>
      <c r="G20" s="41" t="s">
        <v>12</v>
      </c>
      <c r="H20" s="57" t="s">
        <v>87</v>
      </c>
      <c r="I20" s="57" t="s">
        <v>90</v>
      </c>
      <c r="J20" s="57" t="s">
        <v>84</v>
      </c>
      <c r="K20" s="57" t="s">
        <v>82</v>
      </c>
      <c r="L20" s="57" t="s">
        <v>25</v>
      </c>
      <c r="M20" s="57" t="s">
        <v>26</v>
      </c>
      <c r="N20" s="57" t="s">
        <v>28</v>
      </c>
      <c r="O20" s="57" t="s">
        <v>22</v>
      </c>
      <c r="P20" s="58" t="s">
        <v>21</v>
      </c>
      <c r="Q20" s="41" t="s">
        <v>14</v>
      </c>
      <c r="R20" s="33"/>
      <c r="V20" s="59" t="s">
        <v>354</v>
      </c>
    </row>
    <row r="21" spans="1:22" ht="12.95" customHeight="1">
      <c r="A21" s="5" t="s">
        <v>29</v>
      </c>
      <c r="B21" s="3" t="s">
        <v>27</v>
      </c>
      <c r="C21" s="7">
        <v>51925.675600000002</v>
      </c>
      <c r="D21" s="7">
        <v>1E-4</v>
      </c>
      <c r="E21" s="31">
        <f t="shared" ref="E21:E52" si="0">+(C21-C$7)/C$8</f>
        <v>0</v>
      </c>
      <c r="F21" s="31">
        <f t="shared" ref="F21:F52" si="1">ROUND(2*E21,0)/2</f>
        <v>0</v>
      </c>
      <c r="G21" s="31">
        <f t="shared" ref="G21:G52" si="2">+C21-(C$7+F21*C$8)</f>
        <v>0</v>
      </c>
      <c r="J21" s="31">
        <f t="shared" ref="J21:J28" si="3">+G21</f>
        <v>0</v>
      </c>
      <c r="P21" s="31">
        <f t="shared" ref="P21:P52" si="4">+D$11+D$12*F21+D$13*F21^2</f>
        <v>1.0000033612119391E-9</v>
      </c>
      <c r="Q21" s="60">
        <f t="shared" ref="Q21:Q52" si="5">+C21-15018.5</f>
        <v>36907.175600000002</v>
      </c>
      <c r="R21" s="60"/>
      <c r="S21" s="31">
        <f t="shared" ref="S21:S52" si="6">+(P21-G21)^2</f>
        <v>1.0000067224351759E-18</v>
      </c>
    </row>
    <row r="22" spans="1:22" ht="12.95" customHeight="1">
      <c r="A22" s="5" t="s">
        <v>29</v>
      </c>
      <c r="B22" s="3" t="s">
        <v>27</v>
      </c>
      <c r="C22" s="7">
        <v>51925.676079999997</v>
      </c>
      <c r="D22" s="7">
        <v>5.0000000000000002E-5</v>
      </c>
      <c r="E22" s="31">
        <f t="shared" si="0"/>
        <v>1.5649612321609503E-3</v>
      </c>
      <c r="F22" s="31">
        <f t="shared" si="1"/>
        <v>0</v>
      </c>
      <c r="G22" s="31">
        <f t="shared" si="2"/>
        <v>4.7999999515013769E-4</v>
      </c>
      <c r="J22" s="31">
        <f t="shared" si="3"/>
        <v>4.7999999515013769E-4</v>
      </c>
      <c r="P22" s="31">
        <f t="shared" si="4"/>
        <v>1.0000033612119391E-9</v>
      </c>
      <c r="Q22" s="60">
        <f t="shared" si="5"/>
        <v>36907.176079999997</v>
      </c>
      <c r="R22" s="60"/>
      <c r="S22" s="31">
        <f t="shared" si="6"/>
        <v>2.3039903534191516E-7</v>
      </c>
    </row>
    <row r="23" spans="1:22" ht="12.95" customHeight="1">
      <c r="A23" s="5" t="s">
        <v>29</v>
      </c>
      <c r="B23" s="3" t="s">
        <v>30</v>
      </c>
      <c r="C23" s="7">
        <v>51927.670100000003</v>
      </c>
      <c r="D23" s="7">
        <v>4.0000000000000002E-4</v>
      </c>
      <c r="E23" s="31">
        <f t="shared" si="0"/>
        <v>6.502740018923963</v>
      </c>
      <c r="F23" s="31">
        <f t="shared" si="1"/>
        <v>6.5</v>
      </c>
      <c r="G23" s="31">
        <f t="shared" si="2"/>
        <v>8.4041000081924722E-4</v>
      </c>
      <c r="J23" s="31">
        <f t="shared" si="3"/>
        <v>8.4041000081924722E-4</v>
      </c>
      <c r="P23" s="31">
        <f t="shared" si="4"/>
        <v>5.8520707334680228E-6</v>
      </c>
      <c r="Q23" s="60">
        <f t="shared" si="5"/>
        <v>36909.170100000003</v>
      </c>
      <c r="R23" s="60"/>
      <c r="S23" s="31">
        <f t="shared" si="6"/>
        <v>6.9648693866906039E-7</v>
      </c>
    </row>
    <row r="24" spans="1:22" ht="12.95" customHeight="1">
      <c r="A24" s="5" t="s">
        <v>29</v>
      </c>
      <c r="B24" s="3" t="s">
        <v>30</v>
      </c>
      <c r="C24" s="7">
        <v>51927.671000000002</v>
      </c>
      <c r="D24" s="7">
        <v>1E-4</v>
      </c>
      <c r="E24" s="31">
        <f t="shared" si="0"/>
        <v>6.5056743212609529</v>
      </c>
      <c r="F24" s="31">
        <f t="shared" si="1"/>
        <v>6.5</v>
      </c>
      <c r="G24" s="31">
        <f t="shared" si="2"/>
        <v>1.7404099999112077E-3</v>
      </c>
      <c r="J24" s="31">
        <f t="shared" si="3"/>
        <v>1.7404099999112077E-3</v>
      </c>
      <c r="P24" s="31">
        <f t="shared" si="4"/>
        <v>5.8520707334680228E-6</v>
      </c>
      <c r="Q24" s="60">
        <f t="shared" si="5"/>
        <v>36909.171000000002</v>
      </c>
      <c r="R24" s="60"/>
      <c r="S24" s="31">
        <f t="shared" si="6"/>
        <v>3.0086912096733682E-6</v>
      </c>
    </row>
    <row r="25" spans="1:22" ht="12.95" customHeight="1">
      <c r="A25" s="5" t="s">
        <v>29</v>
      </c>
      <c r="B25" s="3" t="s">
        <v>30</v>
      </c>
      <c r="C25" s="7">
        <v>51952.513400000003</v>
      </c>
      <c r="D25" s="7">
        <v>2.9999999999999997E-4</v>
      </c>
      <c r="E25" s="31">
        <f t="shared" si="0"/>
        <v>87.500243710114773</v>
      </c>
      <c r="F25" s="31">
        <f t="shared" si="1"/>
        <v>87.5</v>
      </c>
      <c r="G25" s="31">
        <f t="shared" si="2"/>
        <v>7.4750001658685505E-5</v>
      </c>
      <c r="J25" s="31">
        <f t="shared" si="3"/>
        <v>7.4750001658685505E-5</v>
      </c>
      <c r="P25" s="31">
        <f t="shared" si="4"/>
        <v>7.9670979535494533E-5</v>
      </c>
      <c r="Q25" s="60">
        <f t="shared" si="5"/>
        <v>36934.013400000003</v>
      </c>
      <c r="R25" s="60"/>
      <c r="S25" s="31">
        <f t="shared" si="6"/>
        <v>2.421602326404389E-11</v>
      </c>
    </row>
    <row r="26" spans="1:22" ht="12.95" customHeight="1">
      <c r="A26" s="5" t="s">
        <v>29</v>
      </c>
      <c r="B26" s="3" t="s">
        <v>30</v>
      </c>
      <c r="C26" s="7">
        <v>51952.514000000003</v>
      </c>
      <c r="D26" s="7">
        <v>1E-4</v>
      </c>
      <c r="E26" s="31">
        <f t="shared" si="0"/>
        <v>87.502199911672776</v>
      </c>
      <c r="F26" s="31">
        <f t="shared" si="1"/>
        <v>87.5</v>
      </c>
      <c r="G26" s="31">
        <f t="shared" si="2"/>
        <v>6.7475000105332583E-4</v>
      </c>
      <c r="J26" s="31">
        <f t="shared" si="3"/>
        <v>6.7475000105332583E-4</v>
      </c>
      <c r="P26" s="31">
        <f t="shared" si="4"/>
        <v>7.9670979535494533E-5</v>
      </c>
      <c r="Q26" s="60">
        <f t="shared" si="5"/>
        <v>36934.014000000003</v>
      </c>
      <c r="R26" s="60"/>
      <c r="S26" s="31">
        <f t="shared" si="6"/>
        <v>3.5411904185061956E-7</v>
      </c>
    </row>
    <row r="27" spans="1:22" s="12" customFormat="1" ht="12.95" customHeight="1">
      <c r="A27" s="6" t="s">
        <v>29</v>
      </c>
      <c r="B27" s="9" t="s">
        <v>27</v>
      </c>
      <c r="C27" s="6">
        <v>51952.666499999999</v>
      </c>
      <c r="D27" s="6">
        <v>2.0000000000000001E-4</v>
      </c>
      <c r="E27" s="12">
        <f t="shared" si="0"/>
        <v>87.999401141486175</v>
      </c>
      <c r="F27" s="12">
        <f t="shared" si="1"/>
        <v>88</v>
      </c>
      <c r="G27" s="12">
        <f t="shared" si="2"/>
        <v>-1.8368000019108877E-4</v>
      </c>
      <c r="J27" s="12">
        <f t="shared" si="3"/>
        <v>-1.8368000019108877E-4</v>
      </c>
      <c r="P27" s="12">
        <f t="shared" si="4"/>
        <v>8.0131858416452093E-5</v>
      </c>
      <c r="Q27" s="61">
        <f t="shared" si="5"/>
        <v>36934.166499999999</v>
      </c>
      <c r="R27" s="60"/>
      <c r="S27" s="12">
        <f t="shared" si="6"/>
        <v>6.9596696741965121E-8</v>
      </c>
    </row>
    <row r="28" spans="1:22" s="12" customFormat="1" ht="12.95" customHeight="1">
      <c r="A28" s="6" t="s">
        <v>29</v>
      </c>
      <c r="B28" s="9" t="s">
        <v>27</v>
      </c>
      <c r="C28" s="6">
        <v>51952.6679</v>
      </c>
      <c r="D28" s="6">
        <v>1E-4</v>
      </c>
      <c r="E28" s="12">
        <f t="shared" si="0"/>
        <v>88.003965611796076</v>
      </c>
      <c r="F28" s="12">
        <f t="shared" si="1"/>
        <v>88</v>
      </c>
      <c r="G28" s="12">
        <f t="shared" si="2"/>
        <v>1.2163200008217245E-3</v>
      </c>
      <c r="J28" s="31">
        <f t="shared" si="3"/>
        <v>1.2163200008217245E-3</v>
      </c>
      <c r="P28" s="12">
        <f t="shared" si="4"/>
        <v>8.0131858416452093E-5</v>
      </c>
      <c r="Q28" s="61">
        <f t="shared" si="5"/>
        <v>36934.1679</v>
      </c>
      <c r="R28" s="60"/>
      <c r="S28" s="12">
        <f t="shared" si="6"/>
        <v>1.2909234949423437E-6</v>
      </c>
    </row>
    <row r="29" spans="1:22" s="12" customFormat="1" ht="12.95" customHeight="1">
      <c r="A29" s="62" t="s">
        <v>60</v>
      </c>
      <c r="B29" s="9"/>
      <c r="C29" s="6">
        <v>51999.440199999997</v>
      </c>
      <c r="D29" s="6"/>
      <c r="E29" s="12">
        <f t="shared" si="0"/>
        <v>240.49737598381444</v>
      </c>
      <c r="F29" s="12">
        <f t="shared" si="1"/>
        <v>240.5</v>
      </c>
      <c r="G29" s="12">
        <f t="shared" si="2"/>
        <v>-8.0483000783715397E-4</v>
      </c>
      <c r="K29" s="12">
        <f t="shared" ref="K29:K43" si="7">+G29</f>
        <v>-8.0483000783715397E-4</v>
      </c>
      <c r="P29" s="12">
        <f t="shared" si="4"/>
        <v>2.2368109740802922E-4</v>
      </c>
      <c r="Q29" s="61">
        <f t="shared" si="5"/>
        <v>36980.940199999997</v>
      </c>
      <c r="R29" s="61"/>
      <c r="S29" s="12">
        <f t="shared" si="6"/>
        <v>1.0578350936126682E-6</v>
      </c>
    </row>
    <row r="30" spans="1:22" s="12" customFormat="1" ht="12.95" customHeight="1">
      <c r="A30" s="62" t="s">
        <v>60</v>
      </c>
      <c r="B30" s="9"/>
      <c r="C30" s="6">
        <v>51999.440699999999</v>
      </c>
      <c r="D30" s="6"/>
      <c r="E30" s="12">
        <f t="shared" si="0"/>
        <v>240.49900615178734</v>
      </c>
      <c r="F30" s="12">
        <f t="shared" si="1"/>
        <v>240.5</v>
      </c>
      <c r="G30" s="12">
        <f t="shared" si="2"/>
        <v>-3.0483000591630116E-4</v>
      </c>
      <c r="K30" s="12">
        <f t="shared" si="7"/>
        <v>-3.0483000591630116E-4</v>
      </c>
      <c r="P30" s="12">
        <f t="shared" si="4"/>
        <v>2.2368109740802922E-4</v>
      </c>
      <c r="Q30" s="61">
        <f t="shared" si="5"/>
        <v>36980.940699999999</v>
      </c>
      <c r="R30" s="61"/>
      <c r="S30" s="12">
        <f t="shared" si="6"/>
        <v>2.79323986337101E-7</v>
      </c>
    </row>
    <row r="31" spans="1:22" s="12" customFormat="1" ht="12.95" customHeight="1">
      <c r="A31" s="10" t="s">
        <v>31</v>
      </c>
      <c r="B31" s="11" t="s">
        <v>30</v>
      </c>
      <c r="C31" s="10">
        <v>52002.508600000001</v>
      </c>
      <c r="D31" s="10">
        <v>3.5000000000000001E-3</v>
      </c>
      <c r="E31" s="12">
        <f t="shared" si="0"/>
        <v>250.50139076149489</v>
      </c>
      <c r="F31" s="12">
        <f t="shared" si="1"/>
        <v>250.5</v>
      </c>
      <c r="G31" s="12">
        <f t="shared" si="2"/>
        <v>4.2656999721657485E-4</v>
      </c>
      <c r="K31" s="12">
        <f t="shared" si="7"/>
        <v>4.2656999721657485E-4</v>
      </c>
      <c r="P31" s="12">
        <f t="shared" si="4"/>
        <v>2.3330178758884318E-4</v>
      </c>
      <c r="Q31" s="61">
        <f t="shared" si="5"/>
        <v>36984.008600000001</v>
      </c>
      <c r="R31" s="60"/>
      <c r="S31" s="12">
        <f t="shared" si="6"/>
        <v>3.7352600852708831E-8</v>
      </c>
    </row>
    <row r="32" spans="1:22" s="12" customFormat="1" ht="12.95" customHeight="1">
      <c r="A32" s="10" t="s">
        <v>31</v>
      </c>
      <c r="B32" s="11" t="s">
        <v>30</v>
      </c>
      <c r="C32" s="10">
        <v>52002.508600000001</v>
      </c>
      <c r="D32" s="10">
        <v>3.5000000000000001E-3</v>
      </c>
      <c r="E32" s="12">
        <f t="shared" si="0"/>
        <v>250.50139076149489</v>
      </c>
      <c r="F32" s="12">
        <f t="shared" si="1"/>
        <v>250.5</v>
      </c>
      <c r="G32" s="12">
        <f t="shared" si="2"/>
        <v>4.2656999721657485E-4</v>
      </c>
      <c r="K32" s="12">
        <f t="shared" si="7"/>
        <v>4.2656999721657485E-4</v>
      </c>
      <c r="P32" s="12">
        <f t="shared" si="4"/>
        <v>2.3330178758884318E-4</v>
      </c>
      <c r="Q32" s="61">
        <f t="shared" si="5"/>
        <v>36984.008600000001</v>
      </c>
      <c r="R32" s="60"/>
      <c r="S32" s="12">
        <f t="shared" si="6"/>
        <v>3.7352600852708831E-8</v>
      </c>
    </row>
    <row r="33" spans="1:19" s="12" customFormat="1" ht="12.95" customHeight="1">
      <c r="A33" s="10" t="s">
        <v>31</v>
      </c>
      <c r="B33" s="11" t="s">
        <v>27</v>
      </c>
      <c r="C33" s="10">
        <v>52023.5219</v>
      </c>
      <c r="D33" s="10">
        <v>7.0000000000000001E-3</v>
      </c>
      <c r="E33" s="12">
        <f t="shared" si="0"/>
        <v>319.01180782822775</v>
      </c>
      <c r="F33" s="12">
        <f t="shared" si="1"/>
        <v>319</v>
      </c>
      <c r="G33" s="12">
        <f t="shared" si="2"/>
        <v>3.6216599983163178E-3</v>
      </c>
      <c r="K33" s="12">
        <f t="shared" si="7"/>
        <v>3.6216599983163178E-3</v>
      </c>
      <c r="P33" s="12">
        <f t="shared" si="4"/>
        <v>2.9989056351195203E-4</v>
      </c>
      <c r="Q33" s="61">
        <f t="shared" si="5"/>
        <v>37005.0219</v>
      </c>
      <c r="R33" s="60"/>
      <c r="S33" s="12">
        <f t="shared" si="6"/>
        <v>1.1034152178000515E-5</v>
      </c>
    </row>
    <row r="34" spans="1:19" s="12" customFormat="1" ht="12.95" customHeight="1">
      <c r="A34" s="10" t="s">
        <v>31</v>
      </c>
      <c r="B34" s="11" t="s">
        <v>27</v>
      </c>
      <c r="C34" s="10">
        <v>52023.5219</v>
      </c>
      <c r="D34" s="10">
        <v>7.0000000000000001E-3</v>
      </c>
      <c r="E34" s="12">
        <f t="shared" si="0"/>
        <v>319.01180782822775</v>
      </c>
      <c r="F34" s="12">
        <f t="shared" si="1"/>
        <v>319</v>
      </c>
      <c r="G34" s="12">
        <f t="shared" si="2"/>
        <v>3.6216599983163178E-3</v>
      </c>
      <c r="K34" s="12">
        <f t="shared" si="7"/>
        <v>3.6216599983163178E-3</v>
      </c>
      <c r="P34" s="12">
        <f t="shared" si="4"/>
        <v>2.9989056351195203E-4</v>
      </c>
      <c r="Q34" s="61">
        <f t="shared" si="5"/>
        <v>37005.0219</v>
      </c>
      <c r="R34" s="60"/>
      <c r="S34" s="12">
        <f t="shared" si="6"/>
        <v>1.1034152178000515E-5</v>
      </c>
    </row>
    <row r="35" spans="1:19" ht="12.95" customHeight="1">
      <c r="A35" s="63" t="s">
        <v>131</v>
      </c>
      <c r="B35" s="64" t="s">
        <v>27</v>
      </c>
      <c r="C35" s="65">
        <v>52039.467499999999</v>
      </c>
      <c r="D35" s="65" t="s">
        <v>90</v>
      </c>
      <c r="E35" s="12">
        <f t="shared" si="0"/>
        <v>370.9998204858922</v>
      </c>
      <c r="F35" s="12">
        <f t="shared" si="1"/>
        <v>371</v>
      </c>
      <c r="G35" s="12">
        <f t="shared" si="2"/>
        <v>-5.5060001614037901E-5</v>
      </c>
      <c r="H35" s="12"/>
      <c r="J35" s="12"/>
      <c r="K35" s="12">
        <f t="shared" si="7"/>
        <v>-5.5060001614037901E-5</v>
      </c>
      <c r="L35" s="12"/>
      <c r="M35" s="12"/>
      <c r="N35" s="12"/>
      <c r="O35" s="12">
        <f ca="1">+C$11+C$12*$F35</f>
        <v>-2.6800503806380147E-2</v>
      </c>
      <c r="P35" s="12">
        <f t="shared" si="4"/>
        <v>3.5124031054666597E-4</v>
      </c>
      <c r="Q35" s="61">
        <f t="shared" si="5"/>
        <v>37020.967499999999</v>
      </c>
      <c r="R35" s="61"/>
      <c r="S35" s="12">
        <f t="shared" si="6"/>
        <v>1.6507994366188541E-7</v>
      </c>
    </row>
    <row r="36" spans="1:19" s="12" customFormat="1" ht="12.95" customHeight="1">
      <c r="A36" s="10" t="s">
        <v>31</v>
      </c>
      <c r="B36" s="11" t="s">
        <v>27</v>
      </c>
      <c r="C36" s="10">
        <v>52039.470099999999</v>
      </c>
      <c r="D36" s="10">
        <v>6.0000000000000001E-3</v>
      </c>
      <c r="E36" s="12">
        <f t="shared" si="0"/>
        <v>371.00829735931808</v>
      </c>
      <c r="F36" s="12">
        <f t="shared" si="1"/>
        <v>371</v>
      </c>
      <c r="G36" s="12">
        <f t="shared" si="2"/>
        <v>2.5449399981880561E-3</v>
      </c>
      <c r="K36" s="12">
        <f t="shared" si="7"/>
        <v>2.5449399981880561E-3</v>
      </c>
      <c r="P36" s="12">
        <f t="shared" si="4"/>
        <v>3.5124031054666597E-4</v>
      </c>
      <c r="Q36" s="61">
        <f t="shared" si="5"/>
        <v>37020.970099999999</v>
      </c>
      <c r="R36" s="60"/>
      <c r="S36" s="12">
        <f t="shared" si="6"/>
        <v>4.8123183195579318E-6</v>
      </c>
    </row>
    <row r="37" spans="1:19" s="12" customFormat="1" ht="12.95" customHeight="1">
      <c r="A37" s="10" t="s">
        <v>31</v>
      </c>
      <c r="B37" s="11" t="s">
        <v>27</v>
      </c>
      <c r="C37" s="10">
        <v>52039.470099999999</v>
      </c>
      <c r="D37" s="10">
        <v>6.0000000000000001E-3</v>
      </c>
      <c r="E37" s="12">
        <f t="shared" si="0"/>
        <v>371.00829735931808</v>
      </c>
      <c r="F37" s="12">
        <f t="shared" si="1"/>
        <v>371</v>
      </c>
      <c r="G37" s="12">
        <f t="shared" si="2"/>
        <v>2.5449399981880561E-3</v>
      </c>
      <c r="K37" s="12">
        <f t="shared" si="7"/>
        <v>2.5449399981880561E-3</v>
      </c>
      <c r="P37" s="12">
        <f t="shared" si="4"/>
        <v>3.5124031054666597E-4</v>
      </c>
      <c r="Q37" s="61">
        <f t="shared" si="5"/>
        <v>37020.970099999999</v>
      </c>
      <c r="R37" s="60"/>
      <c r="S37" s="12">
        <f t="shared" si="6"/>
        <v>4.8123183195579318E-6</v>
      </c>
    </row>
    <row r="38" spans="1:19" s="12" customFormat="1" ht="12.95" customHeight="1">
      <c r="A38" s="10" t="s">
        <v>31</v>
      </c>
      <c r="B38" s="11" t="s">
        <v>27</v>
      </c>
      <c r="C38" s="10">
        <v>52062.473400000003</v>
      </c>
      <c r="D38" s="10">
        <v>3.0999999999999999E-3</v>
      </c>
      <c r="E38" s="12">
        <f t="shared" si="0"/>
        <v>446.00678293328997</v>
      </c>
      <c r="F38" s="12">
        <f t="shared" si="1"/>
        <v>446</v>
      </c>
      <c r="G38" s="12">
        <f t="shared" si="2"/>
        <v>2.0804399973712862E-3</v>
      </c>
      <c r="K38" s="12">
        <f t="shared" si="7"/>
        <v>2.0804399973712862E-3</v>
      </c>
      <c r="P38" s="12">
        <f t="shared" si="4"/>
        <v>4.265194495438674E-4</v>
      </c>
      <c r="Q38" s="61">
        <f t="shared" si="5"/>
        <v>37043.973400000003</v>
      </c>
      <c r="R38" s="60"/>
      <c r="S38" s="12">
        <f t="shared" si="6"/>
        <v>2.7354531785257488E-6</v>
      </c>
    </row>
    <row r="39" spans="1:19" s="12" customFormat="1" ht="12.95" customHeight="1">
      <c r="A39" s="10" t="s">
        <v>31</v>
      </c>
      <c r="B39" s="11" t="s">
        <v>27</v>
      </c>
      <c r="C39" s="10">
        <v>52062.473400000003</v>
      </c>
      <c r="D39" s="10">
        <v>3.0999999999999999E-3</v>
      </c>
      <c r="E39" s="12">
        <f t="shared" si="0"/>
        <v>446.00678293328997</v>
      </c>
      <c r="F39" s="12">
        <f t="shared" si="1"/>
        <v>446</v>
      </c>
      <c r="G39" s="12">
        <f t="shared" si="2"/>
        <v>2.0804399973712862E-3</v>
      </c>
      <c r="K39" s="12">
        <f t="shared" si="7"/>
        <v>2.0804399973712862E-3</v>
      </c>
      <c r="P39" s="12">
        <f t="shared" si="4"/>
        <v>4.265194495438674E-4</v>
      </c>
      <c r="Q39" s="61">
        <f t="shared" si="5"/>
        <v>37043.973400000003</v>
      </c>
      <c r="R39" s="60"/>
      <c r="S39" s="12">
        <f t="shared" si="6"/>
        <v>2.7354531785257488E-6</v>
      </c>
    </row>
    <row r="40" spans="1:19" s="12" customFormat="1" ht="12.95" customHeight="1">
      <c r="A40" s="62" t="s">
        <v>60</v>
      </c>
      <c r="B40" s="11"/>
      <c r="C40" s="10">
        <v>52085.477700000003</v>
      </c>
      <c r="D40" s="10"/>
      <c r="E40" s="12">
        <f t="shared" si="0"/>
        <v>521.00852884318397</v>
      </c>
      <c r="F40" s="12">
        <f t="shared" si="1"/>
        <v>521</v>
      </c>
      <c r="G40" s="12">
        <f t="shared" si="2"/>
        <v>2.6159400003962219E-3</v>
      </c>
      <c r="K40" s="12">
        <f t="shared" si="7"/>
        <v>2.6159400003962219E-3</v>
      </c>
      <c r="P40" s="12">
        <f t="shared" si="4"/>
        <v>5.0323599466427292E-4</v>
      </c>
      <c r="Q40" s="61">
        <f t="shared" si="5"/>
        <v>37066.977700000003</v>
      </c>
      <c r="R40" s="61"/>
      <c r="S40" s="12">
        <f t="shared" si="6"/>
        <v>4.4635182158358219E-6</v>
      </c>
    </row>
    <row r="41" spans="1:19" s="12" customFormat="1" ht="12.95" customHeight="1">
      <c r="A41" s="62" t="s">
        <v>60</v>
      </c>
      <c r="B41" s="11"/>
      <c r="C41" s="10">
        <v>52086.398399999998</v>
      </c>
      <c r="D41" s="10"/>
      <c r="E41" s="12">
        <f t="shared" si="0"/>
        <v>524.01032013693646</v>
      </c>
      <c r="F41" s="12">
        <f t="shared" si="1"/>
        <v>524</v>
      </c>
      <c r="G41" s="12">
        <f t="shared" si="2"/>
        <v>3.165359994454775E-3</v>
      </c>
      <c r="K41" s="12">
        <f t="shared" si="7"/>
        <v>3.165359994454775E-3</v>
      </c>
      <c r="P41" s="12">
        <f t="shared" si="4"/>
        <v>5.0633455451645174E-4</v>
      </c>
      <c r="Q41" s="61">
        <f t="shared" si="5"/>
        <v>37067.898399999998</v>
      </c>
      <c r="R41" s="61"/>
      <c r="S41" s="12">
        <f t="shared" si="6"/>
        <v>7.0704162902391942E-6</v>
      </c>
    </row>
    <row r="42" spans="1:19" s="12" customFormat="1" ht="12.95" customHeight="1">
      <c r="A42" s="62" t="s">
        <v>60</v>
      </c>
      <c r="B42" s="11"/>
      <c r="C42" s="10">
        <v>52088.391300000003</v>
      </c>
      <c r="D42" s="10"/>
      <c r="E42" s="12">
        <f t="shared" si="0"/>
        <v>530.50784361838032</v>
      </c>
      <c r="F42" s="12">
        <f t="shared" si="1"/>
        <v>530.5</v>
      </c>
      <c r="G42" s="12">
        <f t="shared" si="2"/>
        <v>2.4057699993136339E-3</v>
      </c>
      <c r="K42" s="12">
        <f t="shared" si="7"/>
        <v>2.4057699993136339E-3</v>
      </c>
      <c r="P42" s="12">
        <f t="shared" si="4"/>
        <v>5.1305599062533784E-4</v>
      </c>
      <c r="Q42" s="61">
        <f t="shared" si="5"/>
        <v>37069.891300000003</v>
      </c>
      <c r="R42" s="61"/>
      <c r="S42" s="12">
        <f t="shared" si="6"/>
        <v>3.5823663186849187E-6</v>
      </c>
    </row>
    <row r="43" spans="1:19" ht="12.95" customHeight="1">
      <c r="A43" s="63" t="s">
        <v>141</v>
      </c>
      <c r="B43" s="64" t="s">
        <v>27</v>
      </c>
      <c r="C43" s="65">
        <v>52322.569900000002</v>
      </c>
      <c r="D43" s="65" t="s">
        <v>90</v>
      </c>
      <c r="E43" s="12">
        <f t="shared" si="0"/>
        <v>1294.0087480029626</v>
      </c>
      <c r="F43" s="12">
        <f t="shared" si="1"/>
        <v>1294</v>
      </c>
      <c r="G43" s="12">
        <f t="shared" si="2"/>
        <v>2.6831599971046671E-3</v>
      </c>
      <c r="H43" s="12"/>
      <c r="J43" s="12"/>
      <c r="K43" s="12">
        <f t="shared" si="7"/>
        <v>2.6831599971046671E-3</v>
      </c>
      <c r="L43" s="12"/>
      <c r="M43" s="12"/>
      <c r="N43" s="12"/>
      <c r="O43" s="12">
        <f ca="1">+C$11+C$12*$F43</f>
        <v>-2.4635047904282451E-2</v>
      </c>
      <c r="P43" s="12">
        <f t="shared" si="4"/>
        <v>1.3776812275616752E-3</v>
      </c>
      <c r="Q43" s="61">
        <f t="shared" si="5"/>
        <v>37304.069900000002</v>
      </c>
      <c r="R43" s="61"/>
      <c r="S43" s="12">
        <f t="shared" si="6"/>
        <v>1.7042748177274842E-6</v>
      </c>
    </row>
    <row r="44" spans="1:19" s="12" customFormat="1" ht="12.95" customHeight="1">
      <c r="A44" s="6" t="s">
        <v>32</v>
      </c>
      <c r="B44" s="9" t="s">
        <v>30</v>
      </c>
      <c r="C44" s="6">
        <v>52333.457600000002</v>
      </c>
      <c r="D44" s="6">
        <v>2.0000000000000001E-4</v>
      </c>
      <c r="E44" s="12">
        <f t="shared" si="0"/>
        <v>1329.5063075437042</v>
      </c>
      <c r="F44" s="12">
        <f t="shared" si="1"/>
        <v>1329.5</v>
      </c>
      <c r="G44" s="12">
        <f t="shared" si="2"/>
        <v>1.9346299959579483E-3</v>
      </c>
      <c r="J44" s="31">
        <f t="shared" ref="J44:J52" si="8">+G44</f>
        <v>1.9346299959579483E-3</v>
      </c>
      <c r="P44" s="12">
        <f t="shared" si="4"/>
        <v>1.4215073029301879E-3</v>
      </c>
      <c r="Q44" s="61">
        <f t="shared" si="5"/>
        <v>37314.957600000002</v>
      </c>
      <c r="R44" s="60"/>
      <c r="S44" s="12">
        <f t="shared" si="6"/>
        <v>2.6329489810006122E-7</v>
      </c>
    </row>
    <row r="45" spans="1:19" s="12" customFormat="1" ht="12.95" customHeight="1">
      <c r="A45" s="6" t="s">
        <v>32</v>
      </c>
      <c r="B45" s="9" t="s">
        <v>30</v>
      </c>
      <c r="C45" s="6">
        <v>52333.457600000002</v>
      </c>
      <c r="D45" s="6">
        <v>2.0000000000000001E-4</v>
      </c>
      <c r="E45" s="12">
        <f t="shared" si="0"/>
        <v>1329.5063075437042</v>
      </c>
      <c r="F45" s="12">
        <f t="shared" si="1"/>
        <v>1329.5</v>
      </c>
      <c r="G45" s="12">
        <f t="shared" si="2"/>
        <v>1.9346299959579483E-3</v>
      </c>
      <c r="J45" s="31">
        <f t="shared" si="8"/>
        <v>1.9346299959579483E-3</v>
      </c>
      <c r="P45" s="12">
        <f t="shared" si="4"/>
        <v>1.4215073029301879E-3</v>
      </c>
      <c r="Q45" s="61">
        <f t="shared" si="5"/>
        <v>37314.957600000002</v>
      </c>
      <c r="R45" s="60"/>
      <c r="S45" s="12">
        <f t="shared" si="6"/>
        <v>2.6329489810006122E-7</v>
      </c>
    </row>
    <row r="46" spans="1:19" s="12" customFormat="1" ht="12.95" customHeight="1">
      <c r="A46" s="6" t="s">
        <v>32</v>
      </c>
      <c r="B46" s="9" t="s">
        <v>27</v>
      </c>
      <c r="C46" s="6">
        <v>52338.519</v>
      </c>
      <c r="D46" s="6">
        <v>2.9999999999999997E-4</v>
      </c>
      <c r="E46" s="12">
        <f t="shared" si="0"/>
        <v>1346.0081718363899</v>
      </c>
      <c r="F46" s="12">
        <f t="shared" si="1"/>
        <v>1346</v>
      </c>
      <c r="G46" s="12">
        <f t="shared" si="2"/>
        <v>2.5064399960683659E-3</v>
      </c>
      <c r="J46" s="31">
        <f t="shared" si="8"/>
        <v>2.5064399960683659E-3</v>
      </c>
      <c r="P46" s="12">
        <f t="shared" si="4"/>
        <v>1.4419867951202018E-3</v>
      </c>
      <c r="Q46" s="61">
        <f t="shared" si="5"/>
        <v>37320.019</v>
      </c>
      <c r="R46" s="60"/>
      <c r="S46" s="12">
        <f t="shared" si="6"/>
        <v>1.1330606170087926E-6</v>
      </c>
    </row>
    <row r="47" spans="1:19" s="12" customFormat="1" ht="12.95" customHeight="1">
      <c r="A47" s="6" t="s">
        <v>32</v>
      </c>
      <c r="B47" s="9" t="s">
        <v>27</v>
      </c>
      <c r="C47" s="6">
        <v>52338.519</v>
      </c>
      <c r="D47" s="6">
        <v>2.9999999999999997E-4</v>
      </c>
      <c r="E47" s="12">
        <f t="shared" si="0"/>
        <v>1346.0081718363899</v>
      </c>
      <c r="F47" s="12">
        <f t="shared" si="1"/>
        <v>1346</v>
      </c>
      <c r="G47" s="12">
        <f t="shared" si="2"/>
        <v>2.5064399960683659E-3</v>
      </c>
      <c r="J47" s="31">
        <f t="shared" si="8"/>
        <v>2.5064399960683659E-3</v>
      </c>
      <c r="P47" s="12">
        <f t="shared" si="4"/>
        <v>1.4419867951202018E-3</v>
      </c>
      <c r="Q47" s="61">
        <f t="shared" si="5"/>
        <v>37320.019</v>
      </c>
      <c r="R47" s="60"/>
      <c r="S47" s="12">
        <f t="shared" si="6"/>
        <v>1.1330606170087926E-6</v>
      </c>
    </row>
    <row r="48" spans="1:19" s="12" customFormat="1" ht="12.95" customHeight="1">
      <c r="A48" s="6" t="s">
        <v>32</v>
      </c>
      <c r="B48" s="9" t="s">
        <v>27</v>
      </c>
      <c r="C48" s="6">
        <v>52347.414199999999</v>
      </c>
      <c r="D48" s="6">
        <v>2.9999999999999997E-4</v>
      </c>
      <c r="E48" s="12">
        <f t="shared" si="0"/>
        <v>1375.0095120300755</v>
      </c>
      <c r="F48" s="12">
        <f t="shared" si="1"/>
        <v>1375</v>
      </c>
      <c r="G48" s="12">
        <f t="shared" si="2"/>
        <v>2.9174999945098534E-3</v>
      </c>
      <c r="J48" s="12">
        <f t="shared" si="8"/>
        <v>2.9174999945098534E-3</v>
      </c>
      <c r="P48" s="12">
        <f t="shared" si="4"/>
        <v>1.478149645887905E-3</v>
      </c>
      <c r="Q48" s="61">
        <f t="shared" si="5"/>
        <v>37328.914199999999</v>
      </c>
      <c r="R48" s="60"/>
      <c r="S48" s="12">
        <f t="shared" si="6"/>
        <v>2.0717294260781246E-6</v>
      </c>
    </row>
    <row r="49" spans="1:19" s="12" customFormat="1" ht="12.95" customHeight="1">
      <c r="A49" s="6" t="s">
        <v>32</v>
      </c>
      <c r="B49" s="9" t="s">
        <v>27</v>
      </c>
      <c r="C49" s="6">
        <v>52347.414199999999</v>
      </c>
      <c r="D49" s="6">
        <v>2.9999999999999997E-4</v>
      </c>
      <c r="E49" s="12">
        <f t="shared" si="0"/>
        <v>1375.0095120300755</v>
      </c>
      <c r="F49" s="12">
        <f t="shared" si="1"/>
        <v>1375</v>
      </c>
      <c r="G49" s="12">
        <f t="shared" si="2"/>
        <v>2.9174999945098534E-3</v>
      </c>
      <c r="J49" s="31">
        <f t="shared" si="8"/>
        <v>2.9174999945098534E-3</v>
      </c>
      <c r="P49" s="12">
        <f t="shared" si="4"/>
        <v>1.478149645887905E-3</v>
      </c>
      <c r="Q49" s="61">
        <f t="shared" si="5"/>
        <v>37328.914199999999</v>
      </c>
      <c r="R49" s="60"/>
      <c r="S49" s="12">
        <f t="shared" si="6"/>
        <v>2.0717294260781246E-6</v>
      </c>
    </row>
    <row r="50" spans="1:19" s="12" customFormat="1" ht="12.95" customHeight="1">
      <c r="A50" s="6" t="s">
        <v>32</v>
      </c>
      <c r="B50" s="9" t="s">
        <v>30</v>
      </c>
      <c r="C50" s="6">
        <v>52347.567799999997</v>
      </c>
      <c r="D50" s="6">
        <v>2.9999999999999997E-4</v>
      </c>
      <c r="E50" s="12">
        <f t="shared" si="0"/>
        <v>1375.5102996294197</v>
      </c>
      <c r="F50" s="12">
        <f t="shared" si="1"/>
        <v>1375.5</v>
      </c>
      <c r="G50" s="12">
        <f t="shared" si="2"/>
        <v>3.159069994580932E-3</v>
      </c>
      <c r="J50" s="31">
        <f t="shared" si="8"/>
        <v>3.159069994580932E-3</v>
      </c>
      <c r="P50" s="12">
        <f t="shared" si="4"/>
        <v>1.4787750279140739E-3</v>
      </c>
      <c r="Q50" s="61">
        <f t="shared" si="5"/>
        <v>37329.067799999997</v>
      </c>
      <c r="R50" s="60"/>
      <c r="S50" s="12">
        <f t="shared" si="6"/>
        <v>2.8233911750059777E-6</v>
      </c>
    </row>
    <row r="51" spans="1:19" s="12" customFormat="1" ht="12.95" customHeight="1">
      <c r="A51" s="6" t="s">
        <v>32</v>
      </c>
      <c r="B51" s="9" t="s">
        <v>30</v>
      </c>
      <c r="C51" s="6">
        <v>52347.567799999997</v>
      </c>
      <c r="D51" s="6">
        <v>2.9999999999999997E-4</v>
      </c>
      <c r="E51" s="12">
        <f t="shared" si="0"/>
        <v>1375.5102996294197</v>
      </c>
      <c r="F51" s="12">
        <f t="shared" si="1"/>
        <v>1375.5</v>
      </c>
      <c r="G51" s="12">
        <f t="shared" si="2"/>
        <v>3.159069994580932E-3</v>
      </c>
      <c r="J51" s="31">
        <f t="shared" si="8"/>
        <v>3.159069994580932E-3</v>
      </c>
      <c r="P51" s="12">
        <f t="shared" si="4"/>
        <v>1.4787750279140739E-3</v>
      </c>
      <c r="Q51" s="61">
        <f t="shared" si="5"/>
        <v>37329.067799999997</v>
      </c>
      <c r="R51" s="60"/>
      <c r="S51" s="12">
        <f t="shared" si="6"/>
        <v>2.8233911750059777E-6</v>
      </c>
    </row>
    <row r="52" spans="1:19" s="12" customFormat="1" ht="12.95" customHeight="1">
      <c r="A52" s="6" t="s">
        <v>33</v>
      </c>
      <c r="B52" s="9" t="s">
        <v>30</v>
      </c>
      <c r="C52" s="6">
        <v>52464.427799999998</v>
      </c>
      <c r="D52" s="6">
        <v>2.9999999999999997E-4</v>
      </c>
      <c r="E52" s="12">
        <f t="shared" si="0"/>
        <v>1756.5131567922135</v>
      </c>
      <c r="F52" s="12">
        <f t="shared" si="1"/>
        <v>1756.5</v>
      </c>
      <c r="G52" s="12">
        <f t="shared" si="2"/>
        <v>4.0354099983233027E-3</v>
      </c>
      <c r="J52" s="31">
        <f t="shared" si="8"/>
        <v>4.0354099983233027E-3</v>
      </c>
      <c r="P52" s="12">
        <f t="shared" si="4"/>
        <v>1.9738876106205534E-3</v>
      </c>
      <c r="Q52" s="61">
        <f t="shared" si="5"/>
        <v>37445.927799999998</v>
      </c>
      <c r="R52" s="60"/>
      <c r="S52" s="12">
        <f t="shared" si="6"/>
        <v>4.249874554999645E-6</v>
      </c>
    </row>
    <row r="53" spans="1:19" s="12" customFormat="1" ht="12.95" customHeight="1">
      <c r="A53" s="12" t="s">
        <v>41</v>
      </c>
      <c r="B53" s="9" t="s">
        <v>27</v>
      </c>
      <c r="C53" s="6">
        <v>52715.473299999998</v>
      </c>
      <c r="D53" s="6">
        <v>1.1000000000000001E-3</v>
      </c>
      <c r="E53" s="12">
        <f t="shared" ref="E53:E84" si="9">+(C53-C$7)/C$8</f>
        <v>2575.0058213297943</v>
      </c>
      <c r="F53" s="12">
        <f t="shared" ref="F53:F84" si="10">ROUND(2*E53,0)/2</f>
        <v>2575</v>
      </c>
      <c r="G53" s="12">
        <f t="shared" ref="G53:G84" si="11">+C53-(C$7+F53*C$8)</f>
        <v>1.7854999969131313E-3</v>
      </c>
      <c r="K53" s="12">
        <f t="shared" ref="K53:K69" si="12">+G53</f>
        <v>1.7854999969131313E-3</v>
      </c>
      <c r="P53" s="12">
        <f t="shared" ref="P53:P84" si="13">+D$11+D$12*F53+D$13*F53^2</f>
        <v>3.1629778308029507E-3</v>
      </c>
      <c r="Q53" s="61">
        <f t="shared" ref="Q53:Q84" si="14">+C53-15018.5</f>
        <v>37696.973299999998</v>
      </c>
      <c r="R53" s="60"/>
      <c r="S53" s="12">
        <f t="shared" ref="S53:S84" si="15">+(P53-G53)^2</f>
        <v>1.8974451828577888E-6</v>
      </c>
    </row>
    <row r="54" spans="1:19" s="12" customFormat="1" ht="12.95" customHeight="1">
      <c r="A54" s="12" t="s">
        <v>41</v>
      </c>
      <c r="B54" s="9" t="s">
        <v>30</v>
      </c>
      <c r="C54" s="6">
        <v>52717.468500000003</v>
      </c>
      <c r="D54" s="6">
        <v>1.1999999999999999E-3</v>
      </c>
      <c r="E54" s="12">
        <f t="shared" si="9"/>
        <v>2581.5108435838852</v>
      </c>
      <c r="F54" s="12">
        <f t="shared" si="10"/>
        <v>2581.5</v>
      </c>
      <c r="G54" s="12">
        <f t="shared" si="11"/>
        <v>3.325910001876764E-3</v>
      </c>
      <c r="K54" s="12">
        <f t="shared" si="12"/>
        <v>3.325910001876764E-3</v>
      </c>
      <c r="P54" s="12">
        <f t="shared" si="13"/>
        <v>3.1731059833085468E-3</v>
      </c>
      <c r="Q54" s="61">
        <f t="shared" si="14"/>
        <v>37698.968500000003</v>
      </c>
      <c r="R54" s="60"/>
      <c r="S54" s="12">
        <f t="shared" si="15"/>
        <v>2.3349068090596051E-8</v>
      </c>
    </row>
    <row r="55" spans="1:19" s="12" customFormat="1" ht="12.95" customHeight="1">
      <c r="A55" s="12" t="s">
        <v>41</v>
      </c>
      <c r="B55" s="9" t="s">
        <v>27</v>
      </c>
      <c r="C55" s="6">
        <v>52717.621800000001</v>
      </c>
      <c r="D55" s="6">
        <v>1E-3</v>
      </c>
      <c r="E55" s="12">
        <f t="shared" si="9"/>
        <v>2582.0106530824505</v>
      </c>
      <c r="F55" s="12">
        <f t="shared" si="10"/>
        <v>2582</v>
      </c>
      <c r="G55" s="12">
        <f t="shared" si="11"/>
        <v>3.2674799949745648E-3</v>
      </c>
      <c r="K55" s="12">
        <f t="shared" si="12"/>
        <v>3.2674799949745648E-3</v>
      </c>
      <c r="P55" s="12">
        <f t="shared" si="13"/>
        <v>3.1738855191558394E-3</v>
      </c>
      <c r="Q55" s="61">
        <f t="shared" si="14"/>
        <v>37699.121800000001</v>
      </c>
      <c r="R55" s="60"/>
      <c r="S55" s="12">
        <f t="shared" si="15"/>
        <v>8.7599259037819673E-9</v>
      </c>
    </row>
    <row r="56" spans="1:19" s="12" customFormat="1" ht="12.95" customHeight="1">
      <c r="A56" s="12" t="s">
        <v>39</v>
      </c>
      <c r="B56" s="11" t="s">
        <v>27</v>
      </c>
      <c r="C56" s="10">
        <v>52721.455499999996</v>
      </c>
      <c r="D56" s="10">
        <v>1E-4</v>
      </c>
      <c r="E56" s="12">
        <f t="shared" si="9"/>
        <v>2594.5098029498417</v>
      </c>
      <c r="F56" s="12">
        <f t="shared" si="10"/>
        <v>2594.5</v>
      </c>
      <c r="G56" s="12">
        <f t="shared" si="11"/>
        <v>3.0067299958318472E-3</v>
      </c>
      <c r="K56" s="12">
        <f t="shared" si="12"/>
        <v>3.0067299958318472E-3</v>
      </c>
      <c r="P56" s="12">
        <f t="shared" si="13"/>
        <v>3.1933946778710488E-3</v>
      </c>
      <c r="Q56" s="61">
        <f t="shared" si="14"/>
        <v>37702.955499999996</v>
      </c>
      <c r="R56" s="60"/>
      <c r="S56" s="12">
        <f t="shared" si="15"/>
        <v>3.4843703520796234E-8</v>
      </c>
    </row>
    <row r="57" spans="1:19" s="12" customFormat="1" ht="12.95" customHeight="1">
      <c r="A57" s="12" t="s">
        <v>39</v>
      </c>
      <c r="B57" s="11" t="s">
        <v>27</v>
      </c>
      <c r="C57" s="10">
        <v>52721.608099999998</v>
      </c>
      <c r="D57" s="10">
        <v>1E-4</v>
      </c>
      <c r="E57" s="12">
        <f t="shared" si="9"/>
        <v>2595.0073302132637</v>
      </c>
      <c r="F57" s="12">
        <f t="shared" si="10"/>
        <v>2595</v>
      </c>
      <c r="G57" s="12">
        <f t="shared" si="11"/>
        <v>2.2482999920612201E-3</v>
      </c>
      <c r="K57" s="12">
        <f t="shared" si="12"/>
        <v>2.2482999920612201E-3</v>
      </c>
      <c r="P57" s="12">
        <f t="shared" si="13"/>
        <v>3.1941758747209732E-3</v>
      </c>
      <c r="Q57" s="61">
        <f t="shared" si="14"/>
        <v>37703.108099999998</v>
      </c>
      <c r="R57" s="60"/>
      <c r="S57" s="12">
        <f t="shared" si="15"/>
        <v>8.94681185397367E-7</v>
      </c>
    </row>
    <row r="58" spans="1:19" s="12" customFormat="1" ht="12.95" customHeight="1">
      <c r="A58" s="10" t="s">
        <v>31</v>
      </c>
      <c r="B58" s="11" t="s">
        <v>27</v>
      </c>
      <c r="C58" s="10">
        <v>52730.501600000003</v>
      </c>
      <c r="D58" s="10">
        <v>3.5000000000000001E-3</v>
      </c>
      <c r="E58" s="12">
        <f t="shared" si="9"/>
        <v>2624.0031278358842</v>
      </c>
      <c r="F58" s="12">
        <f t="shared" si="10"/>
        <v>2624</v>
      </c>
      <c r="G58" s="12">
        <f t="shared" si="11"/>
        <v>9.5936000434448943E-4</v>
      </c>
      <c r="K58" s="12">
        <f t="shared" si="12"/>
        <v>9.5936000434448943E-4</v>
      </c>
      <c r="P58" s="12">
        <f t="shared" si="13"/>
        <v>3.2395945987666449E-3</v>
      </c>
      <c r="Q58" s="61">
        <f t="shared" si="14"/>
        <v>37712.001600000003</v>
      </c>
      <c r="R58" s="60"/>
      <c r="S58" s="12">
        <f t="shared" si="15"/>
        <v>5.1994698055995718E-6</v>
      </c>
    </row>
    <row r="59" spans="1:19" s="12" customFormat="1" ht="12.95" customHeight="1">
      <c r="A59" s="10" t="s">
        <v>31</v>
      </c>
      <c r="B59" s="11" t="s">
        <v>27</v>
      </c>
      <c r="C59" s="10">
        <v>52730.501600000003</v>
      </c>
      <c r="D59" s="10">
        <v>3.5000000000000001E-3</v>
      </c>
      <c r="E59" s="12">
        <f t="shared" si="9"/>
        <v>2624.0031278358842</v>
      </c>
      <c r="F59" s="12">
        <f t="shared" si="10"/>
        <v>2624</v>
      </c>
      <c r="G59" s="12">
        <f t="shared" si="11"/>
        <v>9.5936000434448943E-4</v>
      </c>
      <c r="K59" s="12">
        <f t="shared" si="12"/>
        <v>9.5936000434448943E-4</v>
      </c>
      <c r="P59" s="12">
        <f t="shared" si="13"/>
        <v>3.2395945987666449E-3</v>
      </c>
      <c r="Q59" s="61">
        <f t="shared" si="14"/>
        <v>37712.001600000003</v>
      </c>
      <c r="R59" s="60"/>
      <c r="S59" s="12">
        <f t="shared" si="15"/>
        <v>5.1994698055995718E-6</v>
      </c>
    </row>
    <row r="60" spans="1:19" s="12" customFormat="1" ht="12.95" customHeight="1">
      <c r="A60" s="6" t="s">
        <v>34</v>
      </c>
      <c r="B60" s="11" t="s">
        <v>27</v>
      </c>
      <c r="C60" s="10">
        <v>52770.376199999999</v>
      </c>
      <c r="D60" s="10">
        <v>2.0000000000000001E-4</v>
      </c>
      <c r="E60" s="12">
        <f t="shared" si="9"/>
        <v>2754.0077190409311</v>
      </c>
      <c r="F60" s="12">
        <f t="shared" si="10"/>
        <v>2754</v>
      </c>
      <c r="G60" s="12">
        <f t="shared" si="11"/>
        <v>2.3675599950365722E-3</v>
      </c>
      <c r="K60" s="12">
        <f t="shared" si="12"/>
        <v>2.3675599950365722E-3</v>
      </c>
      <c r="P60" s="12">
        <f t="shared" si="13"/>
        <v>3.445836769706806E-3</v>
      </c>
      <c r="Q60" s="61">
        <f t="shared" si="14"/>
        <v>37751.876199999999</v>
      </c>
      <c r="R60" s="60"/>
      <c r="S60" s="12">
        <f t="shared" si="15"/>
        <v>1.162680802793242E-6</v>
      </c>
    </row>
    <row r="61" spans="1:19" s="12" customFormat="1" ht="12.95" customHeight="1">
      <c r="A61" s="6" t="s">
        <v>34</v>
      </c>
      <c r="B61" s="11" t="s">
        <v>27</v>
      </c>
      <c r="C61" s="10">
        <v>52862.391900000002</v>
      </c>
      <c r="D61" s="10">
        <v>4.0000000000000002E-4</v>
      </c>
      <c r="E61" s="12">
        <f t="shared" si="9"/>
        <v>3054.0098121766118</v>
      </c>
      <c r="F61" s="12">
        <f t="shared" si="10"/>
        <v>3054</v>
      </c>
      <c r="G61" s="12">
        <f t="shared" si="11"/>
        <v>3.0095600013737567E-3</v>
      </c>
      <c r="K61" s="12">
        <f t="shared" si="12"/>
        <v>3.0095600013737567E-3</v>
      </c>
      <c r="P61" s="12">
        <f t="shared" si="13"/>
        <v>3.9382624979865848E-3</v>
      </c>
      <c r="Q61" s="61">
        <f t="shared" si="14"/>
        <v>37843.891900000002</v>
      </c>
      <c r="R61" s="60"/>
      <c r="S61" s="12">
        <f t="shared" si="15"/>
        <v>8.624883272149E-7</v>
      </c>
    </row>
    <row r="62" spans="1:19" s="12" customFormat="1" ht="12.95" customHeight="1">
      <c r="A62" s="10" t="s">
        <v>31</v>
      </c>
      <c r="B62" s="11" t="s">
        <v>30</v>
      </c>
      <c r="C62" s="10">
        <v>52983.392999999996</v>
      </c>
      <c r="D62" s="10">
        <v>1.1000000000000001E-3</v>
      </c>
      <c r="E62" s="12">
        <f t="shared" si="9"/>
        <v>3448.5140464726787</v>
      </c>
      <c r="F62" s="12">
        <f t="shared" si="10"/>
        <v>3448.5</v>
      </c>
      <c r="G62" s="12">
        <f t="shared" si="11"/>
        <v>4.3082899937871844E-3</v>
      </c>
      <c r="K62" s="12">
        <f t="shared" si="12"/>
        <v>4.3082899937871844E-3</v>
      </c>
      <c r="P62" s="12">
        <f t="shared" si="13"/>
        <v>4.6208086319177808E-3</v>
      </c>
      <c r="Q62" s="61">
        <f t="shared" si="14"/>
        <v>37964.892999999996</v>
      </c>
      <c r="R62" s="60"/>
      <c r="S62" s="12">
        <f t="shared" si="15"/>
        <v>9.7667899179002694E-8</v>
      </c>
    </row>
    <row r="63" spans="1:19" s="12" customFormat="1" ht="12.95" customHeight="1">
      <c r="A63" s="10" t="s">
        <v>31</v>
      </c>
      <c r="B63" s="11" t="s">
        <v>30</v>
      </c>
      <c r="C63" s="10">
        <v>52983.392999999996</v>
      </c>
      <c r="D63" s="10">
        <v>1.1000000000000001E-3</v>
      </c>
      <c r="E63" s="12">
        <f t="shared" si="9"/>
        <v>3448.5140464726787</v>
      </c>
      <c r="F63" s="12">
        <f t="shared" si="10"/>
        <v>3448.5</v>
      </c>
      <c r="G63" s="12">
        <f t="shared" si="11"/>
        <v>4.3082899937871844E-3</v>
      </c>
      <c r="K63" s="12">
        <f t="shared" si="12"/>
        <v>4.3082899937871844E-3</v>
      </c>
      <c r="P63" s="12">
        <f t="shared" si="13"/>
        <v>4.6208086319177808E-3</v>
      </c>
      <c r="Q63" s="61">
        <f t="shared" si="14"/>
        <v>37964.892999999996</v>
      </c>
      <c r="R63" s="60"/>
      <c r="S63" s="12">
        <f t="shared" si="15"/>
        <v>9.7667899179002694E-8</v>
      </c>
    </row>
    <row r="64" spans="1:19" s="12" customFormat="1" ht="12.95" customHeight="1">
      <c r="A64" s="10" t="s">
        <v>31</v>
      </c>
      <c r="B64" s="11" t="s">
        <v>27</v>
      </c>
      <c r="C64" s="10">
        <v>52983.545899999997</v>
      </c>
      <c r="D64" s="10">
        <v>1.2999999999999999E-3</v>
      </c>
      <c r="E64" s="12">
        <f t="shared" si="9"/>
        <v>3449.01255183688</v>
      </c>
      <c r="F64" s="12">
        <f t="shared" si="10"/>
        <v>3449</v>
      </c>
      <c r="G64" s="12">
        <f t="shared" si="11"/>
        <v>3.8498599969898351E-3</v>
      </c>
      <c r="K64" s="12">
        <f t="shared" si="12"/>
        <v>3.8498599969898351E-3</v>
      </c>
      <c r="P64" s="12">
        <f t="shared" si="13"/>
        <v>4.6216989438636353E-3</v>
      </c>
      <c r="Q64" s="61">
        <f t="shared" si="14"/>
        <v>37965.045899999997</v>
      </c>
      <c r="R64" s="60"/>
      <c r="S64" s="12">
        <f t="shared" si="15"/>
        <v>5.9573535991125701E-7</v>
      </c>
    </row>
    <row r="65" spans="1:19" s="12" customFormat="1" ht="12.95" customHeight="1">
      <c r="A65" s="10" t="s">
        <v>31</v>
      </c>
      <c r="B65" s="11" t="s">
        <v>27</v>
      </c>
      <c r="C65" s="10">
        <v>52983.545899999997</v>
      </c>
      <c r="D65" s="10">
        <v>1.2999999999999999E-3</v>
      </c>
      <c r="E65" s="12">
        <f t="shared" si="9"/>
        <v>3449.01255183688</v>
      </c>
      <c r="F65" s="12">
        <f t="shared" si="10"/>
        <v>3449</v>
      </c>
      <c r="G65" s="12">
        <f t="shared" si="11"/>
        <v>3.8498599969898351E-3</v>
      </c>
      <c r="K65" s="12">
        <f t="shared" si="12"/>
        <v>3.8498599969898351E-3</v>
      </c>
      <c r="P65" s="12">
        <f t="shared" si="13"/>
        <v>4.6216989438636353E-3</v>
      </c>
      <c r="Q65" s="61">
        <f t="shared" si="14"/>
        <v>37965.045899999997</v>
      </c>
      <c r="R65" s="60"/>
      <c r="S65" s="12">
        <f t="shared" si="15"/>
        <v>5.9573535991125701E-7</v>
      </c>
    </row>
    <row r="66" spans="1:19" ht="12.95" customHeight="1">
      <c r="A66" s="6" t="s">
        <v>52</v>
      </c>
      <c r="B66" s="9" t="s">
        <v>27</v>
      </c>
      <c r="C66" s="6">
        <v>53124.331080000004</v>
      </c>
      <c r="D66" s="6">
        <v>1E-3</v>
      </c>
      <c r="E66" s="12">
        <f t="shared" si="9"/>
        <v>3908.0195330638207</v>
      </c>
      <c r="F66" s="12">
        <f t="shared" si="10"/>
        <v>3908</v>
      </c>
      <c r="G66" s="12">
        <f t="shared" si="11"/>
        <v>5.9911200005444698E-3</v>
      </c>
      <c r="H66" s="12"/>
      <c r="J66" s="12"/>
      <c r="K66" s="12">
        <f t="shared" si="12"/>
        <v>5.9911200005444698E-3</v>
      </c>
      <c r="L66" s="12"/>
      <c r="M66" s="12"/>
      <c r="N66" s="12"/>
      <c r="O66" s="12"/>
      <c r="P66" s="12">
        <f t="shared" si="13"/>
        <v>5.4659532251932954E-3</v>
      </c>
      <c r="Q66" s="61">
        <f t="shared" si="14"/>
        <v>38105.831080000004</v>
      </c>
      <c r="R66" s="60"/>
      <c r="S66" s="12">
        <f t="shared" si="15"/>
        <v>2.7580014193275088E-7</v>
      </c>
    </row>
    <row r="67" spans="1:19" ht="12.95" customHeight="1">
      <c r="A67" s="62" t="s">
        <v>60</v>
      </c>
      <c r="B67" s="9"/>
      <c r="C67" s="6">
        <v>53180.766900000002</v>
      </c>
      <c r="D67" s="6"/>
      <c r="E67" s="12">
        <f t="shared" si="9"/>
        <v>4092.0192649337901</v>
      </c>
      <c r="F67" s="12">
        <f t="shared" si="10"/>
        <v>4092</v>
      </c>
      <c r="G67" s="12">
        <f t="shared" si="11"/>
        <v>5.9088799971505068E-3</v>
      </c>
      <c r="H67" s="12"/>
      <c r="J67" s="12"/>
      <c r="K67" s="12">
        <f t="shared" si="12"/>
        <v>5.9088799971505068E-3</v>
      </c>
      <c r="L67" s="12"/>
      <c r="M67" s="12"/>
      <c r="O67" s="12"/>
      <c r="P67" s="12">
        <f t="shared" si="13"/>
        <v>5.8195073284813053E-3</v>
      </c>
      <c r="Q67" s="61">
        <f t="shared" si="14"/>
        <v>38162.266900000002</v>
      </c>
      <c r="R67" s="61"/>
      <c r="S67" s="12">
        <f t="shared" si="15"/>
        <v>7.9874739050548705E-9</v>
      </c>
    </row>
    <row r="68" spans="1:19" s="12" customFormat="1" ht="12.95" customHeight="1">
      <c r="A68" s="62" t="s">
        <v>60</v>
      </c>
      <c r="B68" s="11"/>
      <c r="C68" s="6">
        <v>53182.607199999999</v>
      </c>
      <c r="D68" s="6"/>
      <c r="E68" s="12">
        <f t="shared" si="9"/>
        <v>4098.0192611517878</v>
      </c>
      <c r="F68" s="12">
        <f t="shared" si="10"/>
        <v>4098</v>
      </c>
      <c r="G68" s="12">
        <f t="shared" si="11"/>
        <v>5.9077199985040352E-3</v>
      </c>
      <c r="K68" s="12">
        <f t="shared" si="12"/>
        <v>5.9077199985040352E-3</v>
      </c>
      <c r="P68" s="12">
        <f t="shared" si="13"/>
        <v>5.8311819237858199E-3</v>
      </c>
      <c r="Q68" s="61">
        <f t="shared" si="14"/>
        <v>38164.107199999999</v>
      </c>
      <c r="R68" s="61"/>
      <c r="S68" s="12">
        <f t="shared" si="15"/>
        <v>5.8580768815711E-9</v>
      </c>
    </row>
    <row r="69" spans="1:19" s="12" customFormat="1" ht="12.95" customHeight="1">
      <c r="A69" s="62" t="s">
        <v>60</v>
      </c>
      <c r="B69" s="11"/>
      <c r="C69" s="6">
        <v>53183.681100000002</v>
      </c>
      <c r="D69" s="6"/>
      <c r="E69" s="12">
        <f t="shared" si="9"/>
        <v>4101.5205359105439</v>
      </c>
      <c r="F69" s="12">
        <f t="shared" si="10"/>
        <v>4101.5</v>
      </c>
      <c r="G69" s="12">
        <f t="shared" si="11"/>
        <v>6.2987100027385168E-3</v>
      </c>
      <c r="K69" s="12">
        <f t="shared" si="12"/>
        <v>6.2987100027385168E-3</v>
      </c>
      <c r="P69" s="12">
        <f t="shared" si="13"/>
        <v>5.8379963527137721E-3</v>
      </c>
      <c r="Q69" s="61">
        <f t="shared" si="14"/>
        <v>38165.181100000002</v>
      </c>
      <c r="R69" s="61"/>
      <c r="S69" s="12">
        <f t="shared" si="15"/>
        <v>2.1225706731912297E-7</v>
      </c>
    </row>
    <row r="70" spans="1:19" s="12" customFormat="1" ht="12.95" customHeight="1">
      <c r="A70" s="12" t="s">
        <v>38</v>
      </c>
      <c r="B70" s="11"/>
      <c r="C70" s="6">
        <v>53409.581100000003</v>
      </c>
      <c r="D70" s="6">
        <v>2.9999999999999997E-4</v>
      </c>
      <c r="E70" s="12">
        <f t="shared" si="9"/>
        <v>4838.030423237904</v>
      </c>
      <c r="F70" s="12">
        <f t="shared" si="10"/>
        <v>4838</v>
      </c>
      <c r="G70" s="12">
        <f t="shared" si="11"/>
        <v>9.3313199977274053E-3</v>
      </c>
      <c r="J70" s="31">
        <f>+G70</f>
        <v>9.3313199977274053E-3</v>
      </c>
      <c r="P70" s="12">
        <f t="shared" si="13"/>
        <v>7.3415825158984205E-3</v>
      </c>
      <c r="Q70" s="61">
        <f t="shared" si="14"/>
        <v>38391.081100000003</v>
      </c>
      <c r="R70" s="60"/>
      <c r="S70" s="12">
        <f t="shared" si="15"/>
        <v>3.9590552465951495E-6</v>
      </c>
    </row>
    <row r="71" spans="1:19" ht="12.95" customHeight="1">
      <c r="A71" s="13" t="s">
        <v>39</v>
      </c>
      <c r="B71" s="11" t="s">
        <v>30</v>
      </c>
      <c r="C71" s="13">
        <v>53410.495499999997</v>
      </c>
      <c r="D71" s="13">
        <v>1E-4</v>
      </c>
      <c r="E71" s="12">
        <f t="shared" si="9"/>
        <v>4841.0116744152738</v>
      </c>
      <c r="F71" s="12">
        <f t="shared" si="10"/>
        <v>4841</v>
      </c>
      <c r="G71" s="12">
        <f t="shared" si="11"/>
        <v>3.580739998142235E-3</v>
      </c>
      <c r="H71" s="12"/>
      <c r="J71" s="12"/>
      <c r="K71" s="12">
        <f t="shared" ref="K71:K83" si="16">+G71</f>
        <v>3.580739998142235E-3</v>
      </c>
      <c r="L71" s="12"/>
      <c r="M71" s="12"/>
      <c r="N71" s="12"/>
      <c r="O71" s="12"/>
      <c r="P71" s="12">
        <f t="shared" si="13"/>
        <v>7.3479905596086654E-3</v>
      </c>
      <c r="Q71" s="61">
        <f t="shared" si="14"/>
        <v>38391.995499999997</v>
      </c>
      <c r="R71" s="60"/>
      <c r="S71" s="12">
        <f t="shared" si="15"/>
        <v>1.4192176792869135E-5</v>
      </c>
    </row>
    <row r="72" spans="1:19" ht="12.95" customHeight="1">
      <c r="A72" s="6" t="s">
        <v>52</v>
      </c>
      <c r="B72" s="9" t="s">
        <v>27</v>
      </c>
      <c r="C72" s="6">
        <v>53495.462220000001</v>
      </c>
      <c r="D72" s="6">
        <v>2.3E-3</v>
      </c>
      <c r="E72" s="12">
        <f t="shared" si="9"/>
        <v>5118.0317247640023</v>
      </c>
      <c r="F72" s="12">
        <f t="shared" si="10"/>
        <v>5118</v>
      </c>
      <c r="G72" s="12">
        <f t="shared" si="11"/>
        <v>9.7305199960828759E-3</v>
      </c>
      <c r="H72" s="12"/>
      <c r="J72" s="12"/>
      <c r="K72" s="12">
        <f t="shared" si="16"/>
        <v>9.7305199960828759E-3</v>
      </c>
      <c r="L72" s="12"/>
      <c r="M72" s="12"/>
      <c r="N72" s="12"/>
      <c r="O72" s="12"/>
      <c r="P72" s="12">
        <f t="shared" si="13"/>
        <v>7.9495763927581366E-3</v>
      </c>
      <c r="Q72" s="61">
        <f t="shared" si="14"/>
        <v>38476.962220000001</v>
      </c>
      <c r="R72" s="60"/>
      <c r="S72" s="12">
        <f t="shared" si="15"/>
        <v>3.1717601182233061E-6</v>
      </c>
    </row>
    <row r="73" spans="1:19" ht="12.95" customHeight="1">
      <c r="A73" s="6" t="s">
        <v>52</v>
      </c>
      <c r="B73" s="9" t="s">
        <v>27</v>
      </c>
      <c r="C73" s="6">
        <v>53495.462919999998</v>
      </c>
      <c r="D73" s="6">
        <v>2.0999999999999999E-3</v>
      </c>
      <c r="E73" s="12">
        <f t="shared" si="9"/>
        <v>5118.0340069991453</v>
      </c>
      <c r="F73" s="12">
        <f t="shared" si="10"/>
        <v>5118</v>
      </c>
      <c r="G73" s="12">
        <f t="shared" si="11"/>
        <v>1.0430519992951304E-2</v>
      </c>
      <c r="H73" s="12"/>
      <c r="J73" s="12"/>
      <c r="K73" s="12">
        <f t="shared" si="16"/>
        <v>1.0430519992951304E-2</v>
      </c>
      <c r="L73" s="12"/>
      <c r="M73" s="12"/>
      <c r="N73" s="12"/>
      <c r="O73" s="12"/>
      <c r="P73" s="12">
        <f t="shared" si="13"/>
        <v>7.9495763927581366E-3</v>
      </c>
      <c r="Q73" s="61">
        <f t="shared" si="14"/>
        <v>38476.962919999998</v>
      </c>
      <c r="R73" s="60"/>
      <c r="S73" s="12">
        <f t="shared" si="15"/>
        <v>6.1550811473394333E-6</v>
      </c>
    </row>
    <row r="74" spans="1:19" ht="12.95" customHeight="1">
      <c r="A74" s="6" t="s">
        <v>52</v>
      </c>
      <c r="B74" s="9" t="s">
        <v>27</v>
      </c>
      <c r="C74" s="6">
        <v>53495.462919999998</v>
      </c>
      <c r="D74" s="6">
        <v>2.3E-3</v>
      </c>
      <c r="E74" s="12">
        <f t="shared" si="9"/>
        <v>5118.0340069991453</v>
      </c>
      <c r="F74" s="12">
        <f t="shared" si="10"/>
        <v>5118</v>
      </c>
      <c r="G74" s="12">
        <f t="shared" si="11"/>
        <v>1.0430519992951304E-2</v>
      </c>
      <c r="H74" s="12"/>
      <c r="J74" s="12"/>
      <c r="K74" s="12">
        <f t="shared" si="16"/>
        <v>1.0430519992951304E-2</v>
      </c>
      <c r="L74" s="12"/>
      <c r="M74" s="12"/>
      <c r="N74" s="12"/>
      <c r="O74" s="12"/>
      <c r="P74" s="12">
        <f t="shared" si="13"/>
        <v>7.9495763927581366E-3</v>
      </c>
      <c r="Q74" s="61">
        <f t="shared" si="14"/>
        <v>38476.962919999998</v>
      </c>
      <c r="R74" s="60"/>
      <c r="S74" s="12">
        <f t="shared" si="15"/>
        <v>6.1550811473394333E-6</v>
      </c>
    </row>
    <row r="75" spans="1:19" ht="12.95" customHeight="1">
      <c r="A75" s="6" t="s">
        <v>52</v>
      </c>
      <c r="B75" s="9" t="s">
        <v>27</v>
      </c>
      <c r="C75" s="6">
        <v>53495.462919999998</v>
      </c>
      <c r="D75" s="6">
        <v>2.3E-3</v>
      </c>
      <c r="E75" s="12">
        <f t="shared" si="9"/>
        <v>5118.0340069991453</v>
      </c>
      <c r="F75" s="12">
        <f t="shared" si="10"/>
        <v>5118</v>
      </c>
      <c r="G75" s="12">
        <f t="shared" si="11"/>
        <v>1.0430519992951304E-2</v>
      </c>
      <c r="H75" s="12"/>
      <c r="J75" s="12"/>
      <c r="K75" s="12">
        <f t="shared" si="16"/>
        <v>1.0430519992951304E-2</v>
      </c>
      <c r="L75" s="12"/>
      <c r="M75" s="12"/>
      <c r="N75" s="12"/>
      <c r="O75" s="12"/>
      <c r="P75" s="12">
        <f t="shared" si="13"/>
        <v>7.9495763927581366E-3</v>
      </c>
      <c r="Q75" s="61">
        <f t="shared" si="14"/>
        <v>38476.962919999998</v>
      </c>
      <c r="R75" s="60"/>
      <c r="S75" s="12">
        <f t="shared" si="15"/>
        <v>6.1550811473394333E-6</v>
      </c>
    </row>
    <row r="76" spans="1:19" ht="12.95" customHeight="1">
      <c r="A76" s="6" t="s">
        <v>52</v>
      </c>
      <c r="B76" s="9" t="s">
        <v>27</v>
      </c>
      <c r="C76" s="6">
        <v>53499.449639999999</v>
      </c>
      <c r="D76" s="6">
        <v>1.5E-3</v>
      </c>
      <c r="E76" s="12">
        <f t="shared" si="9"/>
        <v>5131.0320534710636</v>
      </c>
      <c r="F76" s="12">
        <f t="shared" si="10"/>
        <v>5131</v>
      </c>
      <c r="G76" s="12">
        <f t="shared" si="11"/>
        <v>9.8313399939797819E-3</v>
      </c>
      <c r="H76" s="12"/>
      <c r="J76" s="12"/>
      <c r="K76" s="12">
        <f t="shared" si="16"/>
        <v>9.8313399939797819E-3</v>
      </c>
      <c r="L76" s="12"/>
      <c r="M76" s="12"/>
      <c r="N76" s="12"/>
      <c r="O76" s="12"/>
      <c r="P76" s="12">
        <f t="shared" si="13"/>
        <v>7.9782913536690109E-3</v>
      </c>
      <c r="Q76" s="61">
        <f t="shared" si="14"/>
        <v>38480.949639999999</v>
      </c>
      <c r="R76" s="60"/>
      <c r="S76" s="12">
        <f t="shared" si="15"/>
        <v>3.4337892633575967E-6</v>
      </c>
    </row>
    <row r="77" spans="1:19" ht="12.95" customHeight="1">
      <c r="A77" s="6" t="s">
        <v>52</v>
      </c>
      <c r="B77" s="9" t="s">
        <v>27</v>
      </c>
      <c r="C77" s="6">
        <v>53499.449639999999</v>
      </c>
      <c r="D77" s="6">
        <v>1.5E-3</v>
      </c>
      <c r="E77" s="12">
        <f t="shared" si="9"/>
        <v>5131.0320534710636</v>
      </c>
      <c r="F77" s="12">
        <f t="shared" si="10"/>
        <v>5131</v>
      </c>
      <c r="G77" s="12">
        <f t="shared" si="11"/>
        <v>9.8313399939797819E-3</v>
      </c>
      <c r="H77" s="12"/>
      <c r="J77" s="12"/>
      <c r="K77" s="12">
        <f t="shared" si="16"/>
        <v>9.8313399939797819E-3</v>
      </c>
      <c r="L77" s="12"/>
      <c r="M77" s="12"/>
      <c r="N77" s="12"/>
      <c r="O77" s="12"/>
      <c r="P77" s="12">
        <f t="shared" si="13"/>
        <v>7.9782913536690109E-3</v>
      </c>
      <c r="Q77" s="61">
        <f t="shared" si="14"/>
        <v>38480.949639999999</v>
      </c>
      <c r="R77" s="60"/>
      <c r="S77" s="12">
        <f t="shared" si="15"/>
        <v>3.4337892633575967E-6</v>
      </c>
    </row>
    <row r="78" spans="1:19" ht="12.95" customHeight="1">
      <c r="A78" s="6" t="s">
        <v>52</v>
      </c>
      <c r="B78" s="9" t="s">
        <v>27</v>
      </c>
      <c r="C78" s="6">
        <v>53499.449639999999</v>
      </c>
      <c r="D78" s="6">
        <v>1.6999999999999999E-3</v>
      </c>
      <c r="E78" s="12">
        <f t="shared" si="9"/>
        <v>5131.0320534710636</v>
      </c>
      <c r="F78" s="12">
        <f t="shared" si="10"/>
        <v>5131</v>
      </c>
      <c r="G78" s="12">
        <f t="shared" si="11"/>
        <v>9.8313399939797819E-3</v>
      </c>
      <c r="H78" s="12"/>
      <c r="J78" s="12"/>
      <c r="K78" s="12">
        <f t="shared" si="16"/>
        <v>9.8313399939797819E-3</v>
      </c>
      <c r="L78" s="12"/>
      <c r="M78" s="12"/>
      <c r="N78" s="12"/>
      <c r="O78" s="12"/>
      <c r="P78" s="12">
        <f t="shared" si="13"/>
        <v>7.9782913536690109E-3</v>
      </c>
      <c r="Q78" s="61">
        <f t="shared" si="14"/>
        <v>38480.949639999999</v>
      </c>
      <c r="R78" s="60"/>
      <c r="S78" s="12">
        <f t="shared" si="15"/>
        <v>3.4337892633575967E-6</v>
      </c>
    </row>
    <row r="79" spans="1:19" ht="12.95" customHeight="1">
      <c r="A79" s="6" t="s">
        <v>52</v>
      </c>
      <c r="B79" s="9" t="s">
        <v>27</v>
      </c>
      <c r="C79" s="6">
        <v>53499.449639999999</v>
      </c>
      <c r="D79" s="6">
        <v>1.6999999999999999E-3</v>
      </c>
      <c r="E79" s="12">
        <f t="shared" si="9"/>
        <v>5131.0320534710636</v>
      </c>
      <c r="F79" s="12">
        <f t="shared" si="10"/>
        <v>5131</v>
      </c>
      <c r="G79" s="12">
        <f t="shared" si="11"/>
        <v>9.8313399939797819E-3</v>
      </c>
      <c r="H79" s="12"/>
      <c r="J79" s="12"/>
      <c r="K79" s="12">
        <f t="shared" si="16"/>
        <v>9.8313399939797819E-3</v>
      </c>
      <c r="L79" s="12"/>
      <c r="M79" s="12"/>
      <c r="N79" s="12"/>
      <c r="O79" s="12"/>
      <c r="P79" s="12">
        <f t="shared" si="13"/>
        <v>7.9782913536690109E-3</v>
      </c>
      <c r="Q79" s="61">
        <f t="shared" si="14"/>
        <v>38480.949639999999</v>
      </c>
      <c r="R79" s="60"/>
      <c r="S79" s="12">
        <f t="shared" si="15"/>
        <v>3.4337892633575967E-6</v>
      </c>
    </row>
    <row r="80" spans="1:19" ht="12.95" customHeight="1">
      <c r="A80" s="6" t="s">
        <v>52</v>
      </c>
      <c r="B80" s="9" t="s">
        <v>27</v>
      </c>
      <c r="C80" s="6">
        <v>53503.43705</v>
      </c>
      <c r="D80" s="6">
        <v>1.6000000000000001E-3</v>
      </c>
      <c r="E80" s="12">
        <f t="shared" si="9"/>
        <v>5144.032349574778</v>
      </c>
      <c r="F80" s="12">
        <f t="shared" si="10"/>
        <v>5144</v>
      </c>
      <c r="G80" s="12">
        <f t="shared" si="11"/>
        <v>9.9221599957672879E-3</v>
      </c>
      <c r="H80" s="12"/>
      <c r="J80" s="12"/>
      <c r="K80" s="12">
        <f t="shared" si="16"/>
        <v>9.9221599957672879E-3</v>
      </c>
      <c r="L80" s="12"/>
      <c r="M80" s="12"/>
      <c r="N80" s="12"/>
      <c r="O80" s="12"/>
      <c r="P80" s="12">
        <f t="shared" si="13"/>
        <v>8.0070495006482976E-3</v>
      </c>
      <c r="Q80" s="61">
        <f t="shared" si="14"/>
        <v>38484.93705</v>
      </c>
      <c r="R80" s="60"/>
      <c r="S80" s="12">
        <f t="shared" si="15"/>
        <v>3.6676482085149043E-6</v>
      </c>
    </row>
    <row r="81" spans="1:19" ht="12.95" customHeight="1">
      <c r="A81" s="6" t="s">
        <v>52</v>
      </c>
      <c r="B81" s="9" t="s">
        <v>27</v>
      </c>
      <c r="C81" s="6">
        <v>53503.43705</v>
      </c>
      <c r="D81" s="6">
        <v>1.8E-3</v>
      </c>
      <c r="E81" s="12">
        <f t="shared" si="9"/>
        <v>5144.032349574778</v>
      </c>
      <c r="F81" s="12">
        <f t="shared" si="10"/>
        <v>5144</v>
      </c>
      <c r="G81" s="12">
        <f t="shared" si="11"/>
        <v>9.9221599957672879E-3</v>
      </c>
      <c r="H81" s="12"/>
      <c r="J81" s="12"/>
      <c r="K81" s="12">
        <f t="shared" si="16"/>
        <v>9.9221599957672879E-3</v>
      </c>
      <c r="L81" s="12"/>
      <c r="M81" s="12"/>
      <c r="N81" s="12"/>
      <c r="O81" s="12"/>
      <c r="P81" s="12">
        <f t="shared" si="13"/>
        <v>8.0070495006482976E-3</v>
      </c>
      <c r="Q81" s="61">
        <f t="shared" si="14"/>
        <v>38484.93705</v>
      </c>
      <c r="R81" s="60"/>
      <c r="S81" s="12">
        <f t="shared" si="15"/>
        <v>3.6676482085149043E-6</v>
      </c>
    </row>
    <row r="82" spans="1:19" ht="12.95" customHeight="1">
      <c r="A82" s="6" t="s">
        <v>52</v>
      </c>
      <c r="B82" s="9" t="s">
        <v>27</v>
      </c>
      <c r="C82" s="6">
        <v>53503.437749999997</v>
      </c>
      <c r="D82" s="6">
        <v>1.9E-3</v>
      </c>
      <c r="E82" s="12">
        <f t="shared" si="9"/>
        <v>5144.0346318099209</v>
      </c>
      <c r="F82" s="12">
        <f t="shared" si="10"/>
        <v>5144</v>
      </c>
      <c r="G82" s="12">
        <f t="shared" si="11"/>
        <v>1.0622159992635716E-2</v>
      </c>
      <c r="H82" s="12"/>
      <c r="J82" s="12"/>
      <c r="K82" s="12">
        <f t="shared" si="16"/>
        <v>1.0622159992635716E-2</v>
      </c>
      <c r="L82" s="12"/>
      <c r="M82" s="12"/>
      <c r="N82" s="12"/>
      <c r="O82" s="12"/>
      <c r="P82" s="12">
        <f t="shared" si="13"/>
        <v>8.0070495006482976E-3</v>
      </c>
      <c r="Q82" s="61">
        <f t="shared" si="14"/>
        <v>38484.937749999997</v>
      </c>
      <c r="R82" s="60"/>
      <c r="S82" s="12">
        <f t="shared" si="15"/>
        <v>6.838802885302676E-6</v>
      </c>
    </row>
    <row r="83" spans="1:19" ht="12.95" customHeight="1">
      <c r="A83" s="6" t="s">
        <v>52</v>
      </c>
      <c r="B83" s="9" t="s">
        <v>27</v>
      </c>
      <c r="C83" s="6">
        <v>53503.437749999997</v>
      </c>
      <c r="D83" s="6">
        <v>2.8999999999999998E-3</v>
      </c>
      <c r="E83" s="12">
        <f t="shared" si="9"/>
        <v>5144.0346318099209</v>
      </c>
      <c r="F83" s="12">
        <f t="shared" si="10"/>
        <v>5144</v>
      </c>
      <c r="G83" s="12">
        <f t="shared" si="11"/>
        <v>1.0622159992635716E-2</v>
      </c>
      <c r="H83" s="12"/>
      <c r="J83" s="12"/>
      <c r="K83" s="12">
        <f t="shared" si="16"/>
        <v>1.0622159992635716E-2</v>
      </c>
      <c r="L83" s="12"/>
      <c r="M83" s="12"/>
      <c r="N83" s="12"/>
      <c r="O83" s="12"/>
      <c r="P83" s="12">
        <f t="shared" si="13"/>
        <v>8.0070495006482976E-3</v>
      </c>
      <c r="Q83" s="61">
        <f t="shared" si="14"/>
        <v>38484.937749999997</v>
      </c>
      <c r="R83" s="60"/>
      <c r="S83" s="12">
        <f t="shared" si="15"/>
        <v>6.838802885302676E-6</v>
      </c>
    </row>
    <row r="84" spans="1:19" ht="12.95" customHeight="1">
      <c r="A84" s="6" t="s">
        <v>47</v>
      </c>
      <c r="B84" s="11"/>
      <c r="C84" s="6">
        <v>53809.542099999999</v>
      </c>
      <c r="D84" s="6">
        <v>2.0000000000000001E-4</v>
      </c>
      <c r="E84" s="12">
        <f t="shared" si="9"/>
        <v>6142.0376434474338</v>
      </c>
      <c r="F84" s="12">
        <f t="shared" si="10"/>
        <v>6142</v>
      </c>
      <c r="G84" s="12">
        <f t="shared" si="11"/>
        <v>1.1545879999175668E-2</v>
      </c>
      <c r="H84" s="12"/>
      <c r="I84" s="12"/>
      <c r="J84" s="31">
        <f>+G84</f>
        <v>1.1545879999175668E-2</v>
      </c>
      <c r="K84" s="12"/>
      <c r="L84" s="12"/>
      <c r="M84" s="12"/>
      <c r="N84" s="12"/>
      <c r="O84" s="12"/>
      <c r="P84" s="12">
        <f t="shared" si="13"/>
        <v>1.0343706869741343E-2</v>
      </c>
      <c r="Q84" s="61">
        <f t="shared" si="14"/>
        <v>38791.042099999999</v>
      </c>
      <c r="R84" s="60"/>
      <c r="S84" s="12">
        <f t="shared" si="15"/>
        <v>1.4452202331339188E-6</v>
      </c>
    </row>
    <row r="85" spans="1:19" s="12" customFormat="1" ht="12.95" customHeight="1">
      <c r="A85" s="13" t="s">
        <v>45</v>
      </c>
      <c r="B85" s="9"/>
      <c r="C85" s="6">
        <v>53819.8177</v>
      </c>
      <c r="D85" s="10">
        <v>2.9999999999999997E-4</v>
      </c>
      <c r="E85" s="12">
        <f t="shared" ref="E85:E116" si="17">+(C85-C$7)/C$8</f>
        <v>6175.5395513634221</v>
      </c>
      <c r="F85" s="12">
        <f t="shared" ref="F85:F116" si="18">ROUND(2*E85,0)/2</f>
        <v>6175.5</v>
      </c>
      <c r="G85" s="12">
        <f t="shared" ref="G85:G116" si="19">+C85-(C$7+F85*C$8)</f>
        <v>1.2131069997849409E-2</v>
      </c>
      <c r="K85" s="12">
        <f>+G85</f>
        <v>1.2131069997849409E-2</v>
      </c>
      <c r="P85" s="12">
        <f t="shared" ref="P85:P91" si="20">+D$11+D$12*F85+D$13*F85^2</f>
        <v>1.042655686609493E-2</v>
      </c>
      <c r="Q85" s="61">
        <f t="shared" ref="Q85:Q116" si="21">+C85-15018.5</f>
        <v>38801.3177</v>
      </c>
      <c r="R85" s="60"/>
      <c r="S85" s="12">
        <f t="shared" ref="S85:S121" si="22">+(P85-G85)^2</f>
        <v>2.9053650163234598E-6</v>
      </c>
    </row>
    <row r="86" spans="1:19" s="12" customFormat="1" ht="12.95" customHeight="1">
      <c r="A86" s="12" t="s">
        <v>42</v>
      </c>
      <c r="B86" s="9" t="s">
        <v>27</v>
      </c>
      <c r="C86" s="6">
        <v>53859.535000000003</v>
      </c>
      <c r="D86" s="6">
        <v>2.9999999999999997E-4</v>
      </c>
      <c r="E86" s="12">
        <f t="shared" si="17"/>
        <v>6305.0312917261908</v>
      </c>
      <c r="F86" s="12">
        <f t="shared" si="18"/>
        <v>6305</v>
      </c>
      <c r="G86" s="12">
        <f t="shared" si="19"/>
        <v>9.5977000019047409E-3</v>
      </c>
      <c r="J86" s="31">
        <f>+G86</f>
        <v>9.5977000019047409E-3</v>
      </c>
      <c r="P86" s="12">
        <f t="shared" si="20"/>
        <v>1.0749524768601634E-2</v>
      </c>
      <c r="Q86" s="61">
        <f t="shared" si="21"/>
        <v>38841.035000000003</v>
      </c>
      <c r="R86" s="60"/>
      <c r="S86" s="12">
        <f t="shared" si="22"/>
        <v>1.3267002931763512E-6</v>
      </c>
    </row>
    <row r="87" spans="1:19" ht="12.95" customHeight="1">
      <c r="A87" s="6" t="s">
        <v>46</v>
      </c>
      <c r="B87" s="11" t="s">
        <v>30</v>
      </c>
      <c r="C87" s="10">
        <v>53939.4375</v>
      </c>
      <c r="D87" s="10">
        <v>2.0000000000000001E-4</v>
      </c>
      <c r="E87" s="12">
        <f t="shared" si="17"/>
        <v>6565.540283634874</v>
      </c>
      <c r="F87" s="12">
        <f t="shared" si="18"/>
        <v>6565.5</v>
      </c>
      <c r="G87" s="12">
        <f t="shared" si="19"/>
        <v>1.235566999821458E-2</v>
      </c>
      <c r="H87" s="12"/>
      <c r="I87" s="12"/>
      <c r="J87" s="12"/>
      <c r="K87" s="12">
        <f>+G87</f>
        <v>1.235566999821458E-2</v>
      </c>
      <c r="L87" s="12"/>
      <c r="M87" s="12"/>
      <c r="N87" s="12"/>
      <c r="O87" s="12"/>
      <c r="P87" s="12">
        <f t="shared" si="20"/>
        <v>1.1412182250134E-2</v>
      </c>
      <c r="Q87" s="61">
        <f t="shared" si="21"/>
        <v>38920.9375</v>
      </c>
      <c r="R87" s="60"/>
      <c r="S87" s="12">
        <f t="shared" si="22"/>
        <v>8.9016913077816388E-7</v>
      </c>
    </row>
    <row r="88" spans="1:19" ht="12.95" customHeight="1">
      <c r="A88" s="66" t="s">
        <v>48</v>
      </c>
      <c r="B88" s="9"/>
      <c r="C88" s="6">
        <v>54187.878799999999</v>
      </c>
      <c r="D88" s="6">
        <v>2.9999999999999997E-4</v>
      </c>
      <c r="E88" s="12">
        <f t="shared" si="17"/>
        <v>7375.5423813350089</v>
      </c>
      <c r="F88" s="12">
        <f t="shared" si="18"/>
        <v>7375.5</v>
      </c>
      <c r="G88" s="12">
        <f t="shared" si="19"/>
        <v>1.2999069993384182E-2</v>
      </c>
      <c r="J88" s="12"/>
      <c r="K88" s="12">
        <f>+G88</f>
        <v>1.2999069993384182E-2</v>
      </c>
      <c r="O88" s="12">
        <f t="shared" ref="O88:O119" ca="1" si="23">+C$11+C$12*$F88</f>
        <v>-1.0367203842952959E-2</v>
      </c>
      <c r="P88" s="12">
        <f t="shared" si="20"/>
        <v>1.3583442244490745E-2</v>
      </c>
      <c r="Q88" s="61">
        <f t="shared" si="21"/>
        <v>39169.378799999999</v>
      </c>
      <c r="R88" s="60"/>
      <c r="S88" s="12">
        <f t="shared" si="22"/>
        <v>3.4149092786335109E-7</v>
      </c>
    </row>
    <row r="89" spans="1:19" ht="12.95" customHeight="1">
      <c r="A89" s="6" t="s">
        <v>52</v>
      </c>
      <c r="B89" s="9" t="s">
        <v>27</v>
      </c>
      <c r="C89" s="6">
        <v>54240.478389999997</v>
      </c>
      <c r="D89" s="6">
        <v>1E-4</v>
      </c>
      <c r="E89" s="12">
        <f t="shared" si="17"/>
        <v>7547.0347146876584</v>
      </c>
      <c r="F89" s="12">
        <f t="shared" si="18"/>
        <v>7547</v>
      </c>
      <c r="G89" s="12"/>
      <c r="H89" s="12"/>
      <c r="J89" s="12"/>
      <c r="K89" s="51">
        <v>1.0647579991200473E-2</v>
      </c>
      <c r="L89" s="12"/>
      <c r="M89" s="12"/>
      <c r="N89" s="12"/>
      <c r="O89" s="12">
        <f t="shared" ca="1" si="23"/>
        <v>-9.9648466520431515E-3</v>
      </c>
      <c r="P89" s="12">
        <f t="shared" si="20"/>
        <v>1.4064666715677823E-2</v>
      </c>
      <c r="Q89" s="61">
        <f t="shared" si="21"/>
        <v>39221.978389999997</v>
      </c>
      <c r="R89" s="60"/>
      <c r="S89" s="12">
        <f t="shared" si="22"/>
        <v>1.9781484982309559E-4</v>
      </c>
    </row>
    <row r="90" spans="1:19" ht="12.95" customHeight="1">
      <c r="A90" s="6" t="s">
        <v>71</v>
      </c>
      <c r="B90" s="9" t="s">
        <v>27</v>
      </c>
      <c r="C90" s="6">
        <v>54509.470099999999</v>
      </c>
      <c r="D90" s="6">
        <v>4.0000000000000002E-4</v>
      </c>
      <c r="E90" s="12">
        <f t="shared" si="17"/>
        <v>8424.038052554386</v>
      </c>
      <c r="F90" s="12">
        <f t="shared" si="18"/>
        <v>8424</v>
      </c>
      <c r="G90" s="12">
        <f>+C90-(C$7+F90*C$8)</f>
        <v>1.1671359992760699E-2</v>
      </c>
      <c r="H90" s="12"/>
      <c r="J90" s="12"/>
      <c r="K90" s="12">
        <f>+G90</f>
        <v>1.1671359992760699E-2</v>
      </c>
      <c r="L90" s="12"/>
      <c r="M90" s="12"/>
      <c r="N90" s="12"/>
      <c r="O90" s="12">
        <f t="shared" ca="1" si="23"/>
        <v>-7.9073116291399244E-3</v>
      </c>
      <c r="P90" s="12">
        <f t="shared" si="20"/>
        <v>1.6642993958523956E-2</v>
      </c>
      <c r="Q90" s="61">
        <f t="shared" si="21"/>
        <v>39490.970099999999</v>
      </c>
      <c r="R90" s="60"/>
      <c r="S90" s="12">
        <f t="shared" si="22"/>
        <v>2.4717144289530892E-5</v>
      </c>
    </row>
    <row r="91" spans="1:19" ht="12.95" customHeight="1">
      <c r="A91" s="6" t="s">
        <v>71</v>
      </c>
      <c r="B91" s="9" t="s">
        <v>30</v>
      </c>
      <c r="C91" s="6">
        <v>54509.622900000002</v>
      </c>
      <c r="D91" s="6">
        <v>5.0000000000000001E-4</v>
      </c>
      <c r="E91" s="12">
        <f t="shared" si="17"/>
        <v>8424.5362318850021</v>
      </c>
      <c r="F91" s="12">
        <f t="shared" si="18"/>
        <v>8424.5</v>
      </c>
      <c r="G91" s="12">
        <f>+C91-(C$7+F91*C$8)</f>
        <v>1.1112929998489562E-2</v>
      </c>
      <c r="H91" s="12"/>
      <c r="J91" s="12"/>
      <c r="K91" s="12">
        <f>+G91</f>
        <v>1.1112929998489562E-2</v>
      </c>
      <c r="L91" s="12"/>
      <c r="M91" s="12"/>
      <c r="N91" s="12"/>
      <c r="O91" s="12">
        <f t="shared" ca="1" si="23"/>
        <v>-7.9061385761052053E-3</v>
      </c>
      <c r="P91" s="12">
        <f t="shared" si="20"/>
        <v>1.6644519987284563E-2</v>
      </c>
      <c r="Q91" s="61">
        <f t="shared" si="21"/>
        <v>39491.122900000002</v>
      </c>
      <c r="R91" s="60"/>
      <c r="S91" s="12">
        <f t="shared" si="22"/>
        <v>3.0598487804137077E-5</v>
      </c>
    </row>
    <row r="92" spans="1:19" ht="12.95" customHeight="1">
      <c r="A92" s="6" t="s">
        <v>53</v>
      </c>
      <c r="B92" s="9" t="s">
        <v>27</v>
      </c>
      <c r="C92" s="6">
        <v>54513.458359999997</v>
      </c>
      <c r="D92" s="6">
        <v>2.0000000000000001E-4</v>
      </c>
      <c r="E92" s="12">
        <f t="shared" si="17"/>
        <v>8437.041119943633</v>
      </c>
      <c r="F92" s="12">
        <f t="shared" si="18"/>
        <v>8437</v>
      </c>
      <c r="G92" s="12"/>
      <c r="H92" s="12"/>
      <c r="J92" s="12"/>
      <c r="K92" s="51">
        <v>1.2612179991265293E-2</v>
      </c>
      <c r="L92" s="12"/>
      <c r="M92" s="12"/>
      <c r="N92" s="12"/>
      <c r="O92" s="12">
        <f t="shared" ca="1" si="23"/>
        <v>-7.8768122502371404E-3</v>
      </c>
      <c r="P92" s="12"/>
      <c r="Q92" s="61">
        <f t="shared" si="21"/>
        <v>39494.958359999997</v>
      </c>
      <c r="R92" s="60"/>
      <c r="S92" s="12">
        <f t="shared" si="22"/>
        <v>0</v>
      </c>
    </row>
    <row r="93" spans="1:19" ht="12.95" customHeight="1">
      <c r="A93" s="6" t="s">
        <v>53</v>
      </c>
      <c r="B93" s="9" t="s">
        <v>27</v>
      </c>
      <c r="C93" s="6">
        <v>54533.392240000001</v>
      </c>
      <c r="D93" s="6">
        <v>4.0000000000000002E-4</v>
      </c>
      <c r="E93" s="12">
        <f t="shared" si="17"/>
        <v>8502.0322651972856</v>
      </c>
      <c r="F93" s="12">
        <f t="shared" si="18"/>
        <v>8502</v>
      </c>
      <c r="G93" s="12"/>
      <c r="H93" s="12"/>
      <c r="J93" s="12"/>
      <c r="K93" s="51">
        <v>9.8962799966102466E-3</v>
      </c>
      <c r="L93" s="12"/>
      <c r="M93" s="12"/>
      <c r="N93" s="12"/>
      <c r="O93" s="12">
        <f t="shared" ca="1" si="23"/>
        <v>-7.7243153557232207E-3</v>
      </c>
      <c r="P93" s="12"/>
      <c r="Q93" s="61">
        <f t="shared" si="21"/>
        <v>39514.892240000001</v>
      </c>
      <c r="R93" s="60"/>
      <c r="S93" s="12">
        <f t="shared" si="22"/>
        <v>0</v>
      </c>
    </row>
    <row r="94" spans="1:19" ht="12.95" customHeight="1">
      <c r="A94" s="6" t="s">
        <v>72</v>
      </c>
      <c r="B94" s="9" t="s">
        <v>27</v>
      </c>
      <c r="C94" s="6">
        <v>54540.602099999996</v>
      </c>
      <c r="D94" s="6" t="s">
        <v>73</v>
      </c>
      <c r="E94" s="12">
        <f t="shared" si="17"/>
        <v>8525.5388308291695</v>
      </c>
      <c r="F94" s="12">
        <f t="shared" si="18"/>
        <v>8525.5</v>
      </c>
      <c r="G94" s="12">
        <f>+C94-(C$7+F94*C$8)</f>
        <v>1.1910069995792583E-2</v>
      </c>
      <c r="H94" s="12"/>
      <c r="I94" s="12"/>
      <c r="J94" s="31">
        <f>+G94</f>
        <v>1.1910069995792583E-2</v>
      </c>
      <c r="K94" s="12"/>
      <c r="L94" s="12"/>
      <c r="M94" s="12"/>
      <c r="N94" s="12"/>
      <c r="O94" s="12">
        <f t="shared" ca="1" si="23"/>
        <v>-7.6691818630912623E-3</v>
      </c>
      <c r="P94" s="12"/>
      <c r="Q94" s="61">
        <f t="shared" si="21"/>
        <v>39522.102099999996</v>
      </c>
      <c r="R94" s="60"/>
      <c r="S94" s="12">
        <f t="shared" si="22"/>
        <v>1.4184976730467874E-4</v>
      </c>
    </row>
    <row r="95" spans="1:19" ht="12.95" customHeight="1">
      <c r="A95" s="6" t="s">
        <v>53</v>
      </c>
      <c r="B95" s="9" t="s">
        <v>27</v>
      </c>
      <c r="C95" s="6">
        <v>54583.387669999996</v>
      </c>
      <c r="D95" s="6">
        <v>2.0000000000000001E-4</v>
      </c>
      <c r="E95" s="12">
        <f t="shared" si="17"/>
        <v>8665.0341621259231</v>
      </c>
      <c r="F95" s="12">
        <f t="shared" si="18"/>
        <v>8665</v>
      </c>
      <c r="G95" s="12"/>
      <c r="H95" s="12"/>
      <c r="J95" s="12"/>
      <c r="K95" s="51">
        <v>1.0478099997271784E-2</v>
      </c>
      <c r="L95" s="12"/>
      <c r="M95" s="12"/>
      <c r="N95" s="12"/>
      <c r="O95" s="12">
        <f t="shared" ca="1" si="23"/>
        <v>-7.3419000664036935E-3</v>
      </c>
      <c r="P95" s="12"/>
      <c r="Q95" s="61">
        <f t="shared" si="21"/>
        <v>39564.887669999996</v>
      </c>
      <c r="R95" s="60"/>
      <c r="S95" s="12">
        <f t="shared" si="22"/>
        <v>0</v>
      </c>
    </row>
    <row r="96" spans="1:19" ht="12.95" customHeight="1">
      <c r="A96" s="6" t="s">
        <v>70</v>
      </c>
      <c r="B96" s="9" t="s">
        <v>30</v>
      </c>
      <c r="C96" s="6">
        <v>54588.756099999999</v>
      </c>
      <c r="D96" s="6">
        <v>2.0000000000000001E-4</v>
      </c>
      <c r="E96" s="12">
        <f t="shared" si="17"/>
        <v>8682.5370473602161</v>
      </c>
      <c r="F96" s="12">
        <f t="shared" si="18"/>
        <v>8682.5</v>
      </c>
      <c r="G96" s="12">
        <f>+C96-(C$7+F96*C$8)</f>
        <v>1.1363049998180941E-2</v>
      </c>
      <c r="H96" s="12"/>
      <c r="I96" s="12"/>
      <c r="J96" s="12"/>
      <c r="K96" s="12">
        <f>+G96</f>
        <v>1.1363049998180941E-2</v>
      </c>
      <c r="L96" s="12"/>
      <c r="M96" s="12"/>
      <c r="N96" s="12"/>
      <c r="O96" s="12">
        <f t="shared" ca="1" si="23"/>
        <v>-7.3008432101884062E-3</v>
      </c>
      <c r="P96" s="12"/>
      <c r="Q96" s="61">
        <f t="shared" si="21"/>
        <v>39570.256099999999</v>
      </c>
      <c r="R96" s="60"/>
      <c r="S96" s="12">
        <f t="shared" si="22"/>
        <v>1.2911890526115988E-4</v>
      </c>
    </row>
    <row r="97" spans="1:19" ht="12.95" customHeight="1">
      <c r="A97" s="6" t="s">
        <v>71</v>
      </c>
      <c r="B97" s="9" t="s">
        <v>30</v>
      </c>
      <c r="C97" s="6">
        <v>54597.3436</v>
      </c>
      <c r="D97" s="6">
        <v>2.0000000000000001E-4</v>
      </c>
      <c r="E97" s="12">
        <f t="shared" si="17"/>
        <v>8710.5351821872391</v>
      </c>
      <c r="F97" s="12">
        <f t="shared" si="18"/>
        <v>8710.5</v>
      </c>
      <c r="G97" s="12">
        <f>+C97-(C$7+F97*C$8)</f>
        <v>1.0790969994559418E-2</v>
      </c>
      <c r="H97" s="12"/>
      <c r="J97" s="12"/>
      <c r="K97" s="12">
        <f>+G97</f>
        <v>1.0790969994559418E-2</v>
      </c>
      <c r="L97" s="12"/>
      <c r="M97" s="12"/>
      <c r="N97" s="12"/>
      <c r="O97" s="12">
        <f t="shared" ca="1" si="23"/>
        <v>-7.2351522402439479E-3</v>
      </c>
      <c r="P97" s="12"/>
      <c r="Q97" s="61">
        <f t="shared" si="21"/>
        <v>39578.8436</v>
      </c>
      <c r="R97" s="60"/>
      <c r="S97" s="12">
        <f t="shared" si="22"/>
        <v>1.1644503342348169E-4</v>
      </c>
    </row>
    <row r="98" spans="1:19" ht="12.95" customHeight="1">
      <c r="A98" s="6" t="s">
        <v>50</v>
      </c>
      <c r="B98" s="9" t="s">
        <v>27</v>
      </c>
      <c r="C98" s="6">
        <v>54597.496800000001</v>
      </c>
      <c r="D98" s="6">
        <v>4.0000000000000002E-4</v>
      </c>
      <c r="E98" s="12">
        <f t="shared" si="17"/>
        <v>8711.0346656522197</v>
      </c>
      <c r="F98" s="12">
        <f t="shared" si="18"/>
        <v>8711</v>
      </c>
      <c r="G98" s="12"/>
      <c r="H98" s="12"/>
      <c r="I98" s="51">
        <v>1.0632539997459389E-2</v>
      </c>
      <c r="J98" s="12"/>
      <c r="K98" s="51"/>
      <c r="L98" s="12"/>
      <c r="M98" s="12"/>
      <c r="N98" s="12"/>
      <c r="O98" s="12">
        <f t="shared" ca="1" si="23"/>
        <v>-7.2339791872092253E-3</v>
      </c>
      <c r="P98" s="12"/>
      <c r="Q98" s="61">
        <f t="shared" si="21"/>
        <v>39578.996800000001</v>
      </c>
      <c r="R98" s="60"/>
      <c r="S98" s="12">
        <f t="shared" si="22"/>
        <v>0</v>
      </c>
    </row>
    <row r="99" spans="1:19" ht="12.95" customHeight="1">
      <c r="A99" s="6" t="s">
        <v>71</v>
      </c>
      <c r="B99" s="9" t="s">
        <v>27</v>
      </c>
      <c r="C99" s="6">
        <v>54613.446199999998</v>
      </c>
      <c r="D99" s="6">
        <v>1E-4</v>
      </c>
      <c r="E99" s="12">
        <f t="shared" si="17"/>
        <v>8763.0350675864265</v>
      </c>
      <c r="F99" s="12">
        <f t="shared" si="18"/>
        <v>8763</v>
      </c>
      <c r="G99" s="12">
        <f>+C99-(C$7+F99*C$8)</f>
        <v>1.0755819996120408E-2</v>
      </c>
      <c r="H99" s="12"/>
      <c r="J99" s="12"/>
      <c r="K99" s="12">
        <f>+G99</f>
        <v>1.0755819996120408E-2</v>
      </c>
      <c r="L99" s="12"/>
      <c r="M99" s="12"/>
      <c r="N99" s="12"/>
      <c r="O99" s="12">
        <f t="shared" ca="1" si="23"/>
        <v>-7.111981671598086E-3</v>
      </c>
      <c r="P99" s="12"/>
      <c r="Q99" s="61">
        <f t="shared" si="21"/>
        <v>39594.946199999998</v>
      </c>
      <c r="R99" s="60"/>
      <c r="S99" s="12">
        <f t="shared" si="22"/>
        <v>1.1568766378894362E-4</v>
      </c>
    </row>
    <row r="100" spans="1:19" ht="12.95" customHeight="1">
      <c r="A100" s="6" t="s">
        <v>53</v>
      </c>
      <c r="B100" s="9" t="s">
        <v>27</v>
      </c>
      <c r="C100" s="6">
        <v>54628.475010000002</v>
      </c>
      <c r="D100" s="6">
        <v>1E-4</v>
      </c>
      <c r="E100" s="12">
        <f t="shared" si="17"/>
        <v>8812.0340368638354</v>
      </c>
      <c r="F100" s="12">
        <f t="shared" si="18"/>
        <v>8812</v>
      </c>
      <c r="G100" s="12"/>
      <c r="H100" s="12"/>
      <c r="J100" s="12"/>
      <c r="K100" s="51">
        <v>1.0439680001582019E-2</v>
      </c>
      <c r="L100" s="12"/>
      <c r="M100" s="12"/>
      <c r="N100" s="12"/>
      <c r="O100" s="12">
        <f t="shared" ca="1" si="23"/>
        <v>-6.9970224741952823E-3</v>
      </c>
      <c r="P100" s="12"/>
      <c r="Q100" s="61">
        <f t="shared" si="21"/>
        <v>39609.975010000002</v>
      </c>
      <c r="R100" s="60"/>
      <c r="S100" s="12">
        <f t="shared" si="22"/>
        <v>0</v>
      </c>
    </row>
    <row r="101" spans="1:19" ht="12.95" customHeight="1">
      <c r="A101" s="6" t="s">
        <v>71</v>
      </c>
      <c r="B101" s="9" t="s">
        <v>27</v>
      </c>
      <c r="C101" s="6">
        <v>54893.479399999997</v>
      </c>
      <c r="D101" s="6">
        <v>1E-4</v>
      </c>
      <c r="E101" s="12">
        <f t="shared" si="17"/>
        <v>9676.0373720570642</v>
      </c>
      <c r="F101" s="12">
        <f t="shared" si="18"/>
        <v>9676</v>
      </c>
      <c r="G101" s="12">
        <f t="shared" ref="G101:G121" si="24">+C101-(C$7+F101*C$8)</f>
        <v>1.1462639995443169E-2</v>
      </c>
      <c r="H101" s="12"/>
      <c r="J101" s="12"/>
      <c r="K101" s="12">
        <f>+G101</f>
        <v>1.1462639995443169E-2</v>
      </c>
      <c r="L101" s="12"/>
      <c r="M101" s="12"/>
      <c r="N101" s="12"/>
      <c r="O101" s="12">
        <f t="shared" ca="1" si="23"/>
        <v>-4.9699868301948426E-3</v>
      </c>
      <c r="P101" s="12"/>
      <c r="Q101" s="61">
        <f t="shared" si="21"/>
        <v>39874.979399999997</v>
      </c>
      <c r="R101" s="60"/>
      <c r="S101" s="12">
        <f t="shared" si="22"/>
        <v>1.3139211566513337E-4</v>
      </c>
    </row>
    <row r="102" spans="1:19" ht="12.95" customHeight="1">
      <c r="A102" s="6" t="s">
        <v>55</v>
      </c>
      <c r="B102" s="9" t="s">
        <v>27</v>
      </c>
      <c r="C102" s="6">
        <v>54901.760600000001</v>
      </c>
      <c r="D102" s="6">
        <v>1E-4</v>
      </c>
      <c r="E102" s="12">
        <f t="shared" si="17"/>
        <v>9703.0368659877367</v>
      </c>
      <c r="F102" s="12">
        <f t="shared" si="18"/>
        <v>9703</v>
      </c>
      <c r="G102" s="12">
        <f t="shared" si="24"/>
        <v>1.1307419998047408E-2</v>
      </c>
      <c r="H102" s="12"/>
      <c r="I102" s="12"/>
      <c r="J102" s="12"/>
      <c r="K102" s="12">
        <f>+G102</f>
        <v>1.1307419998047408E-2</v>
      </c>
      <c r="L102" s="12"/>
      <c r="M102" s="12"/>
      <c r="N102" s="12"/>
      <c r="O102" s="12">
        <f t="shared" ca="1" si="23"/>
        <v>-4.9066419663198295E-3</v>
      </c>
      <c r="P102" s="12"/>
      <c r="Q102" s="61">
        <f t="shared" si="21"/>
        <v>39883.260600000001</v>
      </c>
      <c r="R102" s="60"/>
      <c r="S102" s="12">
        <f t="shared" si="22"/>
        <v>1.2785774701224245E-4</v>
      </c>
    </row>
    <row r="103" spans="1:19" ht="12.95" customHeight="1">
      <c r="A103" s="6" t="s">
        <v>55</v>
      </c>
      <c r="B103" s="9" t="s">
        <v>30</v>
      </c>
      <c r="C103" s="6">
        <v>54937.801599999999</v>
      </c>
      <c r="D103" s="6">
        <v>1E-4</v>
      </c>
      <c r="E103" s="12">
        <f t="shared" si="17"/>
        <v>9820.5426333589767</v>
      </c>
      <c r="F103" s="12">
        <f t="shared" si="18"/>
        <v>9820.5</v>
      </c>
      <c r="G103" s="12">
        <f t="shared" si="24"/>
        <v>1.3076369999907911E-2</v>
      </c>
      <c r="H103" s="12"/>
      <c r="I103" s="12"/>
      <c r="J103" s="12"/>
      <c r="K103" s="12">
        <f>+G103</f>
        <v>1.3076369999907911E-2</v>
      </c>
      <c r="L103" s="12"/>
      <c r="M103" s="12"/>
      <c r="N103" s="12"/>
      <c r="O103" s="12">
        <f t="shared" ca="1" si="23"/>
        <v>-4.6309745031600479E-3</v>
      </c>
      <c r="P103" s="12"/>
      <c r="Q103" s="61">
        <f t="shared" si="21"/>
        <v>39919.301599999999</v>
      </c>
      <c r="R103" s="60"/>
      <c r="S103" s="12">
        <f t="shared" si="22"/>
        <v>1.709914523744916E-4</v>
      </c>
    </row>
    <row r="104" spans="1:19" ht="12.95" customHeight="1">
      <c r="A104" s="66" t="s">
        <v>54</v>
      </c>
      <c r="B104" s="9"/>
      <c r="C104" s="6">
        <v>54949.763299999999</v>
      </c>
      <c r="D104" s="6">
        <v>2.9999999999999997E-4</v>
      </c>
      <c r="E104" s="12">
        <f t="shared" si="17"/>
        <v>9859.5417936920603</v>
      </c>
      <c r="F104" s="12">
        <f t="shared" si="18"/>
        <v>9859.5</v>
      </c>
      <c r="G104" s="12">
        <f t="shared" si="24"/>
        <v>1.2818829993193503E-2</v>
      </c>
      <c r="J104" s="12"/>
      <c r="K104" s="12">
        <f>+G104</f>
        <v>1.2818829993193503E-2</v>
      </c>
      <c r="O104" s="12">
        <f t="shared" ca="1" si="23"/>
        <v>-4.5394763664516925E-3</v>
      </c>
      <c r="P104" s="12"/>
      <c r="Q104" s="61">
        <f t="shared" si="21"/>
        <v>39931.263299999999</v>
      </c>
      <c r="R104" s="60"/>
      <c r="S104" s="12">
        <f t="shared" si="22"/>
        <v>1.6432240239439735E-4</v>
      </c>
    </row>
    <row r="105" spans="1:19" ht="12.95" customHeight="1">
      <c r="A105" s="6" t="s">
        <v>51</v>
      </c>
      <c r="B105" s="9" t="s">
        <v>30</v>
      </c>
      <c r="C105" s="6">
        <v>54952.8318</v>
      </c>
      <c r="D105" s="6">
        <v>2.9999999999999997E-4</v>
      </c>
      <c r="E105" s="12">
        <f t="shared" si="17"/>
        <v>9869.5461345033254</v>
      </c>
      <c r="F105" s="12">
        <f t="shared" si="18"/>
        <v>9869.5</v>
      </c>
      <c r="G105" s="12">
        <f t="shared" si="24"/>
        <v>1.415022999572102E-2</v>
      </c>
      <c r="H105" s="12"/>
      <c r="I105" s="12"/>
      <c r="J105" s="12"/>
      <c r="K105" s="12">
        <f>+G105</f>
        <v>1.415022999572102E-2</v>
      </c>
      <c r="L105" s="12"/>
      <c r="M105" s="12"/>
      <c r="N105" s="12"/>
      <c r="O105" s="12">
        <f t="shared" ca="1" si="23"/>
        <v>-4.5160153057572441E-3</v>
      </c>
      <c r="P105" s="12"/>
      <c r="Q105" s="61">
        <f t="shared" si="21"/>
        <v>39934.3318</v>
      </c>
      <c r="R105" s="60"/>
      <c r="S105" s="12">
        <f t="shared" si="22"/>
        <v>2.002290089318029E-4</v>
      </c>
    </row>
    <row r="106" spans="1:19" ht="12.95" customHeight="1">
      <c r="A106" s="6" t="s">
        <v>72</v>
      </c>
      <c r="B106" s="9" t="s">
        <v>27</v>
      </c>
      <c r="C106" s="6">
        <v>54959.424299999999</v>
      </c>
      <c r="D106" s="6" t="s">
        <v>74</v>
      </c>
      <c r="E106" s="12">
        <f t="shared" si="17"/>
        <v>9891.039899143454</v>
      </c>
      <c r="F106" s="12">
        <f t="shared" si="18"/>
        <v>9891</v>
      </c>
      <c r="G106" s="12">
        <f t="shared" si="24"/>
        <v>1.2237739996635355E-2</v>
      </c>
      <c r="H106" s="12"/>
      <c r="I106" s="12"/>
      <c r="J106" s="31">
        <f>+G106</f>
        <v>1.2237739996635355E-2</v>
      </c>
      <c r="K106" s="12"/>
      <c r="L106" s="12"/>
      <c r="M106" s="12"/>
      <c r="N106" s="12"/>
      <c r="O106" s="12">
        <f t="shared" ca="1" si="23"/>
        <v>-4.4655740252641761E-3</v>
      </c>
      <c r="P106" s="12"/>
      <c r="Q106" s="61">
        <f t="shared" si="21"/>
        <v>39940.924299999999</v>
      </c>
      <c r="R106" s="60"/>
      <c r="S106" s="12">
        <f t="shared" si="22"/>
        <v>1.4976228022524869E-4</v>
      </c>
    </row>
    <row r="107" spans="1:19" ht="12.95" customHeight="1">
      <c r="A107" s="63" t="s">
        <v>302</v>
      </c>
      <c r="B107" s="64" t="s">
        <v>27</v>
      </c>
      <c r="C107" s="65">
        <v>54960.036599999999</v>
      </c>
      <c r="D107" s="65" t="s">
        <v>90</v>
      </c>
      <c r="E107" s="12">
        <f t="shared" si="17"/>
        <v>9893.0362028354011</v>
      </c>
      <c r="F107" s="12">
        <f t="shared" si="18"/>
        <v>9893</v>
      </c>
      <c r="G107" s="12">
        <f t="shared" si="24"/>
        <v>1.1104019999038428E-2</v>
      </c>
      <c r="H107" s="12"/>
      <c r="I107" s="12"/>
      <c r="J107" s="12"/>
      <c r="K107" s="12">
        <f t="shared" ref="K107:K121" si="25">+G107</f>
        <v>1.1104019999038428E-2</v>
      </c>
      <c r="L107" s="12"/>
      <c r="M107" s="12"/>
      <c r="N107" s="12"/>
      <c r="O107" s="12">
        <f t="shared" ca="1" si="23"/>
        <v>-4.4608818131252892E-3</v>
      </c>
      <c r="P107" s="12"/>
      <c r="Q107" s="61">
        <f t="shared" si="21"/>
        <v>39941.536599999999</v>
      </c>
      <c r="R107" s="60"/>
      <c r="S107" s="12">
        <f t="shared" si="22"/>
        <v>1.2329926013904537E-4</v>
      </c>
    </row>
    <row r="108" spans="1:19" ht="12.95" customHeight="1">
      <c r="A108" s="63" t="s">
        <v>302</v>
      </c>
      <c r="B108" s="64" t="s">
        <v>30</v>
      </c>
      <c r="C108" s="65">
        <v>54960.191700000003</v>
      </c>
      <c r="D108" s="65" t="s">
        <v>90</v>
      </c>
      <c r="E108" s="12">
        <f t="shared" si="17"/>
        <v>9893.5418809386647</v>
      </c>
      <c r="F108" s="12">
        <f t="shared" si="18"/>
        <v>9893.5</v>
      </c>
      <c r="G108" s="12">
        <f t="shared" si="24"/>
        <v>1.2845589997596107E-2</v>
      </c>
      <c r="H108" s="12"/>
      <c r="I108" s="12"/>
      <c r="J108" s="12"/>
      <c r="K108" s="12">
        <f t="shared" si="25"/>
        <v>1.2845589997596107E-2</v>
      </c>
      <c r="L108" s="12"/>
      <c r="M108" s="12"/>
      <c r="N108" s="12"/>
      <c r="O108" s="12">
        <f t="shared" ca="1" si="23"/>
        <v>-4.4597087600905666E-3</v>
      </c>
      <c r="P108" s="12"/>
      <c r="Q108" s="61">
        <f t="shared" si="21"/>
        <v>39941.691700000003</v>
      </c>
      <c r="R108" s="60"/>
      <c r="S108" s="12">
        <f t="shared" si="22"/>
        <v>1.6500918238634117E-4</v>
      </c>
    </row>
    <row r="109" spans="1:19" ht="12.95" customHeight="1">
      <c r="A109" s="6" t="s">
        <v>71</v>
      </c>
      <c r="B109" s="9" t="s">
        <v>30</v>
      </c>
      <c r="C109" s="6">
        <v>54977.3681</v>
      </c>
      <c r="D109" s="6">
        <v>2.0000000000000001E-4</v>
      </c>
      <c r="E109" s="12">
        <f t="shared" si="17"/>
        <v>9949.5427150629985</v>
      </c>
      <c r="F109" s="12">
        <f t="shared" si="18"/>
        <v>9949.5</v>
      </c>
      <c r="G109" s="12">
        <f t="shared" si="24"/>
        <v>1.3101429998641834E-2</v>
      </c>
      <c r="H109" s="12"/>
      <c r="J109" s="12"/>
      <c r="K109" s="12">
        <f t="shared" si="25"/>
        <v>1.3101429998641834E-2</v>
      </c>
      <c r="L109" s="12"/>
      <c r="M109" s="12"/>
      <c r="N109" s="12"/>
      <c r="O109" s="12">
        <f t="shared" ca="1" si="23"/>
        <v>-4.3283268202016466E-3</v>
      </c>
      <c r="P109" s="12"/>
      <c r="Q109" s="61">
        <f t="shared" si="21"/>
        <v>39958.8681</v>
      </c>
      <c r="R109" s="60"/>
      <c r="S109" s="12">
        <f t="shared" si="22"/>
        <v>1.7164746800931216E-4</v>
      </c>
    </row>
    <row r="110" spans="1:19" ht="12.95" customHeight="1">
      <c r="A110" s="67" t="s">
        <v>66</v>
      </c>
      <c r="B110" s="11" t="s">
        <v>27</v>
      </c>
      <c r="C110" s="10">
        <v>55261.847300000001</v>
      </c>
      <c r="D110" s="10">
        <v>1E-4</v>
      </c>
      <c r="E110" s="12">
        <f t="shared" si="17"/>
        <v>10877.040473092999</v>
      </c>
      <c r="F110" s="12">
        <f t="shared" si="18"/>
        <v>10877</v>
      </c>
      <c r="G110" s="12">
        <f t="shared" si="24"/>
        <v>1.241378000122495E-2</v>
      </c>
      <c r="H110" s="12"/>
      <c r="I110" s="12"/>
      <c r="J110" s="12"/>
      <c r="K110" s="12">
        <f t="shared" si="25"/>
        <v>1.241378000122495E-2</v>
      </c>
      <c r="L110" s="12"/>
      <c r="M110" s="12"/>
      <c r="N110" s="12"/>
      <c r="O110" s="12">
        <f t="shared" ca="1" si="23"/>
        <v>-2.1523134407914514E-3</v>
      </c>
      <c r="P110" s="12"/>
      <c r="Q110" s="61">
        <f t="shared" si="21"/>
        <v>40243.347300000001</v>
      </c>
      <c r="R110" s="60"/>
      <c r="S110" s="12">
        <f t="shared" si="22"/>
        <v>1.5410193391881253E-4</v>
      </c>
    </row>
    <row r="111" spans="1:19" ht="12.95" customHeight="1">
      <c r="A111" s="67" t="s">
        <v>67</v>
      </c>
      <c r="B111" s="11" t="s">
        <v>27</v>
      </c>
      <c r="C111" s="10">
        <v>55264.607400000001</v>
      </c>
      <c r="D111" s="10">
        <v>2.0000000000000001E-4</v>
      </c>
      <c r="E111" s="12">
        <f t="shared" si="17"/>
        <v>10886.039326302436</v>
      </c>
      <c r="F111" s="12">
        <f t="shared" si="18"/>
        <v>10886</v>
      </c>
      <c r="G111" s="12">
        <f t="shared" si="24"/>
        <v>1.2062039997545071E-2</v>
      </c>
      <c r="H111" s="12"/>
      <c r="I111" s="12"/>
      <c r="J111" s="12"/>
      <c r="K111" s="12">
        <f t="shared" si="25"/>
        <v>1.2062039997545071E-2</v>
      </c>
      <c r="L111" s="12"/>
      <c r="M111" s="12"/>
      <c r="N111" s="12"/>
      <c r="O111" s="12">
        <f t="shared" ca="1" si="23"/>
        <v>-2.1311984861664482E-3</v>
      </c>
      <c r="P111" s="12"/>
      <c r="Q111" s="61">
        <f t="shared" si="21"/>
        <v>40246.107400000001</v>
      </c>
      <c r="R111" s="60"/>
      <c r="S111" s="12">
        <f t="shared" si="22"/>
        <v>1.454928089023771E-4</v>
      </c>
    </row>
    <row r="112" spans="1:19" ht="12.95" customHeight="1">
      <c r="A112" s="67" t="s">
        <v>66</v>
      </c>
      <c r="B112" s="11" t="s">
        <v>30</v>
      </c>
      <c r="C112" s="10">
        <v>55296.658799999997</v>
      </c>
      <c r="D112" s="10">
        <v>1E-4</v>
      </c>
      <c r="E112" s="12">
        <f t="shared" si="17"/>
        <v>10990.537657434272</v>
      </c>
      <c r="F112" s="12">
        <f t="shared" si="18"/>
        <v>10990.5</v>
      </c>
      <c r="G112" s="12">
        <f t="shared" si="24"/>
        <v>1.1550169998372439E-2</v>
      </c>
      <c r="H112" s="12"/>
      <c r="I112" s="12"/>
      <c r="J112" s="12"/>
      <c r="K112" s="12">
        <f t="shared" si="25"/>
        <v>1.1550169998372439E-2</v>
      </c>
      <c r="L112" s="12"/>
      <c r="M112" s="12"/>
      <c r="N112" s="12"/>
      <c r="O112" s="12">
        <f t="shared" ca="1" si="23"/>
        <v>-1.8860304019094505E-3</v>
      </c>
      <c r="P112" s="12"/>
      <c r="Q112" s="61">
        <f t="shared" si="21"/>
        <v>40278.158799999997</v>
      </c>
      <c r="R112" s="60"/>
      <c r="S112" s="12">
        <f t="shared" si="22"/>
        <v>1.3340642699130281E-4</v>
      </c>
    </row>
    <row r="113" spans="1:22" ht="12.95" customHeight="1">
      <c r="A113" s="67" t="s">
        <v>67</v>
      </c>
      <c r="B113" s="11" t="s">
        <v>30</v>
      </c>
      <c r="C113" s="10">
        <v>55304.327499999999</v>
      </c>
      <c r="D113" s="10">
        <v>1E-4</v>
      </c>
      <c r="E113" s="12">
        <f t="shared" si="17"/>
        <v>11015.540195605801</v>
      </c>
      <c r="F113" s="12">
        <f t="shared" si="18"/>
        <v>11015.5</v>
      </c>
      <c r="G113" s="12">
        <f t="shared" si="24"/>
        <v>1.2328669996350072E-2</v>
      </c>
      <c r="H113" s="12"/>
      <c r="I113" s="12"/>
      <c r="J113" s="12"/>
      <c r="K113" s="12">
        <f t="shared" si="25"/>
        <v>1.2328669996350072E-2</v>
      </c>
      <c r="L113" s="12"/>
      <c r="M113" s="12"/>
      <c r="N113" s="12"/>
      <c r="O113" s="12">
        <f t="shared" ca="1" si="23"/>
        <v>-1.8273777501733278E-3</v>
      </c>
      <c r="P113" s="12"/>
      <c r="Q113" s="61">
        <f t="shared" si="21"/>
        <v>40285.827499999999</v>
      </c>
      <c r="R113" s="60"/>
      <c r="S113" s="12">
        <f t="shared" si="22"/>
        <v>1.519961038789025E-4</v>
      </c>
    </row>
    <row r="114" spans="1:22" ht="12.95" customHeight="1">
      <c r="A114" s="67" t="s">
        <v>67</v>
      </c>
      <c r="B114" s="11" t="s">
        <v>30</v>
      </c>
      <c r="C114" s="10">
        <v>55360.456599999998</v>
      </c>
      <c r="D114" s="10">
        <v>4.0000000000000002E-4</v>
      </c>
      <c r="E114" s="12">
        <f t="shared" si="17"/>
        <v>11198.539917238315</v>
      </c>
      <c r="F114" s="12">
        <f t="shared" si="18"/>
        <v>11198.5</v>
      </c>
      <c r="G114" s="12">
        <f t="shared" si="24"/>
        <v>1.2243289995240048E-2</v>
      </c>
      <c r="H114" s="12"/>
      <c r="I114" s="12"/>
      <c r="J114" s="12"/>
      <c r="K114" s="12">
        <f t="shared" si="25"/>
        <v>1.2243289995240048E-2</v>
      </c>
      <c r="L114" s="12"/>
      <c r="M114" s="12"/>
      <c r="N114" s="12"/>
      <c r="O114" s="12">
        <f t="shared" ca="1" si="23"/>
        <v>-1.3980403394649003E-3</v>
      </c>
      <c r="P114" s="12"/>
      <c r="Q114" s="61">
        <f t="shared" si="21"/>
        <v>40341.956599999998</v>
      </c>
      <c r="R114" s="60"/>
      <c r="S114" s="12">
        <f t="shared" si="22"/>
        <v>1.4989814990754504E-4</v>
      </c>
    </row>
    <row r="115" spans="1:22" ht="12.95" customHeight="1">
      <c r="A115" s="12" t="s">
        <v>68</v>
      </c>
      <c r="B115" s="9" t="s">
        <v>27</v>
      </c>
      <c r="C115" s="6">
        <v>55460.292289999998</v>
      </c>
      <c r="D115" s="6">
        <v>5.0000000000000001E-4</v>
      </c>
      <c r="E115" s="12">
        <f t="shared" si="17"/>
        <v>11524.037804768852</v>
      </c>
      <c r="F115" s="12">
        <f t="shared" si="18"/>
        <v>11524</v>
      </c>
      <c r="G115" s="12">
        <f t="shared" si="24"/>
        <v>1.1595359996135812E-2</v>
      </c>
      <c r="H115" s="12"/>
      <c r="J115" s="12"/>
      <c r="K115" s="12">
        <f t="shared" si="25"/>
        <v>1.1595359996135812E-2</v>
      </c>
      <c r="L115" s="12"/>
      <c r="M115" s="12"/>
      <c r="N115" s="12"/>
      <c r="O115" s="12">
        <f t="shared" ca="1" si="23"/>
        <v>-6.3438281386056505E-4</v>
      </c>
      <c r="P115" s="12"/>
      <c r="Q115" s="61">
        <f t="shared" si="21"/>
        <v>40441.792289999998</v>
      </c>
      <c r="R115" s="60"/>
      <c r="S115" s="12">
        <f t="shared" si="22"/>
        <v>1.3445237343998672E-4</v>
      </c>
    </row>
    <row r="116" spans="1:22" ht="12.95" customHeight="1">
      <c r="A116" s="12" t="s">
        <v>68</v>
      </c>
      <c r="B116" s="9" t="s">
        <v>27</v>
      </c>
      <c r="C116" s="6">
        <v>55460.29279</v>
      </c>
      <c r="D116" s="6">
        <v>5.0000000000000001E-4</v>
      </c>
      <c r="E116" s="12">
        <f t="shared" si="17"/>
        <v>11524.039434936825</v>
      </c>
      <c r="F116" s="12">
        <f t="shared" si="18"/>
        <v>11524</v>
      </c>
      <c r="G116" s="12">
        <f t="shared" si="24"/>
        <v>1.2095359998056665E-2</v>
      </c>
      <c r="H116" s="12"/>
      <c r="J116" s="12"/>
      <c r="K116" s="12">
        <f t="shared" si="25"/>
        <v>1.2095359998056665E-2</v>
      </c>
      <c r="L116" s="12"/>
      <c r="M116" s="12"/>
      <c r="N116" s="12"/>
      <c r="O116" s="12">
        <f t="shared" ca="1" si="23"/>
        <v>-6.3438281386056505E-4</v>
      </c>
      <c r="P116" s="12"/>
      <c r="Q116" s="61">
        <f t="shared" si="21"/>
        <v>40441.79279</v>
      </c>
      <c r="R116" s="60"/>
      <c r="S116" s="12">
        <f t="shared" si="22"/>
        <v>1.4629773348258932E-4</v>
      </c>
    </row>
    <row r="117" spans="1:22" ht="12.95" customHeight="1">
      <c r="A117" s="66" t="s">
        <v>69</v>
      </c>
      <c r="B117" s="9"/>
      <c r="C117" s="6">
        <v>55626.841200000003</v>
      </c>
      <c r="D117" s="6">
        <v>2.0000000000000001E-4</v>
      </c>
      <c r="E117" s="12">
        <f t="shared" ref="E117:E148" si="26">+(C117-C$7)/C$8</f>
        <v>12067.043200690045</v>
      </c>
      <c r="F117" s="12">
        <f t="shared" ref="F117:F148" si="27">ROUND(2*E117,0)/2</f>
        <v>12067</v>
      </c>
      <c r="G117" s="12">
        <f t="shared" si="24"/>
        <v>1.3250379997771233E-2</v>
      </c>
      <c r="J117" s="12"/>
      <c r="K117" s="12">
        <f t="shared" si="25"/>
        <v>1.3250379997771233E-2</v>
      </c>
      <c r="O117" s="12">
        <f t="shared" ca="1" si="23"/>
        <v>6.3955278184804273E-4</v>
      </c>
      <c r="P117" s="12"/>
      <c r="Q117" s="61">
        <f t="shared" ref="Q117:Q148" si="28">+C117-15018.5</f>
        <v>40608.341200000003</v>
      </c>
      <c r="R117" s="60"/>
      <c r="S117" s="12">
        <f t="shared" si="22"/>
        <v>1.7557257008533599E-4</v>
      </c>
    </row>
    <row r="118" spans="1:22" ht="12.95" customHeight="1">
      <c r="A118" s="6" t="s">
        <v>69</v>
      </c>
      <c r="B118" s="9" t="s">
        <v>27</v>
      </c>
      <c r="C118" s="6">
        <v>55626.841200000003</v>
      </c>
      <c r="D118" s="6">
        <v>2.0000000000000001E-4</v>
      </c>
      <c r="E118" s="12">
        <f t="shared" si="26"/>
        <v>12067.043200690045</v>
      </c>
      <c r="F118" s="12">
        <f t="shared" si="27"/>
        <v>12067</v>
      </c>
      <c r="G118" s="12">
        <f t="shared" si="24"/>
        <v>1.3250379997771233E-2</v>
      </c>
      <c r="H118" s="12"/>
      <c r="I118" s="12"/>
      <c r="J118" s="12"/>
      <c r="K118" s="12">
        <f t="shared" si="25"/>
        <v>1.3250379997771233E-2</v>
      </c>
      <c r="L118" s="12"/>
      <c r="M118" s="12"/>
      <c r="N118" s="12"/>
      <c r="O118" s="12">
        <f t="shared" ca="1" si="23"/>
        <v>6.3955278184804273E-4</v>
      </c>
      <c r="P118" s="12"/>
      <c r="Q118" s="61">
        <f t="shared" si="28"/>
        <v>40608.341200000003</v>
      </c>
      <c r="R118" s="60"/>
      <c r="S118" s="12">
        <f t="shared" si="22"/>
        <v>1.7557257008533599E-4</v>
      </c>
    </row>
    <row r="119" spans="1:22" ht="12.95" customHeight="1">
      <c r="A119" s="66" t="s">
        <v>69</v>
      </c>
      <c r="B119" s="9"/>
      <c r="C119" s="6">
        <v>55626.995600000002</v>
      </c>
      <c r="D119" s="6">
        <v>2.0000000000000001E-4</v>
      </c>
      <c r="E119" s="12">
        <f t="shared" si="26"/>
        <v>12067.546596558141</v>
      </c>
      <c r="F119" s="12">
        <f t="shared" si="27"/>
        <v>12067.5</v>
      </c>
      <c r="G119" s="12">
        <f t="shared" si="24"/>
        <v>1.4291949999460485E-2</v>
      </c>
      <c r="J119" s="12"/>
      <c r="K119" s="12">
        <f t="shared" si="25"/>
        <v>1.4291949999460485E-2</v>
      </c>
      <c r="O119" s="12">
        <f t="shared" ca="1" si="23"/>
        <v>6.4072583488276533E-4</v>
      </c>
      <c r="P119" s="12"/>
      <c r="Q119" s="61">
        <f t="shared" si="28"/>
        <v>40608.495600000002</v>
      </c>
      <c r="R119" s="60"/>
      <c r="S119" s="12">
        <f t="shared" si="22"/>
        <v>2.0425983478707856E-4</v>
      </c>
    </row>
    <row r="120" spans="1:22" ht="12.95" customHeight="1">
      <c r="A120" s="6" t="s">
        <v>69</v>
      </c>
      <c r="B120" s="9" t="s">
        <v>30</v>
      </c>
      <c r="C120" s="6">
        <v>55626.995600000002</v>
      </c>
      <c r="D120" s="6">
        <v>2.0000000000000001E-4</v>
      </c>
      <c r="E120" s="12">
        <f t="shared" si="26"/>
        <v>12067.546596558141</v>
      </c>
      <c r="F120" s="12">
        <f t="shared" si="27"/>
        <v>12067.5</v>
      </c>
      <c r="G120" s="12">
        <f t="shared" si="24"/>
        <v>1.4291949999460485E-2</v>
      </c>
      <c r="H120" s="12"/>
      <c r="I120" s="12"/>
      <c r="J120" s="12"/>
      <c r="K120" s="12">
        <f t="shared" si="25"/>
        <v>1.4291949999460485E-2</v>
      </c>
      <c r="L120" s="12"/>
      <c r="M120" s="12"/>
      <c r="N120" s="12"/>
      <c r="O120" s="12">
        <f t="shared" ref="O120:O151" ca="1" si="29">+C$11+C$12*$F120</f>
        <v>6.4072583488276533E-4</v>
      </c>
      <c r="P120" s="12"/>
      <c r="Q120" s="61">
        <f t="shared" si="28"/>
        <v>40608.495600000002</v>
      </c>
      <c r="R120" s="60"/>
      <c r="S120" s="12">
        <f t="shared" si="22"/>
        <v>2.0425983478707856E-4</v>
      </c>
    </row>
    <row r="121" spans="1:22" ht="12.95" customHeight="1">
      <c r="A121" s="6" t="s">
        <v>75</v>
      </c>
      <c r="B121" s="9" t="s">
        <v>30</v>
      </c>
      <c r="C121" s="6">
        <v>55647.8534</v>
      </c>
      <c r="D121" s="6">
        <v>5.0000000000000001E-4</v>
      </c>
      <c r="E121" s="12">
        <f t="shared" si="26"/>
        <v>12135.550031387247</v>
      </c>
      <c r="F121" s="12">
        <f t="shared" si="27"/>
        <v>12135.5</v>
      </c>
      <c r="G121" s="12">
        <f t="shared" si="24"/>
        <v>1.5345469997555483E-2</v>
      </c>
      <c r="H121" s="12"/>
      <c r="I121" s="12"/>
      <c r="J121" s="12"/>
      <c r="K121" s="12">
        <f t="shared" si="25"/>
        <v>1.5345469997555483E-2</v>
      </c>
      <c r="L121" s="12"/>
      <c r="M121" s="12"/>
      <c r="N121" s="12"/>
      <c r="O121" s="12">
        <f t="shared" ca="1" si="29"/>
        <v>8.0026104760502412E-4</v>
      </c>
      <c r="P121" s="12"/>
      <c r="Q121" s="61">
        <f t="shared" si="28"/>
        <v>40629.3534</v>
      </c>
      <c r="R121" s="60"/>
      <c r="S121" s="12">
        <f t="shared" si="22"/>
        <v>2.3548344944587549E-4</v>
      </c>
    </row>
    <row r="122" spans="1:22" ht="12.95" customHeight="1">
      <c r="A122" s="68" t="s">
        <v>77</v>
      </c>
      <c r="B122" s="69" t="s">
        <v>30</v>
      </c>
      <c r="C122" s="70">
        <v>56007.328099999999</v>
      </c>
      <c r="D122" s="70">
        <v>5.7000000000000002E-3</v>
      </c>
      <c r="E122" s="12">
        <f t="shared" si="26"/>
        <v>13307.558312901341</v>
      </c>
      <c r="F122" s="12">
        <f t="shared" si="27"/>
        <v>13307.5</v>
      </c>
      <c r="H122" s="12"/>
      <c r="I122" s="12"/>
      <c r="K122" s="12"/>
      <c r="L122" s="12"/>
      <c r="M122" s="12"/>
      <c r="N122" s="12"/>
      <c r="O122" s="12">
        <f t="shared" ca="1" si="29"/>
        <v>3.5498973609945084E-3</v>
      </c>
      <c r="P122" s="12"/>
      <c r="Q122" s="61">
        <f t="shared" si="28"/>
        <v>40988.828099999999</v>
      </c>
      <c r="R122" s="60"/>
      <c r="S122" s="12">
        <f>+(P122-V122)^2</f>
        <v>3.1989289873193339E-4</v>
      </c>
      <c r="V122" s="12">
        <f>+C122-(C$7+F122*C$8)</f>
        <v>1.7885549998027273E-2</v>
      </c>
    </row>
    <row r="123" spans="1:22" ht="12.95" customHeight="1">
      <c r="A123" s="68" t="s">
        <v>77</v>
      </c>
      <c r="B123" s="69" t="s">
        <v>27</v>
      </c>
      <c r="C123" s="70">
        <v>56007.478600000002</v>
      </c>
      <c r="D123" s="70">
        <v>2.0000000000000001E-4</v>
      </c>
      <c r="E123" s="12">
        <f t="shared" si="26"/>
        <v>13308.04899345931</v>
      </c>
      <c r="F123" s="12">
        <f t="shared" si="27"/>
        <v>13308</v>
      </c>
      <c r="G123" s="12">
        <f t="shared" ref="G123:G165" si="30">+C123-(C$7+F123*C$8)</f>
        <v>1.5027119996375404E-2</v>
      </c>
      <c r="H123" s="12"/>
      <c r="I123" s="12"/>
      <c r="J123" s="31">
        <f>+G123</f>
        <v>1.5027119996375404E-2</v>
      </c>
      <c r="K123" s="12"/>
      <c r="L123" s="12"/>
      <c r="M123" s="12"/>
      <c r="N123" s="12"/>
      <c r="O123" s="12">
        <f t="shared" ca="1" si="29"/>
        <v>3.551070414029231E-3</v>
      </c>
      <c r="P123" s="12"/>
      <c r="Q123" s="61">
        <f t="shared" si="28"/>
        <v>40988.978600000002</v>
      </c>
      <c r="R123" s="60"/>
      <c r="S123" s="12">
        <f t="shared" ref="S123:S165" si="31">+(P123-G123)^2</f>
        <v>2.2581433538546554E-4</v>
      </c>
    </row>
    <row r="124" spans="1:22" ht="12.95" customHeight="1">
      <c r="A124" s="68" t="s">
        <v>77</v>
      </c>
      <c r="B124" s="69" t="s">
        <v>30</v>
      </c>
      <c r="C124" s="70">
        <v>56007.634599999998</v>
      </c>
      <c r="D124" s="70">
        <v>6.9999999999999999E-4</v>
      </c>
      <c r="E124" s="12">
        <f t="shared" si="26"/>
        <v>13308.557605864886</v>
      </c>
      <c r="F124" s="12">
        <f t="shared" si="27"/>
        <v>13308.5</v>
      </c>
      <c r="G124" s="12">
        <f t="shared" si="30"/>
        <v>1.7668689994025044E-2</v>
      </c>
      <c r="H124" s="12"/>
      <c r="I124" s="12"/>
      <c r="J124" s="31">
        <f>+G124</f>
        <v>1.7668689994025044E-2</v>
      </c>
      <c r="K124" s="12"/>
      <c r="L124" s="12"/>
      <c r="M124" s="12"/>
      <c r="N124" s="12"/>
      <c r="O124" s="12">
        <f t="shared" ca="1" si="29"/>
        <v>3.5522434670639536E-3</v>
      </c>
      <c r="P124" s="12"/>
      <c r="Q124" s="61">
        <f t="shared" si="28"/>
        <v>40989.134599999998</v>
      </c>
      <c r="R124" s="60"/>
      <c r="S124" s="12">
        <f t="shared" si="31"/>
        <v>3.121826061049607E-4</v>
      </c>
    </row>
    <row r="125" spans="1:22" ht="12.95" customHeight="1">
      <c r="A125" s="68" t="s">
        <v>78</v>
      </c>
      <c r="B125" s="69" t="s">
        <v>27</v>
      </c>
      <c r="C125" s="70">
        <v>56027.414579999997</v>
      </c>
      <c r="D125" s="70">
        <v>2.0000000000000001E-4</v>
      </c>
      <c r="E125" s="12">
        <f t="shared" si="26"/>
        <v>13373.046985418392</v>
      </c>
      <c r="F125" s="12">
        <f t="shared" si="27"/>
        <v>13373</v>
      </c>
      <c r="G125" s="12">
        <f t="shared" si="30"/>
        <v>1.4411219992325641E-2</v>
      </c>
      <c r="H125" s="12"/>
      <c r="J125" s="12"/>
      <c r="K125" s="12">
        <f t="shared" ref="K125:K132" si="32">+G125</f>
        <v>1.4411219992325641E-2</v>
      </c>
      <c r="L125" s="12"/>
      <c r="M125" s="12"/>
      <c r="N125" s="12"/>
      <c r="O125" s="12">
        <f t="shared" ca="1" si="29"/>
        <v>3.7035673085431577E-3</v>
      </c>
      <c r="P125" s="12"/>
      <c r="Q125" s="61">
        <f t="shared" si="28"/>
        <v>41008.914579999997</v>
      </c>
      <c r="R125" s="60"/>
      <c r="S125" s="12">
        <f t="shared" si="31"/>
        <v>2.0768326166720625E-4</v>
      </c>
    </row>
    <row r="126" spans="1:22" ht="12.95" customHeight="1">
      <c r="A126" s="68" t="s">
        <v>78</v>
      </c>
      <c r="B126" s="69" t="s">
        <v>27</v>
      </c>
      <c r="C126" s="70">
        <v>56027.414779999999</v>
      </c>
      <c r="D126" s="70">
        <v>2.0000000000000001E-4</v>
      </c>
      <c r="E126" s="12">
        <f t="shared" si="26"/>
        <v>13373.047637485586</v>
      </c>
      <c r="F126" s="12">
        <f t="shared" si="27"/>
        <v>13373</v>
      </c>
      <c r="G126" s="12">
        <f t="shared" si="30"/>
        <v>1.4611219994549174E-2</v>
      </c>
      <c r="H126" s="12"/>
      <c r="J126" s="12"/>
      <c r="K126" s="12">
        <f t="shared" si="32"/>
        <v>1.4611219994549174E-2</v>
      </c>
      <c r="L126" s="12"/>
      <c r="M126" s="12"/>
      <c r="N126" s="12"/>
      <c r="O126" s="12">
        <f t="shared" ca="1" si="29"/>
        <v>3.7035673085431577E-3</v>
      </c>
      <c r="P126" s="12"/>
      <c r="Q126" s="61">
        <f t="shared" si="28"/>
        <v>41008.914779999999</v>
      </c>
      <c r="R126" s="60"/>
      <c r="S126" s="12">
        <f t="shared" si="31"/>
        <v>2.1348774972911356E-4</v>
      </c>
    </row>
    <row r="127" spans="1:22" ht="12.95" customHeight="1">
      <c r="A127" s="68" t="s">
        <v>78</v>
      </c>
      <c r="B127" s="69" t="s">
        <v>27</v>
      </c>
      <c r="C127" s="70">
        <v>56027.415079999999</v>
      </c>
      <c r="D127" s="70">
        <v>2.9999999999999997E-4</v>
      </c>
      <c r="E127" s="12">
        <f t="shared" si="26"/>
        <v>13373.048615586365</v>
      </c>
      <c r="F127" s="12">
        <f t="shared" si="27"/>
        <v>13373</v>
      </c>
      <c r="G127" s="12">
        <f t="shared" si="30"/>
        <v>1.4911219994246494E-2</v>
      </c>
      <c r="H127" s="12"/>
      <c r="J127" s="12"/>
      <c r="K127" s="12">
        <f t="shared" si="32"/>
        <v>1.4911219994246494E-2</v>
      </c>
      <c r="L127" s="12"/>
      <c r="M127" s="12"/>
      <c r="N127" s="12"/>
      <c r="O127" s="12">
        <f t="shared" ca="1" si="29"/>
        <v>3.7035673085431577E-3</v>
      </c>
      <c r="P127" s="12"/>
      <c r="Q127" s="61">
        <f t="shared" si="28"/>
        <v>41008.915079999999</v>
      </c>
      <c r="R127" s="60"/>
      <c r="S127" s="12">
        <f t="shared" si="31"/>
        <v>2.2234448171681642E-4</v>
      </c>
    </row>
    <row r="128" spans="1:22" ht="12.95" customHeight="1">
      <c r="A128" s="70" t="s">
        <v>76</v>
      </c>
      <c r="B128" s="69" t="s">
        <v>27</v>
      </c>
      <c r="C128" s="70">
        <v>56029.869500000001</v>
      </c>
      <c r="D128" s="70">
        <v>4.0000000000000002E-4</v>
      </c>
      <c r="E128" s="12">
        <f t="shared" si="26"/>
        <v>13381.050849307725</v>
      </c>
      <c r="F128" s="12">
        <f t="shared" si="27"/>
        <v>13381</v>
      </c>
      <c r="G128" s="12">
        <f t="shared" si="30"/>
        <v>1.5596339995681774E-2</v>
      </c>
      <c r="H128" s="12"/>
      <c r="I128" s="12"/>
      <c r="J128" s="12"/>
      <c r="K128" s="12">
        <f t="shared" si="32"/>
        <v>1.5596339995681774E-2</v>
      </c>
      <c r="L128" s="12"/>
      <c r="M128" s="12"/>
      <c r="N128" s="12"/>
      <c r="O128" s="12">
        <f t="shared" ca="1" si="29"/>
        <v>3.7223361570987122E-3</v>
      </c>
      <c r="P128" s="12"/>
      <c r="Q128" s="61">
        <f t="shared" si="28"/>
        <v>41011.369500000001</v>
      </c>
      <c r="R128" s="60"/>
      <c r="S128" s="12">
        <f t="shared" si="31"/>
        <v>2.4324582126090296E-4</v>
      </c>
    </row>
    <row r="129" spans="1:19" ht="12.95" customHeight="1">
      <c r="A129" s="68" t="s">
        <v>78</v>
      </c>
      <c r="B129" s="69" t="s">
        <v>30</v>
      </c>
      <c r="C129" s="70">
        <v>56136.453820000002</v>
      </c>
      <c r="D129" s="70">
        <v>2.9999999999999997E-4</v>
      </c>
      <c r="E129" s="12">
        <f t="shared" si="26"/>
        <v>13728.551537727662</v>
      </c>
      <c r="F129" s="12">
        <f t="shared" si="27"/>
        <v>13728.5</v>
      </c>
      <c r="G129" s="12">
        <f t="shared" si="30"/>
        <v>1.5807490002771374E-2</v>
      </c>
      <c r="H129" s="12"/>
      <c r="J129" s="12"/>
      <c r="K129" s="12">
        <f t="shared" si="32"/>
        <v>1.5807490002771374E-2</v>
      </c>
      <c r="L129" s="12"/>
      <c r="M129" s="12"/>
      <c r="N129" s="12"/>
      <c r="O129" s="12">
        <f t="shared" ca="1" si="29"/>
        <v>4.5376080162308381E-3</v>
      </c>
      <c r="P129" s="12"/>
      <c r="Q129" s="61">
        <f t="shared" si="28"/>
        <v>41117.953820000002</v>
      </c>
      <c r="R129" s="60"/>
      <c r="S129" s="12">
        <f t="shared" si="31"/>
        <v>2.4987674018771695E-4</v>
      </c>
    </row>
    <row r="130" spans="1:19" ht="12.95" customHeight="1">
      <c r="A130" s="68" t="s">
        <v>78</v>
      </c>
      <c r="B130" s="69" t="s">
        <v>30</v>
      </c>
      <c r="C130" s="70">
        <v>56136.454019999997</v>
      </c>
      <c r="D130" s="70">
        <v>1E-3</v>
      </c>
      <c r="E130" s="12">
        <f t="shared" si="26"/>
        <v>13728.552189794833</v>
      </c>
      <c r="F130" s="12">
        <f t="shared" si="27"/>
        <v>13728.5</v>
      </c>
      <c r="G130" s="12">
        <f t="shared" si="30"/>
        <v>1.6007489997718949E-2</v>
      </c>
      <c r="H130" s="12"/>
      <c r="J130" s="12"/>
      <c r="K130" s="12">
        <f t="shared" si="32"/>
        <v>1.6007489997718949E-2</v>
      </c>
      <c r="L130" s="12"/>
      <c r="M130" s="12"/>
      <c r="N130" s="12"/>
      <c r="O130" s="12">
        <f t="shared" ca="1" si="29"/>
        <v>4.5376080162308381E-3</v>
      </c>
      <c r="P130" s="12"/>
      <c r="Q130" s="61">
        <f t="shared" si="28"/>
        <v>41117.954019999997</v>
      </c>
      <c r="R130" s="60"/>
      <c r="S130" s="12">
        <f t="shared" si="31"/>
        <v>2.562397360270722E-4</v>
      </c>
    </row>
    <row r="131" spans="1:19" ht="12.95" customHeight="1">
      <c r="A131" s="68" t="s">
        <v>78</v>
      </c>
      <c r="B131" s="69" t="s">
        <v>30</v>
      </c>
      <c r="C131" s="70">
        <v>56136.454319999997</v>
      </c>
      <c r="D131" s="70">
        <v>2.9999999999999997E-4</v>
      </c>
      <c r="E131" s="12">
        <f t="shared" si="26"/>
        <v>13728.553167895612</v>
      </c>
      <c r="F131" s="12">
        <f t="shared" si="27"/>
        <v>13728.5</v>
      </c>
      <c r="G131" s="12">
        <f t="shared" si="30"/>
        <v>1.6307489997416269E-2</v>
      </c>
      <c r="H131" s="12"/>
      <c r="J131" s="12"/>
      <c r="K131" s="12">
        <f t="shared" si="32"/>
        <v>1.6307489997416269E-2</v>
      </c>
      <c r="L131" s="12"/>
      <c r="M131" s="12"/>
      <c r="N131" s="12"/>
      <c r="O131" s="12">
        <f t="shared" ca="1" si="29"/>
        <v>4.5376080162308381E-3</v>
      </c>
      <c r="P131" s="12"/>
      <c r="Q131" s="61">
        <f t="shared" si="28"/>
        <v>41117.954319999997</v>
      </c>
      <c r="R131" s="60"/>
      <c r="S131" s="12">
        <f t="shared" si="31"/>
        <v>2.6593423001583169E-4</v>
      </c>
    </row>
    <row r="132" spans="1:19" ht="12.95" customHeight="1">
      <c r="A132" s="6" t="s">
        <v>355</v>
      </c>
      <c r="B132" s="9" t="s">
        <v>30</v>
      </c>
      <c r="C132" s="6">
        <v>56541.320800000001</v>
      </c>
      <c r="D132" s="6">
        <v>1E-4</v>
      </c>
      <c r="E132" s="12">
        <f t="shared" si="26"/>
        <v>15048.553900819144</v>
      </c>
      <c r="F132" s="12">
        <f t="shared" si="27"/>
        <v>15048.5</v>
      </c>
      <c r="G132" s="12">
        <f t="shared" si="30"/>
        <v>1.6532289999304339E-2</v>
      </c>
      <c r="H132" s="12"/>
      <c r="J132" s="12"/>
      <c r="K132" s="12">
        <f t="shared" si="32"/>
        <v>1.6532289999304339E-2</v>
      </c>
      <c r="L132" s="12"/>
      <c r="M132" s="12"/>
      <c r="N132" s="12"/>
      <c r="O132" s="12">
        <f t="shared" ca="1" si="29"/>
        <v>7.6344680278981787E-3</v>
      </c>
      <c r="P132" s="12"/>
      <c r="Q132" s="61">
        <f t="shared" si="28"/>
        <v>41522.820800000001</v>
      </c>
      <c r="R132" s="60"/>
      <c r="S132" s="12">
        <f t="shared" si="31"/>
        <v>2.7331661262109828E-4</v>
      </c>
    </row>
    <row r="133" spans="1:19" ht="12.95" customHeight="1">
      <c r="A133" s="10" t="s">
        <v>79</v>
      </c>
      <c r="B133" s="11" t="s">
        <v>27</v>
      </c>
      <c r="C133" s="10">
        <v>56764.455300000001</v>
      </c>
      <c r="D133" s="10">
        <v>5.0000000000000001E-4</v>
      </c>
      <c r="E133" s="12">
        <f t="shared" si="26"/>
        <v>15776.047329123021</v>
      </c>
      <c r="F133" s="12">
        <f t="shared" si="27"/>
        <v>15776</v>
      </c>
      <c r="G133" s="12">
        <f t="shared" si="30"/>
        <v>1.4516640003421344E-2</v>
      </c>
      <c r="H133" s="12"/>
      <c r="I133" s="12"/>
      <c r="J133" s="31">
        <f>+G133</f>
        <v>1.4516640003421344E-2</v>
      </c>
      <c r="K133" s="12"/>
      <c r="L133" s="12"/>
      <c r="M133" s="12"/>
      <c r="N133" s="12"/>
      <c r="O133" s="12">
        <f t="shared" ca="1" si="29"/>
        <v>9.3412601934193783E-3</v>
      </c>
      <c r="P133" s="12"/>
      <c r="Q133" s="61">
        <f t="shared" si="28"/>
        <v>41745.955300000001</v>
      </c>
      <c r="R133" s="60"/>
      <c r="S133" s="12">
        <f t="shared" si="31"/>
        <v>2.1073283698893285E-4</v>
      </c>
    </row>
    <row r="134" spans="1:19" ht="12.95" customHeight="1">
      <c r="A134" s="10" t="s">
        <v>79</v>
      </c>
      <c r="B134" s="11" t="s">
        <v>27</v>
      </c>
      <c r="C134" s="10">
        <v>56764.609199999999</v>
      </c>
      <c r="D134" s="10">
        <v>2.0000000000000001E-4</v>
      </c>
      <c r="E134" s="12">
        <f t="shared" si="26"/>
        <v>15776.549094823144</v>
      </c>
      <c r="F134" s="12">
        <f t="shared" si="27"/>
        <v>15776.5</v>
      </c>
      <c r="G134" s="12">
        <f t="shared" si="30"/>
        <v>1.5058209995913785E-2</v>
      </c>
      <c r="H134" s="12"/>
      <c r="I134" s="12"/>
      <c r="J134" s="12">
        <f>+G134</f>
        <v>1.5058209995913785E-2</v>
      </c>
      <c r="K134" s="12"/>
      <c r="L134" s="12"/>
      <c r="M134" s="12"/>
      <c r="N134" s="12"/>
      <c r="O134" s="12">
        <f t="shared" ca="1" si="29"/>
        <v>9.3424332464541009E-3</v>
      </c>
      <c r="P134" s="12"/>
      <c r="Q134" s="61">
        <f t="shared" si="28"/>
        <v>41746.109199999999</v>
      </c>
      <c r="R134" s="60"/>
      <c r="S134" s="12">
        <f t="shared" si="31"/>
        <v>2.2674968828103784E-4</v>
      </c>
    </row>
    <row r="135" spans="1:19" ht="12.95" customHeight="1">
      <c r="A135" s="10" t="s">
        <v>79</v>
      </c>
      <c r="B135" s="11" t="s">
        <v>27</v>
      </c>
      <c r="C135" s="10">
        <v>56776.416700000002</v>
      </c>
      <c r="D135" s="10">
        <v>2.3999999999999998E-3</v>
      </c>
      <c r="E135" s="12">
        <f t="shared" si="26"/>
        <v>15815.045511355325</v>
      </c>
      <c r="F135" s="12">
        <f t="shared" si="27"/>
        <v>15815</v>
      </c>
      <c r="G135" s="12">
        <f t="shared" si="30"/>
        <v>1.3959099997009616E-2</v>
      </c>
      <c r="H135" s="12"/>
      <c r="I135" s="12"/>
      <c r="J135" s="31">
        <f>+G135</f>
        <v>1.3959099997009616E-2</v>
      </c>
      <c r="K135" s="12"/>
      <c r="L135" s="12"/>
      <c r="M135" s="12"/>
      <c r="N135" s="12"/>
      <c r="O135" s="12">
        <f t="shared" ca="1" si="29"/>
        <v>9.4327583301277336E-3</v>
      </c>
      <c r="P135" s="12"/>
      <c r="Q135" s="61">
        <f t="shared" si="28"/>
        <v>41757.916700000002</v>
      </c>
      <c r="R135" s="60"/>
      <c r="S135" s="12">
        <f t="shared" si="31"/>
        <v>1.9485647272651386E-4</v>
      </c>
    </row>
    <row r="136" spans="1:19" ht="12.95" customHeight="1">
      <c r="A136" s="6" t="s">
        <v>355</v>
      </c>
      <c r="B136" s="9" t="s">
        <v>30</v>
      </c>
      <c r="C136" s="6">
        <v>57085.436199999996</v>
      </c>
      <c r="D136" s="6">
        <v>2.9999999999999997E-4</v>
      </c>
      <c r="E136" s="12">
        <f t="shared" si="26"/>
        <v>16822.552891288709</v>
      </c>
      <c r="F136" s="12">
        <f t="shared" si="27"/>
        <v>16822.5</v>
      </c>
      <c r="G136" s="12">
        <f t="shared" si="30"/>
        <v>1.6222649996052496E-2</v>
      </c>
      <c r="H136" s="12"/>
      <c r="J136" s="12"/>
      <c r="K136" s="12">
        <f t="shared" ref="K136:K164" si="33">+G136</f>
        <v>1.6222649996052496E-2</v>
      </c>
      <c r="L136" s="12"/>
      <c r="M136" s="12"/>
      <c r="N136" s="12"/>
      <c r="O136" s="12">
        <f t="shared" ca="1" si="29"/>
        <v>1.1796460195093523E-2</v>
      </c>
      <c r="P136" s="12"/>
      <c r="Q136" s="61">
        <f t="shared" si="28"/>
        <v>42066.936199999996</v>
      </c>
      <c r="R136" s="60"/>
      <c r="S136" s="12">
        <f t="shared" si="31"/>
        <v>2.6317437289442207E-4</v>
      </c>
    </row>
    <row r="137" spans="1:19" ht="12.95" customHeight="1">
      <c r="A137" s="6" t="s">
        <v>355</v>
      </c>
      <c r="B137" s="9" t="s">
        <v>27</v>
      </c>
      <c r="C137" s="6">
        <v>57099.389900000002</v>
      </c>
      <c r="D137" s="6">
        <v>2.0000000000000001E-4</v>
      </c>
      <c r="E137" s="12">
        <f t="shared" si="26"/>
        <v>16868.046640800902</v>
      </c>
      <c r="F137" s="12">
        <f t="shared" si="27"/>
        <v>16868</v>
      </c>
      <c r="G137" s="12">
        <f t="shared" si="30"/>
        <v>1.4305520002380945E-2</v>
      </c>
      <c r="H137" s="12"/>
      <c r="J137" s="12"/>
      <c r="K137" s="12">
        <f t="shared" si="33"/>
        <v>1.4305520002380945E-2</v>
      </c>
      <c r="L137" s="12"/>
      <c r="M137" s="12"/>
      <c r="N137" s="12"/>
      <c r="O137" s="12">
        <f t="shared" ca="1" si="29"/>
        <v>1.1903208021253272E-2</v>
      </c>
      <c r="P137" s="12"/>
      <c r="Q137" s="61">
        <f t="shared" si="28"/>
        <v>42080.889900000002</v>
      </c>
      <c r="R137" s="60"/>
      <c r="S137" s="12">
        <f t="shared" si="31"/>
        <v>2.0464790253852132E-4</v>
      </c>
    </row>
    <row r="138" spans="1:19" ht="12.95" customHeight="1">
      <c r="A138" s="6" t="s">
        <v>355</v>
      </c>
      <c r="B138" s="9" t="s">
        <v>30</v>
      </c>
      <c r="C138" s="6">
        <v>57099.544399999999</v>
      </c>
      <c r="D138" s="6">
        <v>1E-4</v>
      </c>
      <c r="E138" s="12">
        <f t="shared" si="26"/>
        <v>16868.550362702583</v>
      </c>
      <c r="F138" s="12">
        <f t="shared" si="27"/>
        <v>16868.5</v>
      </c>
      <c r="G138" s="12">
        <f t="shared" si="30"/>
        <v>1.5447089994268026E-2</v>
      </c>
      <c r="H138" s="12"/>
      <c r="J138" s="12"/>
      <c r="K138" s="12">
        <f t="shared" si="33"/>
        <v>1.5447089994268026E-2</v>
      </c>
      <c r="L138" s="12"/>
      <c r="M138" s="12"/>
      <c r="N138" s="12"/>
      <c r="O138" s="12">
        <f t="shared" ca="1" si="29"/>
        <v>1.1904381074287994E-2</v>
      </c>
      <c r="P138" s="12"/>
      <c r="Q138" s="61">
        <f t="shared" si="28"/>
        <v>42081.044399999999</v>
      </c>
      <c r="R138" s="60"/>
      <c r="S138" s="12">
        <f t="shared" si="31"/>
        <v>2.3861258929101537E-4</v>
      </c>
    </row>
    <row r="139" spans="1:19" ht="12.95" customHeight="1">
      <c r="A139" s="71" t="s">
        <v>1</v>
      </c>
      <c r="B139" s="72" t="s">
        <v>27</v>
      </c>
      <c r="C139" s="73">
        <v>57121.473700000002</v>
      </c>
      <c r="D139" s="73">
        <v>1.1999999999999999E-3</v>
      </c>
      <c r="E139" s="12">
        <f t="shared" si="26"/>
        <v>16940.04724748421</v>
      </c>
      <c r="F139" s="12">
        <f t="shared" si="27"/>
        <v>16940</v>
      </c>
      <c r="G139" s="12">
        <f t="shared" si="30"/>
        <v>1.4491599999018945E-2</v>
      </c>
      <c r="H139" s="12"/>
      <c r="J139" s="12"/>
      <c r="K139" s="12">
        <f t="shared" si="33"/>
        <v>1.4491599999018945E-2</v>
      </c>
      <c r="L139" s="12"/>
      <c r="M139" s="12"/>
      <c r="N139" s="12"/>
      <c r="O139" s="12">
        <f t="shared" ca="1" si="29"/>
        <v>1.2072127658253304E-2</v>
      </c>
      <c r="P139" s="12"/>
      <c r="Q139" s="61">
        <f t="shared" si="28"/>
        <v>42102.973700000002</v>
      </c>
      <c r="R139" s="60"/>
      <c r="S139" s="12">
        <f t="shared" si="31"/>
        <v>2.1000647053156588E-4</v>
      </c>
    </row>
    <row r="140" spans="1:19" ht="12.95" customHeight="1">
      <c r="A140" s="74" t="s">
        <v>356</v>
      </c>
      <c r="B140" s="75" t="s">
        <v>27</v>
      </c>
      <c r="C140" s="76">
        <v>57133.435239999999</v>
      </c>
      <c r="D140" s="76">
        <v>1E-4</v>
      </c>
      <c r="E140" s="12">
        <f t="shared" si="26"/>
        <v>16979.045886163534</v>
      </c>
      <c r="F140" s="12">
        <f t="shared" si="27"/>
        <v>16979</v>
      </c>
      <c r="G140" s="12">
        <f t="shared" si="30"/>
        <v>1.4074059996346477E-2</v>
      </c>
      <c r="H140" s="12"/>
      <c r="J140" s="12"/>
      <c r="K140" s="12">
        <f t="shared" si="33"/>
        <v>1.4074059996346477E-2</v>
      </c>
      <c r="L140" s="12"/>
      <c r="M140" s="12"/>
      <c r="N140" s="12"/>
      <c r="O140" s="12">
        <f t="shared" ca="1" si="29"/>
        <v>1.216362579496166E-2</v>
      </c>
      <c r="P140" s="12"/>
      <c r="Q140" s="61">
        <f t="shared" si="28"/>
        <v>42114.935239999999</v>
      </c>
      <c r="R140" s="60"/>
      <c r="S140" s="12">
        <f t="shared" si="31"/>
        <v>1.980791647807602E-4</v>
      </c>
    </row>
    <row r="141" spans="1:19" ht="12.95" customHeight="1">
      <c r="A141" s="74" t="s">
        <v>356</v>
      </c>
      <c r="B141" s="75" t="s">
        <v>27</v>
      </c>
      <c r="C141" s="76">
        <v>57133.435640000003</v>
      </c>
      <c r="D141" s="76">
        <v>1E-4</v>
      </c>
      <c r="E141" s="12">
        <f t="shared" si="26"/>
        <v>16979.047190297922</v>
      </c>
      <c r="F141" s="12">
        <f t="shared" si="27"/>
        <v>16979</v>
      </c>
      <c r="G141" s="12">
        <f t="shared" si="30"/>
        <v>1.4474060000793543E-2</v>
      </c>
      <c r="H141" s="12"/>
      <c r="J141" s="12"/>
      <c r="K141" s="12">
        <f t="shared" si="33"/>
        <v>1.4474060000793543E-2</v>
      </c>
      <c r="L141" s="12"/>
      <c r="M141" s="12"/>
      <c r="N141" s="12"/>
      <c r="O141" s="12">
        <f t="shared" ca="1" si="29"/>
        <v>1.216362579496166E-2</v>
      </c>
      <c r="P141" s="12"/>
      <c r="Q141" s="61">
        <f t="shared" si="28"/>
        <v>42114.935640000003</v>
      </c>
      <c r="R141" s="60"/>
      <c r="S141" s="12">
        <f t="shared" si="31"/>
        <v>2.0949841290657156E-4</v>
      </c>
    </row>
    <row r="142" spans="1:19" ht="12.95" customHeight="1">
      <c r="A142" s="74" t="s">
        <v>356</v>
      </c>
      <c r="B142" s="75" t="s">
        <v>27</v>
      </c>
      <c r="C142" s="76">
        <v>57133.435870000001</v>
      </c>
      <c r="D142" s="76">
        <v>1E-4</v>
      </c>
      <c r="E142" s="12">
        <f t="shared" si="26"/>
        <v>16979.04794017518</v>
      </c>
      <c r="F142" s="12">
        <f t="shared" si="27"/>
        <v>16979</v>
      </c>
      <c r="G142" s="12">
        <f t="shared" si="30"/>
        <v>1.4704059998621233E-2</v>
      </c>
      <c r="H142" s="12"/>
      <c r="J142" s="12"/>
      <c r="K142" s="12">
        <f t="shared" si="33"/>
        <v>1.4704059998621233E-2</v>
      </c>
      <c r="L142" s="12"/>
      <c r="M142" s="12"/>
      <c r="N142" s="12"/>
      <c r="O142" s="12">
        <f t="shared" ca="1" si="29"/>
        <v>1.216362579496166E-2</v>
      </c>
      <c r="P142" s="12"/>
      <c r="Q142" s="61">
        <f t="shared" si="28"/>
        <v>42114.935870000001</v>
      </c>
      <c r="R142" s="60"/>
      <c r="S142" s="12">
        <f t="shared" si="31"/>
        <v>2.1620938044305304E-4</v>
      </c>
    </row>
    <row r="143" spans="1:19" ht="12.95" customHeight="1">
      <c r="A143" s="6" t="s">
        <v>355</v>
      </c>
      <c r="B143" s="9" t="s">
        <v>27</v>
      </c>
      <c r="C143" s="6">
        <v>57214.409500000002</v>
      </c>
      <c r="D143" s="6">
        <v>1E-4</v>
      </c>
      <c r="E143" s="12">
        <f t="shared" si="26"/>
        <v>17243.049175712087</v>
      </c>
      <c r="F143" s="12">
        <f t="shared" si="27"/>
        <v>17243</v>
      </c>
      <c r="G143" s="12">
        <f t="shared" si="30"/>
        <v>1.5083020000020042E-2</v>
      </c>
      <c r="H143" s="12"/>
      <c r="J143" s="12"/>
      <c r="K143" s="12">
        <f t="shared" si="33"/>
        <v>1.5083020000020042E-2</v>
      </c>
      <c r="L143" s="12"/>
      <c r="M143" s="12"/>
      <c r="N143" s="12"/>
      <c r="O143" s="12">
        <f t="shared" ca="1" si="29"/>
        <v>1.2782997797295127E-2</v>
      </c>
      <c r="P143" s="12"/>
      <c r="Q143" s="61">
        <f t="shared" si="28"/>
        <v>42195.909500000002</v>
      </c>
      <c r="R143" s="60"/>
      <c r="S143" s="12">
        <f t="shared" si="31"/>
        <v>2.2749749232100458E-4</v>
      </c>
    </row>
    <row r="144" spans="1:19" ht="12.95" customHeight="1">
      <c r="A144" s="74" t="s">
        <v>356</v>
      </c>
      <c r="B144" s="75" t="s">
        <v>30</v>
      </c>
      <c r="C144" s="76">
        <v>57413.623489999998</v>
      </c>
      <c r="D144" s="76">
        <v>2.9999999999999997E-4</v>
      </c>
      <c r="E144" s="12">
        <f t="shared" si="26"/>
        <v>17892.553705720631</v>
      </c>
      <c r="F144" s="12">
        <f t="shared" si="27"/>
        <v>17892.5</v>
      </c>
      <c r="G144" s="12">
        <f t="shared" si="30"/>
        <v>1.6472449999128003E-2</v>
      </c>
      <c r="H144" s="12"/>
      <c r="J144" s="12"/>
      <c r="K144" s="12">
        <f t="shared" si="33"/>
        <v>1.6472449999128003E-2</v>
      </c>
      <c r="L144" s="12"/>
      <c r="M144" s="12"/>
      <c r="N144" s="12"/>
      <c r="O144" s="12">
        <f t="shared" ca="1" si="29"/>
        <v>1.4306793689399629E-2</v>
      </c>
      <c r="P144" s="12"/>
      <c r="Q144" s="61">
        <f t="shared" si="28"/>
        <v>42395.123489999998</v>
      </c>
      <c r="R144" s="60"/>
      <c r="S144" s="12">
        <f t="shared" si="31"/>
        <v>2.7134160897377216E-4</v>
      </c>
    </row>
    <row r="145" spans="1:19" ht="12.95" customHeight="1">
      <c r="A145" s="71" t="s">
        <v>1</v>
      </c>
      <c r="B145" s="72" t="s">
        <v>27</v>
      </c>
      <c r="C145" s="73">
        <v>57474.352899999998</v>
      </c>
      <c r="D145" s="73">
        <v>4.0000000000000002E-4</v>
      </c>
      <c r="E145" s="12">
        <f t="shared" si="26"/>
        <v>18090.551983350364</v>
      </c>
      <c r="F145" s="12">
        <f t="shared" si="27"/>
        <v>18090.5</v>
      </c>
      <c r="G145" s="12">
        <f t="shared" si="30"/>
        <v>1.594416999432724E-2</v>
      </c>
      <c r="H145" s="12"/>
      <c r="J145" s="12"/>
      <c r="K145" s="12">
        <f t="shared" si="33"/>
        <v>1.594416999432724E-2</v>
      </c>
      <c r="L145" s="12"/>
      <c r="M145" s="12"/>
      <c r="N145" s="12"/>
      <c r="O145" s="12">
        <f t="shared" ca="1" si="29"/>
        <v>1.4771322691149728E-2</v>
      </c>
      <c r="P145" s="12"/>
      <c r="Q145" s="61">
        <f t="shared" si="28"/>
        <v>42455.852899999998</v>
      </c>
      <c r="R145" s="60"/>
      <c r="S145" s="12">
        <f t="shared" si="31"/>
        <v>2.5421655680800506E-4</v>
      </c>
    </row>
    <row r="146" spans="1:19" ht="12.95" customHeight="1">
      <c r="A146" s="71" t="s">
        <v>1</v>
      </c>
      <c r="B146" s="72" t="s">
        <v>27</v>
      </c>
      <c r="C146" s="73">
        <v>57474.503100000002</v>
      </c>
      <c r="D146" s="73">
        <v>1.6999999999999999E-3</v>
      </c>
      <c r="E146" s="12">
        <f t="shared" si="26"/>
        <v>18091.041685807555</v>
      </c>
      <c r="F146" s="12">
        <f t="shared" si="27"/>
        <v>18091</v>
      </c>
      <c r="G146" s="12">
        <f t="shared" si="30"/>
        <v>1.2785740000254009E-2</v>
      </c>
      <c r="H146" s="12"/>
      <c r="J146" s="12"/>
      <c r="K146" s="12">
        <f t="shared" si="33"/>
        <v>1.2785740000254009E-2</v>
      </c>
      <c r="L146" s="12"/>
      <c r="M146" s="12"/>
      <c r="N146" s="12"/>
      <c r="O146" s="12">
        <f t="shared" ca="1" si="29"/>
        <v>1.477249574418445E-2</v>
      </c>
      <c r="P146" s="12"/>
      <c r="Q146" s="61">
        <f t="shared" si="28"/>
        <v>42456.003100000002</v>
      </c>
      <c r="R146" s="60"/>
      <c r="S146" s="12">
        <f t="shared" si="31"/>
        <v>1.6347514735409537E-4</v>
      </c>
    </row>
    <row r="147" spans="1:19" ht="12.95" customHeight="1">
      <c r="A147" s="74" t="s">
        <v>356</v>
      </c>
      <c r="B147" s="75" t="s">
        <v>30</v>
      </c>
      <c r="C147" s="76">
        <v>57500.42512</v>
      </c>
      <c r="D147" s="76">
        <v>2.9999999999999997E-4</v>
      </c>
      <c r="E147" s="12">
        <f t="shared" si="26"/>
        <v>18175.556179076684</v>
      </c>
      <c r="F147" s="12">
        <f t="shared" si="27"/>
        <v>18175.5</v>
      </c>
      <c r="G147" s="12">
        <f t="shared" si="30"/>
        <v>1.7231069999979809E-2</v>
      </c>
      <c r="H147" s="12"/>
      <c r="J147" s="12"/>
      <c r="K147" s="12">
        <f t="shared" si="33"/>
        <v>1.7231069999979809E-2</v>
      </c>
      <c r="L147" s="12"/>
      <c r="M147" s="12"/>
      <c r="N147" s="12"/>
      <c r="O147" s="12">
        <f t="shared" ca="1" si="29"/>
        <v>1.4970741707052548E-2</v>
      </c>
      <c r="P147" s="12"/>
      <c r="Q147" s="61">
        <f t="shared" si="28"/>
        <v>42481.92512</v>
      </c>
      <c r="R147" s="60"/>
      <c r="S147" s="12">
        <f t="shared" si="31"/>
        <v>2.969097733442042E-4</v>
      </c>
    </row>
    <row r="148" spans="1:19" ht="12.95" customHeight="1">
      <c r="A148" s="77" t="s">
        <v>359</v>
      </c>
      <c r="B148" s="78" t="s">
        <v>30</v>
      </c>
      <c r="C148" s="79">
        <v>57780.456850000191</v>
      </c>
      <c r="D148" s="79">
        <v>1E-4</v>
      </c>
      <c r="E148" s="12">
        <f t="shared" si="26"/>
        <v>19088.553690854129</v>
      </c>
      <c r="F148" s="12">
        <f t="shared" si="27"/>
        <v>19088.5</v>
      </c>
      <c r="G148" s="12">
        <f t="shared" si="30"/>
        <v>1.6467890192870982E-2</v>
      </c>
      <c r="K148" s="12">
        <f t="shared" si="33"/>
        <v>1.6467890192870982E-2</v>
      </c>
      <c r="O148" s="12">
        <f t="shared" ca="1" si="29"/>
        <v>1.7112736548455795E-2</v>
      </c>
      <c r="Q148" s="61">
        <f t="shared" si="28"/>
        <v>42761.956850000191</v>
      </c>
      <c r="S148" s="12">
        <f t="shared" si="31"/>
        <v>2.7119140740445625E-4</v>
      </c>
    </row>
    <row r="149" spans="1:19" ht="12.95" customHeight="1">
      <c r="A149" s="77" t="s">
        <v>359</v>
      </c>
      <c r="B149" s="78" t="s">
        <v>27</v>
      </c>
      <c r="C149" s="79">
        <v>57780.610059999861</v>
      </c>
      <c r="D149" s="79">
        <v>1E-4</v>
      </c>
      <c r="E149" s="12">
        <f t="shared" ref="E149:E165" si="34">+(C149-C$7)/C$8</f>
        <v>19089.053206921391</v>
      </c>
      <c r="F149" s="12">
        <f t="shared" ref="F149:F180" si="35">ROUND(2*E149,0)/2</f>
        <v>19089</v>
      </c>
      <c r="G149" s="12">
        <f t="shared" si="30"/>
        <v>1.6319459857186303E-2</v>
      </c>
      <c r="K149" s="12">
        <f t="shared" si="33"/>
        <v>1.6319459857186303E-2</v>
      </c>
      <c r="O149" s="12">
        <f t="shared" ca="1" si="29"/>
        <v>1.7113909601490517E-2</v>
      </c>
      <c r="Q149" s="61">
        <f t="shared" ref="Q149:Q165" si="36">+C149-15018.5</f>
        <v>42762.110059999861</v>
      </c>
      <c r="S149" s="12">
        <f t="shared" si="31"/>
        <v>2.6632477003031519E-4</v>
      </c>
    </row>
    <row r="150" spans="1:19" ht="12.95" customHeight="1">
      <c r="A150" s="77" t="s">
        <v>359</v>
      </c>
      <c r="B150" s="78" t="s">
        <v>30</v>
      </c>
      <c r="C150" s="79">
        <v>57796.406740000006</v>
      </c>
      <c r="D150" s="79">
        <v>1E-4</v>
      </c>
      <c r="E150" s="12">
        <f t="shared" si="34"/>
        <v>19140.555690352347</v>
      </c>
      <c r="F150" s="12">
        <f t="shared" si="35"/>
        <v>19140.5</v>
      </c>
      <c r="G150" s="12">
        <f t="shared" si="30"/>
        <v>1.7081170000892598E-2</v>
      </c>
      <c r="K150" s="12">
        <f t="shared" si="33"/>
        <v>1.7081170000892598E-2</v>
      </c>
      <c r="O150" s="12">
        <f t="shared" ca="1" si="29"/>
        <v>1.723473406406693E-2</v>
      </c>
      <c r="Q150" s="61">
        <f t="shared" si="36"/>
        <v>42777.906740000006</v>
      </c>
      <c r="S150" s="12">
        <f t="shared" si="31"/>
        <v>2.9176636859939325E-4</v>
      </c>
    </row>
    <row r="151" spans="1:19" ht="12.95" customHeight="1">
      <c r="A151" s="80" t="s">
        <v>0</v>
      </c>
      <c r="B151" s="81" t="s">
        <v>27</v>
      </c>
      <c r="C151" s="81">
        <v>57829.379500000003</v>
      </c>
      <c r="D151" s="81">
        <v>1.1000000000000001E-3</v>
      </c>
      <c r="E151" s="12">
        <f t="shared" si="34"/>
        <v>19248.057964599666</v>
      </c>
      <c r="F151" s="12">
        <f t="shared" si="35"/>
        <v>19248</v>
      </c>
      <c r="G151" s="12">
        <f t="shared" si="30"/>
        <v>1.777872000093339E-2</v>
      </c>
      <c r="H151" s="12"/>
      <c r="J151" s="12"/>
      <c r="K151" s="12">
        <f t="shared" si="33"/>
        <v>1.777872000093339E-2</v>
      </c>
      <c r="L151" s="12"/>
      <c r="M151" s="12"/>
      <c r="N151" s="12"/>
      <c r="O151" s="12">
        <f t="shared" ca="1" si="29"/>
        <v>1.748694046653226E-2</v>
      </c>
      <c r="P151" s="12"/>
      <c r="Q151" s="61">
        <f t="shared" si="36"/>
        <v>42810.879500000003</v>
      </c>
      <c r="R151" s="60"/>
      <c r="S151" s="12">
        <f t="shared" si="31"/>
        <v>3.1608288487158895E-4</v>
      </c>
    </row>
    <row r="152" spans="1:19" ht="12.95" customHeight="1">
      <c r="A152" s="80" t="s">
        <v>0</v>
      </c>
      <c r="B152" s="81" t="s">
        <v>27</v>
      </c>
      <c r="C152" s="81">
        <v>57829.531600000002</v>
      </c>
      <c r="D152" s="81">
        <v>8.0000000000000004E-4</v>
      </c>
      <c r="E152" s="12">
        <f t="shared" si="34"/>
        <v>19248.553861695116</v>
      </c>
      <c r="F152" s="12">
        <f t="shared" si="35"/>
        <v>19248.5</v>
      </c>
      <c r="G152" s="12">
        <f t="shared" si="30"/>
        <v>1.6520290002517868E-2</v>
      </c>
      <c r="H152" s="12"/>
      <c r="J152" s="12"/>
      <c r="K152" s="12">
        <f t="shared" si="33"/>
        <v>1.6520290002517868E-2</v>
      </c>
      <c r="L152" s="12"/>
      <c r="M152" s="12"/>
      <c r="N152" s="12"/>
      <c r="O152" s="12">
        <f t="shared" ref="O152:O165" ca="1" si="37">+C$11+C$12*$F152</f>
        <v>1.7488113519566983E-2</v>
      </c>
      <c r="P152" s="12"/>
      <c r="Q152" s="61">
        <f t="shared" si="36"/>
        <v>42811.031600000002</v>
      </c>
      <c r="R152" s="60"/>
      <c r="S152" s="12">
        <f t="shared" si="31"/>
        <v>2.7291998176729181E-4</v>
      </c>
    </row>
    <row r="153" spans="1:19" ht="12.95" customHeight="1">
      <c r="A153" s="77" t="s">
        <v>359</v>
      </c>
      <c r="B153" s="78" t="s">
        <v>27</v>
      </c>
      <c r="C153" s="79">
        <v>57838.580449999776</v>
      </c>
      <c r="D153" s="79">
        <v>1E-4</v>
      </c>
      <c r="E153" s="12">
        <f t="shared" si="34"/>
        <v>19278.056152504214</v>
      </c>
      <c r="F153" s="12">
        <f t="shared" si="35"/>
        <v>19278</v>
      </c>
      <c r="G153" s="12">
        <f t="shared" si="30"/>
        <v>1.722291977785062E-2</v>
      </c>
      <c r="K153" s="12">
        <f t="shared" si="33"/>
        <v>1.722291977785062E-2</v>
      </c>
      <c r="O153" s="12">
        <f t="shared" ca="1" si="37"/>
        <v>1.7557323648615609E-2</v>
      </c>
      <c r="Q153" s="61">
        <f t="shared" si="36"/>
        <v>42820.080449999776</v>
      </c>
      <c r="S153" s="12">
        <f t="shared" si="31"/>
        <v>2.9662896567427807E-4</v>
      </c>
    </row>
    <row r="154" spans="1:19" ht="12.95" customHeight="1">
      <c r="A154" s="77" t="s">
        <v>359</v>
      </c>
      <c r="B154" s="78" t="s">
        <v>27</v>
      </c>
      <c r="C154" s="79">
        <v>57868.332320000045</v>
      </c>
      <c r="D154" s="79">
        <v>1E-4</v>
      </c>
      <c r="E154" s="12">
        <f t="shared" si="34"/>
        <v>19375.057243348288</v>
      </c>
      <c r="F154" s="12">
        <f t="shared" si="35"/>
        <v>19375</v>
      </c>
      <c r="G154" s="12">
        <f t="shared" si="30"/>
        <v>1.7557500046677887E-2</v>
      </c>
      <c r="K154" s="12">
        <f t="shared" si="33"/>
        <v>1.7557500046677887E-2</v>
      </c>
      <c r="O154" s="12">
        <f t="shared" ca="1" si="37"/>
        <v>1.7784895937351771E-2</v>
      </c>
      <c r="Q154" s="61">
        <f t="shared" si="36"/>
        <v>42849.832320000045</v>
      </c>
      <c r="S154" s="12">
        <f t="shared" si="31"/>
        <v>3.0826580788909401E-4</v>
      </c>
    </row>
    <row r="155" spans="1:19" ht="12.95" customHeight="1">
      <c r="A155" s="77" t="s">
        <v>359</v>
      </c>
      <c r="B155" s="78" t="s">
        <v>27</v>
      </c>
      <c r="C155" s="79">
        <v>57868.332419999875</v>
      </c>
      <c r="D155" s="79">
        <v>1E-4</v>
      </c>
      <c r="E155" s="12">
        <f t="shared" si="34"/>
        <v>19375.05756938133</v>
      </c>
      <c r="F155" s="12">
        <f t="shared" si="35"/>
        <v>19375</v>
      </c>
      <c r="G155" s="12">
        <f t="shared" si="30"/>
        <v>1.765749987680465E-2</v>
      </c>
      <c r="K155" s="12">
        <f t="shared" si="33"/>
        <v>1.765749987680465E-2</v>
      </c>
      <c r="O155" s="12">
        <f t="shared" ca="1" si="37"/>
        <v>1.7784895937351771E-2</v>
      </c>
      <c r="Q155" s="61">
        <f t="shared" si="36"/>
        <v>42849.832419999875</v>
      </c>
      <c r="S155" s="12">
        <f t="shared" si="31"/>
        <v>3.1178730189935621E-4</v>
      </c>
    </row>
    <row r="156" spans="1:19" ht="12.95" customHeight="1">
      <c r="A156" s="77" t="s">
        <v>359</v>
      </c>
      <c r="B156" s="78" t="s">
        <v>30</v>
      </c>
      <c r="C156" s="79">
        <v>57868.485880000051</v>
      </c>
      <c r="D156" s="79">
        <v>1E-4</v>
      </c>
      <c r="E156" s="12">
        <f t="shared" si="34"/>
        <v>19375.557900534222</v>
      </c>
      <c r="F156" s="12">
        <f t="shared" si="35"/>
        <v>19375.5</v>
      </c>
      <c r="G156" s="12">
        <f t="shared" si="30"/>
        <v>1.7759070047759451E-2</v>
      </c>
      <c r="K156" s="12">
        <f t="shared" si="33"/>
        <v>1.7759070047759451E-2</v>
      </c>
      <c r="O156" s="12">
        <f t="shared" ca="1" si="37"/>
        <v>1.7786068990386494E-2</v>
      </c>
      <c r="Q156" s="61">
        <f t="shared" si="36"/>
        <v>42849.985880000051</v>
      </c>
      <c r="S156" s="12">
        <f t="shared" si="31"/>
        <v>3.1538456896122686E-4</v>
      </c>
    </row>
    <row r="157" spans="1:19" ht="12.95" customHeight="1">
      <c r="A157" s="77" t="s">
        <v>359</v>
      </c>
      <c r="B157" s="78" t="s">
        <v>30</v>
      </c>
      <c r="C157" s="79">
        <v>57868.485940000042</v>
      </c>
      <c r="D157" s="79">
        <v>1E-4</v>
      </c>
      <c r="E157" s="12">
        <f t="shared" si="34"/>
        <v>19375.558096154349</v>
      </c>
      <c r="F157" s="12">
        <f t="shared" si="35"/>
        <v>19375.5</v>
      </c>
      <c r="G157" s="12">
        <f t="shared" si="30"/>
        <v>1.7819070038967766E-2</v>
      </c>
      <c r="K157" s="12">
        <f t="shared" si="33"/>
        <v>1.7819070038967766E-2</v>
      </c>
      <c r="O157" s="12">
        <f t="shared" ca="1" si="37"/>
        <v>1.7786068990386494E-2</v>
      </c>
      <c r="Q157" s="61">
        <f t="shared" si="36"/>
        <v>42849.985940000042</v>
      </c>
      <c r="S157" s="12">
        <f t="shared" si="31"/>
        <v>3.1751925705363868E-4</v>
      </c>
    </row>
    <row r="158" spans="1:19" ht="12.95" customHeight="1">
      <c r="A158" s="66" t="s">
        <v>357</v>
      </c>
      <c r="B158" s="9"/>
      <c r="C158" s="6">
        <v>58917.9306</v>
      </c>
      <c r="D158" s="6">
        <v>2.9999999999999997E-4</v>
      </c>
      <c r="E158" s="12">
        <f t="shared" si="34"/>
        <v>22797.100231138247</v>
      </c>
      <c r="F158" s="12">
        <f t="shared" si="35"/>
        <v>22797</v>
      </c>
      <c r="G158" s="12">
        <f t="shared" si="30"/>
        <v>3.0742579998332076E-2</v>
      </c>
      <c r="H158" s="12"/>
      <c r="J158" s="12"/>
      <c r="K158" s="12">
        <f t="shared" si="33"/>
        <v>3.0742579998332076E-2</v>
      </c>
      <c r="L158" s="12"/>
      <c r="M158" s="12"/>
      <c r="N158" s="12"/>
      <c r="O158" s="12">
        <f t="shared" ca="1" si="37"/>
        <v>2.5813270906992408E-2</v>
      </c>
      <c r="P158" s="12"/>
      <c r="Q158" s="61">
        <f t="shared" si="36"/>
        <v>43899.4306</v>
      </c>
      <c r="R158" s="60"/>
      <c r="S158" s="12">
        <f t="shared" si="31"/>
        <v>9.4510622495384746E-4</v>
      </c>
    </row>
    <row r="159" spans="1:19" ht="12.95" customHeight="1">
      <c r="A159" s="66" t="s">
        <v>358</v>
      </c>
      <c r="B159" s="33" t="s">
        <v>30</v>
      </c>
      <c r="C159" s="6">
        <v>59257.9306</v>
      </c>
      <c r="D159" s="6">
        <v>2.0000000000000001E-4</v>
      </c>
      <c r="E159" s="12">
        <f t="shared" si="34"/>
        <v>23905.61444845255</v>
      </c>
      <c r="F159" s="12">
        <f t="shared" si="35"/>
        <v>23905.5</v>
      </c>
      <c r="G159" s="12">
        <f t="shared" si="30"/>
        <v>3.5103269998217002E-2</v>
      </c>
      <c r="H159" s="12"/>
      <c r="J159" s="12"/>
      <c r="K159" s="12">
        <f t="shared" si="33"/>
        <v>3.5103269998217002E-2</v>
      </c>
      <c r="L159" s="12"/>
      <c r="M159" s="12"/>
      <c r="N159" s="12"/>
      <c r="O159" s="12">
        <f t="shared" ca="1" si="37"/>
        <v>2.841392948497214E-2</v>
      </c>
      <c r="P159" s="12"/>
      <c r="Q159" s="61">
        <f t="shared" si="36"/>
        <v>44239.4306</v>
      </c>
      <c r="R159" s="60"/>
      <c r="S159" s="12">
        <f t="shared" si="31"/>
        <v>1.2322395645677218E-3</v>
      </c>
    </row>
    <row r="160" spans="1:19" ht="12.95" customHeight="1">
      <c r="A160" s="66" t="s">
        <v>358</v>
      </c>
      <c r="B160" s="33" t="s">
        <v>27</v>
      </c>
      <c r="C160" s="82">
        <v>59258.083599999998</v>
      </c>
      <c r="D160" s="82">
        <v>2.0000000000000001E-4</v>
      </c>
      <c r="E160" s="12">
        <f t="shared" si="34"/>
        <v>23906.113279850335</v>
      </c>
      <c r="F160" s="12">
        <f t="shared" si="35"/>
        <v>23906</v>
      </c>
      <c r="G160" s="12">
        <f t="shared" si="30"/>
        <v>3.474483999889344E-2</v>
      </c>
      <c r="K160" s="12">
        <f t="shared" si="33"/>
        <v>3.474483999889344E-2</v>
      </c>
      <c r="O160" s="12">
        <f t="shared" ca="1" si="37"/>
        <v>2.8415102538006862E-2</v>
      </c>
      <c r="Q160" s="61">
        <f t="shared" si="36"/>
        <v>44239.583599999998</v>
      </c>
      <c r="S160" s="12">
        <f t="shared" si="31"/>
        <v>1.2072039065487055E-3</v>
      </c>
    </row>
    <row r="161" spans="1:22" ht="12.95" customHeight="1">
      <c r="A161" s="30" t="s">
        <v>361</v>
      </c>
      <c r="B161" s="83" t="s">
        <v>30</v>
      </c>
      <c r="C161" s="84">
        <v>59258.083599999998</v>
      </c>
      <c r="D161" s="85">
        <v>2.0000000000000001E-4</v>
      </c>
      <c r="E161" s="12">
        <f t="shared" si="34"/>
        <v>23906.113279850335</v>
      </c>
      <c r="F161" s="12">
        <f t="shared" si="35"/>
        <v>23906</v>
      </c>
      <c r="G161" s="12">
        <f t="shared" si="30"/>
        <v>3.474483999889344E-2</v>
      </c>
      <c r="K161" s="12">
        <f t="shared" si="33"/>
        <v>3.474483999889344E-2</v>
      </c>
      <c r="O161" s="12">
        <f t="shared" ca="1" si="37"/>
        <v>2.8415102538006862E-2</v>
      </c>
      <c r="Q161" s="61">
        <f t="shared" si="36"/>
        <v>44239.583599999998</v>
      </c>
      <c r="S161" s="12">
        <f t="shared" si="31"/>
        <v>1.2072039065487055E-3</v>
      </c>
    </row>
    <row r="162" spans="1:22" ht="12.95" customHeight="1">
      <c r="A162" s="28" t="s">
        <v>360</v>
      </c>
      <c r="B162" s="29" t="s">
        <v>27</v>
      </c>
      <c r="C162" s="86">
        <v>59305.318800000001</v>
      </c>
      <c r="D162" s="87">
        <v>1.4E-3</v>
      </c>
      <c r="E162" s="12">
        <f t="shared" si="34"/>
        <v>24060.115899725886</v>
      </c>
      <c r="F162" s="12">
        <f t="shared" si="35"/>
        <v>24060</v>
      </c>
      <c r="G162" s="12">
        <f t="shared" si="30"/>
        <v>3.5548399995604996E-2</v>
      </c>
      <c r="K162" s="12">
        <f t="shared" si="33"/>
        <v>3.5548399995604996E-2</v>
      </c>
      <c r="O162" s="12">
        <f t="shared" ca="1" si="37"/>
        <v>2.8776402872701386E-2</v>
      </c>
      <c r="Q162" s="61">
        <f t="shared" si="36"/>
        <v>44286.818800000001</v>
      </c>
      <c r="S162" s="12">
        <f t="shared" si="31"/>
        <v>1.2636887422475293E-3</v>
      </c>
    </row>
    <row r="163" spans="1:22" ht="12.95" customHeight="1">
      <c r="A163" s="28" t="s">
        <v>360</v>
      </c>
      <c r="B163" s="29" t="s">
        <v>27</v>
      </c>
      <c r="C163" s="86">
        <v>59305.4712</v>
      </c>
      <c r="D163" s="87">
        <v>1.1999999999999999E-3</v>
      </c>
      <c r="E163" s="12">
        <f t="shared" si="34"/>
        <v>24060.612774922116</v>
      </c>
      <c r="F163" s="12">
        <f t="shared" si="35"/>
        <v>24060.5</v>
      </c>
      <c r="G163" s="12">
        <f t="shared" si="30"/>
        <v>3.4589969996886794E-2</v>
      </c>
      <c r="K163" s="12">
        <f t="shared" si="33"/>
        <v>3.4589969996886794E-2</v>
      </c>
      <c r="O163" s="12">
        <f t="shared" ca="1" si="37"/>
        <v>2.8777575925736109E-2</v>
      </c>
      <c r="Q163" s="61">
        <f t="shared" si="36"/>
        <v>44286.9712</v>
      </c>
      <c r="S163" s="12">
        <f t="shared" si="31"/>
        <v>1.1964660243855285E-3</v>
      </c>
    </row>
    <row r="164" spans="1:22" ht="12.95" customHeight="1">
      <c r="A164" s="28" t="s">
        <v>360</v>
      </c>
      <c r="B164" s="29" t="s">
        <v>27</v>
      </c>
      <c r="C164" s="86">
        <v>59305.624199999998</v>
      </c>
      <c r="D164" s="87">
        <v>6.9999999999999999E-4</v>
      </c>
      <c r="E164" s="12">
        <f t="shared" si="34"/>
        <v>24061.111606319901</v>
      </c>
      <c r="F164" s="12">
        <f t="shared" si="35"/>
        <v>24061</v>
      </c>
      <c r="G164" s="12">
        <f t="shared" si="30"/>
        <v>3.4231539997563232E-2</v>
      </c>
      <c r="K164" s="12">
        <f t="shared" si="33"/>
        <v>3.4231539997563232E-2</v>
      </c>
      <c r="O164" s="12">
        <f t="shared" ca="1" si="37"/>
        <v>2.8778748978770832E-2</v>
      </c>
      <c r="Q164" s="61">
        <f t="shared" si="36"/>
        <v>44287.124199999998</v>
      </c>
      <c r="S164" s="12">
        <f t="shared" si="31"/>
        <v>1.1717983306047714E-3</v>
      </c>
    </row>
    <row r="165" spans="1:22" ht="12.95" customHeight="1">
      <c r="A165" s="30" t="s">
        <v>361</v>
      </c>
      <c r="B165" s="83" t="s">
        <v>27</v>
      </c>
      <c r="C165" s="84">
        <v>59345.759599999998</v>
      </c>
      <c r="D165" s="85">
        <v>5.0000000000000001E-4</v>
      </c>
      <c r="E165" s="12">
        <f t="shared" si="34"/>
        <v>24191.966493136359</v>
      </c>
      <c r="F165" s="12">
        <f t="shared" si="35"/>
        <v>24192</v>
      </c>
      <c r="G165" s="12">
        <f t="shared" si="30"/>
        <v>-1.0277120003593154E-2</v>
      </c>
      <c r="O165" s="12">
        <f t="shared" ca="1" si="37"/>
        <v>2.9086088873868116E-2</v>
      </c>
      <c r="Q165" s="61">
        <f t="shared" si="36"/>
        <v>44327.259599999998</v>
      </c>
      <c r="S165" s="12">
        <f t="shared" si="31"/>
        <v>1.0561919556825455E-4</v>
      </c>
      <c r="V165" s="12">
        <f>+G165</f>
        <v>-1.0277120003593154E-2</v>
      </c>
    </row>
    <row r="166" spans="1:22" ht="12.95" customHeight="1">
      <c r="C166" s="82"/>
      <c r="D166" s="82"/>
    </row>
    <row r="167" spans="1:22" ht="12.95" customHeight="1">
      <c r="C167" s="82"/>
      <c r="D167" s="82"/>
    </row>
    <row r="168" spans="1:22" ht="12.95" customHeight="1">
      <c r="C168" s="82"/>
      <c r="D168" s="82"/>
    </row>
    <row r="169" spans="1:22" ht="12.95" customHeight="1">
      <c r="C169" s="82"/>
      <c r="D169" s="82"/>
    </row>
    <row r="170" spans="1:22" ht="12.95" customHeight="1">
      <c r="C170" s="82"/>
      <c r="D170" s="82"/>
    </row>
    <row r="171" spans="1:22" ht="12.95" customHeight="1">
      <c r="C171" s="82"/>
      <c r="D171" s="82"/>
    </row>
    <row r="172" spans="1:22" ht="12.95" customHeight="1">
      <c r="C172" s="82"/>
      <c r="D172" s="82"/>
    </row>
    <row r="173" spans="1:22" ht="12.95" customHeight="1">
      <c r="C173" s="82"/>
      <c r="D173" s="82"/>
    </row>
    <row r="174" spans="1:22" ht="12.95" customHeight="1">
      <c r="C174" s="82"/>
      <c r="D174" s="82"/>
    </row>
    <row r="175" spans="1:22" ht="12.95" customHeight="1">
      <c r="C175" s="82"/>
      <c r="D175" s="82"/>
    </row>
    <row r="176" spans="1:22" ht="12.95" customHeight="1">
      <c r="C176" s="82"/>
      <c r="D176" s="82"/>
    </row>
    <row r="177" spans="3:4" ht="12.95" customHeight="1">
      <c r="C177" s="82"/>
      <c r="D177" s="82"/>
    </row>
    <row r="178" spans="3:4" ht="12.95" customHeight="1">
      <c r="C178" s="82"/>
      <c r="D178" s="82"/>
    </row>
    <row r="179" spans="3:4" ht="12.95" customHeight="1">
      <c r="C179" s="82"/>
      <c r="D179" s="82"/>
    </row>
    <row r="180" spans="3:4" ht="12.95" customHeight="1">
      <c r="C180" s="82"/>
      <c r="D180" s="82"/>
    </row>
    <row r="181" spans="3:4" ht="12.95" customHeight="1">
      <c r="C181" s="82"/>
      <c r="D181" s="82"/>
    </row>
    <row r="182" spans="3:4" ht="12.95" customHeight="1">
      <c r="C182" s="82"/>
      <c r="D182" s="82"/>
    </row>
    <row r="183" spans="3:4" ht="12.95" customHeight="1">
      <c r="C183" s="82"/>
      <c r="D183" s="82"/>
    </row>
    <row r="184" spans="3:4" ht="12.95" customHeight="1">
      <c r="C184" s="82"/>
      <c r="D184" s="82"/>
    </row>
    <row r="185" spans="3:4" ht="12.95" customHeight="1">
      <c r="C185" s="82"/>
      <c r="D185" s="82"/>
    </row>
    <row r="186" spans="3:4" ht="12.95" customHeight="1">
      <c r="C186" s="82"/>
      <c r="D186" s="82"/>
    </row>
    <row r="187" spans="3:4" ht="12.95" customHeight="1">
      <c r="C187" s="82"/>
      <c r="D187" s="82"/>
    </row>
    <row r="188" spans="3:4" ht="12.95" customHeight="1">
      <c r="C188" s="82"/>
      <c r="D188" s="82"/>
    </row>
    <row r="189" spans="3:4" ht="12.95" customHeight="1">
      <c r="C189" s="82"/>
      <c r="D189" s="82"/>
    </row>
    <row r="190" spans="3:4" ht="12.95" customHeight="1">
      <c r="C190" s="82"/>
      <c r="D190" s="82"/>
    </row>
    <row r="191" spans="3:4" ht="12.95" customHeight="1">
      <c r="C191" s="82"/>
      <c r="D191" s="82"/>
    </row>
    <row r="192" spans="3:4" ht="12.95" customHeight="1">
      <c r="C192" s="82"/>
      <c r="D192" s="82"/>
    </row>
    <row r="193" spans="3:4" ht="12.95" customHeight="1">
      <c r="C193" s="82"/>
      <c r="D193" s="82"/>
    </row>
    <row r="194" spans="3:4" ht="12.95" customHeight="1">
      <c r="C194" s="82"/>
      <c r="D194" s="82"/>
    </row>
    <row r="195" spans="3:4" ht="12.95" customHeight="1">
      <c r="C195" s="82"/>
      <c r="D195" s="82"/>
    </row>
    <row r="196" spans="3:4" ht="12.95" customHeight="1">
      <c r="C196" s="82"/>
      <c r="D196" s="82"/>
    </row>
    <row r="197" spans="3:4" ht="12.95" customHeight="1">
      <c r="C197" s="82"/>
      <c r="D197" s="82"/>
    </row>
    <row r="198" spans="3:4" ht="12.95" customHeight="1">
      <c r="C198" s="82"/>
      <c r="D198" s="82"/>
    </row>
    <row r="199" spans="3:4" ht="12.95" customHeight="1">
      <c r="C199" s="82"/>
      <c r="D199" s="82"/>
    </row>
    <row r="200" spans="3:4" ht="12.95" customHeight="1">
      <c r="C200" s="82"/>
      <c r="D200" s="82"/>
    </row>
    <row r="201" spans="3:4" ht="12.95" customHeight="1">
      <c r="C201" s="82"/>
      <c r="D201" s="82"/>
    </row>
    <row r="202" spans="3:4" ht="12.95" customHeight="1">
      <c r="C202" s="82"/>
      <c r="D202" s="82"/>
    </row>
    <row r="203" spans="3:4" ht="12.95" customHeight="1">
      <c r="C203" s="82"/>
      <c r="D203" s="82"/>
    </row>
    <row r="204" spans="3:4" ht="12.95" customHeight="1">
      <c r="C204" s="82"/>
      <c r="D204" s="82"/>
    </row>
    <row r="205" spans="3:4" ht="12.95" customHeight="1">
      <c r="C205" s="82"/>
      <c r="D205" s="82"/>
    </row>
    <row r="206" spans="3:4" ht="12.95" customHeight="1">
      <c r="C206" s="82"/>
      <c r="D206" s="82"/>
    </row>
    <row r="207" spans="3:4" ht="12.95" customHeight="1">
      <c r="C207" s="82"/>
      <c r="D207" s="82"/>
    </row>
    <row r="208" spans="3:4" ht="12.95" customHeight="1">
      <c r="C208" s="82"/>
      <c r="D208" s="82"/>
    </row>
    <row r="209" spans="3:4" ht="12.95" customHeight="1">
      <c r="C209" s="82"/>
      <c r="D209" s="82"/>
    </row>
    <row r="210" spans="3:4" ht="12.95" customHeight="1">
      <c r="C210" s="82"/>
      <c r="D210" s="82"/>
    </row>
    <row r="211" spans="3:4" ht="12.95" customHeight="1">
      <c r="C211" s="82"/>
      <c r="D211" s="82"/>
    </row>
    <row r="212" spans="3:4" ht="12.95" customHeight="1">
      <c r="C212" s="82"/>
      <c r="D212" s="82"/>
    </row>
    <row r="213" spans="3:4" ht="12.95" customHeight="1">
      <c r="C213" s="82"/>
      <c r="D213" s="82"/>
    </row>
    <row r="214" spans="3:4" ht="12.95" customHeight="1">
      <c r="C214" s="82"/>
      <c r="D214" s="82"/>
    </row>
    <row r="215" spans="3:4" ht="12.95" customHeight="1">
      <c r="C215" s="82"/>
      <c r="D215" s="82"/>
    </row>
    <row r="216" spans="3:4" ht="12.95" customHeight="1">
      <c r="C216" s="82"/>
      <c r="D216" s="82"/>
    </row>
    <row r="217" spans="3:4" ht="12.95" customHeight="1">
      <c r="C217" s="82"/>
      <c r="D217" s="82"/>
    </row>
    <row r="218" spans="3:4" ht="12.95" customHeight="1">
      <c r="C218" s="82"/>
      <c r="D218" s="82"/>
    </row>
    <row r="219" spans="3:4" ht="12.95" customHeight="1">
      <c r="C219" s="82"/>
      <c r="D219" s="82"/>
    </row>
    <row r="220" spans="3:4" ht="12.95" customHeight="1">
      <c r="C220" s="82"/>
      <c r="D220" s="82"/>
    </row>
    <row r="221" spans="3:4" ht="12.95" customHeight="1">
      <c r="C221" s="82"/>
      <c r="D221" s="82"/>
    </row>
    <row r="222" spans="3:4" ht="12.95" customHeight="1">
      <c r="C222" s="82"/>
      <c r="D222" s="82"/>
    </row>
    <row r="223" spans="3:4" ht="12.95" customHeight="1">
      <c r="C223" s="82"/>
      <c r="D223" s="82"/>
    </row>
    <row r="224" spans="3:4" ht="12.95" customHeight="1">
      <c r="C224" s="82"/>
      <c r="D224" s="82"/>
    </row>
    <row r="225" spans="3:4" ht="12.95" customHeight="1">
      <c r="C225" s="82"/>
      <c r="D225" s="82"/>
    </row>
    <row r="226" spans="3:4" ht="12.95" customHeight="1">
      <c r="C226" s="82"/>
      <c r="D226" s="82"/>
    </row>
    <row r="227" spans="3:4" ht="12.95" customHeight="1">
      <c r="C227" s="82"/>
      <c r="D227" s="82"/>
    </row>
    <row r="228" spans="3:4" ht="12.95" customHeight="1">
      <c r="C228" s="82"/>
      <c r="D228" s="82"/>
    </row>
    <row r="229" spans="3:4" ht="12.95" customHeight="1">
      <c r="C229" s="82"/>
      <c r="D229" s="82"/>
    </row>
    <row r="230" spans="3:4" ht="12.95" customHeight="1">
      <c r="C230" s="82"/>
      <c r="D230" s="82"/>
    </row>
    <row r="231" spans="3:4" ht="12.95" customHeight="1">
      <c r="C231" s="82"/>
      <c r="D231" s="82"/>
    </row>
    <row r="232" spans="3:4" ht="12.95" customHeight="1">
      <c r="C232" s="82"/>
      <c r="D232" s="82"/>
    </row>
    <row r="233" spans="3:4" ht="12.95" customHeight="1">
      <c r="C233" s="82"/>
      <c r="D233" s="82"/>
    </row>
    <row r="234" spans="3:4" ht="12.95" customHeight="1">
      <c r="C234" s="82"/>
      <c r="D234" s="82"/>
    </row>
    <row r="235" spans="3:4" ht="12.95" customHeight="1">
      <c r="C235" s="82"/>
      <c r="D235" s="82"/>
    </row>
    <row r="236" spans="3:4" ht="12.95" customHeight="1">
      <c r="C236" s="82"/>
      <c r="D236" s="82"/>
    </row>
    <row r="237" spans="3:4" ht="12.95" customHeight="1">
      <c r="C237" s="82"/>
      <c r="D237" s="82"/>
    </row>
    <row r="238" spans="3:4" ht="12.95" customHeight="1">
      <c r="C238" s="82"/>
      <c r="D238" s="82"/>
    </row>
    <row r="239" spans="3:4" ht="12.95" customHeight="1">
      <c r="C239" s="82"/>
      <c r="D239" s="82"/>
    </row>
    <row r="240" spans="3:4" ht="12.95" customHeight="1">
      <c r="C240" s="82"/>
      <c r="D240" s="82"/>
    </row>
    <row r="241" spans="3:4" ht="12.95" customHeight="1">
      <c r="C241" s="82"/>
      <c r="D241" s="82"/>
    </row>
    <row r="242" spans="3:4" ht="12.95" customHeight="1">
      <c r="C242" s="82"/>
      <c r="D242" s="82"/>
    </row>
    <row r="243" spans="3:4" ht="12.95" customHeight="1">
      <c r="C243" s="82"/>
      <c r="D243" s="82"/>
    </row>
    <row r="244" spans="3:4" ht="12.95" customHeight="1">
      <c r="C244" s="82"/>
      <c r="D244" s="82"/>
    </row>
    <row r="245" spans="3:4" ht="12.95" customHeight="1">
      <c r="C245" s="82"/>
      <c r="D245" s="82"/>
    </row>
    <row r="246" spans="3:4" ht="12.95" customHeight="1">
      <c r="C246" s="82"/>
      <c r="D246" s="82"/>
    </row>
    <row r="247" spans="3:4" ht="12.95" customHeight="1">
      <c r="C247" s="82"/>
      <c r="D247" s="82"/>
    </row>
    <row r="248" spans="3:4" ht="12.95" customHeight="1">
      <c r="C248" s="82"/>
      <c r="D248" s="82"/>
    </row>
    <row r="249" spans="3:4" ht="12.95" customHeight="1">
      <c r="C249" s="82"/>
      <c r="D249" s="82"/>
    </row>
    <row r="250" spans="3:4" ht="12.95" customHeight="1">
      <c r="C250" s="82"/>
      <c r="D250" s="82"/>
    </row>
    <row r="251" spans="3:4" ht="12.95" customHeight="1">
      <c r="C251" s="82"/>
      <c r="D251" s="82"/>
    </row>
    <row r="252" spans="3:4" ht="12.95" customHeight="1">
      <c r="C252" s="82"/>
      <c r="D252" s="82"/>
    </row>
    <row r="253" spans="3:4" ht="12.95" customHeight="1">
      <c r="C253" s="82"/>
      <c r="D253" s="82"/>
    </row>
    <row r="254" spans="3:4" ht="12.95" customHeight="1">
      <c r="C254" s="82"/>
      <c r="D254" s="82"/>
    </row>
    <row r="255" spans="3:4" ht="12.95" customHeight="1">
      <c r="C255" s="82"/>
      <c r="D255" s="82"/>
    </row>
    <row r="256" spans="3:4" ht="12.95" customHeight="1">
      <c r="C256" s="82"/>
      <c r="D256" s="82"/>
    </row>
    <row r="257" spans="3:4" ht="12.95" customHeight="1">
      <c r="C257" s="82"/>
      <c r="D257" s="82"/>
    </row>
    <row r="258" spans="3:4" ht="12.95" customHeight="1">
      <c r="C258" s="82"/>
      <c r="D258" s="82"/>
    </row>
    <row r="259" spans="3:4" ht="12.95" customHeight="1">
      <c r="C259" s="82"/>
      <c r="D259" s="82"/>
    </row>
    <row r="260" spans="3:4" ht="12.95" customHeight="1">
      <c r="C260" s="82"/>
      <c r="D260" s="82"/>
    </row>
    <row r="261" spans="3:4" ht="12.95" customHeight="1">
      <c r="C261" s="82"/>
      <c r="D261" s="82"/>
    </row>
    <row r="262" spans="3:4" ht="12.95" customHeight="1">
      <c r="C262" s="82"/>
      <c r="D262" s="82"/>
    </row>
    <row r="263" spans="3:4" ht="12.95" customHeight="1">
      <c r="C263" s="82"/>
      <c r="D263" s="82"/>
    </row>
    <row r="264" spans="3:4" ht="12.95" customHeight="1">
      <c r="C264" s="82"/>
      <c r="D264" s="82"/>
    </row>
    <row r="265" spans="3:4" ht="12.95" customHeight="1">
      <c r="C265" s="82"/>
      <c r="D265" s="82"/>
    </row>
    <row r="266" spans="3:4" ht="12.95" customHeight="1">
      <c r="C266" s="82"/>
      <c r="D266" s="82"/>
    </row>
    <row r="267" spans="3:4" ht="12.95" customHeight="1">
      <c r="C267" s="82"/>
      <c r="D267" s="82"/>
    </row>
    <row r="268" spans="3:4" ht="12.95" customHeight="1">
      <c r="C268" s="82"/>
      <c r="D268" s="82"/>
    </row>
    <row r="269" spans="3:4" ht="12.95" customHeight="1">
      <c r="C269" s="82"/>
      <c r="D269" s="82"/>
    </row>
    <row r="270" spans="3:4" ht="12.95" customHeight="1">
      <c r="C270" s="82"/>
      <c r="D270" s="82"/>
    </row>
    <row r="271" spans="3:4" ht="12.95" customHeight="1">
      <c r="C271" s="82"/>
      <c r="D271" s="82"/>
    </row>
    <row r="272" spans="3:4" ht="12.95" customHeight="1">
      <c r="C272" s="82"/>
      <c r="D272" s="82"/>
    </row>
    <row r="273" spans="3:4" ht="12.95" customHeight="1">
      <c r="C273" s="82"/>
      <c r="D273" s="82"/>
    </row>
    <row r="274" spans="3:4" ht="12.95" customHeight="1">
      <c r="C274" s="82"/>
      <c r="D274" s="82"/>
    </row>
    <row r="275" spans="3:4" ht="12.95" customHeight="1">
      <c r="C275" s="82"/>
      <c r="D275" s="82"/>
    </row>
    <row r="276" spans="3:4" ht="12.95" customHeight="1">
      <c r="C276" s="82"/>
      <c r="D276" s="82"/>
    </row>
    <row r="277" spans="3:4" ht="12.95" customHeight="1">
      <c r="C277" s="82"/>
      <c r="D277" s="82"/>
    </row>
    <row r="278" spans="3:4" ht="12.95" customHeight="1">
      <c r="C278" s="82"/>
      <c r="D278" s="82"/>
    </row>
    <row r="279" spans="3:4" ht="12.95" customHeight="1">
      <c r="C279" s="82"/>
      <c r="D279" s="82"/>
    </row>
    <row r="280" spans="3:4" ht="12.95" customHeight="1">
      <c r="C280" s="82"/>
      <c r="D280" s="82"/>
    </row>
    <row r="281" spans="3:4" ht="12.95" customHeight="1">
      <c r="C281" s="82"/>
      <c r="D281" s="82"/>
    </row>
    <row r="282" spans="3:4" ht="12.95" customHeight="1">
      <c r="C282" s="82"/>
      <c r="D282" s="82"/>
    </row>
    <row r="283" spans="3:4" ht="12.95" customHeight="1">
      <c r="C283" s="82"/>
      <c r="D283" s="82"/>
    </row>
    <row r="284" spans="3:4" ht="12.95" customHeight="1">
      <c r="C284" s="82"/>
      <c r="D284" s="82"/>
    </row>
    <row r="285" spans="3:4" ht="12.95" customHeight="1">
      <c r="C285" s="82"/>
      <c r="D285" s="82"/>
    </row>
    <row r="286" spans="3:4" ht="12.95" customHeight="1">
      <c r="C286" s="82"/>
      <c r="D286" s="82"/>
    </row>
    <row r="287" spans="3:4" ht="12.95" customHeight="1">
      <c r="C287" s="82"/>
      <c r="D287" s="82"/>
    </row>
    <row r="288" spans="3:4" ht="12.95" customHeight="1">
      <c r="C288" s="82"/>
      <c r="D288" s="82"/>
    </row>
    <row r="289" spans="3:4" ht="12.95" customHeight="1">
      <c r="C289" s="82"/>
      <c r="D289" s="82"/>
    </row>
    <row r="290" spans="3:4" ht="12.95" customHeight="1">
      <c r="C290" s="82"/>
      <c r="D290" s="82"/>
    </row>
    <row r="291" spans="3:4" ht="12.95" customHeight="1">
      <c r="C291" s="82"/>
      <c r="D291" s="82"/>
    </row>
    <row r="292" spans="3:4" ht="12.95" customHeight="1">
      <c r="C292" s="82"/>
      <c r="D292" s="82"/>
    </row>
    <row r="293" spans="3:4" ht="12.95" customHeight="1">
      <c r="C293" s="82"/>
      <c r="D293" s="82"/>
    </row>
    <row r="294" spans="3:4" ht="12.95" customHeight="1">
      <c r="C294" s="82"/>
      <c r="D294" s="82"/>
    </row>
    <row r="295" spans="3:4" ht="12.95" customHeight="1">
      <c r="C295" s="82"/>
      <c r="D295" s="82"/>
    </row>
    <row r="296" spans="3:4" ht="12.95" customHeight="1">
      <c r="C296" s="82"/>
      <c r="D296" s="82"/>
    </row>
    <row r="297" spans="3:4" ht="12.95" customHeight="1">
      <c r="C297" s="82"/>
      <c r="D297" s="82"/>
    </row>
    <row r="298" spans="3:4" ht="12.95" customHeight="1">
      <c r="C298" s="82"/>
      <c r="D298" s="82"/>
    </row>
    <row r="299" spans="3:4" ht="12.95" customHeight="1">
      <c r="C299" s="82"/>
      <c r="D299" s="82"/>
    </row>
    <row r="300" spans="3:4" ht="12.95" customHeight="1">
      <c r="C300" s="82"/>
      <c r="D300" s="82"/>
    </row>
    <row r="301" spans="3:4" ht="12.95" customHeight="1">
      <c r="C301" s="82"/>
      <c r="D301" s="82"/>
    </row>
    <row r="302" spans="3:4" ht="12.95" customHeight="1">
      <c r="C302" s="82"/>
      <c r="D302" s="82"/>
    </row>
    <row r="303" spans="3:4" ht="12.95" customHeight="1">
      <c r="C303" s="82"/>
      <c r="D303" s="82"/>
    </row>
    <row r="304" spans="3:4" ht="12.95" customHeight="1">
      <c r="C304" s="82"/>
      <c r="D304" s="82"/>
    </row>
    <row r="305" spans="3:4" ht="12.95" customHeight="1">
      <c r="C305" s="82"/>
      <c r="D305" s="82"/>
    </row>
    <row r="306" spans="3:4" ht="12.95" customHeight="1">
      <c r="C306" s="82"/>
      <c r="D306" s="82"/>
    </row>
    <row r="307" spans="3:4" ht="12.95" customHeight="1">
      <c r="C307" s="82"/>
      <c r="D307" s="82"/>
    </row>
    <row r="308" spans="3:4" ht="12.95" customHeight="1">
      <c r="C308" s="82"/>
      <c r="D308" s="82"/>
    </row>
    <row r="309" spans="3:4" ht="12.95" customHeight="1">
      <c r="C309" s="82"/>
      <c r="D309" s="82"/>
    </row>
    <row r="310" spans="3:4" ht="12.95" customHeight="1">
      <c r="C310" s="82"/>
      <c r="D310" s="82"/>
    </row>
    <row r="311" spans="3:4" ht="12.95" customHeight="1">
      <c r="C311" s="82"/>
      <c r="D311" s="82"/>
    </row>
    <row r="312" spans="3:4" ht="12.95" customHeight="1">
      <c r="C312" s="82"/>
      <c r="D312" s="82"/>
    </row>
    <row r="313" spans="3:4" ht="12.95" customHeight="1">
      <c r="C313" s="82"/>
      <c r="D313" s="82"/>
    </row>
    <row r="314" spans="3:4" ht="12.95" customHeight="1">
      <c r="C314" s="82"/>
      <c r="D314" s="82"/>
    </row>
    <row r="315" spans="3:4" ht="12.95" customHeight="1">
      <c r="C315" s="82"/>
      <c r="D315" s="82"/>
    </row>
    <row r="316" spans="3:4" ht="12.95" customHeight="1">
      <c r="C316" s="82"/>
      <c r="D316" s="82"/>
    </row>
    <row r="317" spans="3:4" ht="12.95" customHeight="1">
      <c r="C317" s="82"/>
      <c r="D317" s="82"/>
    </row>
    <row r="318" spans="3:4" ht="12.95" customHeight="1">
      <c r="C318" s="82"/>
      <c r="D318" s="82"/>
    </row>
    <row r="319" spans="3:4" ht="12.95" customHeight="1">
      <c r="C319" s="82"/>
      <c r="D319" s="82"/>
    </row>
    <row r="320" spans="3:4" ht="12.95" customHeight="1">
      <c r="C320" s="82"/>
      <c r="D320" s="82"/>
    </row>
    <row r="321" spans="3:4" ht="12.95" customHeight="1">
      <c r="C321" s="82"/>
      <c r="D321" s="82"/>
    </row>
    <row r="322" spans="3:4" ht="12.95" customHeight="1">
      <c r="C322" s="82"/>
      <c r="D322" s="82"/>
    </row>
    <row r="323" spans="3:4" ht="12.95" customHeight="1">
      <c r="C323" s="82"/>
      <c r="D323" s="82"/>
    </row>
    <row r="324" spans="3:4" ht="12.95" customHeight="1">
      <c r="C324" s="82"/>
      <c r="D324" s="82"/>
    </row>
    <row r="325" spans="3:4" ht="12.95" customHeight="1">
      <c r="C325" s="82"/>
      <c r="D325" s="82"/>
    </row>
    <row r="326" spans="3:4" ht="12.95" customHeight="1">
      <c r="C326" s="82"/>
      <c r="D326" s="82"/>
    </row>
    <row r="327" spans="3:4" ht="12.95" customHeight="1">
      <c r="C327" s="82"/>
      <c r="D327" s="82"/>
    </row>
    <row r="328" spans="3:4" ht="12.95" customHeight="1">
      <c r="C328" s="82"/>
      <c r="D328" s="82"/>
    </row>
    <row r="329" spans="3:4" ht="12.95" customHeight="1">
      <c r="C329" s="82"/>
      <c r="D329" s="82"/>
    </row>
    <row r="330" spans="3:4" ht="12.95" customHeight="1">
      <c r="C330" s="82"/>
      <c r="D330" s="82"/>
    </row>
    <row r="331" spans="3:4" ht="12.95" customHeight="1">
      <c r="C331" s="82"/>
      <c r="D331" s="82"/>
    </row>
    <row r="332" spans="3:4" ht="12.95" customHeight="1">
      <c r="C332" s="82"/>
      <c r="D332" s="82"/>
    </row>
    <row r="333" spans="3:4" ht="12.95" customHeight="1">
      <c r="C333" s="82"/>
      <c r="D333" s="82"/>
    </row>
    <row r="334" spans="3:4" ht="12.95" customHeight="1">
      <c r="C334" s="82"/>
      <c r="D334" s="82"/>
    </row>
    <row r="335" spans="3:4" ht="12.95" customHeight="1">
      <c r="C335" s="82"/>
      <c r="D335" s="82"/>
    </row>
    <row r="336" spans="3:4" ht="12.95" customHeight="1">
      <c r="C336" s="82"/>
      <c r="D336" s="82"/>
    </row>
    <row r="337" spans="3:4" ht="12.95" customHeight="1">
      <c r="C337" s="82"/>
      <c r="D337" s="82"/>
    </row>
    <row r="338" spans="3:4" ht="12.95" customHeight="1">
      <c r="C338" s="82"/>
      <c r="D338" s="82"/>
    </row>
    <row r="339" spans="3:4" ht="12.95" customHeight="1">
      <c r="C339" s="82"/>
      <c r="D339" s="82"/>
    </row>
    <row r="340" spans="3:4" ht="12.95" customHeight="1">
      <c r="C340" s="82"/>
      <c r="D340" s="82"/>
    </row>
    <row r="341" spans="3:4" ht="12.95" customHeight="1">
      <c r="C341" s="82"/>
      <c r="D341" s="82"/>
    </row>
    <row r="342" spans="3:4" ht="12.95" customHeight="1">
      <c r="C342" s="82"/>
      <c r="D342" s="82"/>
    </row>
    <row r="343" spans="3:4" ht="12.95" customHeight="1">
      <c r="C343" s="82"/>
      <c r="D343" s="82"/>
    </row>
    <row r="344" spans="3:4" ht="12.95" customHeight="1">
      <c r="C344" s="82"/>
      <c r="D344" s="82"/>
    </row>
    <row r="345" spans="3:4" ht="12.95" customHeight="1">
      <c r="C345" s="82"/>
      <c r="D345" s="82"/>
    </row>
    <row r="346" spans="3:4" ht="12.95" customHeight="1">
      <c r="C346" s="82"/>
      <c r="D346" s="82"/>
    </row>
    <row r="347" spans="3:4" ht="12.95" customHeight="1">
      <c r="C347" s="82"/>
      <c r="D347" s="82"/>
    </row>
    <row r="348" spans="3:4" ht="12.95" customHeight="1">
      <c r="C348" s="82"/>
      <c r="D348" s="82"/>
    </row>
    <row r="349" spans="3:4" ht="12.95" customHeight="1">
      <c r="C349" s="82"/>
      <c r="D349" s="82"/>
    </row>
    <row r="350" spans="3:4" ht="12.95" customHeight="1">
      <c r="C350" s="82"/>
      <c r="D350" s="82"/>
    </row>
    <row r="351" spans="3:4" ht="12.95" customHeight="1">
      <c r="C351" s="82"/>
      <c r="D351" s="82"/>
    </row>
    <row r="352" spans="3:4" ht="12.95" customHeight="1">
      <c r="C352" s="82"/>
      <c r="D352" s="82"/>
    </row>
    <row r="353" spans="3:4" ht="12.95" customHeight="1">
      <c r="C353" s="82"/>
      <c r="D353" s="82"/>
    </row>
    <row r="354" spans="3:4" ht="12.95" customHeight="1">
      <c r="C354" s="82"/>
      <c r="D354" s="82"/>
    </row>
    <row r="355" spans="3:4" ht="12.95" customHeight="1">
      <c r="C355" s="82"/>
      <c r="D355" s="82"/>
    </row>
    <row r="356" spans="3:4" ht="12.95" customHeight="1">
      <c r="C356" s="82"/>
      <c r="D356" s="82"/>
    </row>
    <row r="357" spans="3:4" ht="12.95" customHeight="1">
      <c r="C357" s="82"/>
      <c r="D357" s="82"/>
    </row>
    <row r="358" spans="3:4" ht="12.95" customHeight="1">
      <c r="C358" s="82"/>
      <c r="D358" s="82"/>
    </row>
    <row r="359" spans="3:4" ht="12.95" customHeight="1">
      <c r="C359" s="82"/>
      <c r="D359" s="82"/>
    </row>
    <row r="360" spans="3:4" ht="12.95" customHeight="1">
      <c r="C360" s="82"/>
      <c r="D360" s="82"/>
    </row>
    <row r="361" spans="3:4" ht="12.95" customHeight="1">
      <c r="C361" s="82"/>
      <c r="D361" s="82"/>
    </row>
    <row r="362" spans="3:4" ht="12.95" customHeight="1">
      <c r="C362" s="82"/>
      <c r="D362" s="82"/>
    </row>
    <row r="363" spans="3:4" ht="12.95" customHeight="1">
      <c r="C363" s="82"/>
      <c r="D363" s="82"/>
    </row>
    <row r="364" spans="3:4" ht="12.95" customHeight="1">
      <c r="C364" s="82"/>
      <c r="D364" s="82"/>
    </row>
    <row r="365" spans="3:4" ht="12.95" customHeight="1">
      <c r="C365" s="82"/>
      <c r="D365" s="82"/>
    </row>
    <row r="366" spans="3:4" ht="12.95" customHeight="1">
      <c r="C366" s="82"/>
      <c r="D366" s="82"/>
    </row>
    <row r="367" spans="3:4" ht="12.95" customHeight="1">
      <c r="C367" s="82"/>
      <c r="D367" s="82"/>
    </row>
    <row r="368" spans="3:4" ht="12.95" customHeight="1">
      <c r="C368" s="82"/>
      <c r="D368" s="82"/>
    </row>
    <row r="369" spans="3:4" ht="12.95" customHeight="1">
      <c r="C369" s="82"/>
      <c r="D369" s="82"/>
    </row>
    <row r="370" spans="3:4" ht="12.95" customHeight="1">
      <c r="C370" s="82"/>
      <c r="D370" s="82"/>
    </row>
    <row r="371" spans="3:4" ht="12.95" customHeight="1">
      <c r="C371" s="82"/>
      <c r="D371" s="82"/>
    </row>
    <row r="372" spans="3:4" ht="12.95" customHeight="1">
      <c r="C372" s="82"/>
      <c r="D372" s="82"/>
    </row>
    <row r="373" spans="3:4" ht="12.95" customHeight="1">
      <c r="C373" s="82"/>
      <c r="D373" s="82"/>
    </row>
    <row r="374" spans="3:4" ht="12.95" customHeight="1">
      <c r="C374" s="82"/>
      <c r="D374" s="82"/>
    </row>
    <row r="375" spans="3:4" ht="12.95" customHeight="1">
      <c r="C375" s="82"/>
      <c r="D375" s="82"/>
    </row>
    <row r="376" spans="3:4" ht="12.95" customHeight="1">
      <c r="C376" s="82"/>
      <c r="D376" s="82"/>
    </row>
    <row r="377" spans="3:4" ht="12.95" customHeight="1">
      <c r="C377" s="82"/>
      <c r="D377" s="82"/>
    </row>
    <row r="378" spans="3:4" ht="12.95" customHeight="1">
      <c r="C378" s="82"/>
      <c r="D378" s="82"/>
    </row>
    <row r="379" spans="3:4" ht="12.95" customHeight="1">
      <c r="C379" s="82"/>
      <c r="D379" s="82"/>
    </row>
    <row r="380" spans="3:4" ht="12.95" customHeight="1">
      <c r="C380" s="82"/>
      <c r="D380" s="82"/>
    </row>
    <row r="381" spans="3:4" ht="12.95" customHeight="1">
      <c r="C381" s="82"/>
      <c r="D381" s="82"/>
    </row>
    <row r="382" spans="3:4" ht="12.95" customHeight="1">
      <c r="C382" s="82"/>
      <c r="D382" s="82"/>
    </row>
    <row r="383" spans="3:4" ht="12.95" customHeight="1">
      <c r="C383" s="82"/>
      <c r="D383" s="82"/>
    </row>
    <row r="384" spans="3:4" ht="12.95" customHeight="1">
      <c r="C384" s="82"/>
      <c r="D384" s="82"/>
    </row>
    <row r="385" spans="3:4" ht="12.95" customHeight="1">
      <c r="C385" s="82"/>
      <c r="D385" s="82"/>
    </row>
    <row r="386" spans="3:4" ht="12.95" customHeight="1">
      <c r="C386" s="82"/>
      <c r="D386" s="82"/>
    </row>
    <row r="387" spans="3:4" ht="12.95" customHeight="1">
      <c r="C387" s="82"/>
      <c r="D387" s="82"/>
    </row>
    <row r="388" spans="3:4" ht="12.95" customHeight="1">
      <c r="C388" s="82"/>
      <c r="D388" s="82"/>
    </row>
    <row r="389" spans="3:4" ht="12.95" customHeight="1">
      <c r="C389" s="82"/>
      <c r="D389" s="82"/>
    </row>
    <row r="390" spans="3:4" ht="12.95" customHeight="1">
      <c r="C390" s="82"/>
      <c r="D390" s="82"/>
    </row>
    <row r="391" spans="3:4" ht="12.95" customHeight="1">
      <c r="C391" s="82"/>
      <c r="D391" s="82"/>
    </row>
    <row r="392" spans="3:4" ht="12.95" customHeight="1">
      <c r="C392" s="82"/>
      <c r="D392" s="82"/>
    </row>
    <row r="393" spans="3:4" ht="12.95" customHeight="1">
      <c r="C393" s="82"/>
      <c r="D393" s="82"/>
    </row>
    <row r="394" spans="3:4" ht="12.95" customHeight="1">
      <c r="C394" s="82"/>
      <c r="D394" s="82"/>
    </row>
    <row r="395" spans="3:4" ht="12.95" customHeight="1">
      <c r="C395" s="82"/>
      <c r="D395" s="82"/>
    </row>
    <row r="396" spans="3:4" ht="12.95" customHeight="1">
      <c r="C396" s="82"/>
      <c r="D396" s="82"/>
    </row>
    <row r="397" spans="3:4" ht="12.95" customHeight="1">
      <c r="C397" s="82"/>
      <c r="D397" s="82"/>
    </row>
    <row r="398" spans="3:4" ht="12.95" customHeight="1">
      <c r="C398" s="82"/>
      <c r="D398" s="82"/>
    </row>
    <row r="399" spans="3:4" ht="12.95" customHeight="1">
      <c r="C399" s="82"/>
      <c r="D399" s="82"/>
    </row>
    <row r="400" spans="3:4" ht="12.95" customHeight="1">
      <c r="C400" s="82"/>
      <c r="D400" s="82"/>
    </row>
    <row r="401" spans="3:4" ht="12.95" customHeight="1">
      <c r="C401" s="82"/>
      <c r="D401" s="82"/>
    </row>
    <row r="402" spans="3:4" ht="12.95" customHeight="1">
      <c r="C402" s="82"/>
      <c r="D402" s="82"/>
    </row>
    <row r="403" spans="3:4" ht="12.95" customHeight="1">
      <c r="C403" s="82"/>
      <c r="D403" s="82"/>
    </row>
    <row r="404" spans="3:4" ht="12.95" customHeight="1">
      <c r="C404" s="82"/>
      <c r="D404" s="82"/>
    </row>
    <row r="405" spans="3:4" ht="12.95" customHeight="1">
      <c r="C405" s="82"/>
      <c r="D405" s="82"/>
    </row>
    <row r="406" spans="3:4" ht="12.95" customHeight="1">
      <c r="C406" s="82"/>
      <c r="D406" s="82"/>
    </row>
    <row r="407" spans="3:4" ht="12.95" customHeight="1">
      <c r="C407" s="82"/>
      <c r="D407" s="82"/>
    </row>
    <row r="408" spans="3:4" ht="12.95" customHeight="1">
      <c r="C408" s="82"/>
      <c r="D408" s="82"/>
    </row>
    <row r="409" spans="3:4" ht="12.95" customHeight="1">
      <c r="C409" s="82"/>
      <c r="D409" s="82"/>
    </row>
    <row r="410" spans="3:4" ht="12.95" customHeight="1">
      <c r="C410" s="82"/>
      <c r="D410" s="82"/>
    </row>
    <row r="411" spans="3:4" ht="12.95" customHeight="1">
      <c r="C411" s="82"/>
      <c r="D411" s="82"/>
    </row>
    <row r="412" spans="3:4" ht="12.95" customHeight="1">
      <c r="C412" s="82"/>
      <c r="D412" s="82"/>
    </row>
    <row r="413" spans="3:4" ht="12.95" customHeight="1">
      <c r="C413" s="82"/>
      <c r="D413" s="82"/>
    </row>
    <row r="414" spans="3:4" ht="12.95" customHeight="1">
      <c r="C414" s="82"/>
      <c r="D414" s="82"/>
    </row>
    <row r="415" spans="3:4" ht="12.95" customHeight="1">
      <c r="C415" s="82"/>
      <c r="D415" s="82"/>
    </row>
    <row r="416" spans="3:4" ht="12.95" customHeight="1">
      <c r="C416" s="82"/>
      <c r="D416" s="82"/>
    </row>
    <row r="417" spans="3:4" ht="12.95" customHeight="1">
      <c r="C417" s="82"/>
      <c r="D417" s="82"/>
    </row>
    <row r="418" spans="3:4" ht="12.95" customHeight="1">
      <c r="C418" s="82"/>
      <c r="D418" s="82"/>
    </row>
    <row r="419" spans="3:4" ht="12.95" customHeight="1">
      <c r="C419" s="82"/>
      <c r="D419" s="82"/>
    </row>
    <row r="420" spans="3:4" ht="12.95" customHeight="1">
      <c r="C420" s="82"/>
      <c r="D420" s="82"/>
    </row>
    <row r="421" spans="3:4" ht="12.95" customHeight="1">
      <c r="C421" s="82"/>
      <c r="D421" s="82"/>
    </row>
    <row r="422" spans="3:4" ht="12.95" customHeight="1">
      <c r="C422" s="82"/>
      <c r="D422" s="82"/>
    </row>
    <row r="423" spans="3:4" ht="12.95" customHeight="1">
      <c r="C423" s="82"/>
      <c r="D423" s="82"/>
    </row>
    <row r="424" spans="3:4" ht="12.95" customHeight="1">
      <c r="C424" s="82"/>
      <c r="D424" s="82"/>
    </row>
    <row r="425" spans="3:4" ht="12.95" customHeight="1">
      <c r="C425" s="82"/>
      <c r="D425" s="82"/>
    </row>
    <row r="426" spans="3:4" ht="12.95" customHeight="1">
      <c r="C426" s="82"/>
      <c r="D426" s="82"/>
    </row>
    <row r="427" spans="3:4" ht="12.95" customHeight="1">
      <c r="C427" s="82"/>
      <c r="D427" s="82"/>
    </row>
    <row r="428" spans="3:4" ht="12.95" customHeight="1">
      <c r="C428" s="82"/>
      <c r="D428" s="82"/>
    </row>
    <row r="429" spans="3:4" ht="12.95" customHeight="1">
      <c r="C429" s="82"/>
      <c r="D429" s="82"/>
    </row>
    <row r="430" spans="3:4" ht="12.95" customHeight="1">
      <c r="C430" s="82"/>
      <c r="D430" s="82"/>
    </row>
    <row r="431" spans="3:4" ht="12.95" customHeight="1">
      <c r="C431" s="82"/>
      <c r="D431" s="82"/>
    </row>
    <row r="432" spans="3:4" ht="12.95" customHeight="1">
      <c r="C432" s="82"/>
      <c r="D432" s="82"/>
    </row>
    <row r="433" spans="3:4" ht="12.95" customHeight="1">
      <c r="C433" s="82"/>
      <c r="D433" s="82"/>
    </row>
    <row r="434" spans="3:4" ht="12.95" customHeight="1">
      <c r="C434" s="82"/>
      <c r="D434" s="82"/>
    </row>
    <row r="435" spans="3:4" ht="12.95" customHeight="1">
      <c r="C435" s="82"/>
      <c r="D435" s="82"/>
    </row>
    <row r="436" spans="3:4" ht="12.95" customHeight="1">
      <c r="C436" s="82"/>
      <c r="D436" s="82"/>
    </row>
    <row r="437" spans="3:4" ht="12.95" customHeight="1">
      <c r="C437" s="82"/>
      <c r="D437" s="82"/>
    </row>
    <row r="438" spans="3:4" ht="12.95" customHeight="1">
      <c r="C438" s="82"/>
      <c r="D438" s="82"/>
    </row>
    <row r="439" spans="3:4" ht="12.95" customHeight="1">
      <c r="C439" s="82"/>
      <c r="D439" s="82"/>
    </row>
    <row r="440" spans="3:4" ht="12.95" customHeight="1">
      <c r="C440" s="82"/>
      <c r="D440" s="82"/>
    </row>
    <row r="441" spans="3:4" ht="12.95" customHeight="1">
      <c r="C441" s="82"/>
      <c r="D441" s="82"/>
    </row>
    <row r="442" spans="3:4" ht="12.95" customHeight="1">
      <c r="C442" s="82"/>
      <c r="D442" s="82"/>
    </row>
    <row r="443" spans="3:4" ht="12.95" customHeight="1">
      <c r="C443" s="82"/>
      <c r="D443" s="82"/>
    </row>
    <row r="444" spans="3:4" ht="12.95" customHeight="1">
      <c r="C444" s="82"/>
      <c r="D444" s="82"/>
    </row>
    <row r="445" spans="3:4" ht="12.95" customHeight="1">
      <c r="C445" s="82"/>
      <c r="D445" s="82"/>
    </row>
    <row r="446" spans="3:4" ht="12.95" customHeight="1">
      <c r="C446" s="82"/>
      <c r="D446" s="82"/>
    </row>
    <row r="447" spans="3:4" ht="12.95" customHeight="1">
      <c r="C447" s="82"/>
      <c r="D447" s="82"/>
    </row>
    <row r="448" spans="3:4" ht="12.95" customHeight="1">
      <c r="C448" s="82"/>
      <c r="D448" s="82"/>
    </row>
    <row r="449" spans="3:4" ht="12.95" customHeight="1">
      <c r="C449" s="82"/>
      <c r="D449" s="82"/>
    </row>
    <row r="450" spans="3:4" ht="12.95" customHeight="1">
      <c r="C450" s="82"/>
      <c r="D450" s="82"/>
    </row>
    <row r="451" spans="3:4" ht="12.95" customHeight="1">
      <c r="C451" s="82"/>
      <c r="D451" s="82"/>
    </row>
    <row r="452" spans="3:4" ht="12.95" customHeight="1">
      <c r="C452" s="82"/>
      <c r="D452" s="82"/>
    </row>
    <row r="453" spans="3:4" ht="12.95" customHeight="1">
      <c r="C453" s="82"/>
      <c r="D453" s="82"/>
    </row>
    <row r="454" spans="3:4" ht="12.95" customHeight="1">
      <c r="C454" s="82"/>
      <c r="D454" s="82"/>
    </row>
    <row r="455" spans="3:4" ht="12.95" customHeight="1">
      <c r="C455" s="82"/>
      <c r="D455" s="82"/>
    </row>
    <row r="456" spans="3:4" ht="12.95" customHeight="1">
      <c r="C456" s="82"/>
      <c r="D456" s="82"/>
    </row>
    <row r="457" spans="3:4" ht="12.95" customHeight="1">
      <c r="C457" s="82"/>
      <c r="D457" s="82"/>
    </row>
    <row r="458" spans="3:4" ht="12.95" customHeight="1">
      <c r="C458" s="82"/>
      <c r="D458" s="82"/>
    </row>
    <row r="459" spans="3:4" ht="12.95" customHeight="1">
      <c r="C459" s="82"/>
      <c r="D459" s="82"/>
    </row>
    <row r="460" spans="3:4" ht="12.95" customHeight="1">
      <c r="C460" s="82"/>
      <c r="D460" s="82"/>
    </row>
    <row r="461" spans="3:4" ht="12.95" customHeight="1">
      <c r="C461" s="82"/>
      <c r="D461" s="82"/>
    </row>
    <row r="462" spans="3:4" ht="12.95" customHeight="1">
      <c r="C462" s="82"/>
      <c r="D462" s="82"/>
    </row>
    <row r="463" spans="3:4" ht="12.95" customHeight="1">
      <c r="C463" s="82"/>
      <c r="D463" s="82"/>
    </row>
    <row r="464" spans="3:4" ht="12.95" customHeight="1">
      <c r="C464" s="82"/>
      <c r="D464" s="82"/>
    </row>
    <row r="465" spans="3:4" ht="12.95" customHeight="1">
      <c r="C465" s="82"/>
      <c r="D465" s="82"/>
    </row>
    <row r="466" spans="3:4" ht="12.95" customHeight="1">
      <c r="C466" s="82"/>
      <c r="D466" s="82"/>
    </row>
    <row r="467" spans="3:4" ht="12.95" customHeight="1">
      <c r="C467" s="82"/>
      <c r="D467" s="82"/>
    </row>
    <row r="468" spans="3:4" ht="12.95" customHeight="1">
      <c r="C468" s="82"/>
      <c r="D468" s="82"/>
    </row>
    <row r="469" spans="3:4" ht="12.95" customHeight="1">
      <c r="C469" s="82"/>
      <c r="D469" s="82"/>
    </row>
    <row r="470" spans="3:4" ht="12.95" customHeight="1">
      <c r="C470" s="82"/>
      <c r="D470" s="82"/>
    </row>
    <row r="471" spans="3:4" ht="12.95" customHeight="1">
      <c r="C471" s="82"/>
      <c r="D471" s="82"/>
    </row>
    <row r="472" spans="3:4" ht="12.95" customHeight="1">
      <c r="C472" s="82"/>
      <c r="D472" s="82"/>
    </row>
    <row r="473" spans="3:4" ht="12.95" customHeight="1">
      <c r="C473" s="82"/>
      <c r="D473" s="82"/>
    </row>
    <row r="474" spans="3:4" ht="12.95" customHeight="1">
      <c r="C474" s="82"/>
      <c r="D474" s="82"/>
    </row>
    <row r="475" spans="3:4" ht="12.95" customHeight="1">
      <c r="C475" s="82"/>
      <c r="D475" s="82"/>
    </row>
    <row r="476" spans="3:4" ht="12.95" customHeight="1">
      <c r="C476" s="82"/>
      <c r="D476" s="82"/>
    </row>
    <row r="477" spans="3:4" ht="12.95" customHeight="1">
      <c r="C477" s="82"/>
      <c r="D477" s="82"/>
    </row>
    <row r="478" spans="3:4" ht="12.95" customHeight="1">
      <c r="C478" s="82"/>
      <c r="D478" s="82"/>
    </row>
    <row r="479" spans="3:4" ht="12.95" customHeight="1">
      <c r="C479" s="82"/>
      <c r="D479" s="82"/>
    </row>
    <row r="480" spans="3:4" ht="12.95" customHeight="1">
      <c r="C480" s="82"/>
      <c r="D480" s="82"/>
    </row>
    <row r="481" spans="3:4" ht="12.95" customHeight="1">
      <c r="C481" s="82"/>
      <c r="D481" s="82"/>
    </row>
    <row r="482" spans="3:4" ht="12.95" customHeight="1">
      <c r="C482" s="82"/>
      <c r="D482" s="82"/>
    </row>
    <row r="483" spans="3:4" ht="12.95" customHeight="1">
      <c r="C483" s="82"/>
      <c r="D483" s="82"/>
    </row>
    <row r="484" spans="3:4" ht="12.95" customHeight="1">
      <c r="C484" s="82"/>
      <c r="D484" s="82"/>
    </row>
    <row r="485" spans="3:4" ht="12.95" customHeight="1">
      <c r="C485" s="82"/>
      <c r="D485" s="82"/>
    </row>
    <row r="486" spans="3:4" ht="12.95" customHeight="1">
      <c r="C486" s="82"/>
      <c r="D486" s="82"/>
    </row>
    <row r="487" spans="3:4" ht="12.95" customHeight="1">
      <c r="C487" s="82"/>
      <c r="D487" s="82"/>
    </row>
    <row r="488" spans="3:4" ht="12.95" customHeight="1">
      <c r="C488" s="82"/>
      <c r="D488" s="82"/>
    </row>
    <row r="489" spans="3:4" ht="12.95" customHeight="1">
      <c r="C489" s="82"/>
      <c r="D489" s="82"/>
    </row>
    <row r="490" spans="3:4" ht="12.95" customHeight="1">
      <c r="C490" s="82"/>
      <c r="D490" s="82"/>
    </row>
    <row r="491" spans="3:4" ht="12.95" customHeight="1">
      <c r="C491" s="82"/>
      <c r="D491" s="82"/>
    </row>
    <row r="492" spans="3:4" ht="12.95" customHeight="1">
      <c r="C492" s="82"/>
      <c r="D492" s="82"/>
    </row>
    <row r="493" spans="3:4" ht="12.95" customHeight="1">
      <c r="C493" s="82"/>
      <c r="D493" s="82"/>
    </row>
    <row r="494" spans="3:4" ht="12.95" customHeight="1">
      <c r="C494" s="82"/>
      <c r="D494" s="82"/>
    </row>
    <row r="495" spans="3:4" ht="12.95" customHeight="1">
      <c r="C495" s="82"/>
      <c r="D495" s="82"/>
    </row>
    <row r="496" spans="3:4" ht="12.95" customHeight="1">
      <c r="C496" s="82"/>
      <c r="D496" s="82"/>
    </row>
    <row r="497" spans="3:4" ht="12.95" customHeight="1">
      <c r="C497" s="82"/>
      <c r="D497" s="82"/>
    </row>
    <row r="498" spans="3:4" ht="12.95" customHeight="1">
      <c r="C498" s="82"/>
      <c r="D498" s="82"/>
    </row>
    <row r="499" spans="3:4" ht="12.95" customHeight="1">
      <c r="C499" s="82"/>
      <c r="D499" s="82"/>
    </row>
    <row r="500" spans="3:4" ht="12.95" customHeight="1">
      <c r="C500" s="82"/>
      <c r="D500" s="82"/>
    </row>
    <row r="501" spans="3:4" ht="12.95" customHeight="1">
      <c r="C501" s="82"/>
      <c r="D501" s="82"/>
    </row>
    <row r="502" spans="3:4" ht="12.95" customHeight="1">
      <c r="C502" s="82"/>
      <c r="D502" s="82"/>
    </row>
    <row r="503" spans="3:4" ht="12.95" customHeight="1">
      <c r="C503" s="82"/>
      <c r="D503" s="82"/>
    </row>
    <row r="504" spans="3:4" ht="12.95" customHeight="1">
      <c r="C504" s="82"/>
      <c r="D504" s="82"/>
    </row>
    <row r="505" spans="3:4" ht="12.95" customHeight="1">
      <c r="C505" s="82"/>
      <c r="D505" s="82"/>
    </row>
    <row r="506" spans="3:4" ht="12.95" customHeight="1">
      <c r="C506" s="82"/>
      <c r="D506" s="82"/>
    </row>
    <row r="507" spans="3:4" ht="12.95" customHeight="1">
      <c r="C507" s="82"/>
      <c r="D507" s="82"/>
    </row>
    <row r="508" spans="3:4" ht="12.95" customHeight="1">
      <c r="C508" s="82"/>
      <c r="D508" s="82"/>
    </row>
    <row r="509" spans="3:4" ht="12.95" customHeight="1">
      <c r="C509" s="82"/>
      <c r="D509" s="82"/>
    </row>
    <row r="510" spans="3:4" ht="12.95" customHeight="1">
      <c r="C510" s="82"/>
      <c r="D510" s="82"/>
    </row>
    <row r="511" spans="3:4" ht="12.95" customHeight="1">
      <c r="C511" s="82"/>
      <c r="D511" s="82"/>
    </row>
    <row r="512" spans="3:4" ht="12.95" customHeight="1">
      <c r="C512" s="82"/>
      <c r="D512" s="82"/>
    </row>
    <row r="513" spans="3:4" ht="12.95" customHeight="1">
      <c r="C513" s="82"/>
      <c r="D513" s="82"/>
    </row>
    <row r="514" spans="3:4" ht="12.95" customHeight="1">
      <c r="C514" s="82"/>
      <c r="D514" s="82"/>
    </row>
    <row r="515" spans="3:4" ht="12.95" customHeight="1">
      <c r="C515" s="82"/>
      <c r="D515" s="82"/>
    </row>
    <row r="516" spans="3:4" ht="12.95" customHeight="1">
      <c r="C516" s="82"/>
      <c r="D516" s="82"/>
    </row>
    <row r="517" spans="3:4" ht="12.95" customHeight="1">
      <c r="C517" s="82"/>
      <c r="D517" s="82"/>
    </row>
    <row r="518" spans="3:4" ht="12.95" customHeight="1">
      <c r="C518" s="82"/>
      <c r="D518" s="82"/>
    </row>
    <row r="519" spans="3:4" ht="12.95" customHeight="1">
      <c r="C519" s="82"/>
      <c r="D519" s="82"/>
    </row>
    <row r="520" spans="3:4" ht="12.95" customHeight="1">
      <c r="C520" s="82"/>
      <c r="D520" s="82"/>
    </row>
    <row r="521" spans="3:4" ht="12.95" customHeight="1">
      <c r="C521" s="82"/>
      <c r="D521" s="82"/>
    </row>
    <row r="522" spans="3:4" ht="12.95" customHeight="1">
      <c r="C522" s="82"/>
      <c r="D522" s="82"/>
    </row>
    <row r="523" spans="3:4" ht="12.95" customHeight="1">
      <c r="C523" s="82"/>
      <c r="D523" s="82"/>
    </row>
    <row r="524" spans="3:4" ht="12.95" customHeight="1">
      <c r="C524" s="82"/>
      <c r="D524" s="82"/>
    </row>
    <row r="525" spans="3:4" ht="12.95" customHeight="1">
      <c r="C525" s="82"/>
      <c r="D525" s="82"/>
    </row>
    <row r="526" spans="3:4" ht="12.95" customHeight="1">
      <c r="C526" s="82"/>
      <c r="D526" s="82"/>
    </row>
    <row r="527" spans="3:4" ht="12.95" customHeight="1">
      <c r="C527" s="82"/>
      <c r="D527" s="82"/>
    </row>
    <row r="528" spans="3:4" ht="12.95" customHeight="1">
      <c r="C528" s="82"/>
      <c r="D528" s="82"/>
    </row>
    <row r="529" spans="3:4" ht="12.95" customHeight="1">
      <c r="C529" s="82"/>
      <c r="D529" s="82"/>
    </row>
    <row r="530" spans="3:4" ht="12.95" customHeight="1">
      <c r="C530" s="82"/>
      <c r="D530" s="82"/>
    </row>
    <row r="531" spans="3:4" ht="12.95" customHeight="1">
      <c r="C531" s="82"/>
      <c r="D531" s="82"/>
    </row>
    <row r="532" spans="3:4" ht="12.95" customHeight="1">
      <c r="C532" s="82"/>
      <c r="D532" s="82"/>
    </row>
    <row r="533" spans="3:4" ht="12.95" customHeight="1">
      <c r="C533" s="82"/>
      <c r="D533" s="82"/>
    </row>
    <row r="534" spans="3:4" ht="12.95" customHeight="1">
      <c r="C534" s="82"/>
      <c r="D534" s="82"/>
    </row>
    <row r="535" spans="3:4" ht="12.95" customHeight="1">
      <c r="C535" s="82"/>
      <c r="D535" s="82"/>
    </row>
    <row r="536" spans="3:4" ht="12.95" customHeight="1">
      <c r="C536" s="82"/>
      <c r="D536" s="82"/>
    </row>
    <row r="537" spans="3:4" ht="12.95" customHeight="1">
      <c r="C537" s="82"/>
      <c r="D537" s="82"/>
    </row>
    <row r="538" spans="3:4" ht="12.95" customHeight="1">
      <c r="C538" s="82"/>
      <c r="D538" s="82"/>
    </row>
    <row r="539" spans="3:4" ht="12.95" customHeight="1">
      <c r="C539" s="82"/>
      <c r="D539" s="82"/>
    </row>
    <row r="540" spans="3:4" ht="12.95" customHeight="1">
      <c r="C540" s="82"/>
      <c r="D540" s="82"/>
    </row>
    <row r="541" spans="3:4" ht="12.95" customHeight="1">
      <c r="C541" s="82"/>
      <c r="D541" s="82"/>
    </row>
    <row r="542" spans="3:4" ht="12.95" customHeight="1">
      <c r="C542" s="82"/>
      <c r="D542" s="82"/>
    </row>
    <row r="543" spans="3:4" ht="12.95" customHeight="1">
      <c r="C543" s="82"/>
      <c r="D543" s="82"/>
    </row>
    <row r="544" spans="3:4" ht="12.95" customHeight="1">
      <c r="C544" s="82"/>
      <c r="D544" s="82"/>
    </row>
    <row r="545" spans="3:4" ht="12.95" customHeight="1">
      <c r="C545" s="82"/>
      <c r="D545" s="82"/>
    </row>
    <row r="546" spans="3:4" ht="12.95" customHeight="1">
      <c r="C546" s="82"/>
      <c r="D546" s="82"/>
    </row>
    <row r="547" spans="3:4" ht="12.95" customHeight="1">
      <c r="C547" s="82"/>
      <c r="D547" s="82"/>
    </row>
    <row r="548" spans="3:4" ht="12.95" customHeight="1">
      <c r="C548" s="82"/>
      <c r="D548" s="82"/>
    </row>
    <row r="549" spans="3:4" ht="12.95" customHeight="1">
      <c r="C549" s="82"/>
      <c r="D549" s="82"/>
    </row>
    <row r="550" spans="3:4" ht="12.95" customHeight="1">
      <c r="C550" s="82"/>
      <c r="D550" s="82"/>
    </row>
    <row r="551" spans="3:4" ht="12.95" customHeight="1">
      <c r="C551" s="82"/>
      <c r="D551" s="82"/>
    </row>
    <row r="552" spans="3:4" ht="12.95" customHeight="1">
      <c r="C552" s="82"/>
      <c r="D552" s="82"/>
    </row>
    <row r="553" spans="3:4" ht="12.95" customHeight="1">
      <c r="C553" s="82"/>
      <c r="D553" s="82"/>
    </row>
    <row r="554" spans="3:4" ht="12.95" customHeight="1">
      <c r="C554" s="82"/>
      <c r="D554" s="82"/>
    </row>
    <row r="555" spans="3:4" ht="12.95" customHeight="1">
      <c r="C555" s="82"/>
      <c r="D555" s="82"/>
    </row>
    <row r="556" spans="3:4" ht="12.95" customHeight="1">
      <c r="C556" s="82"/>
      <c r="D556" s="82"/>
    </row>
    <row r="557" spans="3:4" ht="12.95" customHeight="1">
      <c r="C557" s="82"/>
      <c r="D557" s="82"/>
    </row>
    <row r="558" spans="3:4" ht="12.95" customHeight="1">
      <c r="C558" s="82"/>
      <c r="D558" s="82"/>
    </row>
    <row r="559" spans="3:4" ht="12.95" customHeight="1">
      <c r="C559" s="82"/>
      <c r="D559" s="82"/>
    </row>
    <row r="560" spans="3:4" ht="12.95" customHeight="1">
      <c r="C560" s="82"/>
      <c r="D560" s="82"/>
    </row>
    <row r="561" spans="3:4" ht="12.95" customHeight="1">
      <c r="C561" s="82"/>
      <c r="D561" s="82"/>
    </row>
    <row r="562" spans="3:4" ht="12.95" customHeight="1">
      <c r="C562" s="82"/>
      <c r="D562" s="82"/>
    </row>
    <row r="563" spans="3:4" ht="12.95" customHeight="1">
      <c r="C563" s="82"/>
      <c r="D563" s="82"/>
    </row>
    <row r="564" spans="3:4" ht="12.95" customHeight="1">
      <c r="C564" s="82"/>
      <c r="D564" s="82"/>
    </row>
    <row r="565" spans="3:4" ht="12.95" customHeight="1">
      <c r="C565" s="82"/>
      <c r="D565" s="82"/>
    </row>
    <row r="566" spans="3:4" ht="12.95" customHeight="1">
      <c r="C566" s="82"/>
      <c r="D566" s="82"/>
    </row>
    <row r="567" spans="3:4" ht="12.95" customHeight="1">
      <c r="C567" s="82"/>
      <c r="D567" s="82"/>
    </row>
    <row r="568" spans="3:4" ht="12.95" customHeight="1">
      <c r="C568" s="82"/>
      <c r="D568" s="82"/>
    </row>
    <row r="569" spans="3:4" ht="12.95" customHeight="1">
      <c r="C569" s="82"/>
      <c r="D569" s="82"/>
    </row>
    <row r="570" spans="3:4" ht="12.95" customHeight="1">
      <c r="C570" s="82"/>
      <c r="D570" s="82"/>
    </row>
    <row r="571" spans="3:4" ht="12.95" customHeight="1">
      <c r="C571" s="82"/>
      <c r="D571" s="82"/>
    </row>
    <row r="572" spans="3:4" ht="12.95" customHeight="1">
      <c r="C572" s="82"/>
      <c r="D572" s="82"/>
    </row>
    <row r="573" spans="3:4" ht="12.95" customHeight="1">
      <c r="C573" s="82"/>
      <c r="D573" s="82"/>
    </row>
    <row r="574" spans="3:4" ht="12.95" customHeight="1">
      <c r="C574" s="82"/>
      <c r="D574" s="82"/>
    </row>
    <row r="575" spans="3:4" ht="12.95" customHeight="1">
      <c r="C575" s="82"/>
      <c r="D575" s="82"/>
    </row>
    <row r="576" spans="3:4" ht="12.95" customHeight="1">
      <c r="C576" s="82"/>
      <c r="D576" s="82"/>
    </row>
    <row r="577" spans="3:4" ht="12.95" customHeight="1">
      <c r="C577" s="82"/>
      <c r="D577" s="82"/>
    </row>
    <row r="578" spans="3:4" ht="12.95" customHeight="1">
      <c r="C578" s="82"/>
      <c r="D578" s="82"/>
    </row>
    <row r="579" spans="3:4" ht="12.95" customHeight="1">
      <c r="C579" s="82"/>
      <c r="D579" s="82"/>
    </row>
    <row r="580" spans="3:4" ht="12.95" customHeight="1">
      <c r="C580" s="82"/>
      <c r="D580" s="82"/>
    </row>
    <row r="581" spans="3:4" ht="12.95" customHeight="1">
      <c r="C581" s="82"/>
      <c r="D581" s="82"/>
    </row>
    <row r="582" spans="3:4" ht="12.95" customHeight="1">
      <c r="C582" s="82"/>
      <c r="D582" s="82"/>
    </row>
    <row r="583" spans="3:4" ht="12.95" customHeight="1">
      <c r="C583" s="82"/>
      <c r="D583" s="82"/>
    </row>
    <row r="584" spans="3:4" ht="12.95" customHeight="1">
      <c r="C584" s="82"/>
      <c r="D584" s="82"/>
    </row>
    <row r="585" spans="3:4" ht="12.95" customHeight="1">
      <c r="C585" s="82"/>
      <c r="D585" s="82"/>
    </row>
    <row r="586" spans="3:4" ht="12.95" customHeight="1">
      <c r="C586" s="82"/>
      <c r="D586" s="82"/>
    </row>
    <row r="587" spans="3:4" ht="12.95" customHeight="1">
      <c r="C587" s="82"/>
      <c r="D587" s="82"/>
    </row>
    <row r="588" spans="3:4" ht="12.95" customHeight="1">
      <c r="C588" s="82"/>
      <c r="D588" s="82"/>
    </row>
    <row r="589" spans="3:4" ht="12.95" customHeight="1">
      <c r="C589" s="82"/>
      <c r="D589" s="82"/>
    </row>
    <row r="590" spans="3:4" ht="12.95" customHeight="1">
      <c r="C590" s="82"/>
      <c r="D590" s="82"/>
    </row>
    <row r="591" spans="3:4" ht="12.95" customHeight="1">
      <c r="C591" s="82"/>
      <c r="D591" s="82"/>
    </row>
    <row r="592" spans="3:4" ht="12.95" customHeight="1">
      <c r="C592" s="82"/>
      <c r="D592" s="82"/>
    </row>
    <row r="593" spans="3:4" ht="12.95" customHeight="1">
      <c r="C593" s="82"/>
      <c r="D593" s="82"/>
    </row>
    <row r="594" spans="3:4" ht="12.95" customHeight="1">
      <c r="C594" s="82"/>
      <c r="D594" s="82"/>
    </row>
    <row r="595" spans="3:4" ht="12.95" customHeight="1">
      <c r="C595" s="82"/>
      <c r="D595" s="82"/>
    </row>
    <row r="596" spans="3:4" ht="12.95" customHeight="1">
      <c r="C596" s="82"/>
      <c r="D596" s="82"/>
    </row>
    <row r="597" spans="3:4" ht="12.95" customHeight="1">
      <c r="C597" s="82"/>
      <c r="D597" s="82"/>
    </row>
    <row r="598" spans="3:4" ht="12.95" customHeight="1">
      <c r="C598" s="82"/>
      <c r="D598" s="82"/>
    </row>
    <row r="599" spans="3:4" ht="12.95" customHeight="1">
      <c r="C599" s="82"/>
      <c r="D599" s="82"/>
    </row>
    <row r="600" spans="3:4" ht="12.95" customHeight="1">
      <c r="C600" s="82"/>
      <c r="D600" s="82"/>
    </row>
    <row r="601" spans="3:4" ht="12.95" customHeight="1">
      <c r="C601" s="82"/>
      <c r="D601" s="82"/>
    </row>
    <row r="602" spans="3:4" ht="12.95" customHeight="1">
      <c r="C602" s="82"/>
      <c r="D602" s="82"/>
    </row>
    <row r="603" spans="3:4" ht="12.95" customHeight="1">
      <c r="C603" s="82"/>
      <c r="D603" s="82"/>
    </row>
    <row r="604" spans="3:4" ht="12.95" customHeight="1">
      <c r="C604" s="82"/>
      <c r="D604" s="82"/>
    </row>
    <row r="605" spans="3:4" ht="12.95" customHeight="1">
      <c r="C605" s="82"/>
      <c r="D605" s="82"/>
    </row>
    <row r="606" spans="3:4" ht="12.95" customHeight="1">
      <c r="C606" s="82"/>
      <c r="D606" s="82"/>
    </row>
    <row r="607" spans="3:4" ht="12.95" customHeight="1">
      <c r="C607" s="82"/>
      <c r="D607" s="82"/>
    </row>
    <row r="608" spans="3:4" ht="12.95" customHeight="1">
      <c r="C608" s="82"/>
      <c r="D608" s="82"/>
    </row>
    <row r="609" spans="3:4" ht="12.95" customHeight="1">
      <c r="C609" s="82"/>
      <c r="D609" s="82"/>
    </row>
    <row r="610" spans="3:4" ht="12.95" customHeight="1">
      <c r="C610" s="82"/>
      <c r="D610" s="82"/>
    </row>
    <row r="611" spans="3:4" ht="12.95" customHeight="1">
      <c r="C611" s="82"/>
      <c r="D611" s="82"/>
    </row>
    <row r="612" spans="3:4" ht="12.95" customHeight="1">
      <c r="C612" s="82"/>
      <c r="D612" s="82"/>
    </row>
    <row r="613" spans="3:4" ht="12.95" customHeight="1">
      <c r="C613" s="82"/>
      <c r="D613" s="82"/>
    </row>
    <row r="614" spans="3:4" ht="12.95" customHeight="1">
      <c r="C614" s="82"/>
      <c r="D614" s="82"/>
    </row>
    <row r="615" spans="3:4" ht="12.95" customHeight="1">
      <c r="C615" s="82"/>
      <c r="D615" s="82"/>
    </row>
    <row r="616" spans="3:4" ht="12.95" customHeight="1">
      <c r="C616" s="82"/>
      <c r="D616" s="82"/>
    </row>
    <row r="617" spans="3:4" ht="12.95" customHeight="1">
      <c r="C617" s="82"/>
      <c r="D617" s="82"/>
    </row>
    <row r="618" spans="3:4" ht="12.95" customHeight="1">
      <c r="C618" s="82"/>
      <c r="D618" s="82"/>
    </row>
    <row r="619" spans="3:4" ht="12.95" customHeight="1">
      <c r="C619" s="82"/>
      <c r="D619" s="82"/>
    </row>
    <row r="620" spans="3:4" ht="12.95" customHeight="1">
      <c r="C620" s="82"/>
      <c r="D620" s="82"/>
    </row>
    <row r="621" spans="3:4" ht="12.95" customHeight="1">
      <c r="C621" s="82"/>
      <c r="D621" s="82"/>
    </row>
    <row r="622" spans="3:4" ht="12.95" customHeight="1">
      <c r="C622" s="82"/>
      <c r="D622" s="82"/>
    </row>
    <row r="623" spans="3:4" ht="12.95" customHeight="1">
      <c r="C623" s="82"/>
      <c r="D623" s="82"/>
    </row>
    <row r="624" spans="3:4" ht="12.95" customHeight="1">
      <c r="C624" s="82"/>
      <c r="D624" s="82"/>
    </row>
    <row r="625" spans="3:4" ht="12.95" customHeight="1">
      <c r="C625" s="82"/>
      <c r="D625" s="82"/>
    </row>
    <row r="626" spans="3:4" ht="12.95" customHeight="1">
      <c r="C626" s="82"/>
      <c r="D626" s="82"/>
    </row>
    <row r="627" spans="3:4" ht="12.95" customHeight="1">
      <c r="C627" s="82"/>
      <c r="D627" s="82"/>
    </row>
    <row r="628" spans="3:4" ht="12.95" customHeight="1">
      <c r="C628" s="82"/>
      <c r="D628" s="82"/>
    </row>
    <row r="629" spans="3:4" ht="12.95" customHeight="1">
      <c r="C629" s="82"/>
      <c r="D629" s="82"/>
    </row>
    <row r="630" spans="3:4" ht="12.95" customHeight="1">
      <c r="C630" s="82"/>
      <c r="D630" s="82"/>
    </row>
    <row r="631" spans="3:4" ht="12.95" customHeight="1">
      <c r="C631" s="82"/>
      <c r="D631" s="82"/>
    </row>
    <row r="632" spans="3:4" ht="12.95" customHeight="1">
      <c r="C632" s="82"/>
      <c r="D632" s="82"/>
    </row>
    <row r="633" spans="3:4" ht="12.95" customHeight="1">
      <c r="C633" s="82"/>
      <c r="D633" s="82"/>
    </row>
    <row r="634" spans="3:4" ht="12.95" customHeight="1">
      <c r="C634" s="82"/>
      <c r="D634" s="82"/>
    </row>
    <row r="635" spans="3:4" ht="12.95" customHeight="1">
      <c r="C635" s="82"/>
      <c r="D635" s="82"/>
    </row>
    <row r="636" spans="3:4" ht="12.95" customHeight="1">
      <c r="C636" s="82"/>
      <c r="D636" s="82"/>
    </row>
    <row r="637" spans="3:4" ht="12.95" customHeight="1">
      <c r="C637" s="82"/>
      <c r="D637" s="82"/>
    </row>
    <row r="638" spans="3:4" ht="12.95" customHeight="1">
      <c r="C638" s="82"/>
      <c r="D638" s="82"/>
    </row>
    <row r="639" spans="3:4" ht="12.95" customHeight="1">
      <c r="C639" s="82"/>
      <c r="D639" s="82"/>
    </row>
    <row r="640" spans="3:4" ht="12.95" customHeight="1">
      <c r="C640" s="82"/>
      <c r="D640" s="82"/>
    </row>
    <row r="641" spans="3:4" ht="12.95" customHeight="1">
      <c r="C641" s="82"/>
      <c r="D641" s="82"/>
    </row>
    <row r="642" spans="3:4" ht="12.95" customHeight="1">
      <c r="C642" s="82"/>
      <c r="D642" s="82"/>
    </row>
    <row r="643" spans="3:4" ht="12.95" customHeight="1">
      <c r="C643" s="82"/>
      <c r="D643" s="82"/>
    </row>
    <row r="644" spans="3:4" ht="12.95" customHeight="1">
      <c r="C644" s="82"/>
      <c r="D644" s="82"/>
    </row>
    <row r="645" spans="3:4" ht="12.95" customHeight="1">
      <c r="C645" s="82"/>
      <c r="D645" s="82"/>
    </row>
    <row r="646" spans="3:4" ht="12.95" customHeight="1">
      <c r="C646" s="82"/>
      <c r="D646" s="82"/>
    </row>
    <row r="647" spans="3:4" ht="12.95" customHeight="1">
      <c r="C647" s="82"/>
      <c r="D647" s="82"/>
    </row>
    <row r="648" spans="3:4" ht="12.95" customHeight="1">
      <c r="C648" s="82"/>
      <c r="D648" s="82"/>
    </row>
    <row r="649" spans="3:4" ht="12.95" customHeight="1">
      <c r="C649" s="82"/>
      <c r="D649" s="82"/>
    </row>
    <row r="650" spans="3:4" ht="12.95" customHeight="1">
      <c r="C650" s="82"/>
      <c r="D650" s="82"/>
    </row>
    <row r="651" spans="3:4" ht="12.95" customHeight="1">
      <c r="C651" s="82"/>
      <c r="D651" s="82"/>
    </row>
    <row r="652" spans="3:4" ht="12.95" customHeight="1">
      <c r="C652" s="82"/>
      <c r="D652" s="82"/>
    </row>
    <row r="653" spans="3:4" ht="12.95" customHeight="1">
      <c r="C653" s="82"/>
      <c r="D653" s="82"/>
    </row>
    <row r="654" spans="3:4" ht="12.95" customHeight="1">
      <c r="C654" s="82"/>
      <c r="D654" s="82"/>
    </row>
    <row r="655" spans="3:4" ht="12.95" customHeight="1">
      <c r="C655" s="82"/>
      <c r="D655" s="82"/>
    </row>
    <row r="656" spans="3:4" ht="12.95" customHeight="1">
      <c r="C656" s="82"/>
      <c r="D656" s="82"/>
    </row>
    <row r="657" spans="3:4" ht="12.95" customHeight="1">
      <c r="C657" s="82"/>
      <c r="D657" s="82"/>
    </row>
    <row r="658" spans="3:4" ht="12.95" customHeight="1">
      <c r="C658" s="82"/>
      <c r="D658" s="82"/>
    </row>
    <row r="659" spans="3:4" ht="12.95" customHeight="1">
      <c r="C659" s="82"/>
      <c r="D659" s="82"/>
    </row>
    <row r="660" spans="3:4" ht="12.95" customHeight="1">
      <c r="C660" s="82"/>
      <c r="D660" s="82"/>
    </row>
    <row r="661" spans="3:4" ht="12.95" customHeight="1">
      <c r="C661" s="82"/>
      <c r="D661" s="82"/>
    </row>
    <row r="662" spans="3:4" ht="12.95" customHeight="1">
      <c r="C662" s="82"/>
      <c r="D662" s="82"/>
    </row>
    <row r="663" spans="3:4" ht="12.95" customHeight="1">
      <c r="C663" s="82"/>
      <c r="D663" s="82"/>
    </row>
    <row r="664" spans="3:4" ht="12.95" customHeight="1">
      <c r="C664" s="82"/>
      <c r="D664" s="82"/>
    </row>
    <row r="665" spans="3:4" ht="12.95" customHeight="1">
      <c r="C665" s="82"/>
      <c r="D665" s="82"/>
    </row>
    <row r="666" spans="3:4" ht="12.95" customHeight="1">
      <c r="C666" s="82"/>
      <c r="D666" s="82"/>
    </row>
    <row r="667" spans="3:4" ht="12.95" customHeight="1">
      <c r="C667" s="82"/>
      <c r="D667" s="82"/>
    </row>
    <row r="668" spans="3:4" ht="12.95" customHeight="1">
      <c r="C668" s="82"/>
      <c r="D668" s="82"/>
    </row>
    <row r="669" spans="3:4" ht="12.95" customHeight="1">
      <c r="C669" s="82"/>
      <c r="D669" s="82"/>
    </row>
    <row r="670" spans="3:4" ht="12.95" customHeight="1">
      <c r="C670" s="82"/>
      <c r="D670" s="82"/>
    </row>
    <row r="671" spans="3:4" ht="12.95" customHeight="1">
      <c r="C671" s="82"/>
      <c r="D671" s="82"/>
    </row>
    <row r="672" spans="3:4" ht="12.95" customHeight="1">
      <c r="C672" s="82"/>
      <c r="D672" s="82"/>
    </row>
    <row r="673" spans="3:4" ht="12.95" customHeight="1">
      <c r="C673" s="82"/>
      <c r="D673" s="82"/>
    </row>
    <row r="674" spans="3:4" ht="12.95" customHeight="1">
      <c r="C674" s="82"/>
      <c r="D674" s="82"/>
    </row>
    <row r="675" spans="3:4" ht="12.95" customHeight="1">
      <c r="C675" s="82"/>
      <c r="D675" s="82"/>
    </row>
    <row r="676" spans="3:4" ht="12.95" customHeight="1">
      <c r="C676" s="82"/>
      <c r="D676" s="82"/>
    </row>
    <row r="677" spans="3:4" ht="12.95" customHeight="1">
      <c r="C677" s="82"/>
      <c r="D677" s="82"/>
    </row>
    <row r="678" spans="3:4" ht="12.95" customHeight="1">
      <c r="C678" s="82"/>
      <c r="D678" s="82"/>
    </row>
    <row r="679" spans="3:4" ht="12.95" customHeight="1">
      <c r="C679" s="82"/>
      <c r="D679" s="82"/>
    </row>
    <row r="680" spans="3:4" ht="12.95" customHeight="1">
      <c r="C680" s="82"/>
      <c r="D680" s="82"/>
    </row>
    <row r="681" spans="3:4" ht="12.95" customHeight="1">
      <c r="C681" s="82"/>
      <c r="D681" s="82"/>
    </row>
    <row r="682" spans="3:4" ht="12.95" customHeight="1">
      <c r="C682" s="82"/>
      <c r="D682" s="82"/>
    </row>
    <row r="683" spans="3:4" ht="12.95" customHeight="1">
      <c r="C683" s="82"/>
      <c r="D683" s="82"/>
    </row>
    <row r="684" spans="3:4" ht="12.95" customHeight="1">
      <c r="C684" s="82"/>
      <c r="D684" s="82"/>
    </row>
    <row r="685" spans="3:4" ht="12.95" customHeight="1">
      <c r="C685" s="82"/>
      <c r="D685" s="82"/>
    </row>
    <row r="686" spans="3:4" ht="12.95" customHeight="1">
      <c r="C686" s="82"/>
      <c r="D686" s="82"/>
    </row>
    <row r="687" spans="3:4" ht="12.95" customHeight="1">
      <c r="C687" s="82"/>
      <c r="D687" s="82"/>
    </row>
    <row r="688" spans="3:4" ht="12.95" customHeight="1">
      <c r="C688" s="82"/>
      <c r="D688" s="82"/>
    </row>
    <row r="689" spans="3:4" ht="12.95" customHeight="1">
      <c r="C689" s="82"/>
      <c r="D689" s="82"/>
    </row>
    <row r="690" spans="3:4" ht="12.95" customHeight="1">
      <c r="C690" s="82"/>
      <c r="D690" s="82"/>
    </row>
    <row r="691" spans="3:4" ht="12.95" customHeight="1">
      <c r="C691" s="82"/>
      <c r="D691" s="82"/>
    </row>
    <row r="692" spans="3:4" ht="12.95" customHeight="1">
      <c r="C692" s="82"/>
      <c r="D692" s="82"/>
    </row>
    <row r="693" spans="3:4" ht="12.95" customHeight="1">
      <c r="C693" s="82"/>
      <c r="D693" s="82"/>
    </row>
    <row r="694" spans="3:4" ht="12.95" customHeight="1">
      <c r="C694" s="82"/>
      <c r="D694" s="82"/>
    </row>
    <row r="695" spans="3:4" ht="12.95" customHeight="1">
      <c r="C695" s="82"/>
      <c r="D695" s="82"/>
    </row>
    <row r="696" spans="3:4" ht="12.95" customHeight="1">
      <c r="C696" s="82"/>
      <c r="D696" s="82"/>
    </row>
    <row r="697" spans="3:4" ht="12.95" customHeight="1">
      <c r="C697" s="82"/>
      <c r="D697" s="82"/>
    </row>
    <row r="698" spans="3:4" ht="12.95" customHeight="1">
      <c r="C698" s="82"/>
      <c r="D698" s="82"/>
    </row>
    <row r="699" spans="3:4" ht="12.95" customHeight="1">
      <c r="C699" s="82"/>
      <c r="D699" s="82"/>
    </row>
    <row r="700" spans="3:4" ht="12.95" customHeight="1">
      <c r="C700" s="82"/>
      <c r="D700" s="82"/>
    </row>
    <row r="701" spans="3:4" ht="12.95" customHeight="1">
      <c r="C701" s="82"/>
      <c r="D701" s="82"/>
    </row>
    <row r="702" spans="3:4" ht="12.95" customHeight="1">
      <c r="C702" s="82"/>
      <c r="D702" s="82"/>
    </row>
    <row r="703" spans="3:4" ht="12.95" customHeight="1">
      <c r="C703" s="82"/>
      <c r="D703" s="82"/>
    </row>
    <row r="704" spans="3:4" ht="12.95" customHeight="1">
      <c r="C704" s="82"/>
      <c r="D704" s="82"/>
    </row>
    <row r="705" spans="3:4" ht="12.95" customHeight="1">
      <c r="C705" s="82"/>
      <c r="D705" s="82"/>
    </row>
    <row r="706" spans="3:4" ht="12.95" customHeight="1">
      <c r="C706" s="82"/>
      <c r="D706" s="82"/>
    </row>
    <row r="707" spans="3:4" ht="12.95" customHeight="1">
      <c r="C707" s="82"/>
      <c r="D707" s="82"/>
    </row>
    <row r="708" spans="3:4" ht="12.95" customHeight="1">
      <c r="C708" s="82"/>
      <c r="D708" s="82"/>
    </row>
    <row r="709" spans="3:4" ht="12.95" customHeight="1">
      <c r="C709" s="82"/>
      <c r="D709" s="82"/>
    </row>
    <row r="710" spans="3:4" ht="12.95" customHeight="1">
      <c r="C710" s="82"/>
      <c r="D710" s="82"/>
    </row>
    <row r="711" spans="3:4" ht="12.95" customHeight="1">
      <c r="C711" s="82"/>
      <c r="D711" s="82"/>
    </row>
    <row r="712" spans="3:4" ht="12.95" customHeight="1">
      <c r="C712" s="82"/>
      <c r="D712" s="82"/>
    </row>
    <row r="713" spans="3:4" ht="12.95" customHeight="1">
      <c r="C713" s="82"/>
      <c r="D713" s="82"/>
    </row>
    <row r="714" spans="3:4" ht="12.95" customHeight="1">
      <c r="C714" s="82"/>
      <c r="D714" s="82"/>
    </row>
    <row r="715" spans="3:4" ht="12.95" customHeight="1">
      <c r="C715" s="82"/>
      <c r="D715" s="82"/>
    </row>
    <row r="716" spans="3:4" ht="12.95" customHeight="1">
      <c r="C716" s="82"/>
      <c r="D716" s="82"/>
    </row>
    <row r="717" spans="3:4" ht="12.95" customHeight="1">
      <c r="C717" s="82"/>
      <c r="D717" s="82"/>
    </row>
    <row r="718" spans="3:4" ht="12.95" customHeight="1">
      <c r="C718" s="82"/>
      <c r="D718" s="82"/>
    </row>
    <row r="719" spans="3:4" ht="12.95" customHeight="1">
      <c r="C719" s="82"/>
      <c r="D719" s="82"/>
    </row>
    <row r="720" spans="3:4" ht="12.95" customHeight="1">
      <c r="C720" s="82"/>
      <c r="D720" s="82"/>
    </row>
    <row r="721" spans="3:4" ht="12.95" customHeight="1">
      <c r="C721" s="82"/>
      <c r="D721" s="82"/>
    </row>
    <row r="722" spans="3:4" ht="12.95" customHeight="1">
      <c r="C722" s="82"/>
      <c r="D722" s="82"/>
    </row>
    <row r="723" spans="3:4" ht="12.95" customHeight="1">
      <c r="C723" s="82"/>
      <c r="D723" s="82"/>
    </row>
    <row r="724" spans="3:4" ht="12.95" customHeight="1">
      <c r="C724" s="82"/>
      <c r="D724" s="82"/>
    </row>
    <row r="725" spans="3:4" ht="12.95" customHeight="1">
      <c r="C725" s="82"/>
      <c r="D725" s="82"/>
    </row>
    <row r="726" spans="3:4" ht="12.95" customHeight="1">
      <c r="C726" s="82"/>
      <c r="D726" s="82"/>
    </row>
    <row r="727" spans="3:4" ht="12.95" customHeight="1">
      <c r="C727" s="82"/>
      <c r="D727" s="82"/>
    </row>
    <row r="728" spans="3:4" ht="12.95" customHeight="1">
      <c r="C728" s="82"/>
      <c r="D728" s="82"/>
    </row>
    <row r="729" spans="3:4" ht="12.95" customHeight="1">
      <c r="C729" s="82"/>
      <c r="D729" s="82"/>
    </row>
    <row r="730" spans="3:4" ht="12.95" customHeight="1">
      <c r="C730" s="82"/>
      <c r="D730" s="82"/>
    </row>
    <row r="731" spans="3:4" ht="12.95" customHeight="1">
      <c r="C731" s="82"/>
      <c r="D731" s="82"/>
    </row>
    <row r="732" spans="3:4" ht="12.95" customHeight="1">
      <c r="C732" s="82"/>
      <c r="D732" s="82"/>
    </row>
    <row r="733" spans="3:4" ht="12.95" customHeight="1">
      <c r="C733" s="82"/>
      <c r="D733" s="82"/>
    </row>
    <row r="734" spans="3:4" ht="12.95" customHeight="1">
      <c r="C734" s="82"/>
      <c r="D734" s="82"/>
    </row>
    <row r="735" spans="3:4" ht="12.95" customHeight="1">
      <c r="C735" s="82"/>
      <c r="D735" s="82"/>
    </row>
    <row r="736" spans="3:4" ht="12.95" customHeight="1">
      <c r="C736" s="82"/>
      <c r="D736" s="82"/>
    </row>
    <row r="737" spans="3:4" ht="12.95" customHeight="1">
      <c r="C737" s="82"/>
      <c r="D737" s="82"/>
    </row>
    <row r="738" spans="3:4" ht="12.95" customHeight="1">
      <c r="C738" s="82"/>
      <c r="D738" s="82"/>
    </row>
    <row r="739" spans="3:4" ht="12.95" customHeight="1">
      <c r="C739" s="82"/>
      <c r="D739" s="82"/>
    </row>
    <row r="740" spans="3:4" ht="12.95" customHeight="1">
      <c r="C740" s="82"/>
      <c r="D740" s="82"/>
    </row>
    <row r="741" spans="3:4" ht="12.95" customHeight="1">
      <c r="C741" s="82"/>
      <c r="D741" s="82"/>
    </row>
    <row r="742" spans="3:4" ht="12.95" customHeight="1">
      <c r="C742" s="82"/>
      <c r="D742" s="82"/>
    </row>
    <row r="743" spans="3:4" ht="12.95" customHeight="1">
      <c r="C743" s="82"/>
      <c r="D743" s="82"/>
    </row>
    <row r="744" spans="3:4" ht="12.95" customHeight="1">
      <c r="C744" s="82"/>
      <c r="D744" s="82"/>
    </row>
    <row r="745" spans="3:4" ht="12.95" customHeight="1">
      <c r="C745" s="82"/>
      <c r="D745" s="82"/>
    </row>
    <row r="746" spans="3:4" ht="12.95" customHeight="1">
      <c r="C746" s="82"/>
      <c r="D746" s="82"/>
    </row>
    <row r="747" spans="3:4" ht="12.95" customHeight="1">
      <c r="C747" s="82"/>
      <c r="D747" s="82"/>
    </row>
    <row r="748" spans="3:4" ht="12.95" customHeight="1">
      <c r="C748" s="82"/>
      <c r="D748" s="82"/>
    </row>
    <row r="749" spans="3:4" ht="12.95" customHeight="1">
      <c r="C749" s="82"/>
      <c r="D749" s="82"/>
    </row>
    <row r="750" spans="3:4" ht="12.95" customHeight="1">
      <c r="C750" s="82"/>
      <c r="D750" s="82"/>
    </row>
    <row r="751" spans="3:4" ht="12.95" customHeight="1">
      <c r="C751" s="82"/>
      <c r="D751" s="82"/>
    </row>
    <row r="752" spans="3:4" ht="12.95" customHeight="1">
      <c r="C752" s="82"/>
      <c r="D752" s="82"/>
    </row>
    <row r="753" spans="3:4" ht="12.95" customHeight="1">
      <c r="C753" s="82"/>
      <c r="D753" s="82"/>
    </row>
    <row r="754" spans="3:4" ht="12.95" customHeight="1">
      <c r="C754" s="82"/>
      <c r="D754" s="82"/>
    </row>
    <row r="755" spans="3:4" ht="12.95" customHeight="1">
      <c r="C755" s="82"/>
      <c r="D755" s="82"/>
    </row>
    <row r="756" spans="3:4" ht="12.95" customHeight="1">
      <c r="C756" s="82"/>
      <c r="D756" s="82"/>
    </row>
    <row r="757" spans="3:4" ht="12.95" customHeight="1">
      <c r="C757" s="82"/>
      <c r="D757" s="82"/>
    </row>
    <row r="758" spans="3:4" ht="12.95" customHeight="1">
      <c r="C758" s="82"/>
      <c r="D758" s="82"/>
    </row>
    <row r="759" spans="3:4" ht="12.95" customHeight="1">
      <c r="C759" s="82"/>
      <c r="D759" s="82"/>
    </row>
    <row r="760" spans="3:4" ht="12.95" customHeight="1">
      <c r="C760" s="82"/>
      <c r="D760" s="82"/>
    </row>
    <row r="761" spans="3:4" ht="12.95" customHeight="1">
      <c r="C761" s="82"/>
      <c r="D761" s="82"/>
    </row>
    <row r="762" spans="3:4" ht="12.95" customHeight="1">
      <c r="C762" s="82"/>
      <c r="D762" s="82"/>
    </row>
    <row r="763" spans="3:4" ht="12.95" customHeight="1">
      <c r="C763" s="82"/>
      <c r="D763" s="82"/>
    </row>
    <row r="764" spans="3:4" ht="12.95" customHeight="1">
      <c r="C764" s="82"/>
      <c r="D764" s="82"/>
    </row>
    <row r="765" spans="3:4" ht="12.95" customHeight="1">
      <c r="C765" s="82"/>
      <c r="D765" s="82"/>
    </row>
    <row r="766" spans="3:4" ht="12.95" customHeight="1">
      <c r="C766" s="82"/>
      <c r="D766" s="82"/>
    </row>
    <row r="767" spans="3:4" ht="12.95" customHeight="1">
      <c r="C767" s="82"/>
      <c r="D767" s="82"/>
    </row>
    <row r="768" spans="3:4" ht="12.95" customHeight="1">
      <c r="C768" s="82"/>
      <c r="D768" s="82"/>
    </row>
    <row r="769" spans="3:4" ht="12.95" customHeight="1">
      <c r="C769" s="82"/>
      <c r="D769" s="82"/>
    </row>
    <row r="770" spans="3:4" ht="12.95" customHeight="1">
      <c r="C770" s="82"/>
      <c r="D770" s="82"/>
    </row>
    <row r="771" spans="3:4" ht="12.95" customHeight="1">
      <c r="C771" s="82"/>
      <c r="D771" s="82"/>
    </row>
    <row r="772" spans="3:4" ht="12.95" customHeight="1">
      <c r="C772" s="82"/>
      <c r="D772" s="82"/>
    </row>
    <row r="773" spans="3:4" ht="12.95" customHeight="1">
      <c r="C773" s="82"/>
      <c r="D773" s="82"/>
    </row>
    <row r="774" spans="3:4" ht="12.95" customHeight="1">
      <c r="C774" s="82"/>
      <c r="D774" s="82"/>
    </row>
    <row r="775" spans="3:4" ht="12.95" customHeight="1">
      <c r="C775" s="82"/>
      <c r="D775" s="82"/>
    </row>
    <row r="776" spans="3:4" ht="12.95" customHeight="1">
      <c r="C776" s="82"/>
      <c r="D776" s="82"/>
    </row>
    <row r="777" spans="3:4" ht="12.95" customHeight="1">
      <c r="C777" s="82"/>
      <c r="D777" s="82"/>
    </row>
    <row r="778" spans="3:4" ht="12.95" customHeight="1">
      <c r="C778" s="82"/>
      <c r="D778" s="82"/>
    </row>
    <row r="779" spans="3:4" ht="12.95" customHeight="1">
      <c r="C779" s="82"/>
      <c r="D779" s="82"/>
    </row>
    <row r="780" spans="3:4" ht="12.95" customHeight="1">
      <c r="C780" s="82"/>
      <c r="D780" s="82"/>
    </row>
    <row r="781" spans="3:4" ht="12.95" customHeight="1">
      <c r="C781" s="82"/>
      <c r="D781" s="82"/>
    </row>
    <row r="782" spans="3:4" ht="12.95" customHeight="1">
      <c r="C782" s="82"/>
      <c r="D782" s="82"/>
    </row>
    <row r="783" spans="3:4" ht="12.95" customHeight="1">
      <c r="C783" s="82"/>
      <c r="D783" s="82"/>
    </row>
    <row r="784" spans="3:4" ht="12.95" customHeight="1">
      <c r="C784" s="82"/>
      <c r="D784" s="82"/>
    </row>
    <row r="785" spans="3:4" ht="12.95" customHeight="1">
      <c r="C785" s="82"/>
      <c r="D785" s="82"/>
    </row>
    <row r="786" spans="3:4" ht="12.95" customHeight="1">
      <c r="C786" s="82"/>
      <c r="D786" s="82"/>
    </row>
    <row r="787" spans="3:4" ht="12.95" customHeight="1">
      <c r="C787" s="82"/>
      <c r="D787" s="82"/>
    </row>
    <row r="788" spans="3:4" ht="12.95" customHeight="1">
      <c r="C788" s="82"/>
      <c r="D788" s="82"/>
    </row>
    <row r="789" spans="3:4" ht="12.95" customHeight="1">
      <c r="C789" s="82"/>
      <c r="D789" s="82"/>
    </row>
    <row r="790" spans="3:4" ht="12.95" customHeight="1">
      <c r="C790" s="82"/>
      <c r="D790" s="82"/>
    </row>
    <row r="791" spans="3:4" ht="12.95" customHeight="1">
      <c r="C791" s="82"/>
      <c r="D791" s="82"/>
    </row>
    <row r="792" spans="3:4" ht="12.95" customHeight="1">
      <c r="C792" s="82"/>
      <c r="D792" s="82"/>
    </row>
    <row r="793" spans="3:4" ht="12.95" customHeight="1">
      <c r="C793" s="82"/>
      <c r="D793" s="82"/>
    </row>
    <row r="794" spans="3:4" ht="12.95" customHeight="1">
      <c r="C794" s="82"/>
      <c r="D794" s="82"/>
    </row>
    <row r="795" spans="3:4" ht="12.95" customHeight="1">
      <c r="C795" s="82"/>
      <c r="D795" s="82"/>
    </row>
    <row r="796" spans="3:4" ht="12.95" customHeight="1">
      <c r="C796" s="82"/>
      <c r="D796" s="82"/>
    </row>
    <row r="797" spans="3:4" ht="12.95" customHeight="1">
      <c r="C797" s="82"/>
      <c r="D797" s="82"/>
    </row>
    <row r="798" spans="3:4" ht="12.95" customHeight="1">
      <c r="C798" s="82"/>
      <c r="D798" s="82"/>
    </row>
    <row r="799" spans="3:4" ht="12.95" customHeight="1">
      <c r="C799" s="82"/>
      <c r="D799" s="82"/>
    </row>
    <row r="800" spans="3:4" ht="12.95" customHeight="1">
      <c r="C800" s="82"/>
      <c r="D800" s="82"/>
    </row>
    <row r="801" spans="3:4" ht="12.95" customHeight="1">
      <c r="C801" s="82"/>
      <c r="D801" s="82"/>
    </row>
    <row r="802" spans="3:4" ht="12.95" customHeight="1">
      <c r="C802" s="82"/>
      <c r="D802" s="82"/>
    </row>
    <row r="803" spans="3:4" ht="12.95" customHeight="1">
      <c r="C803" s="82"/>
      <c r="D803" s="82"/>
    </row>
    <row r="804" spans="3:4" ht="12.95" customHeight="1">
      <c r="C804" s="82"/>
      <c r="D804" s="82"/>
    </row>
    <row r="805" spans="3:4" ht="12.95" customHeight="1">
      <c r="C805" s="82"/>
      <c r="D805" s="82"/>
    </row>
    <row r="806" spans="3:4" ht="12.95" customHeight="1">
      <c r="C806" s="82"/>
      <c r="D806" s="82"/>
    </row>
    <row r="807" spans="3:4" ht="12.95" customHeight="1">
      <c r="C807" s="82"/>
      <c r="D807" s="82"/>
    </row>
    <row r="808" spans="3:4" ht="12.95" customHeight="1">
      <c r="C808" s="82"/>
      <c r="D808" s="82"/>
    </row>
    <row r="809" spans="3:4" ht="12.95" customHeight="1">
      <c r="C809" s="82"/>
      <c r="D809" s="82"/>
    </row>
    <row r="810" spans="3:4" ht="12.95" customHeight="1">
      <c r="C810" s="82"/>
      <c r="D810" s="82"/>
    </row>
    <row r="811" spans="3:4" ht="12.95" customHeight="1">
      <c r="C811" s="82"/>
      <c r="D811" s="82"/>
    </row>
    <row r="812" spans="3:4" ht="12.95" customHeight="1">
      <c r="C812" s="82"/>
      <c r="D812" s="82"/>
    </row>
    <row r="813" spans="3:4" ht="12.95" customHeight="1">
      <c r="C813" s="82"/>
      <c r="D813" s="82"/>
    </row>
    <row r="814" spans="3:4" ht="12.95" customHeight="1">
      <c r="C814" s="82"/>
      <c r="D814" s="82"/>
    </row>
    <row r="815" spans="3:4" ht="12.95" customHeight="1">
      <c r="C815" s="82"/>
      <c r="D815" s="82"/>
    </row>
    <row r="816" spans="3:4" ht="12.95" customHeight="1">
      <c r="C816" s="82"/>
      <c r="D816" s="82"/>
    </row>
    <row r="817" spans="3:4" ht="12.95" customHeight="1">
      <c r="C817" s="82"/>
      <c r="D817" s="82"/>
    </row>
    <row r="818" spans="3:4" ht="12.95" customHeight="1">
      <c r="C818" s="82"/>
      <c r="D818" s="82"/>
    </row>
    <row r="819" spans="3:4" ht="12.95" customHeight="1">
      <c r="C819" s="82"/>
      <c r="D819" s="82"/>
    </row>
    <row r="820" spans="3:4" ht="12.95" customHeight="1">
      <c r="C820" s="82"/>
      <c r="D820" s="82"/>
    </row>
    <row r="821" spans="3:4" ht="12.95" customHeight="1">
      <c r="C821" s="82"/>
      <c r="D821" s="82"/>
    </row>
    <row r="822" spans="3:4" ht="12.95" customHeight="1">
      <c r="C822" s="82"/>
      <c r="D822" s="82"/>
    </row>
    <row r="823" spans="3:4" ht="12.95" customHeight="1">
      <c r="C823" s="82"/>
      <c r="D823" s="82"/>
    </row>
    <row r="824" spans="3:4" ht="12.95" customHeight="1">
      <c r="C824" s="82"/>
      <c r="D824" s="82"/>
    </row>
    <row r="825" spans="3:4" ht="12.95" customHeight="1">
      <c r="C825" s="82"/>
      <c r="D825" s="82"/>
    </row>
    <row r="826" spans="3:4" ht="12.95" customHeight="1">
      <c r="C826" s="82"/>
      <c r="D826" s="82"/>
    </row>
    <row r="827" spans="3:4" ht="12.95" customHeight="1">
      <c r="C827" s="82"/>
      <c r="D827" s="82"/>
    </row>
    <row r="828" spans="3:4" ht="12.95" customHeight="1">
      <c r="C828" s="82"/>
      <c r="D828" s="82"/>
    </row>
    <row r="829" spans="3:4" ht="12.95" customHeight="1">
      <c r="C829" s="82"/>
      <c r="D829" s="82"/>
    </row>
    <row r="830" spans="3:4" ht="12.95" customHeight="1">
      <c r="C830" s="82"/>
      <c r="D830" s="82"/>
    </row>
    <row r="831" spans="3:4" ht="12.95" customHeight="1">
      <c r="C831" s="82"/>
      <c r="D831" s="82"/>
    </row>
    <row r="832" spans="3:4" ht="12.95" customHeight="1">
      <c r="C832" s="82"/>
      <c r="D832" s="82"/>
    </row>
    <row r="833" spans="3:4" ht="12.95" customHeight="1">
      <c r="C833" s="82"/>
      <c r="D833" s="82"/>
    </row>
    <row r="834" spans="3:4" ht="12.95" customHeight="1">
      <c r="C834" s="82"/>
      <c r="D834" s="82"/>
    </row>
    <row r="835" spans="3:4" ht="12.95" customHeight="1">
      <c r="C835" s="82"/>
      <c r="D835" s="82"/>
    </row>
    <row r="836" spans="3:4" ht="12.95" customHeight="1">
      <c r="C836" s="82"/>
      <c r="D836" s="82"/>
    </row>
    <row r="837" spans="3:4" ht="12.95" customHeight="1">
      <c r="C837" s="82"/>
      <c r="D837" s="82"/>
    </row>
    <row r="838" spans="3:4" ht="12.95" customHeight="1">
      <c r="C838" s="82"/>
      <c r="D838" s="82"/>
    </row>
    <row r="839" spans="3:4" ht="12.95" customHeight="1">
      <c r="C839" s="82"/>
      <c r="D839" s="82"/>
    </row>
    <row r="840" spans="3:4" ht="12.95" customHeight="1">
      <c r="C840" s="82"/>
      <c r="D840" s="82"/>
    </row>
    <row r="841" spans="3:4" ht="12.95" customHeight="1">
      <c r="C841" s="82"/>
      <c r="D841" s="82"/>
    </row>
    <row r="842" spans="3:4" ht="12.95" customHeight="1">
      <c r="C842" s="82"/>
      <c r="D842" s="82"/>
    </row>
    <row r="843" spans="3:4" ht="12.95" customHeight="1">
      <c r="C843" s="82"/>
      <c r="D843" s="82"/>
    </row>
    <row r="844" spans="3:4" ht="12.95" customHeight="1">
      <c r="C844" s="82"/>
      <c r="D844" s="82"/>
    </row>
    <row r="845" spans="3:4" ht="12.95" customHeight="1">
      <c r="C845" s="82"/>
      <c r="D845" s="82"/>
    </row>
    <row r="846" spans="3:4" ht="12.95" customHeight="1">
      <c r="C846" s="82"/>
      <c r="D846" s="82"/>
    </row>
    <row r="847" spans="3:4" ht="12.95" customHeight="1">
      <c r="C847" s="82"/>
      <c r="D847" s="82"/>
    </row>
    <row r="848" spans="3:4" ht="12.95" customHeight="1">
      <c r="C848" s="82"/>
      <c r="D848" s="82"/>
    </row>
    <row r="849" spans="3:4" ht="12.95" customHeight="1">
      <c r="C849" s="82"/>
      <c r="D849" s="82"/>
    </row>
    <row r="850" spans="3:4" ht="12.95" customHeight="1">
      <c r="C850" s="82"/>
      <c r="D850" s="82"/>
    </row>
    <row r="851" spans="3:4" ht="12.95" customHeight="1">
      <c r="C851" s="82"/>
      <c r="D851" s="82"/>
    </row>
    <row r="852" spans="3:4" ht="12.95" customHeight="1">
      <c r="C852" s="82"/>
      <c r="D852" s="82"/>
    </row>
    <row r="853" spans="3:4" ht="12.95" customHeight="1">
      <c r="C853" s="82"/>
      <c r="D853" s="82"/>
    </row>
    <row r="854" spans="3:4" ht="12.95" customHeight="1">
      <c r="C854" s="82"/>
      <c r="D854" s="82"/>
    </row>
    <row r="855" spans="3:4" ht="12.95" customHeight="1">
      <c r="C855" s="82"/>
      <c r="D855" s="82"/>
    </row>
    <row r="856" spans="3:4" ht="12.95" customHeight="1">
      <c r="C856" s="82"/>
      <c r="D856" s="82"/>
    </row>
    <row r="857" spans="3:4" ht="12.95" customHeight="1">
      <c r="C857" s="82"/>
      <c r="D857" s="82"/>
    </row>
    <row r="858" spans="3:4" ht="12.95" customHeight="1">
      <c r="C858" s="82"/>
      <c r="D858" s="82"/>
    </row>
    <row r="859" spans="3:4" ht="12.95" customHeight="1">
      <c r="C859" s="82"/>
      <c r="D859" s="82"/>
    </row>
    <row r="860" spans="3:4" ht="12.95" customHeight="1">
      <c r="C860" s="82"/>
      <c r="D860" s="82"/>
    </row>
    <row r="861" spans="3:4" ht="12.95" customHeight="1">
      <c r="C861" s="82"/>
      <c r="D861" s="82"/>
    </row>
    <row r="862" spans="3:4" ht="12.95" customHeight="1">
      <c r="C862" s="82"/>
      <c r="D862" s="82"/>
    </row>
    <row r="863" spans="3:4" ht="12.95" customHeight="1">
      <c r="C863" s="82"/>
      <c r="D863" s="82"/>
    </row>
    <row r="864" spans="3:4" ht="12.95" customHeight="1">
      <c r="C864" s="82"/>
      <c r="D864" s="82"/>
    </row>
    <row r="865" spans="3:4" ht="12.95" customHeight="1">
      <c r="C865" s="82"/>
      <c r="D865" s="82"/>
    </row>
    <row r="866" spans="3:4" ht="12.95" customHeight="1">
      <c r="C866" s="82"/>
      <c r="D866" s="82"/>
    </row>
    <row r="867" spans="3:4" ht="12.95" customHeight="1">
      <c r="C867" s="82"/>
      <c r="D867" s="82"/>
    </row>
    <row r="868" spans="3:4" ht="12.95" customHeight="1">
      <c r="C868" s="82"/>
      <c r="D868" s="82"/>
    </row>
    <row r="869" spans="3:4" ht="12.95" customHeight="1">
      <c r="C869" s="82"/>
      <c r="D869" s="82"/>
    </row>
    <row r="870" spans="3:4" ht="12.95" customHeight="1">
      <c r="C870" s="82"/>
      <c r="D870" s="82"/>
    </row>
    <row r="871" spans="3:4" ht="12.95" customHeight="1">
      <c r="C871" s="82"/>
      <c r="D871" s="82"/>
    </row>
    <row r="872" spans="3:4" ht="12.95" customHeight="1">
      <c r="C872" s="82"/>
      <c r="D872" s="82"/>
    </row>
    <row r="873" spans="3:4" ht="12.95" customHeight="1">
      <c r="C873" s="82"/>
      <c r="D873" s="82"/>
    </row>
    <row r="874" spans="3:4" ht="12.95" customHeight="1">
      <c r="C874" s="82"/>
      <c r="D874" s="82"/>
    </row>
    <row r="875" spans="3:4" ht="12.95" customHeight="1">
      <c r="C875" s="82"/>
      <c r="D875" s="82"/>
    </row>
    <row r="876" spans="3:4" ht="12.95" customHeight="1">
      <c r="C876" s="82"/>
      <c r="D876" s="82"/>
    </row>
    <row r="877" spans="3:4" ht="12.95" customHeight="1">
      <c r="C877" s="82"/>
      <c r="D877" s="82"/>
    </row>
    <row r="878" spans="3:4" ht="12.95" customHeight="1">
      <c r="C878" s="82"/>
      <c r="D878" s="82"/>
    </row>
    <row r="879" spans="3:4" ht="12.95" customHeight="1">
      <c r="C879" s="82"/>
      <c r="D879" s="82"/>
    </row>
    <row r="880" spans="3:4" ht="12.95" customHeight="1">
      <c r="C880" s="82"/>
      <c r="D880" s="82"/>
    </row>
    <row r="881" spans="3:4" ht="12.95" customHeight="1">
      <c r="C881" s="82"/>
      <c r="D881" s="82"/>
    </row>
    <row r="882" spans="3:4" ht="12.95" customHeight="1">
      <c r="C882" s="82"/>
      <c r="D882" s="82"/>
    </row>
    <row r="883" spans="3:4" ht="12.95" customHeight="1">
      <c r="C883" s="82"/>
      <c r="D883" s="82"/>
    </row>
    <row r="884" spans="3:4" ht="12.95" customHeight="1">
      <c r="C884" s="82"/>
      <c r="D884" s="82"/>
    </row>
    <row r="885" spans="3:4" ht="12.95" customHeight="1">
      <c r="C885" s="82"/>
      <c r="D885" s="82"/>
    </row>
    <row r="886" spans="3:4" ht="12.95" customHeight="1">
      <c r="C886" s="82"/>
      <c r="D886" s="82"/>
    </row>
    <row r="887" spans="3:4" ht="12.95" customHeight="1">
      <c r="C887" s="82"/>
      <c r="D887" s="82"/>
    </row>
    <row r="888" spans="3:4" ht="12.95" customHeight="1">
      <c r="C888" s="82"/>
      <c r="D888" s="82"/>
    </row>
    <row r="889" spans="3:4" ht="12.95" customHeight="1">
      <c r="C889" s="82"/>
      <c r="D889" s="82"/>
    </row>
    <row r="890" spans="3:4" ht="12.95" customHeight="1">
      <c r="C890" s="82"/>
      <c r="D890" s="82"/>
    </row>
    <row r="891" spans="3:4" ht="12.95" customHeight="1">
      <c r="C891" s="82"/>
      <c r="D891" s="82"/>
    </row>
    <row r="892" spans="3:4" ht="12.95" customHeight="1">
      <c r="C892" s="82"/>
      <c r="D892" s="82"/>
    </row>
    <row r="893" spans="3:4" ht="12.95" customHeight="1">
      <c r="C893" s="82"/>
      <c r="D893" s="82"/>
    </row>
    <row r="894" spans="3:4" ht="12.95" customHeight="1">
      <c r="C894" s="82"/>
      <c r="D894" s="82"/>
    </row>
    <row r="895" spans="3:4" ht="12.95" customHeight="1">
      <c r="C895" s="82"/>
      <c r="D895" s="82"/>
    </row>
    <row r="896" spans="3:4" ht="12.95" customHeight="1">
      <c r="C896" s="82"/>
      <c r="D896" s="82"/>
    </row>
    <row r="897" spans="3:4" ht="12.95" customHeight="1">
      <c r="C897" s="82"/>
      <c r="D897" s="82"/>
    </row>
    <row r="898" spans="3:4" ht="12.95" customHeight="1">
      <c r="C898" s="82"/>
      <c r="D898" s="82"/>
    </row>
    <row r="899" spans="3:4" ht="12.95" customHeight="1">
      <c r="C899" s="82"/>
      <c r="D899" s="82"/>
    </row>
    <row r="900" spans="3:4" ht="12.95" customHeight="1">
      <c r="C900" s="82"/>
      <c r="D900" s="82"/>
    </row>
    <row r="901" spans="3:4" ht="12.95" customHeight="1">
      <c r="C901" s="82"/>
      <c r="D901" s="82"/>
    </row>
    <row r="902" spans="3:4" ht="12.95" customHeight="1">
      <c r="C902" s="82"/>
      <c r="D902" s="82"/>
    </row>
    <row r="903" spans="3:4" ht="12.95" customHeight="1">
      <c r="C903" s="82"/>
      <c r="D903" s="82"/>
    </row>
    <row r="904" spans="3:4" ht="12.95" customHeight="1">
      <c r="C904" s="82"/>
      <c r="D904" s="82"/>
    </row>
    <row r="905" spans="3:4" ht="12.95" customHeight="1">
      <c r="C905" s="82"/>
      <c r="D905" s="82"/>
    </row>
    <row r="906" spans="3:4" ht="12.95" customHeight="1">
      <c r="C906" s="82"/>
      <c r="D906" s="82"/>
    </row>
    <row r="907" spans="3:4" ht="12.95" customHeight="1">
      <c r="C907" s="82"/>
      <c r="D907" s="82"/>
    </row>
    <row r="908" spans="3:4" ht="12.95" customHeight="1">
      <c r="C908" s="82"/>
      <c r="D908" s="82"/>
    </row>
    <row r="909" spans="3:4" ht="12.95" customHeight="1">
      <c r="C909" s="82"/>
      <c r="D909" s="82"/>
    </row>
    <row r="910" spans="3:4" ht="12.95" customHeight="1">
      <c r="C910" s="82"/>
      <c r="D910" s="82"/>
    </row>
    <row r="911" spans="3:4" ht="12.95" customHeight="1">
      <c r="C911" s="82"/>
      <c r="D911" s="82"/>
    </row>
    <row r="912" spans="3:4" ht="12.95" customHeight="1">
      <c r="C912" s="82"/>
      <c r="D912" s="82"/>
    </row>
    <row r="913" spans="3:4" ht="12.95" customHeight="1">
      <c r="C913" s="82"/>
      <c r="D913" s="82"/>
    </row>
    <row r="914" spans="3:4" ht="12.95" customHeight="1">
      <c r="C914" s="82"/>
      <c r="D914" s="82"/>
    </row>
    <row r="915" spans="3:4" ht="12.95" customHeight="1">
      <c r="C915" s="82"/>
      <c r="D915" s="82"/>
    </row>
    <row r="916" spans="3:4" ht="12.95" customHeight="1">
      <c r="C916" s="82"/>
      <c r="D916" s="82"/>
    </row>
    <row r="917" spans="3:4" ht="12.95" customHeight="1">
      <c r="C917" s="82"/>
      <c r="D917" s="82"/>
    </row>
    <row r="918" spans="3:4" ht="12.95" customHeight="1">
      <c r="C918" s="82"/>
      <c r="D918" s="82"/>
    </row>
    <row r="919" spans="3:4" ht="12.95" customHeight="1">
      <c r="C919" s="82"/>
      <c r="D919" s="82"/>
    </row>
    <row r="920" spans="3:4" ht="12.95" customHeight="1">
      <c r="C920" s="82"/>
      <c r="D920" s="82"/>
    </row>
    <row r="921" spans="3:4" ht="12.95" customHeight="1">
      <c r="C921" s="82"/>
      <c r="D921" s="82"/>
    </row>
    <row r="922" spans="3:4" ht="12.95" customHeight="1">
      <c r="C922" s="82"/>
      <c r="D922" s="82"/>
    </row>
    <row r="923" spans="3:4" ht="12.95" customHeight="1">
      <c r="C923" s="82"/>
      <c r="D923" s="82"/>
    </row>
    <row r="924" spans="3:4" ht="12.95" customHeight="1">
      <c r="C924" s="82"/>
      <c r="D924" s="82"/>
    </row>
    <row r="925" spans="3:4" ht="12.95" customHeight="1">
      <c r="C925" s="82"/>
      <c r="D925" s="82"/>
    </row>
    <row r="926" spans="3:4" ht="12.95" customHeight="1">
      <c r="C926" s="82"/>
      <c r="D926" s="82"/>
    </row>
    <row r="927" spans="3:4" ht="12.95" customHeight="1">
      <c r="C927" s="82"/>
      <c r="D927" s="82"/>
    </row>
    <row r="928" spans="3:4" ht="12.95" customHeight="1">
      <c r="C928" s="82"/>
      <c r="D928" s="82"/>
    </row>
    <row r="929" spans="3:4" ht="12.95" customHeight="1">
      <c r="C929" s="82"/>
      <c r="D929" s="82"/>
    </row>
    <row r="930" spans="3:4" ht="12.95" customHeight="1">
      <c r="C930" s="82"/>
      <c r="D930" s="82"/>
    </row>
    <row r="931" spans="3:4" ht="12.95" customHeight="1">
      <c r="C931" s="82"/>
      <c r="D931" s="82"/>
    </row>
    <row r="932" spans="3:4" ht="12.95" customHeight="1">
      <c r="C932" s="82"/>
      <c r="D932" s="82"/>
    </row>
    <row r="933" spans="3:4" ht="12.95" customHeight="1">
      <c r="C933" s="82"/>
      <c r="D933" s="82"/>
    </row>
    <row r="934" spans="3:4" ht="12.95" customHeight="1">
      <c r="C934" s="82"/>
      <c r="D934" s="82"/>
    </row>
    <row r="935" spans="3:4" ht="12.95" customHeight="1">
      <c r="C935" s="82"/>
      <c r="D935" s="82"/>
    </row>
    <row r="936" spans="3:4" ht="12.95" customHeight="1">
      <c r="C936" s="82"/>
      <c r="D936" s="82"/>
    </row>
    <row r="937" spans="3:4" ht="12.95" customHeight="1">
      <c r="C937" s="82"/>
      <c r="D937" s="82"/>
    </row>
    <row r="938" spans="3:4" ht="12.95" customHeight="1">
      <c r="C938" s="82"/>
      <c r="D938" s="82"/>
    </row>
    <row r="939" spans="3:4" ht="12.95" customHeight="1">
      <c r="C939" s="82"/>
      <c r="D939" s="82"/>
    </row>
    <row r="940" spans="3:4" ht="12.95" customHeight="1">
      <c r="C940" s="82"/>
      <c r="D940" s="82"/>
    </row>
    <row r="941" spans="3:4" ht="12.95" customHeight="1">
      <c r="C941" s="82"/>
      <c r="D941" s="82"/>
    </row>
    <row r="942" spans="3:4" ht="12.95" customHeight="1">
      <c r="C942" s="82"/>
      <c r="D942" s="82"/>
    </row>
    <row r="943" spans="3:4" ht="12.95" customHeight="1">
      <c r="C943" s="82"/>
      <c r="D943" s="82"/>
    </row>
    <row r="944" spans="3:4" ht="12.95" customHeight="1">
      <c r="C944" s="82"/>
      <c r="D944" s="82"/>
    </row>
    <row r="945" spans="3:4" ht="12.95" customHeight="1">
      <c r="C945" s="82"/>
      <c r="D945" s="82"/>
    </row>
    <row r="946" spans="3:4" ht="12.95" customHeight="1">
      <c r="C946" s="82"/>
      <c r="D946" s="82"/>
    </row>
    <row r="947" spans="3:4" ht="12.95" customHeight="1">
      <c r="C947" s="82"/>
      <c r="D947" s="82"/>
    </row>
    <row r="948" spans="3:4" ht="12.95" customHeight="1">
      <c r="C948" s="82"/>
      <c r="D948" s="82"/>
    </row>
    <row r="949" spans="3:4" ht="12.95" customHeight="1">
      <c r="C949" s="82"/>
      <c r="D949" s="82"/>
    </row>
    <row r="950" spans="3:4" ht="12.95" customHeight="1">
      <c r="C950" s="82"/>
      <c r="D950" s="82"/>
    </row>
    <row r="951" spans="3:4" ht="12.95" customHeight="1">
      <c r="C951" s="82"/>
      <c r="D951" s="82"/>
    </row>
    <row r="952" spans="3:4" ht="12.95" customHeight="1">
      <c r="C952" s="82"/>
      <c r="D952" s="82"/>
    </row>
    <row r="953" spans="3:4" ht="12.95" customHeight="1">
      <c r="C953" s="82"/>
      <c r="D953" s="82"/>
    </row>
    <row r="954" spans="3:4" ht="12.95" customHeight="1">
      <c r="C954" s="82"/>
      <c r="D954" s="82"/>
    </row>
    <row r="955" spans="3:4" ht="12.95" customHeight="1">
      <c r="C955" s="82"/>
      <c r="D955" s="82"/>
    </row>
    <row r="956" spans="3:4" ht="12.95" customHeight="1">
      <c r="C956" s="82"/>
      <c r="D956" s="82"/>
    </row>
    <row r="957" spans="3:4" ht="12.95" customHeight="1">
      <c r="C957" s="82"/>
      <c r="D957" s="82"/>
    </row>
    <row r="958" spans="3:4" ht="12.95" customHeight="1">
      <c r="C958" s="82"/>
      <c r="D958" s="82"/>
    </row>
    <row r="959" spans="3:4" ht="12.95" customHeight="1">
      <c r="C959" s="82"/>
      <c r="D959" s="82"/>
    </row>
    <row r="960" spans="3:4" ht="12.95" customHeight="1">
      <c r="C960" s="82"/>
      <c r="D960" s="82"/>
    </row>
    <row r="961" spans="3:4" ht="12.95" customHeight="1">
      <c r="C961" s="82"/>
      <c r="D961" s="82"/>
    </row>
    <row r="962" spans="3:4" ht="12.95" customHeight="1">
      <c r="C962" s="82"/>
      <c r="D962" s="82"/>
    </row>
    <row r="963" spans="3:4" ht="12.95" customHeight="1">
      <c r="C963" s="82"/>
      <c r="D963" s="82"/>
    </row>
    <row r="964" spans="3:4" ht="12.95" customHeight="1">
      <c r="C964" s="82"/>
      <c r="D964" s="82"/>
    </row>
    <row r="965" spans="3:4" ht="12.95" customHeight="1">
      <c r="C965" s="82"/>
      <c r="D965" s="82"/>
    </row>
    <row r="966" spans="3:4" ht="12.95" customHeight="1">
      <c r="C966" s="82"/>
      <c r="D966" s="82"/>
    </row>
    <row r="967" spans="3:4" ht="12.95" customHeight="1">
      <c r="C967" s="82"/>
      <c r="D967" s="82"/>
    </row>
    <row r="968" spans="3:4" ht="12.95" customHeight="1">
      <c r="C968" s="82"/>
      <c r="D968" s="82"/>
    </row>
    <row r="969" spans="3:4" ht="12.95" customHeight="1">
      <c r="C969" s="82"/>
      <c r="D969" s="82"/>
    </row>
    <row r="970" spans="3:4" ht="12.95" customHeight="1">
      <c r="C970" s="82"/>
      <c r="D970" s="82"/>
    </row>
    <row r="971" spans="3:4" ht="12.95" customHeight="1">
      <c r="C971" s="82"/>
      <c r="D971" s="82"/>
    </row>
    <row r="972" spans="3:4" ht="12.95" customHeight="1">
      <c r="C972" s="82"/>
      <c r="D972" s="82"/>
    </row>
    <row r="973" spans="3:4" ht="12.95" customHeight="1">
      <c r="C973" s="82"/>
      <c r="D973" s="82"/>
    </row>
    <row r="974" spans="3:4" ht="12.95" customHeight="1">
      <c r="C974" s="82"/>
      <c r="D974" s="82"/>
    </row>
    <row r="975" spans="3:4" ht="12.95" customHeight="1">
      <c r="C975" s="82"/>
      <c r="D975" s="82"/>
    </row>
    <row r="976" spans="3:4" ht="12.95" customHeight="1">
      <c r="C976" s="82"/>
      <c r="D976" s="82"/>
    </row>
    <row r="977" spans="3:4" ht="12.95" customHeight="1">
      <c r="C977" s="82"/>
      <c r="D977" s="82"/>
    </row>
    <row r="978" spans="3:4" ht="12.95" customHeight="1">
      <c r="C978" s="82"/>
      <c r="D978" s="82"/>
    </row>
    <row r="979" spans="3:4" ht="12.95" customHeight="1">
      <c r="C979" s="82"/>
      <c r="D979" s="82"/>
    </row>
    <row r="980" spans="3:4" ht="12.95" customHeight="1">
      <c r="C980" s="82"/>
      <c r="D980" s="82"/>
    </row>
    <row r="981" spans="3:4" ht="12.95" customHeight="1">
      <c r="C981" s="82"/>
      <c r="D981" s="82"/>
    </row>
    <row r="982" spans="3:4" ht="12.95" customHeight="1">
      <c r="C982" s="82"/>
      <c r="D982" s="82"/>
    </row>
    <row r="983" spans="3:4" ht="12.95" customHeight="1">
      <c r="C983" s="82"/>
      <c r="D983" s="82"/>
    </row>
    <row r="984" spans="3:4" ht="12.95" customHeight="1">
      <c r="C984" s="82"/>
      <c r="D984" s="82"/>
    </row>
    <row r="985" spans="3:4" ht="12.95" customHeight="1">
      <c r="C985" s="82"/>
      <c r="D985" s="82"/>
    </row>
    <row r="986" spans="3:4" ht="12.95" customHeight="1">
      <c r="C986" s="82"/>
      <c r="D986" s="82"/>
    </row>
    <row r="987" spans="3:4" ht="12.95" customHeight="1">
      <c r="C987" s="82"/>
      <c r="D987" s="82"/>
    </row>
    <row r="988" spans="3:4" ht="12.95" customHeight="1">
      <c r="C988" s="82"/>
      <c r="D988" s="82"/>
    </row>
    <row r="989" spans="3:4" ht="12.95" customHeight="1">
      <c r="C989" s="82"/>
      <c r="D989" s="82"/>
    </row>
    <row r="990" spans="3:4" ht="12.95" customHeight="1">
      <c r="C990" s="82"/>
      <c r="D990" s="82"/>
    </row>
    <row r="991" spans="3:4" ht="12.95" customHeight="1">
      <c r="C991" s="82"/>
      <c r="D991" s="82"/>
    </row>
    <row r="992" spans="3:4" ht="12.95" customHeight="1">
      <c r="C992" s="82"/>
      <c r="D992" s="82"/>
    </row>
    <row r="993" spans="3:4" ht="12.95" customHeight="1">
      <c r="C993" s="82"/>
      <c r="D993" s="82"/>
    </row>
    <row r="994" spans="3:4" ht="12.95" customHeight="1">
      <c r="C994" s="82"/>
      <c r="D994" s="82"/>
    </row>
    <row r="995" spans="3:4" ht="12.95" customHeight="1">
      <c r="C995" s="82"/>
      <c r="D995" s="82"/>
    </row>
    <row r="996" spans="3:4" ht="12.95" customHeight="1">
      <c r="C996" s="82"/>
      <c r="D996" s="82"/>
    </row>
    <row r="997" spans="3:4" ht="12.95" customHeight="1">
      <c r="C997" s="82"/>
      <c r="D997" s="82"/>
    </row>
    <row r="998" spans="3:4" ht="12.95" customHeight="1">
      <c r="C998" s="82"/>
      <c r="D998" s="82"/>
    </row>
    <row r="999" spans="3:4" ht="12.95" customHeight="1">
      <c r="C999" s="82"/>
      <c r="D999" s="82"/>
    </row>
    <row r="1000" spans="3:4" ht="12.95" customHeight="1">
      <c r="C1000" s="82"/>
      <c r="D1000" s="82"/>
    </row>
    <row r="1001" spans="3:4" ht="12.95" customHeight="1">
      <c r="C1001" s="82"/>
      <c r="D1001" s="82"/>
    </row>
    <row r="1002" spans="3:4" ht="12.95" customHeight="1">
      <c r="C1002" s="82"/>
      <c r="D1002" s="82"/>
    </row>
    <row r="1003" spans="3:4" ht="12.95" customHeight="1">
      <c r="C1003" s="82"/>
      <c r="D1003" s="82"/>
    </row>
    <row r="1004" spans="3:4" ht="12.95" customHeight="1">
      <c r="C1004" s="82"/>
      <c r="D1004" s="82"/>
    </row>
    <row r="1005" spans="3:4" ht="12.95" customHeight="1">
      <c r="C1005" s="82"/>
      <c r="D1005" s="82"/>
    </row>
    <row r="1006" spans="3:4" ht="12.95" customHeight="1">
      <c r="C1006" s="82"/>
      <c r="D1006" s="82"/>
    </row>
    <row r="1007" spans="3:4" ht="12.95" customHeight="1">
      <c r="C1007" s="82"/>
      <c r="D1007" s="82"/>
    </row>
    <row r="1008" spans="3:4" ht="12.95" customHeight="1">
      <c r="C1008" s="82"/>
      <c r="D1008" s="82"/>
    </row>
    <row r="1009" spans="3:4" ht="12.95" customHeight="1">
      <c r="C1009" s="82"/>
      <c r="D1009" s="82"/>
    </row>
    <row r="1010" spans="3:4" ht="12.95" customHeight="1">
      <c r="C1010" s="82"/>
      <c r="D1010" s="82"/>
    </row>
    <row r="1011" spans="3:4" ht="12.95" customHeight="1">
      <c r="C1011" s="82"/>
      <c r="D1011" s="82"/>
    </row>
    <row r="1012" spans="3:4" ht="12.95" customHeight="1">
      <c r="C1012" s="82"/>
      <c r="D1012" s="82"/>
    </row>
    <row r="1013" spans="3:4" ht="12.95" customHeight="1">
      <c r="C1013" s="82"/>
      <c r="D1013" s="82"/>
    </row>
    <row r="1014" spans="3:4" ht="12.95" customHeight="1">
      <c r="C1014" s="82"/>
      <c r="D1014" s="82"/>
    </row>
    <row r="1015" spans="3:4" ht="12.95" customHeight="1">
      <c r="C1015" s="82"/>
      <c r="D1015" s="82"/>
    </row>
    <row r="1016" spans="3:4" ht="12.95" customHeight="1">
      <c r="C1016" s="82"/>
      <c r="D1016" s="82"/>
    </row>
    <row r="1017" spans="3:4" ht="12.95" customHeight="1">
      <c r="C1017" s="82"/>
      <c r="D1017" s="82"/>
    </row>
    <row r="1018" spans="3:4" ht="12.95" customHeight="1">
      <c r="C1018" s="82"/>
      <c r="D1018" s="82"/>
    </row>
    <row r="1019" spans="3:4" ht="12.95" customHeight="1">
      <c r="C1019" s="82"/>
      <c r="D1019" s="82"/>
    </row>
    <row r="1020" spans="3:4" ht="12.95" customHeight="1">
      <c r="C1020" s="82"/>
      <c r="D1020" s="82"/>
    </row>
    <row r="1021" spans="3:4" ht="12.95" customHeight="1">
      <c r="C1021" s="82"/>
      <c r="D1021" s="82"/>
    </row>
    <row r="1022" spans="3:4" ht="12.95" customHeight="1">
      <c r="C1022" s="82"/>
      <c r="D1022" s="82"/>
    </row>
    <row r="1023" spans="3:4" ht="12.95" customHeight="1">
      <c r="C1023" s="82"/>
      <c r="D1023" s="82"/>
    </row>
    <row r="1024" spans="3:4" ht="12.95" customHeight="1">
      <c r="C1024" s="82"/>
      <c r="D1024" s="82"/>
    </row>
    <row r="1025" spans="3:4" ht="12.95" customHeight="1">
      <c r="C1025" s="82"/>
      <c r="D1025" s="82"/>
    </row>
    <row r="1026" spans="3:4" ht="12.95" customHeight="1">
      <c r="C1026" s="82"/>
      <c r="D1026" s="82"/>
    </row>
    <row r="1027" spans="3:4" ht="12.95" customHeight="1">
      <c r="C1027" s="82"/>
      <c r="D1027" s="82"/>
    </row>
    <row r="1028" spans="3:4" ht="12.95" customHeight="1">
      <c r="C1028" s="82"/>
      <c r="D1028" s="82"/>
    </row>
    <row r="1029" spans="3:4" ht="12.95" customHeight="1">
      <c r="C1029" s="82"/>
      <c r="D1029" s="82"/>
    </row>
    <row r="1030" spans="3:4" ht="12.95" customHeight="1">
      <c r="C1030" s="82"/>
      <c r="D1030" s="82"/>
    </row>
    <row r="1031" spans="3:4" ht="12.95" customHeight="1">
      <c r="C1031" s="82"/>
      <c r="D1031" s="82"/>
    </row>
    <row r="1032" spans="3:4" ht="12.95" customHeight="1">
      <c r="C1032" s="82"/>
      <c r="D1032" s="82"/>
    </row>
    <row r="1033" spans="3:4" ht="12.95" customHeight="1">
      <c r="C1033" s="82"/>
      <c r="D1033" s="82"/>
    </row>
    <row r="1034" spans="3:4" ht="12.95" customHeight="1">
      <c r="C1034" s="82"/>
      <c r="D1034" s="82"/>
    </row>
    <row r="1035" spans="3:4" ht="12.95" customHeight="1">
      <c r="C1035" s="82"/>
      <c r="D1035" s="82"/>
    </row>
    <row r="1036" spans="3:4" ht="12.95" customHeight="1">
      <c r="C1036" s="82"/>
      <c r="D1036" s="82"/>
    </row>
    <row r="1037" spans="3:4" ht="12.95" customHeight="1">
      <c r="C1037" s="82"/>
      <c r="D1037" s="82"/>
    </row>
    <row r="1038" spans="3:4" ht="12.95" customHeight="1">
      <c r="C1038" s="82"/>
      <c r="D1038" s="82"/>
    </row>
    <row r="1039" spans="3:4" ht="12.95" customHeight="1">
      <c r="C1039" s="82"/>
      <c r="D1039" s="82"/>
    </row>
    <row r="1040" spans="3:4" ht="12.95" customHeight="1">
      <c r="C1040" s="82"/>
      <c r="D1040" s="82"/>
    </row>
    <row r="1041" spans="3:4" ht="12.95" customHeight="1">
      <c r="C1041" s="82"/>
      <c r="D1041" s="82"/>
    </row>
    <row r="1042" spans="3:4" ht="12.95" customHeight="1">
      <c r="C1042" s="82"/>
      <c r="D1042" s="82"/>
    </row>
    <row r="1043" spans="3:4" ht="12.95" customHeight="1">
      <c r="C1043" s="82"/>
      <c r="D1043" s="82"/>
    </row>
    <row r="1044" spans="3:4" ht="12.95" customHeight="1">
      <c r="C1044" s="82"/>
      <c r="D1044" s="82"/>
    </row>
    <row r="1045" spans="3:4" ht="12.95" customHeight="1">
      <c r="C1045" s="82"/>
      <c r="D1045" s="82"/>
    </row>
    <row r="1046" spans="3:4" ht="12.95" customHeight="1">
      <c r="C1046" s="82"/>
      <c r="D1046" s="82"/>
    </row>
    <row r="1047" spans="3:4" ht="12.95" customHeight="1">
      <c r="C1047" s="82"/>
      <c r="D1047" s="82"/>
    </row>
    <row r="1048" spans="3:4" ht="12.95" customHeight="1">
      <c r="C1048" s="82"/>
      <c r="D1048" s="82"/>
    </row>
    <row r="1049" spans="3:4" ht="12.95" customHeight="1">
      <c r="C1049" s="82"/>
      <c r="D1049" s="82"/>
    </row>
    <row r="1050" spans="3:4" ht="12.95" customHeight="1">
      <c r="C1050" s="82"/>
      <c r="D1050" s="82"/>
    </row>
    <row r="1051" spans="3:4" ht="12.95" customHeight="1">
      <c r="C1051" s="82"/>
      <c r="D1051" s="82"/>
    </row>
    <row r="1052" spans="3:4" ht="12.95" customHeight="1">
      <c r="C1052" s="82"/>
      <c r="D1052" s="82"/>
    </row>
    <row r="1053" spans="3:4" ht="12.95" customHeight="1">
      <c r="C1053" s="82"/>
      <c r="D1053" s="82"/>
    </row>
    <row r="1054" spans="3:4" ht="12.95" customHeight="1">
      <c r="C1054" s="82"/>
      <c r="D1054" s="82"/>
    </row>
    <row r="1055" spans="3:4" ht="12.95" customHeight="1">
      <c r="C1055" s="82"/>
      <c r="D1055" s="82"/>
    </row>
    <row r="1056" spans="3:4" ht="12.95" customHeight="1">
      <c r="C1056" s="82"/>
      <c r="D1056" s="82"/>
    </row>
    <row r="1057" spans="3:4" ht="12.95" customHeight="1">
      <c r="C1057" s="82"/>
      <c r="D1057" s="82"/>
    </row>
    <row r="1058" spans="3:4" ht="12.95" customHeight="1">
      <c r="C1058" s="82"/>
      <c r="D1058" s="82"/>
    </row>
    <row r="1059" spans="3:4" ht="12.95" customHeight="1">
      <c r="C1059" s="82"/>
      <c r="D1059" s="82"/>
    </row>
    <row r="1060" spans="3:4" ht="12.95" customHeight="1">
      <c r="C1060" s="82"/>
      <c r="D1060" s="82"/>
    </row>
    <row r="1061" spans="3:4" ht="12.95" customHeight="1">
      <c r="C1061" s="82"/>
      <c r="D1061" s="82"/>
    </row>
    <row r="1062" spans="3:4" ht="12.95" customHeight="1">
      <c r="C1062" s="82"/>
      <c r="D1062" s="82"/>
    </row>
    <row r="1063" spans="3:4" ht="12.95" customHeight="1">
      <c r="C1063" s="82"/>
      <c r="D1063" s="82"/>
    </row>
    <row r="1064" spans="3:4" ht="12.95" customHeight="1">
      <c r="C1064" s="82"/>
      <c r="D1064" s="82"/>
    </row>
    <row r="1065" spans="3:4" ht="12.95" customHeight="1">
      <c r="C1065" s="82"/>
      <c r="D1065" s="82"/>
    </row>
    <row r="1066" spans="3:4" ht="12.95" customHeight="1">
      <c r="C1066" s="82"/>
      <c r="D1066" s="82"/>
    </row>
    <row r="1067" spans="3:4" ht="12.95" customHeight="1">
      <c r="C1067" s="82"/>
      <c r="D1067" s="82"/>
    </row>
    <row r="1068" spans="3:4" ht="12.95" customHeight="1">
      <c r="C1068" s="82"/>
      <c r="D1068" s="82"/>
    </row>
    <row r="1069" spans="3:4" ht="12.95" customHeight="1">
      <c r="C1069" s="82"/>
      <c r="D1069" s="82"/>
    </row>
    <row r="1070" spans="3:4" ht="12.95" customHeight="1">
      <c r="C1070" s="82"/>
      <c r="D1070" s="82"/>
    </row>
    <row r="1071" spans="3:4" ht="12.95" customHeight="1">
      <c r="C1071" s="82"/>
      <c r="D1071" s="82"/>
    </row>
    <row r="1072" spans="3:4" ht="12.95" customHeight="1">
      <c r="C1072" s="82"/>
      <c r="D1072" s="82"/>
    </row>
    <row r="1073" spans="3:4" ht="12.95" customHeight="1">
      <c r="C1073" s="82"/>
      <c r="D1073" s="82"/>
    </row>
    <row r="1074" spans="3:4" ht="12.95" customHeight="1">
      <c r="C1074" s="82"/>
      <c r="D1074" s="82"/>
    </row>
    <row r="1075" spans="3:4" ht="12.95" customHeight="1">
      <c r="C1075" s="82"/>
      <c r="D1075" s="82"/>
    </row>
    <row r="1076" spans="3:4" ht="12.95" customHeight="1">
      <c r="C1076" s="82"/>
      <c r="D1076" s="82"/>
    </row>
    <row r="1077" spans="3:4" ht="12.95" customHeight="1">
      <c r="C1077" s="82"/>
      <c r="D1077" s="82"/>
    </row>
    <row r="1078" spans="3:4" ht="12.95" customHeight="1">
      <c r="C1078" s="82"/>
      <c r="D1078" s="82"/>
    </row>
    <row r="1079" spans="3:4" ht="12.95" customHeight="1">
      <c r="C1079" s="82"/>
      <c r="D1079" s="82"/>
    </row>
    <row r="1080" spans="3:4" ht="12.95" customHeight="1">
      <c r="C1080" s="82"/>
      <c r="D1080" s="82"/>
    </row>
    <row r="1081" spans="3:4" ht="12.95" customHeight="1">
      <c r="C1081" s="82"/>
      <c r="D1081" s="82"/>
    </row>
    <row r="1082" spans="3:4" ht="12.95" customHeight="1">
      <c r="C1082" s="82"/>
      <c r="D1082" s="82"/>
    </row>
    <row r="1083" spans="3:4" ht="12.95" customHeight="1">
      <c r="C1083" s="82"/>
      <c r="D1083" s="82"/>
    </row>
    <row r="1084" spans="3:4" ht="12.95" customHeight="1">
      <c r="C1084" s="82"/>
      <c r="D1084" s="82"/>
    </row>
    <row r="1085" spans="3:4" ht="12.95" customHeight="1">
      <c r="C1085" s="82"/>
      <c r="D1085" s="82"/>
    </row>
    <row r="1086" spans="3:4" ht="12.95" customHeight="1">
      <c r="C1086" s="82"/>
      <c r="D1086" s="82"/>
    </row>
    <row r="1087" spans="3:4" ht="12.95" customHeight="1">
      <c r="C1087" s="82"/>
      <c r="D1087" s="82"/>
    </row>
    <row r="1088" spans="3:4" ht="12.95" customHeight="1">
      <c r="C1088" s="82"/>
      <c r="D1088" s="82"/>
    </row>
    <row r="1089" spans="3:4" ht="12.95" customHeight="1">
      <c r="C1089" s="82"/>
      <c r="D1089" s="82"/>
    </row>
    <row r="1090" spans="3:4" ht="12.95" customHeight="1">
      <c r="C1090" s="82"/>
      <c r="D1090" s="82"/>
    </row>
    <row r="1091" spans="3:4" ht="12.95" customHeight="1">
      <c r="C1091" s="82"/>
      <c r="D1091" s="82"/>
    </row>
    <row r="1092" spans="3:4" ht="12.95" customHeight="1">
      <c r="C1092" s="82"/>
      <c r="D1092" s="82"/>
    </row>
    <row r="1093" spans="3:4" ht="12.95" customHeight="1">
      <c r="C1093" s="82"/>
      <c r="D1093" s="82"/>
    </row>
    <row r="1094" spans="3:4" ht="12.95" customHeight="1">
      <c r="C1094" s="82"/>
      <c r="D1094" s="82"/>
    </row>
    <row r="1095" spans="3:4" ht="12.95" customHeight="1">
      <c r="C1095" s="82"/>
      <c r="D1095" s="82"/>
    </row>
    <row r="1096" spans="3:4" ht="12.95" customHeight="1">
      <c r="C1096" s="82"/>
      <c r="D1096" s="82"/>
    </row>
    <row r="1097" spans="3:4" ht="12.95" customHeight="1">
      <c r="C1097" s="82"/>
      <c r="D1097" s="82"/>
    </row>
    <row r="1098" spans="3:4" ht="12.95" customHeight="1">
      <c r="C1098" s="82"/>
      <c r="D1098" s="82"/>
    </row>
    <row r="1099" spans="3:4" ht="12.95" customHeight="1">
      <c r="C1099" s="82"/>
      <c r="D1099" s="82"/>
    </row>
    <row r="1100" spans="3:4" ht="12.95" customHeight="1">
      <c r="C1100" s="82"/>
      <c r="D1100" s="82"/>
    </row>
    <row r="1101" spans="3:4" ht="12.95" customHeight="1">
      <c r="C1101" s="82"/>
      <c r="D1101" s="82"/>
    </row>
    <row r="1102" spans="3:4" ht="12.95" customHeight="1">
      <c r="C1102" s="82"/>
      <c r="D1102" s="82"/>
    </row>
    <row r="1103" spans="3:4" ht="12.95" customHeight="1">
      <c r="C1103" s="82"/>
      <c r="D1103" s="82"/>
    </row>
    <row r="1104" spans="3:4" ht="12.95" customHeight="1">
      <c r="C1104" s="82"/>
      <c r="D1104" s="82"/>
    </row>
    <row r="1105" spans="3:4" ht="12.95" customHeight="1">
      <c r="C1105" s="82"/>
      <c r="D1105" s="82"/>
    </row>
    <row r="1106" spans="3:4" ht="12.95" customHeight="1">
      <c r="C1106" s="82"/>
      <c r="D1106" s="82"/>
    </row>
    <row r="1107" spans="3:4" ht="12.95" customHeight="1">
      <c r="C1107" s="82"/>
      <c r="D1107" s="82"/>
    </row>
    <row r="1108" spans="3:4" ht="12.95" customHeight="1">
      <c r="C1108" s="82"/>
      <c r="D1108" s="82"/>
    </row>
    <row r="1109" spans="3:4" ht="12.95" customHeight="1">
      <c r="C1109" s="82"/>
      <c r="D1109" s="82"/>
    </row>
    <row r="1110" spans="3:4" ht="12.95" customHeight="1">
      <c r="C1110" s="82"/>
      <c r="D1110" s="82"/>
    </row>
    <row r="1111" spans="3:4" ht="12.95" customHeight="1">
      <c r="C1111" s="82"/>
      <c r="D1111" s="82"/>
    </row>
    <row r="1112" spans="3:4" ht="12.95" customHeight="1">
      <c r="C1112" s="82"/>
      <c r="D1112" s="82"/>
    </row>
    <row r="1113" spans="3:4" ht="12.95" customHeight="1">
      <c r="C1113" s="82"/>
      <c r="D1113" s="82"/>
    </row>
    <row r="1114" spans="3:4" ht="12.95" customHeight="1">
      <c r="C1114" s="82"/>
      <c r="D1114" s="82"/>
    </row>
    <row r="1115" spans="3:4" ht="12.95" customHeight="1">
      <c r="C1115" s="82"/>
      <c r="D1115" s="82"/>
    </row>
    <row r="1116" spans="3:4" ht="12.95" customHeight="1">
      <c r="C1116" s="82"/>
      <c r="D1116" s="82"/>
    </row>
    <row r="1117" spans="3:4" ht="12.95" customHeight="1">
      <c r="C1117" s="82"/>
      <c r="D1117" s="82"/>
    </row>
    <row r="1118" spans="3:4" ht="12.95" customHeight="1">
      <c r="C1118" s="82"/>
      <c r="D1118" s="82"/>
    </row>
    <row r="1119" spans="3:4" ht="12.95" customHeight="1">
      <c r="C1119" s="82"/>
      <c r="D1119" s="82"/>
    </row>
    <row r="1120" spans="3:4" ht="12.95" customHeight="1">
      <c r="C1120" s="82"/>
      <c r="D1120" s="82"/>
    </row>
    <row r="1121" spans="3:4" ht="12.95" customHeight="1">
      <c r="C1121" s="82"/>
      <c r="D1121" s="82"/>
    </row>
    <row r="1122" spans="3:4" ht="12.95" customHeight="1">
      <c r="C1122" s="82"/>
      <c r="D1122" s="82"/>
    </row>
    <row r="1123" spans="3:4" ht="12.95" customHeight="1">
      <c r="C1123" s="82"/>
      <c r="D1123" s="82"/>
    </row>
    <row r="1124" spans="3:4" ht="12.95" customHeight="1">
      <c r="C1124" s="82"/>
      <c r="D1124" s="82"/>
    </row>
    <row r="1125" spans="3:4" ht="12.95" customHeight="1">
      <c r="C1125" s="82"/>
      <c r="D1125" s="82"/>
    </row>
    <row r="1126" spans="3:4" ht="12.95" customHeight="1">
      <c r="C1126" s="82"/>
      <c r="D1126" s="82"/>
    </row>
    <row r="1127" spans="3:4" ht="12.95" customHeight="1">
      <c r="C1127" s="82"/>
      <c r="D1127" s="82"/>
    </row>
    <row r="1128" spans="3:4" ht="12.95" customHeight="1">
      <c r="C1128" s="82"/>
      <c r="D1128" s="82"/>
    </row>
    <row r="1129" spans="3:4" ht="12.95" customHeight="1">
      <c r="C1129" s="82"/>
      <c r="D1129" s="82"/>
    </row>
    <row r="1130" spans="3:4" ht="12.95" customHeight="1">
      <c r="C1130" s="82"/>
      <c r="D1130" s="82"/>
    </row>
    <row r="1131" spans="3:4" ht="12.95" customHeight="1">
      <c r="C1131" s="82"/>
      <c r="D1131" s="82"/>
    </row>
    <row r="1132" spans="3:4" ht="12.95" customHeight="1">
      <c r="C1132" s="82"/>
      <c r="D1132" s="82"/>
    </row>
    <row r="1133" spans="3:4" ht="12.95" customHeight="1">
      <c r="C1133" s="82"/>
      <c r="D1133" s="82"/>
    </row>
    <row r="1134" spans="3:4" ht="12.95" customHeight="1">
      <c r="C1134" s="82"/>
      <c r="D1134" s="82"/>
    </row>
    <row r="1135" spans="3:4" ht="12.95" customHeight="1">
      <c r="C1135" s="82"/>
      <c r="D1135" s="82"/>
    </row>
    <row r="1136" spans="3:4" ht="12.95" customHeight="1">
      <c r="C1136" s="82"/>
      <c r="D1136" s="82"/>
    </row>
    <row r="1137" spans="3:4" ht="12.95" customHeight="1">
      <c r="C1137" s="82"/>
      <c r="D1137" s="82"/>
    </row>
    <row r="1138" spans="3:4" ht="12.95" customHeight="1">
      <c r="C1138" s="82"/>
      <c r="D1138" s="82"/>
    </row>
    <row r="1139" spans="3:4" ht="12.95" customHeight="1">
      <c r="C1139" s="82"/>
      <c r="D1139" s="82"/>
    </row>
    <row r="1140" spans="3:4" ht="12.95" customHeight="1">
      <c r="C1140" s="82"/>
      <c r="D1140" s="82"/>
    </row>
    <row r="1141" spans="3:4" ht="12.95" customHeight="1">
      <c r="C1141" s="82"/>
      <c r="D1141" s="82"/>
    </row>
    <row r="1142" spans="3:4" ht="12.95" customHeight="1">
      <c r="C1142" s="82"/>
      <c r="D1142" s="82"/>
    </row>
    <row r="1143" spans="3:4" ht="12.95" customHeight="1">
      <c r="C1143" s="82"/>
      <c r="D1143" s="82"/>
    </row>
    <row r="1144" spans="3:4" ht="12.95" customHeight="1">
      <c r="C1144" s="82"/>
      <c r="D1144" s="82"/>
    </row>
    <row r="1145" spans="3:4" ht="12.95" customHeight="1">
      <c r="C1145" s="82"/>
      <c r="D1145" s="82"/>
    </row>
    <row r="1146" spans="3:4" ht="12.95" customHeight="1">
      <c r="C1146" s="82"/>
      <c r="D1146" s="82"/>
    </row>
    <row r="1147" spans="3:4" ht="12.95" customHeight="1">
      <c r="C1147" s="82"/>
      <c r="D1147" s="82"/>
    </row>
    <row r="1148" spans="3:4" ht="12.95" customHeight="1">
      <c r="C1148" s="82"/>
      <c r="D1148" s="82"/>
    </row>
    <row r="1149" spans="3:4" ht="12.95" customHeight="1">
      <c r="C1149" s="82"/>
      <c r="D1149" s="82"/>
    </row>
    <row r="1150" spans="3:4" ht="12.95" customHeight="1">
      <c r="C1150" s="82"/>
      <c r="D1150" s="82"/>
    </row>
    <row r="1151" spans="3:4" ht="12.95" customHeight="1">
      <c r="C1151" s="82"/>
      <c r="D1151" s="82"/>
    </row>
    <row r="1152" spans="3:4" ht="12.95" customHeight="1">
      <c r="C1152" s="82"/>
      <c r="D1152" s="82"/>
    </row>
    <row r="1153" spans="3:4" ht="12.95" customHeight="1">
      <c r="C1153" s="82"/>
      <c r="D1153" s="82"/>
    </row>
    <row r="1154" spans="3:4" ht="12.95" customHeight="1">
      <c r="C1154" s="82"/>
      <c r="D1154" s="82"/>
    </row>
    <row r="1155" spans="3:4" ht="12.95" customHeight="1">
      <c r="C1155" s="82"/>
      <c r="D1155" s="82"/>
    </row>
    <row r="1156" spans="3:4" ht="12.95" customHeight="1">
      <c r="C1156" s="82"/>
      <c r="D1156" s="82"/>
    </row>
    <row r="1157" spans="3:4" ht="12.95" customHeight="1">
      <c r="C1157" s="82"/>
      <c r="D1157" s="82"/>
    </row>
    <row r="1158" spans="3:4" ht="12.95" customHeight="1">
      <c r="C1158" s="82"/>
      <c r="D1158" s="82"/>
    </row>
    <row r="1159" spans="3:4" ht="12.95" customHeight="1">
      <c r="C1159" s="82"/>
      <c r="D1159" s="82"/>
    </row>
    <row r="1160" spans="3:4" ht="12.95" customHeight="1">
      <c r="C1160" s="82"/>
      <c r="D1160" s="82"/>
    </row>
    <row r="1161" spans="3:4" ht="12.95" customHeight="1">
      <c r="C1161" s="82"/>
      <c r="D1161" s="82"/>
    </row>
    <row r="1162" spans="3:4" ht="12.95" customHeight="1">
      <c r="C1162" s="82"/>
      <c r="D1162" s="82"/>
    </row>
    <row r="1163" spans="3:4" ht="12.95" customHeight="1">
      <c r="C1163" s="82"/>
      <c r="D1163" s="82"/>
    </row>
    <row r="1164" spans="3:4" ht="12.95" customHeight="1">
      <c r="C1164" s="82"/>
      <c r="D1164" s="82"/>
    </row>
    <row r="1165" spans="3:4" ht="12.95" customHeight="1">
      <c r="C1165" s="82"/>
      <c r="D1165" s="82"/>
    </row>
    <row r="1166" spans="3:4" ht="12.95" customHeight="1">
      <c r="C1166" s="82"/>
      <c r="D1166" s="82"/>
    </row>
    <row r="1167" spans="3:4" ht="12.95" customHeight="1">
      <c r="C1167" s="82"/>
      <c r="D1167" s="82"/>
    </row>
    <row r="1168" spans="3:4" ht="12.95" customHeight="1">
      <c r="C1168" s="82"/>
      <c r="D1168" s="82"/>
    </row>
    <row r="1169" spans="3:4" ht="12.95" customHeight="1">
      <c r="C1169" s="82"/>
      <c r="D1169" s="82"/>
    </row>
    <row r="1170" spans="3:4" ht="12.95" customHeight="1">
      <c r="C1170" s="82"/>
      <c r="D1170" s="82"/>
    </row>
    <row r="1171" spans="3:4" ht="12.95" customHeight="1">
      <c r="C1171" s="82"/>
      <c r="D1171" s="82"/>
    </row>
    <row r="1172" spans="3:4" ht="12.95" customHeight="1">
      <c r="C1172" s="82"/>
      <c r="D1172" s="82"/>
    </row>
    <row r="1173" spans="3:4" ht="12.95" customHeight="1">
      <c r="C1173" s="82"/>
      <c r="D1173" s="82"/>
    </row>
    <row r="1174" spans="3:4" ht="12.95" customHeight="1">
      <c r="C1174" s="82"/>
      <c r="D1174" s="82"/>
    </row>
    <row r="1175" spans="3:4" ht="12.95" customHeight="1">
      <c r="C1175" s="82"/>
      <c r="D1175" s="82"/>
    </row>
    <row r="1176" spans="3:4" ht="12.95" customHeight="1">
      <c r="C1176" s="82"/>
      <c r="D1176" s="82"/>
    </row>
    <row r="1177" spans="3:4" ht="12.95" customHeight="1">
      <c r="C1177" s="82"/>
      <c r="D1177" s="82"/>
    </row>
    <row r="1178" spans="3:4" ht="12.95" customHeight="1">
      <c r="C1178" s="82"/>
      <c r="D1178" s="82"/>
    </row>
    <row r="1179" spans="3:4" ht="12.95" customHeight="1">
      <c r="C1179" s="82"/>
      <c r="D1179" s="82"/>
    </row>
    <row r="1180" spans="3:4" ht="12.95" customHeight="1">
      <c r="C1180" s="82"/>
      <c r="D1180" s="82"/>
    </row>
    <row r="1181" spans="3:4" ht="12.95" customHeight="1">
      <c r="C1181" s="82"/>
      <c r="D1181" s="82"/>
    </row>
    <row r="1182" spans="3:4" ht="12.95" customHeight="1">
      <c r="C1182" s="82"/>
      <c r="D1182" s="82"/>
    </row>
    <row r="1183" spans="3:4" ht="12.95" customHeight="1">
      <c r="C1183" s="82"/>
      <c r="D1183" s="82"/>
    </row>
    <row r="1184" spans="3:4" ht="12.95" customHeight="1">
      <c r="C1184" s="82"/>
      <c r="D1184" s="82"/>
    </row>
    <row r="1185" spans="3:4" ht="12.95" customHeight="1">
      <c r="C1185" s="82"/>
      <c r="D1185" s="82"/>
    </row>
    <row r="1186" spans="3:4" ht="12.95" customHeight="1">
      <c r="C1186" s="82"/>
      <c r="D1186" s="82"/>
    </row>
    <row r="1187" spans="3:4" ht="12.95" customHeight="1">
      <c r="C1187" s="82"/>
      <c r="D1187" s="82"/>
    </row>
    <row r="1188" spans="3:4" ht="12.95" customHeight="1">
      <c r="C1188" s="82"/>
      <c r="D1188" s="82"/>
    </row>
    <row r="1189" spans="3:4" ht="12.95" customHeight="1">
      <c r="C1189" s="82"/>
      <c r="D1189" s="82"/>
    </row>
    <row r="1190" spans="3:4" ht="12.95" customHeight="1">
      <c r="C1190" s="82"/>
      <c r="D1190" s="82"/>
    </row>
    <row r="1191" spans="3:4" ht="12.95" customHeight="1">
      <c r="C1191" s="82"/>
      <c r="D1191" s="82"/>
    </row>
    <row r="1192" spans="3:4" ht="12.95" customHeight="1">
      <c r="C1192" s="82"/>
      <c r="D1192" s="82"/>
    </row>
    <row r="1193" spans="3:4" ht="12.95" customHeight="1">
      <c r="C1193" s="82"/>
      <c r="D1193" s="82"/>
    </row>
    <row r="1194" spans="3:4" ht="12.95" customHeight="1">
      <c r="C1194" s="82"/>
      <c r="D1194" s="82"/>
    </row>
    <row r="1195" spans="3:4" ht="12.95" customHeight="1">
      <c r="C1195" s="82"/>
      <c r="D1195" s="82"/>
    </row>
    <row r="1196" spans="3:4" ht="12.95" customHeight="1">
      <c r="C1196" s="82"/>
      <c r="D1196" s="82"/>
    </row>
    <row r="1197" spans="3:4" ht="12.95" customHeight="1">
      <c r="C1197" s="82"/>
      <c r="D1197" s="82"/>
    </row>
    <row r="1198" spans="3:4" ht="12.95" customHeight="1">
      <c r="C1198" s="82"/>
      <c r="D1198" s="82"/>
    </row>
    <row r="1199" spans="3:4" ht="12.95" customHeight="1">
      <c r="C1199" s="82"/>
      <c r="D1199" s="82"/>
    </row>
    <row r="1200" spans="3:4" ht="12.95" customHeight="1">
      <c r="C1200" s="82"/>
      <c r="D1200" s="82"/>
    </row>
    <row r="1201" spans="3:4" ht="12.95" customHeight="1">
      <c r="C1201" s="82"/>
      <c r="D1201" s="82"/>
    </row>
    <row r="1202" spans="3:4" ht="12.95" customHeight="1">
      <c r="C1202" s="82"/>
      <c r="D1202" s="82"/>
    </row>
    <row r="1203" spans="3:4" ht="12.95" customHeight="1">
      <c r="C1203" s="82"/>
      <c r="D1203" s="82"/>
    </row>
    <row r="1204" spans="3:4" ht="12.95" customHeight="1">
      <c r="C1204" s="82"/>
      <c r="D1204" s="82"/>
    </row>
    <row r="1205" spans="3:4" ht="12.95" customHeight="1">
      <c r="C1205" s="82"/>
      <c r="D1205" s="82"/>
    </row>
    <row r="1206" spans="3:4" ht="12.95" customHeight="1">
      <c r="C1206" s="82"/>
      <c r="D1206" s="82"/>
    </row>
    <row r="1207" spans="3:4" ht="12.95" customHeight="1">
      <c r="C1207" s="82"/>
      <c r="D1207" s="82"/>
    </row>
    <row r="1208" spans="3:4" ht="12.95" customHeight="1">
      <c r="C1208" s="82"/>
      <c r="D1208" s="82"/>
    </row>
    <row r="1209" spans="3:4" ht="12.95" customHeight="1">
      <c r="C1209" s="82"/>
      <c r="D1209" s="82"/>
    </row>
    <row r="1210" spans="3:4" ht="12.95" customHeight="1">
      <c r="C1210" s="82"/>
      <c r="D1210" s="82"/>
    </row>
    <row r="1211" spans="3:4" ht="12.95" customHeight="1">
      <c r="C1211" s="82"/>
      <c r="D1211" s="82"/>
    </row>
    <row r="1212" spans="3:4" ht="12.95" customHeight="1">
      <c r="C1212" s="82"/>
      <c r="D1212" s="82"/>
    </row>
    <row r="1213" spans="3:4" ht="12.95" customHeight="1">
      <c r="C1213" s="82"/>
      <c r="D1213" s="82"/>
    </row>
    <row r="1214" spans="3:4" ht="12.95" customHeight="1">
      <c r="C1214" s="82"/>
      <c r="D1214" s="82"/>
    </row>
    <row r="1215" spans="3:4" ht="12.95" customHeight="1">
      <c r="C1215" s="82"/>
      <c r="D1215" s="82"/>
    </row>
    <row r="1216" spans="3:4" ht="12.95" customHeight="1">
      <c r="C1216" s="82"/>
      <c r="D1216" s="82"/>
    </row>
    <row r="1217" spans="3:4" ht="12.95" customHeight="1">
      <c r="C1217" s="82"/>
      <c r="D1217" s="82"/>
    </row>
    <row r="1218" spans="3:4" ht="12.95" customHeight="1">
      <c r="C1218" s="82"/>
      <c r="D1218" s="82"/>
    </row>
    <row r="1219" spans="3:4" ht="12.95" customHeight="1">
      <c r="C1219" s="82"/>
      <c r="D1219" s="82"/>
    </row>
    <row r="1220" spans="3:4" ht="12.95" customHeight="1">
      <c r="C1220" s="82"/>
      <c r="D1220" s="82"/>
    </row>
    <row r="1221" spans="3:4" ht="12.95" customHeight="1">
      <c r="C1221" s="82"/>
      <c r="D1221" s="82"/>
    </row>
    <row r="1222" spans="3:4" ht="12.95" customHeight="1">
      <c r="C1222" s="82"/>
      <c r="D1222" s="82"/>
    </row>
    <row r="1223" spans="3:4" ht="12.95" customHeight="1">
      <c r="C1223" s="82"/>
      <c r="D1223" s="82"/>
    </row>
    <row r="1224" spans="3:4" ht="12.95" customHeight="1">
      <c r="C1224" s="82"/>
      <c r="D1224" s="82"/>
    </row>
    <row r="1225" spans="3:4" ht="12.95" customHeight="1">
      <c r="C1225" s="82"/>
      <c r="D1225" s="82"/>
    </row>
    <row r="1226" spans="3:4" ht="12.95" customHeight="1">
      <c r="C1226" s="82"/>
      <c r="D1226" s="82"/>
    </row>
    <row r="1227" spans="3:4" ht="12.95" customHeight="1">
      <c r="C1227" s="82"/>
      <c r="D1227" s="82"/>
    </row>
    <row r="1228" spans="3:4" ht="12.95" customHeight="1">
      <c r="C1228" s="82"/>
      <c r="D1228" s="82"/>
    </row>
    <row r="1229" spans="3:4" ht="12.95" customHeight="1">
      <c r="C1229" s="82"/>
      <c r="D1229" s="82"/>
    </row>
    <row r="1230" spans="3:4" ht="12.95" customHeight="1">
      <c r="C1230" s="82"/>
      <c r="D1230" s="82"/>
    </row>
    <row r="1231" spans="3:4" ht="12.95" customHeight="1">
      <c r="C1231" s="82"/>
      <c r="D1231" s="82"/>
    </row>
    <row r="1232" spans="3:4" ht="12.95" customHeight="1">
      <c r="C1232" s="82"/>
      <c r="D1232" s="82"/>
    </row>
    <row r="1233" spans="3:4" ht="12.95" customHeight="1">
      <c r="C1233" s="82"/>
      <c r="D1233" s="82"/>
    </row>
    <row r="1234" spans="3:4" ht="12.95" customHeight="1">
      <c r="C1234" s="82"/>
      <c r="D1234" s="82"/>
    </row>
    <row r="1235" spans="3:4" ht="12.95" customHeight="1">
      <c r="C1235" s="82"/>
      <c r="D1235" s="82"/>
    </row>
    <row r="1236" spans="3:4" ht="12.95" customHeight="1">
      <c r="C1236" s="82"/>
      <c r="D1236" s="82"/>
    </row>
    <row r="1237" spans="3:4" ht="12.95" customHeight="1">
      <c r="C1237" s="82"/>
      <c r="D1237" s="82"/>
    </row>
    <row r="1238" spans="3:4" ht="12.95" customHeight="1">
      <c r="C1238" s="82"/>
      <c r="D1238" s="82"/>
    </row>
    <row r="1239" spans="3:4" ht="12.95" customHeight="1">
      <c r="C1239" s="82"/>
      <c r="D1239" s="82"/>
    </row>
    <row r="1240" spans="3:4" ht="12.95" customHeight="1">
      <c r="C1240" s="82"/>
      <c r="D1240" s="82"/>
    </row>
    <row r="1241" spans="3:4" ht="12.95" customHeight="1">
      <c r="C1241" s="82"/>
      <c r="D1241" s="82"/>
    </row>
    <row r="1242" spans="3:4" ht="12.95" customHeight="1">
      <c r="C1242" s="82"/>
      <c r="D1242" s="82"/>
    </row>
    <row r="1243" spans="3:4" ht="12.95" customHeight="1">
      <c r="C1243" s="82"/>
      <c r="D1243" s="82"/>
    </row>
    <row r="1244" spans="3:4" ht="12.95" customHeight="1">
      <c r="C1244" s="82"/>
      <c r="D1244" s="82"/>
    </row>
    <row r="1245" spans="3:4" ht="12.95" customHeight="1">
      <c r="C1245" s="82"/>
      <c r="D1245" s="82"/>
    </row>
    <row r="1246" spans="3:4" ht="12.95" customHeight="1">
      <c r="C1246" s="82"/>
      <c r="D1246" s="82"/>
    </row>
    <row r="1247" spans="3:4" ht="12.95" customHeight="1">
      <c r="C1247" s="82"/>
      <c r="D1247" s="82"/>
    </row>
    <row r="1248" spans="3:4" ht="12.95" customHeight="1">
      <c r="C1248" s="82"/>
      <c r="D1248" s="82"/>
    </row>
    <row r="1249" spans="3:4" ht="12.95" customHeight="1">
      <c r="C1249" s="82"/>
      <c r="D1249" s="82"/>
    </row>
    <row r="1250" spans="3:4" ht="12.95" customHeight="1">
      <c r="C1250" s="82"/>
      <c r="D1250" s="82"/>
    </row>
    <row r="1251" spans="3:4" ht="12.95" customHeight="1">
      <c r="C1251" s="82"/>
      <c r="D1251" s="82"/>
    </row>
    <row r="1252" spans="3:4" ht="12.95" customHeight="1">
      <c r="C1252" s="82"/>
      <c r="D1252" s="82"/>
    </row>
    <row r="1253" spans="3:4" ht="12.95" customHeight="1">
      <c r="C1253" s="82"/>
      <c r="D1253" s="82"/>
    </row>
    <row r="1254" spans="3:4" ht="12.95" customHeight="1">
      <c r="C1254" s="82"/>
      <c r="D1254" s="82"/>
    </row>
    <row r="1255" spans="3:4" ht="12.95" customHeight="1">
      <c r="C1255" s="82"/>
      <c r="D1255" s="82"/>
    </row>
    <row r="1256" spans="3:4" ht="12.95" customHeight="1">
      <c r="C1256" s="82"/>
      <c r="D1256" s="82"/>
    </row>
    <row r="1257" spans="3:4" ht="12.95" customHeight="1">
      <c r="C1257" s="82"/>
      <c r="D1257" s="82"/>
    </row>
    <row r="1258" spans="3:4" ht="12.95" customHeight="1">
      <c r="C1258" s="82"/>
      <c r="D1258" s="82"/>
    </row>
    <row r="1259" spans="3:4" ht="12.95" customHeight="1">
      <c r="C1259" s="82"/>
      <c r="D1259" s="82"/>
    </row>
    <row r="1260" spans="3:4" ht="12.95" customHeight="1">
      <c r="C1260" s="82"/>
      <c r="D1260" s="82"/>
    </row>
    <row r="1261" spans="3:4" ht="12.95" customHeight="1">
      <c r="C1261" s="82"/>
      <c r="D1261" s="82"/>
    </row>
    <row r="1262" spans="3:4" ht="12.95" customHeight="1">
      <c r="C1262" s="82"/>
      <c r="D1262" s="82"/>
    </row>
    <row r="1263" spans="3:4" ht="12.95" customHeight="1">
      <c r="C1263" s="82"/>
      <c r="D1263" s="82"/>
    </row>
    <row r="1264" spans="3:4" ht="12.95" customHeight="1">
      <c r="C1264" s="82"/>
      <c r="D1264" s="82"/>
    </row>
    <row r="1265" spans="3:4" ht="12.95" customHeight="1">
      <c r="C1265" s="82"/>
      <c r="D1265" s="82"/>
    </row>
    <row r="1266" spans="3:4" ht="12.95" customHeight="1">
      <c r="C1266" s="82"/>
      <c r="D1266" s="82"/>
    </row>
    <row r="1267" spans="3:4" ht="12.95" customHeight="1">
      <c r="C1267" s="82"/>
      <c r="D1267" s="82"/>
    </row>
    <row r="1268" spans="3:4" ht="12.95" customHeight="1">
      <c r="C1268" s="82"/>
      <c r="D1268" s="82"/>
    </row>
    <row r="1269" spans="3:4" ht="12.95" customHeight="1">
      <c r="C1269" s="82"/>
      <c r="D1269" s="82"/>
    </row>
    <row r="1270" spans="3:4" ht="12.95" customHeight="1">
      <c r="C1270" s="82"/>
      <c r="D1270" s="82"/>
    </row>
    <row r="1271" spans="3:4" ht="12.95" customHeight="1">
      <c r="C1271" s="82"/>
      <c r="D1271" s="82"/>
    </row>
    <row r="1272" spans="3:4" ht="12.95" customHeight="1">
      <c r="C1272" s="82"/>
      <c r="D1272" s="82"/>
    </row>
    <row r="1273" spans="3:4" ht="12.95" customHeight="1">
      <c r="C1273" s="82"/>
      <c r="D1273" s="82"/>
    </row>
    <row r="1274" spans="3:4" ht="12.95" customHeight="1">
      <c r="C1274" s="82"/>
      <c r="D1274" s="82"/>
    </row>
    <row r="1275" spans="3:4" ht="12.95" customHeight="1">
      <c r="C1275" s="82"/>
      <c r="D1275" s="82"/>
    </row>
    <row r="1276" spans="3:4" ht="12.95" customHeight="1">
      <c r="C1276" s="82"/>
      <c r="D1276" s="82"/>
    </row>
    <row r="1277" spans="3:4" ht="12.95" customHeight="1">
      <c r="C1277" s="82"/>
      <c r="D1277" s="82"/>
    </row>
    <row r="1278" spans="3:4" ht="12.95" customHeight="1">
      <c r="C1278" s="82"/>
      <c r="D1278" s="82"/>
    </row>
    <row r="1279" spans="3:4" ht="12.95" customHeight="1">
      <c r="C1279" s="82"/>
      <c r="D1279" s="82"/>
    </row>
    <row r="1280" spans="3:4" ht="12.95" customHeight="1">
      <c r="C1280" s="82"/>
      <c r="D1280" s="82"/>
    </row>
    <row r="1281" spans="3:4" ht="12.95" customHeight="1">
      <c r="C1281" s="82"/>
      <c r="D1281" s="82"/>
    </row>
    <row r="1282" spans="3:4" ht="12.95" customHeight="1">
      <c r="C1282" s="82"/>
      <c r="D1282" s="82"/>
    </row>
    <row r="1283" spans="3:4" ht="12.95" customHeight="1">
      <c r="C1283" s="82"/>
      <c r="D1283" s="82"/>
    </row>
    <row r="1284" spans="3:4" ht="12.95" customHeight="1">
      <c r="C1284" s="82"/>
      <c r="D1284" s="82"/>
    </row>
    <row r="1285" spans="3:4" ht="12.95" customHeight="1">
      <c r="C1285" s="82"/>
      <c r="D1285" s="82"/>
    </row>
    <row r="1286" spans="3:4" ht="12.95" customHeight="1">
      <c r="C1286" s="82"/>
      <c r="D1286" s="82"/>
    </row>
    <row r="1287" spans="3:4" ht="12.95" customHeight="1">
      <c r="C1287" s="82"/>
      <c r="D1287" s="82"/>
    </row>
    <row r="1288" spans="3:4" ht="12.95" customHeight="1">
      <c r="C1288" s="82"/>
      <c r="D1288" s="82"/>
    </row>
    <row r="1289" spans="3:4" ht="12.95" customHeight="1">
      <c r="C1289" s="82"/>
      <c r="D1289" s="82"/>
    </row>
    <row r="1290" spans="3:4" ht="12.95" customHeight="1">
      <c r="C1290" s="82"/>
      <c r="D1290" s="82"/>
    </row>
    <row r="1291" spans="3:4" ht="12.95" customHeight="1">
      <c r="C1291" s="82"/>
      <c r="D1291" s="82"/>
    </row>
    <row r="1292" spans="3:4" ht="12.95" customHeight="1">
      <c r="C1292" s="82"/>
      <c r="D1292" s="82"/>
    </row>
    <row r="1293" spans="3:4" ht="12.95" customHeight="1">
      <c r="C1293" s="82"/>
      <c r="D1293" s="82"/>
    </row>
    <row r="1294" spans="3:4" ht="12.95" customHeight="1">
      <c r="C1294" s="82"/>
      <c r="D1294" s="82"/>
    </row>
    <row r="1295" spans="3:4" ht="12.95" customHeight="1">
      <c r="C1295" s="82"/>
      <c r="D1295" s="82"/>
    </row>
    <row r="1296" spans="3:4" ht="12.95" customHeight="1">
      <c r="C1296" s="82"/>
      <c r="D1296" s="82"/>
    </row>
    <row r="1297" spans="3:4" ht="12.95" customHeight="1">
      <c r="C1297" s="82"/>
      <c r="D1297" s="82"/>
    </row>
    <row r="1298" spans="3:4" ht="12.95" customHeight="1">
      <c r="C1298" s="82"/>
      <c r="D1298" s="82"/>
    </row>
    <row r="1299" spans="3:4" ht="12.95" customHeight="1">
      <c r="C1299" s="82"/>
      <c r="D1299" s="82"/>
    </row>
    <row r="1300" spans="3:4" ht="12.95" customHeight="1">
      <c r="C1300" s="82"/>
      <c r="D1300" s="82"/>
    </row>
    <row r="1301" spans="3:4" ht="12.95" customHeight="1">
      <c r="C1301" s="82"/>
      <c r="D1301" s="82"/>
    </row>
    <row r="1302" spans="3:4" ht="12.95" customHeight="1">
      <c r="C1302" s="82"/>
      <c r="D1302" s="82"/>
    </row>
    <row r="1303" spans="3:4" ht="12.95" customHeight="1">
      <c r="C1303" s="82"/>
      <c r="D1303" s="82"/>
    </row>
    <row r="1304" spans="3:4" ht="12.95" customHeight="1">
      <c r="C1304" s="82"/>
      <c r="D1304" s="82"/>
    </row>
    <row r="1305" spans="3:4" ht="12.95" customHeight="1">
      <c r="C1305" s="82"/>
      <c r="D1305" s="82"/>
    </row>
    <row r="1306" spans="3:4" ht="12.95" customHeight="1">
      <c r="C1306" s="82"/>
      <c r="D1306" s="82"/>
    </row>
    <row r="1307" spans="3:4" ht="12.95" customHeight="1">
      <c r="C1307" s="82"/>
      <c r="D1307" s="82"/>
    </row>
    <row r="1308" spans="3:4" ht="12.95" customHeight="1">
      <c r="C1308" s="82"/>
      <c r="D1308" s="82"/>
    </row>
    <row r="1309" spans="3:4" ht="12.95" customHeight="1">
      <c r="C1309" s="82"/>
      <c r="D1309" s="82"/>
    </row>
    <row r="1310" spans="3:4" ht="12.95" customHeight="1">
      <c r="C1310" s="82"/>
      <c r="D1310" s="82"/>
    </row>
    <row r="1311" spans="3:4" ht="12.95" customHeight="1">
      <c r="C1311" s="82"/>
      <c r="D1311" s="82"/>
    </row>
    <row r="1312" spans="3:4" ht="12.95" customHeight="1">
      <c r="C1312" s="82"/>
      <c r="D1312" s="82"/>
    </row>
    <row r="1313" spans="3:4" ht="12.95" customHeight="1">
      <c r="C1313" s="82"/>
      <c r="D1313" s="82"/>
    </row>
    <row r="1314" spans="3:4" ht="12.95" customHeight="1">
      <c r="C1314" s="82"/>
      <c r="D1314" s="82"/>
    </row>
    <row r="1315" spans="3:4" ht="12.95" customHeight="1">
      <c r="C1315" s="82"/>
      <c r="D1315" s="82"/>
    </row>
    <row r="1316" spans="3:4" ht="12.95" customHeight="1">
      <c r="C1316" s="82"/>
      <c r="D1316" s="82"/>
    </row>
    <row r="1317" spans="3:4" ht="12.95" customHeight="1">
      <c r="C1317" s="82"/>
      <c r="D1317" s="82"/>
    </row>
    <row r="1318" spans="3:4" ht="12.95" customHeight="1">
      <c r="C1318" s="82"/>
      <c r="D1318" s="82"/>
    </row>
    <row r="1319" spans="3:4" ht="12.95" customHeight="1">
      <c r="C1319" s="82"/>
      <c r="D1319" s="82"/>
    </row>
    <row r="1320" spans="3:4" ht="12.95" customHeight="1">
      <c r="C1320" s="82"/>
      <c r="D1320" s="82"/>
    </row>
    <row r="1321" spans="3:4" ht="12.95" customHeight="1">
      <c r="C1321" s="82"/>
      <c r="D1321" s="82"/>
    </row>
    <row r="1322" spans="3:4" ht="12.95" customHeight="1">
      <c r="C1322" s="82"/>
      <c r="D1322" s="82"/>
    </row>
    <row r="1323" spans="3:4" ht="12.95" customHeight="1">
      <c r="C1323" s="82"/>
      <c r="D1323" s="82"/>
    </row>
    <row r="1324" spans="3:4" ht="12.95" customHeight="1">
      <c r="C1324" s="82"/>
      <c r="D1324" s="82"/>
    </row>
    <row r="1325" spans="3:4" ht="12.95" customHeight="1">
      <c r="C1325" s="82"/>
      <c r="D1325" s="82"/>
    </row>
    <row r="1326" spans="3:4" ht="12.95" customHeight="1">
      <c r="C1326" s="82"/>
      <c r="D1326" s="82"/>
    </row>
    <row r="1327" spans="3:4" ht="12.95" customHeight="1">
      <c r="C1327" s="82"/>
      <c r="D1327" s="82"/>
    </row>
    <row r="1328" spans="3:4" ht="12.95" customHeight="1">
      <c r="C1328" s="82"/>
      <c r="D1328" s="82"/>
    </row>
    <row r="1329" spans="3:4" ht="12.95" customHeight="1">
      <c r="C1329" s="82"/>
      <c r="D1329" s="82"/>
    </row>
    <row r="1330" spans="3:4" ht="12.95" customHeight="1">
      <c r="C1330" s="82"/>
      <c r="D1330" s="82"/>
    </row>
    <row r="1331" spans="3:4" ht="12.95" customHeight="1">
      <c r="C1331" s="82"/>
      <c r="D1331" s="82"/>
    </row>
    <row r="1332" spans="3:4" ht="12.95" customHeight="1">
      <c r="C1332" s="82"/>
      <c r="D1332" s="82"/>
    </row>
    <row r="1333" spans="3:4" ht="12.95" customHeight="1">
      <c r="C1333" s="82"/>
      <c r="D1333" s="82"/>
    </row>
    <row r="1334" spans="3:4" ht="12.95" customHeight="1">
      <c r="C1334" s="82"/>
      <c r="D1334" s="82"/>
    </row>
    <row r="1335" spans="3:4" ht="12.95" customHeight="1">
      <c r="C1335" s="82"/>
      <c r="D1335" s="82"/>
    </row>
    <row r="1336" spans="3:4" ht="12.95" customHeight="1">
      <c r="C1336" s="82"/>
      <c r="D1336" s="82"/>
    </row>
    <row r="1337" spans="3:4" ht="12.95" customHeight="1">
      <c r="C1337" s="82"/>
      <c r="D1337" s="82"/>
    </row>
    <row r="1338" spans="3:4" ht="12.95" customHeight="1">
      <c r="C1338" s="82"/>
      <c r="D1338" s="82"/>
    </row>
    <row r="1339" spans="3:4" ht="12.95" customHeight="1">
      <c r="C1339" s="82"/>
      <c r="D1339" s="82"/>
    </row>
    <row r="1340" spans="3:4" ht="12.95" customHeight="1">
      <c r="C1340" s="82"/>
      <c r="D1340" s="82"/>
    </row>
    <row r="1341" spans="3:4" ht="12.95" customHeight="1">
      <c r="C1341" s="82"/>
      <c r="D1341" s="82"/>
    </row>
    <row r="1342" spans="3:4" ht="12.95" customHeight="1">
      <c r="C1342" s="82"/>
      <c r="D1342" s="82"/>
    </row>
    <row r="1343" spans="3:4" ht="12.95" customHeight="1">
      <c r="C1343" s="82"/>
      <c r="D1343" s="82"/>
    </row>
    <row r="1344" spans="3:4" ht="12.95" customHeight="1">
      <c r="C1344" s="82"/>
      <c r="D1344" s="82"/>
    </row>
    <row r="1345" spans="3:4" ht="12.95" customHeight="1">
      <c r="C1345" s="82"/>
      <c r="D1345" s="82"/>
    </row>
    <row r="1346" spans="3:4" ht="12.95" customHeight="1">
      <c r="C1346" s="82"/>
      <c r="D1346" s="82"/>
    </row>
    <row r="1347" spans="3:4" ht="12.95" customHeight="1">
      <c r="C1347" s="82"/>
      <c r="D1347" s="82"/>
    </row>
    <row r="1348" spans="3:4" ht="12.95" customHeight="1">
      <c r="C1348" s="82"/>
      <c r="D1348" s="82"/>
    </row>
    <row r="1349" spans="3:4" ht="12.95" customHeight="1">
      <c r="C1349" s="82"/>
      <c r="D1349" s="82"/>
    </row>
    <row r="1350" spans="3:4" ht="12.95" customHeight="1">
      <c r="C1350" s="82"/>
      <c r="D1350" s="82"/>
    </row>
    <row r="1351" spans="3:4" ht="12.95" customHeight="1">
      <c r="C1351" s="82"/>
      <c r="D1351" s="82"/>
    </row>
    <row r="1352" spans="3:4" ht="12.95" customHeight="1">
      <c r="C1352" s="82"/>
      <c r="D1352" s="82"/>
    </row>
    <row r="1353" spans="3:4" ht="12.95" customHeight="1">
      <c r="C1353" s="82"/>
      <c r="D1353" s="82"/>
    </row>
    <row r="1354" spans="3:4" ht="12.95" customHeight="1">
      <c r="C1354" s="82"/>
      <c r="D1354" s="82"/>
    </row>
    <row r="1355" spans="3:4" ht="12.95" customHeight="1">
      <c r="C1355" s="82"/>
      <c r="D1355" s="82"/>
    </row>
    <row r="1356" spans="3:4" ht="12.95" customHeight="1">
      <c r="C1356" s="82"/>
      <c r="D1356" s="82"/>
    </row>
    <row r="1357" spans="3:4" ht="12.95" customHeight="1">
      <c r="C1357" s="82"/>
      <c r="D1357" s="82"/>
    </row>
    <row r="1358" spans="3:4" ht="12.95" customHeight="1">
      <c r="C1358" s="82"/>
      <c r="D1358" s="82"/>
    </row>
    <row r="1359" spans="3:4" ht="12.95" customHeight="1">
      <c r="C1359" s="82"/>
      <c r="D1359" s="82"/>
    </row>
    <row r="1360" spans="3:4" ht="12.95" customHeight="1">
      <c r="C1360" s="82"/>
      <c r="D1360" s="82"/>
    </row>
    <row r="1361" spans="3:4" ht="12.95" customHeight="1">
      <c r="C1361" s="82"/>
      <c r="D1361" s="82"/>
    </row>
    <row r="1362" spans="3:4" ht="12.95" customHeight="1">
      <c r="C1362" s="82"/>
      <c r="D1362" s="82"/>
    </row>
    <row r="1363" spans="3:4" ht="12.95" customHeight="1">
      <c r="C1363" s="82"/>
      <c r="D1363" s="82"/>
    </row>
    <row r="1364" spans="3:4" ht="12.95" customHeight="1">
      <c r="C1364" s="82"/>
      <c r="D1364" s="82"/>
    </row>
    <row r="1365" spans="3:4" ht="12.95" customHeight="1">
      <c r="C1365" s="82"/>
      <c r="D1365" s="82"/>
    </row>
    <row r="1366" spans="3:4" ht="12.95" customHeight="1">
      <c r="C1366" s="82"/>
      <c r="D1366" s="82"/>
    </row>
    <row r="1367" spans="3:4" ht="12.95" customHeight="1">
      <c r="C1367" s="82"/>
      <c r="D1367" s="82"/>
    </row>
    <row r="1368" spans="3:4" ht="12.95" customHeight="1">
      <c r="C1368" s="82"/>
      <c r="D1368" s="82"/>
    </row>
    <row r="1369" spans="3:4" ht="12.95" customHeight="1">
      <c r="C1369" s="82"/>
      <c r="D1369" s="82"/>
    </row>
    <row r="1370" spans="3:4" ht="12.95" customHeight="1">
      <c r="C1370" s="82"/>
      <c r="D1370" s="82"/>
    </row>
    <row r="1371" spans="3:4" ht="12.95" customHeight="1">
      <c r="C1371" s="82"/>
      <c r="D1371" s="82"/>
    </row>
    <row r="1372" spans="3:4" ht="12.95" customHeight="1">
      <c r="C1372" s="82"/>
      <c r="D1372" s="82"/>
    </row>
    <row r="1373" spans="3:4" ht="12.95" customHeight="1">
      <c r="C1373" s="82"/>
      <c r="D1373" s="82"/>
    </row>
    <row r="1374" spans="3:4" ht="12.95" customHeight="1">
      <c r="C1374" s="82"/>
      <c r="D1374" s="82"/>
    </row>
    <row r="1375" spans="3:4" ht="12.95" customHeight="1">
      <c r="C1375" s="82"/>
      <c r="D1375" s="82"/>
    </row>
    <row r="1376" spans="3:4" ht="12.95" customHeight="1">
      <c r="C1376" s="82"/>
      <c r="D1376" s="82"/>
    </row>
    <row r="1377" spans="3:4" ht="12.95" customHeight="1">
      <c r="C1377" s="82"/>
      <c r="D1377" s="82"/>
    </row>
    <row r="1378" spans="3:4" ht="12.95" customHeight="1">
      <c r="C1378" s="82"/>
      <c r="D1378" s="82"/>
    </row>
    <row r="1379" spans="3:4" ht="12.95" customHeight="1">
      <c r="C1379" s="82"/>
      <c r="D1379" s="82"/>
    </row>
    <row r="1380" spans="3:4" ht="12.95" customHeight="1">
      <c r="C1380" s="82"/>
      <c r="D1380" s="82"/>
    </row>
    <row r="1381" spans="3:4" ht="12.95" customHeight="1">
      <c r="C1381" s="82"/>
      <c r="D1381" s="82"/>
    </row>
    <row r="1382" spans="3:4" ht="12.95" customHeight="1">
      <c r="C1382" s="82"/>
      <c r="D1382" s="82"/>
    </row>
    <row r="1383" spans="3:4" ht="12.95" customHeight="1">
      <c r="C1383" s="82"/>
      <c r="D1383" s="82"/>
    </row>
    <row r="1384" spans="3:4" ht="12.95" customHeight="1">
      <c r="C1384" s="82"/>
      <c r="D1384" s="82"/>
    </row>
    <row r="1385" spans="3:4" ht="12.95" customHeight="1">
      <c r="C1385" s="82"/>
      <c r="D1385" s="82"/>
    </row>
    <row r="1386" spans="3:4" ht="12.95" customHeight="1">
      <c r="C1386" s="82"/>
      <c r="D1386" s="82"/>
    </row>
    <row r="1387" spans="3:4" ht="12.95" customHeight="1">
      <c r="C1387" s="82"/>
      <c r="D1387" s="82"/>
    </row>
    <row r="1388" spans="3:4" ht="12.95" customHeight="1">
      <c r="C1388" s="82"/>
      <c r="D1388" s="82"/>
    </row>
    <row r="1389" spans="3:4" ht="12.95" customHeight="1">
      <c r="C1389" s="82"/>
      <c r="D1389" s="82"/>
    </row>
    <row r="1390" spans="3:4" ht="12.95" customHeight="1">
      <c r="C1390" s="82"/>
      <c r="D1390" s="82"/>
    </row>
    <row r="1391" spans="3:4" ht="12.95" customHeight="1">
      <c r="C1391" s="82"/>
      <c r="D1391" s="82"/>
    </row>
    <row r="1392" spans="3:4" ht="12.95" customHeight="1">
      <c r="C1392" s="82"/>
      <c r="D1392" s="82"/>
    </row>
    <row r="1393" spans="3:4" ht="12.95" customHeight="1">
      <c r="C1393" s="82"/>
      <c r="D1393" s="82"/>
    </row>
    <row r="1394" spans="3:4" ht="12.95" customHeight="1">
      <c r="C1394" s="82"/>
      <c r="D1394" s="82"/>
    </row>
    <row r="1395" spans="3:4" ht="12.95" customHeight="1">
      <c r="C1395" s="82"/>
      <c r="D1395" s="82"/>
    </row>
    <row r="1396" spans="3:4" ht="12.95" customHeight="1">
      <c r="C1396" s="82"/>
      <c r="D1396" s="82"/>
    </row>
    <row r="1397" spans="3:4" ht="12.95" customHeight="1">
      <c r="C1397" s="82"/>
      <c r="D1397" s="82"/>
    </row>
    <row r="1398" spans="3:4" ht="12.95" customHeight="1">
      <c r="C1398" s="82"/>
      <c r="D1398" s="82"/>
    </row>
    <row r="1399" spans="3:4" ht="12.95" customHeight="1">
      <c r="C1399" s="82"/>
      <c r="D1399" s="82"/>
    </row>
    <row r="1400" spans="3:4" ht="12.95" customHeight="1">
      <c r="C1400" s="82"/>
      <c r="D1400" s="82"/>
    </row>
    <row r="1401" spans="3:4" ht="12.95" customHeight="1">
      <c r="C1401" s="82"/>
      <c r="D1401" s="82"/>
    </row>
    <row r="1402" spans="3:4" ht="12.95" customHeight="1">
      <c r="C1402" s="82"/>
      <c r="D1402" s="82"/>
    </row>
    <row r="1403" spans="3:4" ht="12.95" customHeight="1">
      <c r="C1403" s="82"/>
      <c r="D1403" s="82"/>
    </row>
    <row r="1404" spans="3:4" ht="12.95" customHeight="1">
      <c r="C1404" s="82"/>
      <c r="D1404" s="82"/>
    </row>
    <row r="1405" spans="3:4" ht="12.95" customHeight="1">
      <c r="C1405" s="82"/>
      <c r="D1405" s="82"/>
    </row>
    <row r="1406" spans="3:4" ht="12.95" customHeight="1">
      <c r="C1406" s="82"/>
      <c r="D1406" s="82"/>
    </row>
    <row r="1407" spans="3:4" ht="12.95" customHeight="1">
      <c r="C1407" s="82"/>
      <c r="D1407" s="82"/>
    </row>
    <row r="1408" spans="3:4" ht="12.95" customHeight="1">
      <c r="C1408" s="82"/>
      <c r="D1408" s="82"/>
    </row>
    <row r="1409" spans="3:4" ht="12.95" customHeight="1">
      <c r="C1409" s="82"/>
      <c r="D1409" s="82"/>
    </row>
    <row r="1410" spans="3:4" ht="12.95" customHeight="1">
      <c r="C1410" s="82"/>
      <c r="D1410" s="82"/>
    </row>
    <row r="1411" spans="3:4" ht="12.95" customHeight="1">
      <c r="C1411" s="82"/>
      <c r="D1411" s="82"/>
    </row>
    <row r="1412" spans="3:4" ht="12.95" customHeight="1">
      <c r="C1412" s="82"/>
      <c r="D1412" s="82"/>
    </row>
    <row r="1413" spans="3:4" ht="12.95" customHeight="1">
      <c r="C1413" s="82"/>
      <c r="D1413" s="82"/>
    </row>
    <row r="1414" spans="3:4" ht="12.95" customHeight="1">
      <c r="C1414" s="82"/>
      <c r="D1414" s="82"/>
    </row>
    <row r="1415" spans="3:4" ht="12.95" customHeight="1">
      <c r="C1415" s="82"/>
      <c r="D1415" s="82"/>
    </row>
    <row r="1416" spans="3:4" ht="12.95" customHeight="1">
      <c r="C1416" s="82"/>
      <c r="D1416" s="82"/>
    </row>
    <row r="1417" spans="3:4" ht="12.95" customHeight="1">
      <c r="C1417" s="82"/>
      <c r="D1417" s="82"/>
    </row>
    <row r="1418" spans="3:4" ht="12.95" customHeight="1">
      <c r="C1418" s="82"/>
      <c r="D1418" s="82"/>
    </row>
    <row r="1419" spans="3:4" ht="12.95" customHeight="1">
      <c r="C1419" s="82"/>
      <c r="D1419" s="82"/>
    </row>
    <row r="1420" spans="3:4" ht="12.95" customHeight="1">
      <c r="C1420" s="82"/>
      <c r="D1420" s="82"/>
    </row>
    <row r="1421" spans="3:4" ht="12.95" customHeight="1">
      <c r="C1421" s="82"/>
      <c r="D1421" s="82"/>
    </row>
    <row r="1422" spans="3:4" ht="12.95" customHeight="1">
      <c r="C1422" s="82"/>
      <c r="D1422" s="82"/>
    </row>
    <row r="1423" spans="3:4" ht="12.95" customHeight="1">
      <c r="C1423" s="82"/>
      <c r="D1423" s="82"/>
    </row>
    <row r="1424" spans="3:4" ht="12.95" customHeight="1">
      <c r="C1424" s="82"/>
      <c r="D1424" s="82"/>
    </row>
    <row r="1425" spans="3:4" ht="12.95" customHeight="1">
      <c r="C1425" s="82"/>
      <c r="D1425" s="82"/>
    </row>
    <row r="1426" spans="3:4" ht="12.95" customHeight="1">
      <c r="C1426" s="82"/>
      <c r="D1426" s="82"/>
    </row>
    <row r="1427" spans="3:4" ht="12.95" customHeight="1">
      <c r="C1427" s="82"/>
      <c r="D1427" s="82"/>
    </row>
    <row r="1428" spans="3:4" ht="12.95" customHeight="1">
      <c r="C1428" s="82"/>
      <c r="D1428" s="82"/>
    </row>
    <row r="1429" spans="3:4" ht="12.95" customHeight="1">
      <c r="C1429" s="82"/>
      <c r="D1429" s="82"/>
    </row>
    <row r="1430" spans="3:4" ht="12.95" customHeight="1">
      <c r="C1430" s="82"/>
      <c r="D1430" s="82"/>
    </row>
    <row r="1431" spans="3:4" ht="12.95" customHeight="1">
      <c r="C1431" s="82"/>
      <c r="D1431" s="82"/>
    </row>
    <row r="1432" spans="3:4" ht="12.95" customHeight="1">
      <c r="C1432" s="82"/>
      <c r="D1432" s="82"/>
    </row>
    <row r="1433" spans="3:4" ht="12.95" customHeight="1">
      <c r="C1433" s="82"/>
      <c r="D1433" s="82"/>
    </row>
    <row r="1434" spans="3:4" ht="12.95" customHeight="1">
      <c r="C1434" s="82"/>
      <c r="D1434" s="82"/>
    </row>
    <row r="1435" spans="3:4" ht="12.95" customHeight="1">
      <c r="C1435" s="82"/>
      <c r="D1435" s="82"/>
    </row>
    <row r="1436" spans="3:4" ht="12.95" customHeight="1">
      <c r="C1436" s="82"/>
      <c r="D1436" s="82"/>
    </row>
    <row r="1437" spans="3:4" ht="12.95" customHeight="1">
      <c r="C1437" s="82"/>
      <c r="D1437" s="82"/>
    </row>
    <row r="1438" spans="3:4" ht="12.95" customHeight="1">
      <c r="C1438" s="82"/>
      <c r="D1438" s="82"/>
    </row>
    <row r="1439" spans="3:4" ht="12.95" customHeight="1">
      <c r="C1439" s="82"/>
      <c r="D1439" s="82"/>
    </row>
    <row r="1440" spans="3:4" ht="12.95" customHeight="1">
      <c r="C1440" s="82"/>
      <c r="D1440" s="82"/>
    </row>
    <row r="1441" spans="3:4" ht="12.95" customHeight="1">
      <c r="C1441" s="82"/>
      <c r="D1441" s="82"/>
    </row>
    <row r="1442" spans="3:4" ht="12.95" customHeight="1">
      <c r="C1442" s="82"/>
      <c r="D1442" s="82"/>
    </row>
    <row r="1443" spans="3:4" ht="12.95" customHeight="1">
      <c r="C1443" s="82"/>
      <c r="D1443" s="82"/>
    </row>
    <row r="1444" spans="3:4" ht="12.95" customHeight="1">
      <c r="C1444" s="82"/>
      <c r="D1444" s="82"/>
    </row>
    <row r="1445" spans="3:4" ht="12.95" customHeight="1">
      <c r="C1445" s="82"/>
      <c r="D1445" s="82"/>
    </row>
    <row r="1446" spans="3:4" ht="12.95" customHeight="1">
      <c r="C1446" s="82"/>
      <c r="D1446" s="82"/>
    </row>
    <row r="1447" spans="3:4" ht="12.95" customHeight="1">
      <c r="C1447" s="82"/>
      <c r="D1447" s="82"/>
    </row>
    <row r="1448" spans="3:4" ht="12.95" customHeight="1">
      <c r="C1448" s="82"/>
      <c r="D1448" s="82"/>
    </row>
    <row r="1449" spans="3:4" ht="12.95" customHeight="1">
      <c r="C1449" s="82"/>
      <c r="D1449" s="82"/>
    </row>
    <row r="1450" spans="3:4" ht="12.95" customHeight="1">
      <c r="C1450" s="82"/>
      <c r="D1450" s="82"/>
    </row>
    <row r="1451" spans="3:4" ht="12.95" customHeight="1">
      <c r="C1451" s="82"/>
      <c r="D1451" s="82"/>
    </row>
    <row r="1452" spans="3:4" ht="12.95" customHeight="1">
      <c r="C1452" s="82"/>
      <c r="D1452" s="82"/>
    </row>
    <row r="1453" spans="3:4" ht="12.95" customHeight="1">
      <c r="C1453" s="82"/>
      <c r="D1453" s="82"/>
    </row>
    <row r="1454" spans="3:4" ht="12.95" customHeight="1">
      <c r="C1454" s="82"/>
      <c r="D1454" s="82"/>
    </row>
    <row r="1455" spans="3:4" ht="12.95" customHeight="1">
      <c r="C1455" s="82"/>
      <c r="D1455" s="82"/>
    </row>
    <row r="1456" spans="3:4" ht="12.95" customHeight="1">
      <c r="C1456" s="82"/>
      <c r="D1456" s="82"/>
    </row>
    <row r="1457" spans="3:4" ht="12.95" customHeight="1">
      <c r="C1457" s="82"/>
      <c r="D1457" s="82"/>
    </row>
    <row r="1458" spans="3:4" ht="12.95" customHeight="1">
      <c r="C1458" s="82"/>
      <c r="D1458" s="82"/>
    </row>
    <row r="1459" spans="3:4" ht="12.95" customHeight="1">
      <c r="C1459" s="82"/>
      <c r="D1459" s="82"/>
    </row>
    <row r="1460" spans="3:4" ht="12.95" customHeight="1">
      <c r="C1460" s="82"/>
      <c r="D1460" s="82"/>
    </row>
    <row r="1461" spans="3:4" ht="12.95" customHeight="1">
      <c r="C1461" s="82"/>
      <c r="D1461" s="82"/>
    </row>
    <row r="1462" spans="3:4" ht="12.95" customHeight="1">
      <c r="C1462" s="82"/>
      <c r="D1462" s="82"/>
    </row>
    <row r="1463" spans="3:4" ht="12.95" customHeight="1">
      <c r="C1463" s="82"/>
      <c r="D1463" s="82"/>
    </row>
    <row r="1464" spans="3:4" ht="12.95" customHeight="1">
      <c r="C1464" s="82"/>
      <c r="D1464" s="82"/>
    </row>
    <row r="1465" spans="3:4" ht="12.95" customHeight="1">
      <c r="C1465" s="82"/>
      <c r="D1465" s="82"/>
    </row>
    <row r="1466" spans="3:4" ht="12.95" customHeight="1">
      <c r="C1466" s="82"/>
      <c r="D1466" s="82"/>
    </row>
    <row r="1467" spans="3:4" ht="12.95" customHeight="1">
      <c r="C1467" s="82"/>
      <c r="D1467" s="82"/>
    </row>
    <row r="1468" spans="3:4" ht="12.95" customHeight="1">
      <c r="C1468" s="82"/>
      <c r="D1468" s="82"/>
    </row>
    <row r="1469" spans="3:4" ht="12.95" customHeight="1">
      <c r="C1469" s="82"/>
      <c r="D1469" s="82"/>
    </row>
    <row r="1470" spans="3:4" ht="12.95" customHeight="1">
      <c r="C1470" s="82"/>
      <c r="D1470" s="82"/>
    </row>
    <row r="1471" spans="3:4" ht="12.95" customHeight="1">
      <c r="C1471" s="82"/>
      <c r="D1471" s="82"/>
    </row>
    <row r="1472" spans="3:4" ht="12.95" customHeight="1">
      <c r="C1472" s="82"/>
      <c r="D1472" s="82"/>
    </row>
    <row r="1473" spans="3:4" ht="12.95" customHeight="1">
      <c r="C1473" s="82"/>
      <c r="D1473" s="82"/>
    </row>
    <row r="1474" spans="3:4" ht="12.95" customHeight="1">
      <c r="C1474" s="82"/>
      <c r="D1474" s="82"/>
    </row>
    <row r="1475" spans="3:4" ht="12.95" customHeight="1">
      <c r="C1475" s="82"/>
      <c r="D1475" s="82"/>
    </row>
    <row r="1476" spans="3:4" ht="12.95" customHeight="1">
      <c r="C1476" s="82"/>
      <c r="D1476" s="82"/>
    </row>
    <row r="1477" spans="3:4" ht="12.95" customHeight="1">
      <c r="C1477" s="82"/>
      <c r="D1477" s="82"/>
    </row>
    <row r="1478" spans="3:4" ht="12.95" customHeight="1">
      <c r="C1478" s="82"/>
      <c r="D1478" s="82"/>
    </row>
    <row r="1479" spans="3:4" ht="12.95" customHeight="1">
      <c r="C1479" s="82"/>
      <c r="D1479" s="82"/>
    </row>
    <row r="1480" spans="3:4" ht="12.95" customHeight="1">
      <c r="C1480" s="82"/>
      <c r="D1480" s="82"/>
    </row>
    <row r="1481" spans="3:4" ht="12.95" customHeight="1">
      <c r="C1481" s="82"/>
      <c r="D1481" s="82"/>
    </row>
    <row r="1482" spans="3:4" ht="12.95" customHeight="1">
      <c r="C1482" s="82"/>
      <c r="D1482" s="82"/>
    </row>
    <row r="1483" spans="3:4" ht="12.95" customHeight="1">
      <c r="C1483" s="82"/>
      <c r="D1483" s="82"/>
    </row>
    <row r="1484" spans="3:4" ht="12.95" customHeight="1">
      <c r="C1484" s="82"/>
      <c r="D1484" s="82"/>
    </row>
    <row r="1485" spans="3:4" ht="12.95" customHeight="1">
      <c r="C1485" s="82"/>
      <c r="D1485" s="82"/>
    </row>
    <row r="1486" spans="3:4" ht="12.95" customHeight="1">
      <c r="C1486" s="82"/>
      <c r="D1486" s="82"/>
    </row>
    <row r="1487" spans="3:4" ht="12.95" customHeight="1">
      <c r="C1487" s="82"/>
      <c r="D1487" s="82"/>
    </row>
    <row r="1488" spans="3:4" ht="12.95" customHeight="1">
      <c r="C1488" s="82"/>
      <c r="D1488" s="82"/>
    </row>
    <row r="1489" spans="3:4" ht="12.95" customHeight="1">
      <c r="C1489" s="82"/>
      <c r="D1489" s="82"/>
    </row>
    <row r="1490" spans="3:4" ht="12.95" customHeight="1">
      <c r="C1490" s="82"/>
      <c r="D1490" s="82"/>
    </row>
    <row r="1491" spans="3:4" ht="12.95" customHeight="1">
      <c r="C1491" s="82"/>
      <c r="D1491" s="82"/>
    </row>
    <row r="1492" spans="3:4" ht="12.95" customHeight="1">
      <c r="C1492" s="82"/>
      <c r="D1492" s="82"/>
    </row>
    <row r="1493" spans="3:4" ht="12.95" customHeight="1">
      <c r="C1493" s="82"/>
      <c r="D1493" s="82"/>
    </row>
    <row r="1494" spans="3:4" ht="12.95" customHeight="1">
      <c r="C1494" s="82"/>
      <c r="D1494" s="82"/>
    </row>
    <row r="1495" spans="3:4" ht="12.95" customHeight="1">
      <c r="C1495" s="82"/>
      <c r="D1495" s="82"/>
    </row>
    <row r="1496" spans="3:4" ht="12.95" customHeight="1">
      <c r="C1496" s="82"/>
      <c r="D1496" s="82"/>
    </row>
    <row r="1497" spans="3:4" ht="12.95" customHeight="1">
      <c r="C1497" s="82"/>
      <c r="D1497" s="82"/>
    </row>
    <row r="1498" spans="3:4" ht="12.95" customHeight="1">
      <c r="C1498" s="82"/>
      <c r="D1498" s="82"/>
    </row>
    <row r="1499" spans="3:4" ht="12.95" customHeight="1">
      <c r="C1499" s="82"/>
      <c r="D1499" s="82"/>
    </row>
    <row r="1500" spans="3:4" ht="12.95" customHeight="1">
      <c r="C1500" s="82"/>
      <c r="D1500" s="82"/>
    </row>
    <row r="1501" spans="3:4" ht="12.95" customHeight="1">
      <c r="C1501" s="82"/>
      <c r="D1501" s="82"/>
    </row>
    <row r="1502" spans="3:4" ht="12.95" customHeight="1">
      <c r="C1502" s="82"/>
      <c r="D1502" s="82"/>
    </row>
    <row r="1503" spans="3:4" ht="12.95" customHeight="1">
      <c r="C1503" s="82"/>
      <c r="D1503" s="82"/>
    </row>
    <row r="1504" spans="3:4" ht="12.95" customHeight="1">
      <c r="C1504" s="82"/>
      <c r="D1504" s="82"/>
    </row>
    <row r="1505" spans="3:4" ht="12.95" customHeight="1">
      <c r="C1505" s="82"/>
      <c r="D1505" s="82"/>
    </row>
    <row r="1506" spans="3:4" ht="12.95" customHeight="1">
      <c r="C1506" s="82"/>
      <c r="D1506" s="82"/>
    </row>
    <row r="1507" spans="3:4" ht="12.95" customHeight="1">
      <c r="C1507" s="82"/>
      <c r="D1507" s="82"/>
    </row>
    <row r="1508" spans="3:4" ht="12.95" customHeight="1">
      <c r="C1508" s="82"/>
      <c r="D1508" s="82"/>
    </row>
    <row r="1509" spans="3:4" ht="12.95" customHeight="1">
      <c r="C1509" s="82"/>
      <c r="D1509" s="82"/>
    </row>
    <row r="1510" spans="3:4" ht="12.95" customHeight="1">
      <c r="C1510" s="82"/>
      <c r="D1510" s="82"/>
    </row>
    <row r="1511" spans="3:4" ht="12.95" customHeight="1">
      <c r="C1511" s="82"/>
      <c r="D1511" s="82"/>
    </row>
    <row r="1512" spans="3:4" ht="12.95" customHeight="1">
      <c r="C1512" s="82"/>
      <c r="D1512" s="82"/>
    </row>
    <row r="1513" spans="3:4" ht="12.95" customHeight="1">
      <c r="C1513" s="82"/>
      <c r="D1513" s="82"/>
    </row>
    <row r="1514" spans="3:4" ht="12.95" customHeight="1">
      <c r="C1514" s="82"/>
      <c r="D1514" s="82"/>
    </row>
    <row r="1515" spans="3:4" ht="12.95" customHeight="1">
      <c r="C1515" s="82"/>
      <c r="D1515" s="82"/>
    </row>
    <row r="1516" spans="3:4" ht="12.95" customHeight="1">
      <c r="C1516" s="82"/>
      <c r="D1516" s="82"/>
    </row>
    <row r="1517" spans="3:4" ht="12.95" customHeight="1">
      <c r="C1517" s="82"/>
      <c r="D1517" s="82"/>
    </row>
    <row r="1518" spans="3:4" ht="12.95" customHeight="1">
      <c r="C1518" s="82"/>
      <c r="D1518" s="82"/>
    </row>
    <row r="1519" spans="3:4" ht="12.95" customHeight="1">
      <c r="C1519" s="82"/>
      <c r="D1519" s="82"/>
    </row>
    <row r="1520" spans="3:4" ht="12.95" customHeight="1">
      <c r="C1520" s="82"/>
      <c r="D1520" s="82"/>
    </row>
    <row r="1521" spans="3:4" ht="12.95" customHeight="1">
      <c r="C1521" s="82"/>
      <c r="D1521" s="82"/>
    </row>
    <row r="1522" spans="3:4" ht="12.95" customHeight="1">
      <c r="C1522" s="82"/>
      <c r="D1522" s="82"/>
    </row>
    <row r="1523" spans="3:4" ht="12.95" customHeight="1">
      <c r="C1523" s="82"/>
      <c r="D1523" s="82"/>
    </row>
    <row r="1524" spans="3:4" ht="12.95" customHeight="1">
      <c r="C1524" s="82"/>
      <c r="D1524" s="82"/>
    </row>
    <row r="1525" spans="3:4" ht="12.95" customHeight="1">
      <c r="C1525" s="82"/>
      <c r="D1525" s="82"/>
    </row>
    <row r="1526" spans="3:4" ht="12.95" customHeight="1">
      <c r="C1526" s="82"/>
      <c r="D1526" s="82"/>
    </row>
    <row r="1527" spans="3:4" ht="12.95" customHeight="1">
      <c r="C1527" s="82"/>
      <c r="D1527" s="82"/>
    </row>
    <row r="1528" spans="3:4" ht="12.95" customHeight="1">
      <c r="C1528" s="82"/>
      <c r="D1528" s="82"/>
    </row>
    <row r="1529" spans="3:4" ht="12.95" customHeight="1">
      <c r="C1529" s="82"/>
      <c r="D1529" s="82"/>
    </row>
    <row r="1530" spans="3:4" ht="12.95" customHeight="1">
      <c r="C1530" s="82"/>
      <c r="D1530" s="82"/>
    </row>
    <row r="1531" spans="3:4" ht="12.95" customHeight="1">
      <c r="C1531" s="82"/>
      <c r="D1531" s="82"/>
    </row>
    <row r="1532" spans="3:4" ht="12.95" customHeight="1">
      <c r="C1532" s="82"/>
      <c r="D1532" s="82"/>
    </row>
    <row r="1533" spans="3:4" ht="12.95" customHeight="1">
      <c r="C1533" s="82"/>
      <c r="D1533" s="82"/>
    </row>
    <row r="1534" spans="3:4" ht="12.95" customHeight="1">
      <c r="C1534" s="82"/>
      <c r="D1534" s="82"/>
    </row>
    <row r="1535" spans="3:4" ht="12.95" customHeight="1">
      <c r="C1535" s="82"/>
      <c r="D1535" s="82"/>
    </row>
    <row r="1536" spans="3:4" ht="12.95" customHeight="1">
      <c r="C1536" s="82"/>
      <c r="D1536" s="82"/>
    </row>
    <row r="1537" spans="3:4" ht="12.95" customHeight="1">
      <c r="C1537" s="82"/>
      <c r="D1537" s="82"/>
    </row>
    <row r="1538" spans="3:4" ht="12.95" customHeight="1">
      <c r="C1538" s="82"/>
      <c r="D1538" s="82"/>
    </row>
    <row r="1539" spans="3:4" ht="12.95" customHeight="1">
      <c r="C1539" s="82"/>
      <c r="D1539" s="82"/>
    </row>
    <row r="1540" spans="3:4" ht="12.95" customHeight="1">
      <c r="C1540" s="82"/>
      <c r="D1540" s="82"/>
    </row>
    <row r="1541" spans="3:4" ht="12.95" customHeight="1">
      <c r="C1541" s="82"/>
      <c r="D1541" s="82"/>
    </row>
    <row r="1542" spans="3:4" ht="12.95" customHeight="1">
      <c r="C1542" s="82"/>
      <c r="D1542" s="82"/>
    </row>
    <row r="1543" spans="3:4" ht="12.95" customHeight="1">
      <c r="C1543" s="82"/>
      <c r="D1543" s="82"/>
    </row>
    <row r="1544" spans="3:4" ht="12.95" customHeight="1">
      <c r="C1544" s="82"/>
      <c r="D1544" s="82"/>
    </row>
    <row r="1545" spans="3:4" ht="12.95" customHeight="1">
      <c r="C1545" s="82"/>
      <c r="D1545" s="82"/>
    </row>
    <row r="1546" spans="3:4" ht="12.95" customHeight="1">
      <c r="C1546" s="82"/>
      <c r="D1546" s="82"/>
    </row>
    <row r="1547" spans="3:4" ht="12.95" customHeight="1">
      <c r="C1547" s="82"/>
      <c r="D1547" s="82"/>
    </row>
    <row r="1548" spans="3:4" ht="12.95" customHeight="1">
      <c r="C1548" s="82"/>
      <c r="D1548" s="82"/>
    </row>
    <row r="1549" spans="3:4" ht="12.95" customHeight="1">
      <c r="C1549" s="82"/>
      <c r="D1549" s="82"/>
    </row>
    <row r="1550" spans="3:4" ht="12.95" customHeight="1">
      <c r="C1550" s="82"/>
      <c r="D1550" s="82"/>
    </row>
    <row r="1551" spans="3:4" ht="12.95" customHeight="1">
      <c r="C1551" s="82"/>
      <c r="D1551" s="82"/>
    </row>
    <row r="1552" spans="3:4" ht="12.95" customHeight="1">
      <c r="C1552" s="82"/>
      <c r="D1552" s="82"/>
    </row>
    <row r="1553" spans="3:4" ht="12.95" customHeight="1">
      <c r="C1553" s="82"/>
      <c r="D1553" s="82"/>
    </row>
    <row r="1554" spans="3:4" ht="12.95" customHeight="1">
      <c r="C1554" s="82"/>
      <c r="D1554" s="82"/>
    </row>
    <row r="1555" spans="3:4" ht="12.95" customHeight="1">
      <c r="C1555" s="82"/>
      <c r="D1555" s="82"/>
    </row>
    <row r="1556" spans="3:4" ht="12.95" customHeight="1">
      <c r="C1556" s="82"/>
      <c r="D1556" s="82"/>
    </row>
    <row r="1557" spans="3:4" ht="12.95" customHeight="1">
      <c r="C1557" s="82"/>
      <c r="D1557" s="82"/>
    </row>
    <row r="1558" spans="3:4" ht="12.95" customHeight="1">
      <c r="C1558" s="82"/>
      <c r="D1558" s="82"/>
    </row>
    <row r="1559" spans="3:4" ht="12.95" customHeight="1">
      <c r="C1559" s="82"/>
      <c r="D1559" s="82"/>
    </row>
    <row r="1560" spans="3:4" ht="12.95" customHeight="1">
      <c r="C1560" s="82"/>
      <c r="D1560" s="82"/>
    </row>
    <row r="1561" spans="3:4" ht="12.95" customHeight="1">
      <c r="C1561" s="82"/>
      <c r="D1561" s="82"/>
    </row>
    <row r="1562" spans="3:4" ht="12.95" customHeight="1">
      <c r="C1562" s="82"/>
      <c r="D1562" s="82"/>
    </row>
    <row r="1563" spans="3:4" ht="12.95" customHeight="1">
      <c r="C1563" s="82"/>
      <c r="D1563" s="82"/>
    </row>
    <row r="1564" spans="3:4" ht="12.95" customHeight="1">
      <c r="C1564" s="82"/>
      <c r="D1564" s="82"/>
    </row>
    <row r="1565" spans="3:4" ht="12.95" customHeight="1">
      <c r="C1565" s="82"/>
      <c r="D1565" s="82"/>
    </row>
    <row r="1566" spans="3:4" ht="12.95" customHeight="1">
      <c r="C1566" s="82"/>
      <c r="D1566" s="82"/>
    </row>
    <row r="1567" spans="3:4" ht="12.95" customHeight="1">
      <c r="C1567" s="82"/>
      <c r="D1567" s="82"/>
    </row>
    <row r="1568" spans="3:4" ht="12.95" customHeight="1">
      <c r="C1568" s="82"/>
      <c r="D1568" s="82"/>
    </row>
    <row r="1569" spans="3:4" ht="12.95" customHeight="1">
      <c r="C1569" s="82"/>
      <c r="D1569" s="82"/>
    </row>
    <row r="1570" spans="3:4" ht="12.95" customHeight="1">
      <c r="C1570" s="82"/>
      <c r="D1570" s="82"/>
    </row>
    <row r="1571" spans="3:4" ht="12.95" customHeight="1">
      <c r="C1571" s="82"/>
      <c r="D1571" s="82"/>
    </row>
    <row r="1572" spans="3:4" ht="12.95" customHeight="1">
      <c r="C1572" s="82"/>
      <c r="D1572" s="82"/>
    </row>
    <row r="1573" spans="3:4" ht="12.95" customHeight="1">
      <c r="C1573" s="82"/>
      <c r="D1573" s="82"/>
    </row>
    <row r="1574" spans="3:4" ht="12.95" customHeight="1">
      <c r="C1574" s="82"/>
      <c r="D1574" s="82"/>
    </row>
    <row r="1575" spans="3:4" ht="12.95" customHeight="1">
      <c r="C1575" s="82"/>
      <c r="D1575" s="82"/>
    </row>
    <row r="1576" spans="3:4" ht="12.95" customHeight="1">
      <c r="C1576" s="82"/>
      <c r="D1576" s="82"/>
    </row>
    <row r="1577" spans="3:4" ht="12.95" customHeight="1">
      <c r="C1577" s="82"/>
      <c r="D1577" s="82"/>
    </row>
    <row r="1578" spans="3:4" ht="12.95" customHeight="1">
      <c r="C1578" s="82"/>
      <c r="D1578" s="82"/>
    </row>
    <row r="1579" spans="3:4" ht="12.95" customHeight="1">
      <c r="C1579" s="82"/>
      <c r="D1579" s="82"/>
    </row>
    <row r="1580" spans="3:4" ht="12.95" customHeight="1">
      <c r="C1580" s="82"/>
      <c r="D1580" s="82"/>
    </row>
    <row r="1581" spans="3:4" ht="12.95" customHeight="1">
      <c r="C1581" s="82"/>
      <c r="D1581" s="82"/>
    </row>
    <row r="1582" spans="3:4" ht="12.95" customHeight="1">
      <c r="C1582" s="82"/>
      <c r="D1582" s="82"/>
    </row>
    <row r="1583" spans="3:4" ht="12.95" customHeight="1">
      <c r="C1583" s="82"/>
      <c r="D1583" s="82"/>
    </row>
    <row r="1584" spans="3:4" ht="12.95" customHeight="1">
      <c r="C1584" s="82"/>
      <c r="D1584" s="82"/>
    </row>
    <row r="1585" spans="3:4" ht="12.95" customHeight="1">
      <c r="C1585" s="82"/>
      <c r="D1585" s="82"/>
    </row>
    <row r="1586" spans="3:4" ht="12.95" customHeight="1">
      <c r="C1586" s="82"/>
      <c r="D1586" s="82"/>
    </row>
    <row r="1587" spans="3:4" ht="12.95" customHeight="1">
      <c r="C1587" s="82"/>
      <c r="D1587" s="82"/>
    </row>
    <row r="1588" spans="3:4" ht="12.95" customHeight="1">
      <c r="C1588" s="82"/>
      <c r="D1588" s="82"/>
    </row>
    <row r="1589" spans="3:4" ht="12.95" customHeight="1">
      <c r="C1589" s="82"/>
      <c r="D1589" s="82"/>
    </row>
    <row r="1590" spans="3:4" ht="12.95" customHeight="1">
      <c r="C1590" s="82"/>
      <c r="D1590" s="82"/>
    </row>
    <row r="1591" spans="3:4" ht="12.95" customHeight="1">
      <c r="C1591" s="82"/>
      <c r="D1591" s="82"/>
    </row>
    <row r="1592" spans="3:4" ht="12.95" customHeight="1">
      <c r="C1592" s="82"/>
      <c r="D1592" s="82"/>
    </row>
    <row r="1593" spans="3:4" ht="12.95" customHeight="1">
      <c r="C1593" s="82"/>
      <c r="D1593" s="82"/>
    </row>
    <row r="1594" spans="3:4" ht="12.95" customHeight="1">
      <c r="C1594" s="82"/>
      <c r="D1594" s="82"/>
    </row>
    <row r="1595" spans="3:4" ht="12.95" customHeight="1">
      <c r="C1595" s="82"/>
      <c r="D1595" s="82"/>
    </row>
    <row r="1596" spans="3:4" ht="12.95" customHeight="1">
      <c r="C1596" s="82"/>
      <c r="D1596" s="82"/>
    </row>
    <row r="1597" spans="3:4" ht="12.95" customHeight="1">
      <c r="C1597" s="82"/>
      <c r="D1597" s="82"/>
    </row>
    <row r="1598" spans="3:4" ht="12.95" customHeight="1">
      <c r="C1598" s="82"/>
      <c r="D1598" s="82"/>
    </row>
    <row r="1599" spans="3:4" ht="12.95" customHeight="1">
      <c r="C1599" s="82"/>
      <c r="D1599" s="82"/>
    </row>
    <row r="1600" spans="3:4" ht="12.95" customHeight="1">
      <c r="C1600" s="82"/>
      <c r="D1600" s="82"/>
    </row>
    <row r="1601" spans="3:4" ht="12.95" customHeight="1">
      <c r="C1601" s="82"/>
      <c r="D1601" s="82"/>
    </row>
    <row r="1602" spans="3:4" ht="12.95" customHeight="1">
      <c r="C1602" s="82"/>
      <c r="D1602" s="82"/>
    </row>
    <row r="1603" spans="3:4" ht="12.95" customHeight="1">
      <c r="C1603" s="82"/>
      <c r="D1603" s="82"/>
    </row>
    <row r="1604" spans="3:4" ht="12.95" customHeight="1">
      <c r="C1604" s="82"/>
      <c r="D1604" s="82"/>
    </row>
    <row r="1605" spans="3:4" ht="12.95" customHeight="1">
      <c r="C1605" s="82"/>
      <c r="D1605" s="82"/>
    </row>
    <row r="1606" spans="3:4" ht="12.95" customHeight="1">
      <c r="C1606" s="82"/>
      <c r="D1606" s="82"/>
    </row>
    <row r="1607" spans="3:4" ht="12.95" customHeight="1">
      <c r="C1607" s="82"/>
      <c r="D1607" s="82"/>
    </row>
    <row r="1608" spans="3:4" ht="12.95" customHeight="1">
      <c r="C1608" s="82"/>
      <c r="D1608" s="82"/>
    </row>
    <row r="1609" spans="3:4" ht="12.95" customHeight="1">
      <c r="C1609" s="82"/>
      <c r="D1609" s="82"/>
    </row>
    <row r="1610" spans="3:4" ht="12.95" customHeight="1">
      <c r="C1610" s="82"/>
      <c r="D1610" s="82"/>
    </row>
    <row r="1611" spans="3:4" ht="12.95" customHeight="1">
      <c r="C1611" s="82"/>
      <c r="D1611" s="82"/>
    </row>
    <row r="1612" spans="3:4" ht="12.95" customHeight="1">
      <c r="C1612" s="82"/>
      <c r="D1612" s="82"/>
    </row>
    <row r="1613" spans="3:4" ht="12.95" customHeight="1">
      <c r="C1613" s="82"/>
      <c r="D1613" s="82"/>
    </row>
    <row r="1614" spans="3:4" ht="12.95" customHeight="1">
      <c r="C1614" s="82"/>
      <c r="D1614" s="82"/>
    </row>
    <row r="1615" spans="3:4" ht="12.95" customHeight="1">
      <c r="C1615" s="82"/>
      <c r="D1615" s="82"/>
    </row>
    <row r="1616" spans="3:4" ht="12.95" customHeight="1">
      <c r="C1616" s="82"/>
      <c r="D1616" s="82"/>
    </row>
    <row r="1617" spans="3:4" ht="12.95" customHeight="1">
      <c r="C1617" s="82"/>
      <c r="D1617" s="82"/>
    </row>
    <row r="1618" spans="3:4" ht="12.95" customHeight="1">
      <c r="C1618" s="82"/>
      <c r="D1618" s="82"/>
    </row>
    <row r="1619" spans="3:4" ht="12.95" customHeight="1">
      <c r="C1619" s="82"/>
      <c r="D1619" s="82"/>
    </row>
    <row r="1620" spans="3:4" ht="12.95" customHeight="1">
      <c r="C1620" s="82"/>
      <c r="D1620" s="82"/>
    </row>
    <row r="1621" spans="3:4" ht="12.95" customHeight="1">
      <c r="C1621" s="82"/>
      <c r="D1621" s="82"/>
    </row>
    <row r="1622" spans="3:4" ht="12.95" customHeight="1">
      <c r="C1622" s="82"/>
      <c r="D1622" s="82"/>
    </row>
    <row r="1623" spans="3:4" ht="12.95" customHeight="1">
      <c r="C1623" s="82"/>
      <c r="D1623" s="82"/>
    </row>
    <row r="1624" spans="3:4" ht="12.95" customHeight="1">
      <c r="C1624" s="82"/>
      <c r="D1624" s="82"/>
    </row>
    <row r="1625" spans="3:4" ht="12.95" customHeight="1">
      <c r="C1625" s="82"/>
      <c r="D1625" s="82"/>
    </row>
    <row r="1626" spans="3:4" ht="12.95" customHeight="1">
      <c r="C1626" s="82"/>
      <c r="D1626" s="82"/>
    </row>
    <row r="1627" spans="3:4" ht="12.95" customHeight="1">
      <c r="C1627" s="82"/>
      <c r="D1627" s="82"/>
    </row>
    <row r="1628" spans="3:4" ht="12.95" customHeight="1">
      <c r="C1628" s="82"/>
      <c r="D1628" s="82"/>
    </row>
    <row r="1629" spans="3:4" ht="12.95" customHeight="1">
      <c r="C1629" s="82"/>
      <c r="D1629" s="82"/>
    </row>
    <row r="1630" spans="3:4" ht="12.95" customHeight="1">
      <c r="C1630" s="82"/>
      <c r="D1630" s="82"/>
    </row>
    <row r="1631" spans="3:4" ht="12.95" customHeight="1">
      <c r="C1631" s="82"/>
      <c r="D1631" s="82"/>
    </row>
    <row r="1632" spans="3:4" ht="12.95" customHeight="1">
      <c r="C1632" s="82"/>
      <c r="D1632" s="82"/>
    </row>
    <row r="1633" spans="3:4" ht="12.95" customHeight="1">
      <c r="C1633" s="82"/>
      <c r="D1633" s="82"/>
    </row>
    <row r="1634" spans="3:4" ht="12.95" customHeight="1">
      <c r="C1634" s="82"/>
      <c r="D1634" s="82"/>
    </row>
    <row r="1635" spans="3:4" ht="12.95" customHeight="1">
      <c r="C1635" s="82"/>
      <c r="D1635" s="82"/>
    </row>
    <row r="1636" spans="3:4" ht="12.95" customHeight="1">
      <c r="C1636" s="82"/>
      <c r="D1636" s="82"/>
    </row>
    <row r="1637" spans="3:4" ht="12.95" customHeight="1">
      <c r="C1637" s="82"/>
      <c r="D1637" s="82"/>
    </row>
    <row r="1638" spans="3:4" ht="12.95" customHeight="1">
      <c r="C1638" s="82"/>
      <c r="D1638" s="82"/>
    </row>
    <row r="1639" spans="3:4" ht="12.95" customHeight="1">
      <c r="C1639" s="82"/>
      <c r="D1639" s="82"/>
    </row>
    <row r="1640" spans="3:4" ht="12.95" customHeight="1">
      <c r="C1640" s="82"/>
      <c r="D1640" s="82"/>
    </row>
    <row r="1641" spans="3:4" ht="12.95" customHeight="1">
      <c r="C1641" s="82"/>
      <c r="D1641" s="82"/>
    </row>
    <row r="1642" spans="3:4" ht="12.95" customHeight="1">
      <c r="C1642" s="82"/>
      <c r="D1642" s="82"/>
    </row>
    <row r="1643" spans="3:4" ht="12.95" customHeight="1">
      <c r="C1643" s="82"/>
      <c r="D1643" s="82"/>
    </row>
    <row r="1644" spans="3:4" ht="12.95" customHeight="1">
      <c r="C1644" s="82"/>
      <c r="D1644" s="82"/>
    </row>
    <row r="1645" spans="3:4" ht="12.95" customHeight="1">
      <c r="C1645" s="82"/>
      <c r="D1645" s="82"/>
    </row>
    <row r="1646" spans="3:4" ht="12.95" customHeight="1">
      <c r="C1646" s="82"/>
      <c r="D1646" s="82"/>
    </row>
    <row r="1647" spans="3:4" ht="12.95" customHeight="1">
      <c r="C1647" s="82"/>
      <c r="D1647" s="82"/>
    </row>
    <row r="1648" spans="3:4" ht="12.95" customHeight="1">
      <c r="C1648" s="82"/>
      <c r="D1648" s="82"/>
    </row>
    <row r="1649" spans="3:4" ht="12.95" customHeight="1">
      <c r="C1649" s="82"/>
      <c r="D1649" s="82"/>
    </row>
    <row r="1650" spans="3:4" ht="12.95" customHeight="1">
      <c r="C1650" s="82"/>
      <c r="D1650" s="82"/>
    </row>
    <row r="1651" spans="3:4" ht="12.95" customHeight="1">
      <c r="C1651" s="82"/>
      <c r="D1651" s="82"/>
    </row>
    <row r="1652" spans="3:4" ht="12.95" customHeight="1">
      <c r="C1652" s="82"/>
      <c r="D1652" s="82"/>
    </row>
    <row r="1653" spans="3:4" ht="12.95" customHeight="1">
      <c r="C1653" s="82"/>
      <c r="D1653" s="82"/>
    </row>
    <row r="1654" spans="3:4" ht="12.95" customHeight="1">
      <c r="C1654" s="82"/>
      <c r="D1654" s="82"/>
    </row>
    <row r="1655" spans="3:4" ht="12.95" customHeight="1">
      <c r="C1655" s="82"/>
      <c r="D1655" s="82"/>
    </row>
    <row r="1656" spans="3:4" ht="12.95" customHeight="1">
      <c r="C1656" s="82"/>
      <c r="D1656" s="82"/>
    </row>
    <row r="1657" spans="3:4" ht="12.95" customHeight="1">
      <c r="C1657" s="82"/>
      <c r="D1657" s="82"/>
    </row>
    <row r="1658" spans="3:4" ht="12.95" customHeight="1">
      <c r="C1658" s="82"/>
      <c r="D1658" s="82"/>
    </row>
    <row r="1659" spans="3:4" ht="12.95" customHeight="1">
      <c r="C1659" s="82"/>
      <c r="D1659" s="82"/>
    </row>
    <row r="1660" spans="3:4" ht="12.95" customHeight="1">
      <c r="C1660" s="82"/>
      <c r="D1660" s="82"/>
    </row>
    <row r="1661" spans="3:4" ht="12.95" customHeight="1">
      <c r="C1661" s="82"/>
      <c r="D1661" s="82"/>
    </row>
    <row r="1662" spans="3:4" ht="12.95" customHeight="1">
      <c r="C1662" s="82"/>
      <c r="D1662" s="82"/>
    </row>
    <row r="1663" spans="3:4" ht="12.95" customHeight="1">
      <c r="C1663" s="82"/>
      <c r="D1663" s="82"/>
    </row>
    <row r="1664" spans="3:4" ht="12.95" customHeight="1">
      <c r="C1664" s="82"/>
      <c r="D1664" s="82"/>
    </row>
    <row r="1665" spans="3:4" ht="12.95" customHeight="1">
      <c r="C1665" s="82"/>
      <c r="D1665" s="82"/>
    </row>
    <row r="1666" spans="3:4" ht="12.95" customHeight="1">
      <c r="C1666" s="82"/>
      <c r="D1666" s="82"/>
    </row>
    <row r="1667" spans="3:4" ht="12.95" customHeight="1">
      <c r="C1667" s="82"/>
      <c r="D1667" s="82"/>
    </row>
    <row r="1668" spans="3:4" ht="12.95" customHeight="1">
      <c r="C1668" s="82"/>
      <c r="D1668" s="82"/>
    </row>
    <row r="1669" spans="3:4" ht="12.95" customHeight="1">
      <c r="C1669" s="82"/>
      <c r="D1669" s="82"/>
    </row>
    <row r="1670" spans="3:4" ht="12.95" customHeight="1">
      <c r="C1670" s="82"/>
      <c r="D1670" s="82"/>
    </row>
    <row r="1671" spans="3:4" ht="12.95" customHeight="1">
      <c r="C1671" s="82"/>
      <c r="D1671" s="82"/>
    </row>
    <row r="1672" spans="3:4" ht="12.95" customHeight="1">
      <c r="C1672" s="82"/>
      <c r="D1672" s="82"/>
    </row>
    <row r="1673" spans="3:4" ht="12.95" customHeight="1">
      <c r="C1673" s="82"/>
      <c r="D1673" s="82"/>
    </row>
    <row r="1674" spans="3:4" ht="12.95" customHeight="1">
      <c r="C1674" s="82"/>
      <c r="D1674" s="82"/>
    </row>
    <row r="1675" spans="3:4" ht="12.95" customHeight="1">
      <c r="C1675" s="82"/>
      <c r="D1675" s="82"/>
    </row>
    <row r="1676" spans="3:4" ht="12.95" customHeight="1">
      <c r="C1676" s="82"/>
      <c r="D1676" s="82"/>
    </row>
    <row r="1677" spans="3:4" ht="12.95" customHeight="1">
      <c r="C1677" s="82"/>
      <c r="D1677" s="82"/>
    </row>
    <row r="1678" spans="3:4" ht="12.95" customHeight="1">
      <c r="C1678" s="82"/>
      <c r="D1678" s="82"/>
    </row>
    <row r="1679" spans="3:4" ht="12.95" customHeight="1">
      <c r="C1679" s="82"/>
      <c r="D1679" s="82"/>
    </row>
    <row r="1680" spans="3:4" ht="12.95" customHeight="1">
      <c r="C1680" s="82"/>
      <c r="D1680" s="82"/>
    </row>
    <row r="1681" spans="3:4" ht="12.95" customHeight="1">
      <c r="C1681" s="82"/>
      <c r="D1681" s="82"/>
    </row>
    <row r="1682" spans="3:4" ht="12.95" customHeight="1">
      <c r="C1682" s="82"/>
      <c r="D1682" s="82"/>
    </row>
    <row r="1683" spans="3:4" ht="12.95" customHeight="1">
      <c r="C1683" s="82"/>
      <c r="D1683" s="82"/>
    </row>
    <row r="1684" spans="3:4" ht="12.95" customHeight="1">
      <c r="C1684" s="82"/>
      <c r="D1684" s="82"/>
    </row>
    <row r="1685" spans="3:4" ht="12.95" customHeight="1">
      <c r="C1685" s="82"/>
      <c r="D1685" s="82"/>
    </row>
    <row r="1686" spans="3:4" ht="12.95" customHeight="1">
      <c r="C1686" s="82"/>
      <c r="D1686" s="82"/>
    </row>
    <row r="1687" spans="3:4" ht="12.95" customHeight="1">
      <c r="C1687" s="82"/>
      <c r="D1687" s="82"/>
    </row>
    <row r="1688" spans="3:4" ht="12.95" customHeight="1">
      <c r="C1688" s="82"/>
      <c r="D1688" s="82"/>
    </row>
    <row r="1689" spans="3:4" ht="12.95" customHeight="1">
      <c r="C1689" s="82"/>
      <c r="D1689" s="82"/>
    </row>
    <row r="1690" spans="3:4" ht="12.95" customHeight="1">
      <c r="C1690" s="82"/>
      <c r="D1690" s="82"/>
    </row>
    <row r="1691" spans="3:4" ht="12.95" customHeight="1">
      <c r="C1691" s="82"/>
      <c r="D1691" s="82"/>
    </row>
    <row r="1692" spans="3:4" ht="12.95" customHeight="1">
      <c r="C1692" s="82"/>
      <c r="D1692" s="82"/>
    </row>
    <row r="1693" spans="3:4" ht="12.95" customHeight="1">
      <c r="C1693" s="82"/>
      <c r="D1693" s="82"/>
    </row>
    <row r="1694" spans="3:4" ht="12.95" customHeight="1">
      <c r="C1694" s="82"/>
      <c r="D1694" s="82"/>
    </row>
    <row r="1695" spans="3:4" ht="12.95" customHeight="1">
      <c r="C1695" s="82"/>
      <c r="D1695" s="82"/>
    </row>
    <row r="1696" spans="3:4" ht="12.95" customHeight="1">
      <c r="C1696" s="82"/>
      <c r="D1696" s="82"/>
    </row>
    <row r="1697" spans="3:4" ht="12.95" customHeight="1">
      <c r="C1697" s="82"/>
      <c r="D1697" s="82"/>
    </row>
    <row r="1698" spans="3:4" ht="12.95" customHeight="1">
      <c r="C1698" s="82"/>
      <c r="D1698" s="82"/>
    </row>
    <row r="1699" spans="3:4" ht="12.95" customHeight="1">
      <c r="C1699" s="82"/>
      <c r="D1699" s="82"/>
    </row>
    <row r="1700" spans="3:4" ht="12.95" customHeight="1">
      <c r="C1700" s="82"/>
      <c r="D1700" s="82"/>
    </row>
    <row r="1701" spans="3:4" ht="12.95" customHeight="1">
      <c r="C1701" s="82"/>
      <c r="D1701" s="82"/>
    </row>
    <row r="1702" spans="3:4" ht="12.95" customHeight="1">
      <c r="C1702" s="82"/>
      <c r="D1702" s="82"/>
    </row>
    <row r="1703" spans="3:4" ht="12.95" customHeight="1">
      <c r="C1703" s="82"/>
      <c r="D1703" s="82"/>
    </row>
    <row r="1704" spans="3:4" ht="12.95" customHeight="1">
      <c r="C1704" s="82"/>
      <c r="D1704" s="82"/>
    </row>
    <row r="1705" spans="3:4" ht="12.95" customHeight="1">
      <c r="C1705" s="82"/>
      <c r="D1705" s="82"/>
    </row>
    <row r="1706" spans="3:4" ht="12.95" customHeight="1">
      <c r="C1706" s="82"/>
      <c r="D1706" s="82"/>
    </row>
    <row r="1707" spans="3:4" ht="12.95" customHeight="1">
      <c r="C1707" s="82"/>
      <c r="D1707" s="82"/>
    </row>
    <row r="1708" spans="3:4" ht="12.95" customHeight="1">
      <c r="C1708" s="82"/>
      <c r="D1708" s="82"/>
    </row>
    <row r="1709" spans="3:4" ht="12.95" customHeight="1">
      <c r="C1709" s="82"/>
      <c r="D1709" s="82"/>
    </row>
    <row r="1710" spans="3:4" ht="12.95" customHeight="1">
      <c r="C1710" s="82"/>
      <c r="D1710" s="82"/>
    </row>
    <row r="1711" spans="3:4" ht="12.95" customHeight="1">
      <c r="C1711" s="82"/>
      <c r="D1711" s="82"/>
    </row>
    <row r="1712" spans="3:4" ht="12.95" customHeight="1">
      <c r="C1712" s="82"/>
      <c r="D1712" s="82"/>
    </row>
    <row r="1713" spans="3:4" ht="12.95" customHeight="1">
      <c r="C1713" s="82"/>
      <c r="D1713" s="82"/>
    </row>
    <row r="1714" spans="3:4" ht="12.95" customHeight="1">
      <c r="C1714" s="82"/>
      <c r="D1714" s="82"/>
    </row>
    <row r="1715" spans="3:4" ht="12.95" customHeight="1">
      <c r="C1715" s="82"/>
      <c r="D1715" s="82"/>
    </row>
    <row r="1716" spans="3:4" ht="12.95" customHeight="1">
      <c r="C1716" s="82"/>
      <c r="D1716" s="82"/>
    </row>
    <row r="1717" spans="3:4" ht="12.95" customHeight="1">
      <c r="C1717" s="82"/>
      <c r="D1717" s="82"/>
    </row>
    <row r="1718" spans="3:4" ht="12.95" customHeight="1">
      <c r="C1718" s="82"/>
      <c r="D1718" s="82"/>
    </row>
    <row r="1719" spans="3:4" ht="12.95" customHeight="1">
      <c r="C1719" s="82"/>
      <c r="D1719" s="82"/>
    </row>
    <row r="1720" spans="3:4" ht="12.95" customHeight="1">
      <c r="C1720" s="82"/>
      <c r="D1720" s="82"/>
    </row>
    <row r="1721" spans="3:4" ht="12.95" customHeight="1">
      <c r="C1721" s="82"/>
      <c r="D1721" s="82"/>
    </row>
    <row r="1722" spans="3:4" ht="12.95" customHeight="1">
      <c r="C1722" s="82"/>
      <c r="D1722" s="82"/>
    </row>
    <row r="1723" spans="3:4" ht="12.95" customHeight="1">
      <c r="C1723" s="82"/>
      <c r="D1723" s="82"/>
    </row>
    <row r="1724" spans="3:4" ht="12.95" customHeight="1">
      <c r="C1724" s="82"/>
      <c r="D1724" s="82"/>
    </row>
    <row r="1725" spans="3:4" ht="12.95" customHeight="1">
      <c r="C1725" s="82"/>
      <c r="D1725" s="82"/>
    </row>
    <row r="1726" spans="3:4" ht="12.95" customHeight="1">
      <c r="C1726" s="82"/>
      <c r="D1726" s="82"/>
    </row>
    <row r="1727" spans="3:4" ht="12.95" customHeight="1">
      <c r="C1727" s="82"/>
      <c r="D1727" s="82"/>
    </row>
    <row r="1728" spans="3:4" ht="12.95" customHeight="1">
      <c r="C1728" s="82"/>
      <c r="D1728" s="82"/>
    </row>
    <row r="1729" spans="3:4" ht="12.95" customHeight="1">
      <c r="C1729" s="82"/>
      <c r="D1729" s="82"/>
    </row>
    <row r="1730" spans="3:4" ht="12.95" customHeight="1">
      <c r="C1730" s="82"/>
      <c r="D1730" s="82"/>
    </row>
    <row r="1731" spans="3:4" ht="12.95" customHeight="1">
      <c r="C1731" s="82"/>
      <c r="D1731" s="82"/>
    </row>
    <row r="1732" spans="3:4" ht="12.95" customHeight="1">
      <c r="C1732" s="82"/>
      <c r="D1732" s="82"/>
    </row>
    <row r="1733" spans="3:4" ht="12.95" customHeight="1">
      <c r="C1733" s="82"/>
      <c r="D1733" s="82"/>
    </row>
    <row r="1734" spans="3:4" ht="12.95" customHeight="1">
      <c r="C1734" s="82"/>
      <c r="D1734" s="82"/>
    </row>
    <row r="1735" spans="3:4" ht="12.95" customHeight="1">
      <c r="C1735" s="82"/>
      <c r="D1735" s="82"/>
    </row>
    <row r="1736" spans="3:4" ht="12.95" customHeight="1">
      <c r="C1736" s="82"/>
      <c r="D1736" s="82"/>
    </row>
    <row r="1737" spans="3:4" ht="12.95" customHeight="1">
      <c r="C1737" s="82"/>
      <c r="D1737" s="82"/>
    </row>
    <row r="1738" spans="3:4" ht="12.95" customHeight="1">
      <c r="C1738" s="82"/>
      <c r="D1738" s="82"/>
    </row>
    <row r="1739" spans="3:4" ht="12.95" customHeight="1">
      <c r="C1739" s="82"/>
      <c r="D1739" s="82"/>
    </row>
    <row r="1740" spans="3:4" ht="12.95" customHeight="1">
      <c r="C1740" s="82"/>
      <c r="D1740" s="82"/>
    </row>
    <row r="1741" spans="3:4" ht="12.95" customHeight="1">
      <c r="C1741" s="82"/>
      <c r="D1741" s="82"/>
    </row>
    <row r="1742" spans="3:4" ht="12.95" customHeight="1">
      <c r="C1742" s="82"/>
      <c r="D1742" s="82"/>
    </row>
    <row r="1743" spans="3:4" ht="12.95" customHeight="1">
      <c r="C1743" s="82"/>
      <c r="D1743" s="82"/>
    </row>
    <row r="1744" spans="3:4" ht="12.95" customHeight="1">
      <c r="C1744" s="82"/>
      <c r="D1744" s="82"/>
    </row>
    <row r="1745" spans="3:4" ht="12.95" customHeight="1">
      <c r="C1745" s="82"/>
      <c r="D1745" s="82"/>
    </row>
    <row r="1746" spans="3:4" ht="12.95" customHeight="1">
      <c r="C1746" s="82"/>
      <c r="D1746" s="82"/>
    </row>
    <row r="1747" spans="3:4" ht="12.95" customHeight="1">
      <c r="C1747" s="82"/>
      <c r="D1747" s="82"/>
    </row>
    <row r="1748" spans="3:4" ht="12.95" customHeight="1">
      <c r="C1748" s="82"/>
      <c r="D1748" s="82"/>
    </row>
    <row r="1749" spans="3:4" ht="12.95" customHeight="1">
      <c r="C1749" s="82"/>
      <c r="D1749" s="82"/>
    </row>
    <row r="1750" spans="3:4" ht="12.95" customHeight="1">
      <c r="C1750" s="82"/>
      <c r="D1750" s="82"/>
    </row>
    <row r="1751" spans="3:4" ht="12.95" customHeight="1">
      <c r="C1751" s="82"/>
      <c r="D1751" s="82"/>
    </row>
    <row r="1752" spans="3:4" ht="12.95" customHeight="1">
      <c r="C1752" s="82"/>
      <c r="D1752" s="82"/>
    </row>
    <row r="1753" spans="3:4" ht="12.95" customHeight="1">
      <c r="C1753" s="82"/>
      <c r="D1753" s="82"/>
    </row>
    <row r="1754" spans="3:4" ht="12.95" customHeight="1">
      <c r="C1754" s="82"/>
      <c r="D1754" s="82"/>
    </row>
    <row r="1755" spans="3:4" ht="12.95" customHeight="1">
      <c r="C1755" s="82"/>
      <c r="D1755" s="82"/>
    </row>
    <row r="1756" spans="3:4" ht="12.95" customHeight="1">
      <c r="C1756" s="82"/>
      <c r="D1756" s="82"/>
    </row>
    <row r="1757" spans="3:4" ht="12.95" customHeight="1">
      <c r="C1757" s="82"/>
      <c r="D1757" s="82"/>
    </row>
    <row r="1758" spans="3:4" ht="12.95" customHeight="1">
      <c r="C1758" s="82"/>
      <c r="D1758" s="82"/>
    </row>
    <row r="1759" spans="3:4" ht="12.95" customHeight="1">
      <c r="C1759" s="82"/>
      <c r="D1759" s="82"/>
    </row>
    <row r="1760" spans="3:4" ht="12.95" customHeight="1">
      <c r="C1760" s="82"/>
      <c r="D1760" s="82"/>
    </row>
    <row r="1761" spans="3:4" ht="12.95" customHeight="1">
      <c r="C1761" s="82"/>
      <c r="D1761" s="82"/>
    </row>
    <row r="1762" spans="3:4" ht="12.95" customHeight="1">
      <c r="C1762" s="82"/>
      <c r="D1762" s="82"/>
    </row>
    <row r="1763" spans="3:4" ht="12.95" customHeight="1">
      <c r="C1763" s="82"/>
      <c r="D1763" s="82"/>
    </row>
    <row r="1764" spans="3:4" ht="12.95" customHeight="1">
      <c r="C1764" s="82"/>
      <c r="D1764" s="82"/>
    </row>
    <row r="1765" spans="3:4" ht="12.95" customHeight="1">
      <c r="C1765" s="82"/>
      <c r="D1765" s="82"/>
    </row>
    <row r="1766" spans="3:4" ht="12.95" customHeight="1">
      <c r="C1766" s="82"/>
      <c r="D1766" s="82"/>
    </row>
    <row r="1767" spans="3:4" ht="12.95" customHeight="1">
      <c r="C1767" s="82"/>
      <c r="D1767" s="82"/>
    </row>
    <row r="1768" spans="3:4" ht="12.95" customHeight="1">
      <c r="C1768" s="82"/>
      <c r="D1768" s="82"/>
    </row>
    <row r="1769" spans="3:4" ht="12.95" customHeight="1">
      <c r="C1769" s="82"/>
      <c r="D1769" s="82"/>
    </row>
    <row r="1770" spans="3:4" ht="12.95" customHeight="1">
      <c r="C1770" s="82"/>
      <c r="D1770" s="82"/>
    </row>
    <row r="1771" spans="3:4" ht="12.95" customHeight="1">
      <c r="C1771" s="82"/>
      <c r="D1771" s="82"/>
    </row>
    <row r="1772" spans="3:4" ht="12.95" customHeight="1">
      <c r="C1772" s="82"/>
      <c r="D1772" s="82"/>
    </row>
    <row r="1773" spans="3:4" ht="12.95" customHeight="1">
      <c r="C1773" s="82"/>
      <c r="D1773" s="82"/>
    </row>
    <row r="1774" spans="3:4" ht="12.95" customHeight="1">
      <c r="C1774" s="82"/>
      <c r="D1774" s="82"/>
    </row>
    <row r="1775" spans="3:4" ht="12.95" customHeight="1">
      <c r="C1775" s="82"/>
      <c r="D1775" s="82"/>
    </row>
    <row r="1776" spans="3:4" ht="12.95" customHeight="1">
      <c r="C1776" s="82"/>
      <c r="D1776" s="82"/>
    </row>
    <row r="1777" spans="3:4" ht="12.95" customHeight="1">
      <c r="C1777" s="82"/>
      <c r="D1777" s="82"/>
    </row>
    <row r="1778" spans="3:4" ht="12.95" customHeight="1">
      <c r="C1778" s="82"/>
      <c r="D1778" s="82"/>
    </row>
    <row r="1779" spans="3:4" ht="12.95" customHeight="1">
      <c r="C1779" s="82"/>
      <c r="D1779" s="82"/>
    </row>
    <row r="1780" spans="3:4" ht="12.95" customHeight="1">
      <c r="C1780" s="82"/>
      <c r="D1780" s="82"/>
    </row>
    <row r="1781" spans="3:4" ht="12.95" customHeight="1">
      <c r="C1781" s="82"/>
      <c r="D1781" s="82"/>
    </row>
    <row r="1782" spans="3:4" ht="12.95" customHeight="1">
      <c r="C1782" s="82"/>
      <c r="D1782" s="82"/>
    </row>
    <row r="1783" spans="3:4" ht="12.95" customHeight="1">
      <c r="C1783" s="82"/>
      <c r="D1783" s="82"/>
    </row>
    <row r="1784" spans="3:4" ht="12.95" customHeight="1">
      <c r="C1784" s="82"/>
      <c r="D1784" s="82"/>
    </row>
    <row r="1785" spans="3:4" ht="12.95" customHeight="1">
      <c r="C1785" s="82"/>
      <c r="D1785" s="82"/>
    </row>
    <row r="1786" spans="3:4" ht="12.95" customHeight="1">
      <c r="C1786" s="82"/>
      <c r="D1786" s="82"/>
    </row>
    <row r="1787" spans="3:4" ht="12.95" customHeight="1">
      <c r="C1787" s="82"/>
      <c r="D1787" s="82"/>
    </row>
    <row r="1788" spans="3:4" ht="12.95" customHeight="1">
      <c r="C1788" s="82"/>
      <c r="D1788" s="82"/>
    </row>
    <row r="1789" spans="3:4" ht="12.95" customHeight="1">
      <c r="C1789" s="82"/>
      <c r="D1789" s="82"/>
    </row>
    <row r="1790" spans="3:4" ht="12.95" customHeight="1">
      <c r="C1790" s="82"/>
      <c r="D1790" s="82"/>
    </row>
    <row r="1791" spans="3:4" ht="12.95" customHeight="1">
      <c r="C1791" s="82"/>
      <c r="D1791" s="82"/>
    </row>
    <row r="1792" spans="3:4" ht="12.95" customHeight="1">
      <c r="C1792" s="82"/>
      <c r="D1792" s="82"/>
    </row>
    <row r="1793" spans="3:4" ht="12.95" customHeight="1">
      <c r="C1793" s="82"/>
      <c r="D1793" s="82"/>
    </row>
    <row r="1794" spans="3:4" ht="12.95" customHeight="1">
      <c r="C1794" s="82"/>
      <c r="D1794" s="82"/>
    </row>
    <row r="1795" spans="3:4" ht="12.95" customHeight="1">
      <c r="C1795" s="82"/>
      <c r="D1795" s="82"/>
    </row>
    <row r="1796" spans="3:4" ht="12.95" customHeight="1">
      <c r="C1796" s="82"/>
      <c r="D1796" s="82"/>
    </row>
    <row r="1797" spans="3:4" ht="12.95" customHeight="1">
      <c r="C1797" s="82"/>
      <c r="D1797" s="82"/>
    </row>
    <row r="1798" spans="3:4" ht="12.95" customHeight="1">
      <c r="C1798" s="82"/>
      <c r="D1798" s="82"/>
    </row>
    <row r="1799" spans="3:4" ht="12.95" customHeight="1">
      <c r="C1799" s="82"/>
      <c r="D1799" s="82"/>
    </row>
    <row r="1800" spans="3:4" ht="12.95" customHeight="1">
      <c r="C1800" s="82"/>
      <c r="D1800" s="82"/>
    </row>
    <row r="1801" spans="3:4" ht="12.95" customHeight="1">
      <c r="C1801" s="82"/>
      <c r="D1801" s="82"/>
    </row>
    <row r="1802" spans="3:4" ht="12.95" customHeight="1">
      <c r="C1802" s="82"/>
      <c r="D1802" s="82"/>
    </row>
    <row r="1803" spans="3:4" ht="12.95" customHeight="1">
      <c r="C1803" s="82"/>
      <c r="D1803" s="82"/>
    </row>
    <row r="1804" spans="3:4" ht="12.95" customHeight="1">
      <c r="C1804" s="82"/>
      <c r="D1804" s="82"/>
    </row>
    <row r="1805" spans="3:4" ht="12.95" customHeight="1">
      <c r="C1805" s="82"/>
      <c r="D1805" s="82"/>
    </row>
    <row r="1806" spans="3:4" ht="12.95" customHeight="1">
      <c r="C1806" s="82"/>
      <c r="D1806" s="82"/>
    </row>
    <row r="1807" spans="3:4" ht="12.95" customHeight="1">
      <c r="C1807" s="82"/>
      <c r="D1807" s="82"/>
    </row>
    <row r="1808" spans="3:4" ht="12.95" customHeight="1">
      <c r="C1808" s="82"/>
      <c r="D1808" s="82"/>
    </row>
    <row r="1809" spans="3:4" ht="12.95" customHeight="1">
      <c r="C1809" s="82"/>
      <c r="D1809" s="82"/>
    </row>
    <row r="1810" spans="3:4" ht="12.95" customHeight="1">
      <c r="C1810" s="82"/>
      <c r="D1810" s="82"/>
    </row>
    <row r="1811" spans="3:4" ht="12.95" customHeight="1">
      <c r="C1811" s="82"/>
      <c r="D1811" s="82"/>
    </row>
    <row r="1812" spans="3:4" ht="12.95" customHeight="1">
      <c r="C1812" s="82"/>
      <c r="D1812" s="82"/>
    </row>
    <row r="1813" spans="3:4" ht="12.95" customHeight="1">
      <c r="C1813" s="82"/>
      <c r="D1813" s="82"/>
    </row>
    <row r="1814" spans="3:4" ht="12.95" customHeight="1">
      <c r="C1814" s="82"/>
      <c r="D1814" s="82"/>
    </row>
    <row r="1815" spans="3:4" ht="12.95" customHeight="1">
      <c r="C1815" s="82"/>
      <c r="D1815" s="82"/>
    </row>
    <row r="1816" spans="3:4" ht="12.95" customHeight="1">
      <c r="C1816" s="82"/>
      <c r="D1816" s="82"/>
    </row>
    <row r="1817" spans="3:4" ht="12.95" customHeight="1">
      <c r="C1817" s="82"/>
      <c r="D1817" s="82"/>
    </row>
    <row r="1818" spans="3:4" ht="12.95" customHeight="1">
      <c r="C1818" s="82"/>
      <c r="D1818" s="82"/>
    </row>
    <row r="1819" spans="3:4" ht="12.95" customHeight="1">
      <c r="C1819" s="82"/>
      <c r="D1819" s="82"/>
    </row>
    <row r="1820" spans="3:4" ht="12.95" customHeight="1">
      <c r="C1820" s="82"/>
      <c r="D1820" s="82"/>
    </row>
    <row r="1821" spans="3:4" ht="12.95" customHeight="1">
      <c r="C1821" s="82"/>
      <c r="D1821" s="82"/>
    </row>
    <row r="1822" spans="3:4" ht="12.95" customHeight="1">
      <c r="C1822" s="82"/>
      <c r="D1822" s="82"/>
    </row>
    <row r="1823" spans="3:4" ht="12.95" customHeight="1">
      <c r="C1823" s="82"/>
      <c r="D1823" s="82"/>
    </row>
    <row r="1824" spans="3:4" ht="12.95" customHeight="1">
      <c r="C1824" s="82"/>
      <c r="D1824" s="82"/>
    </row>
    <row r="1825" spans="3:4" ht="12.95" customHeight="1">
      <c r="C1825" s="82"/>
      <c r="D1825" s="82"/>
    </row>
    <row r="1826" spans="3:4" ht="12.95" customHeight="1">
      <c r="C1826" s="82"/>
      <c r="D1826" s="82"/>
    </row>
    <row r="1827" spans="3:4" ht="12.95" customHeight="1">
      <c r="C1827" s="82"/>
      <c r="D1827" s="82"/>
    </row>
    <row r="1828" spans="3:4" ht="12.95" customHeight="1">
      <c r="C1828" s="82"/>
      <c r="D1828" s="82"/>
    </row>
    <row r="1829" spans="3:4" ht="12.95" customHeight="1">
      <c r="C1829" s="82"/>
      <c r="D1829" s="82"/>
    </row>
    <row r="1830" spans="3:4" ht="12.95" customHeight="1">
      <c r="C1830" s="82"/>
      <c r="D1830" s="82"/>
    </row>
    <row r="1831" spans="3:4" ht="12.95" customHeight="1">
      <c r="C1831" s="82"/>
      <c r="D1831" s="82"/>
    </row>
    <row r="1832" spans="3:4" ht="12.95" customHeight="1">
      <c r="C1832" s="82"/>
      <c r="D1832" s="82"/>
    </row>
    <row r="1833" spans="3:4" ht="12.95" customHeight="1">
      <c r="C1833" s="82"/>
      <c r="D1833" s="82"/>
    </row>
    <row r="1834" spans="3:4" ht="12.95" customHeight="1">
      <c r="C1834" s="82"/>
      <c r="D1834" s="82"/>
    </row>
    <row r="1835" spans="3:4" ht="12.95" customHeight="1">
      <c r="C1835" s="82"/>
      <c r="D1835" s="82"/>
    </row>
    <row r="1836" spans="3:4" ht="12.95" customHeight="1">
      <c r="C1836" s="82"/>
      <c r="D1836" s="82"/>
    </row>
    <row r="1837" spans="3:4" ht="12.95" customHeight="1">
      <c r="C1837" s="82"/>
      <c r="D1837" s="82"/>
    </row>
    <row r="1838" spans="3:4" ht="12.95" customHeight="1">
      <c r="C1838" s="82"/>
      <c r="D1838" s="82"/>
    </row>
    <row r="1839" spans="3:4" ht="12.95" customHeight="1">
      <c r="C1839" s="82"/>
      <c r="D1839" s="82"/>
    </row>
    <row r="1840" spans="3:4" ht="12.95" customHeight="1">
      <c r="C1840" s="82"/>
      <c r="D1840" s="82"/>
    </row>
    <row r="1841" spans="3:4" ht="12.95" customHeight="1">
      <c r="C1841" s="82"/>
      <c r="D1841" s="82"/>
    </row>
    <row r="1842" spans="3:4" ht="12.95" customHeight="1">
      <c r="C1842" s="82"/>
      <c r="D1842" s="82"/>
    </row>
    <row r="1843" spans="3:4" ht="12.95" customHeight="1">
      <c r="C1843" s="82"/>
      <c r="D1843" s="82"/>
    </row>
    <row r="1844" spans="3:4" ht="12.95" customHeight="1">
      <c r="C1844" s="82"/>
      <c r="D1844" s="82"/>
    </row>
    <row r="1845" spans="3:4" ht="12.95" customHeight="1">
      <c r="C1845" s="82"/>
      <c r="D1845" s="82"/>
    </row>
    <row r="1846" spans="3:4" ht="12.95" customHeight="1">
      <c r="C1846" s="82"/>
      <c r="D1846" s="82"/>
    </row>
    <row r="1847" spans="3:4" ht="12.95" customHeight="1">
      <c r="C1847" s="82"/>
      <c r="D1847" s="82"/>
    </row>
    <row r="1848" spans="3:4" ht="12.95" customHeight="1">
      <c r="C1848" s="82"/>
      <c r="D1848" s="82"/>
    </row>
    <row r="1849" spans="3:4" ht="12.95" customHeight="1">
      <c r="C1849" s="82"/>
      <c r="D1849" s="82"/>
    </row>
    <row r="1850" spans="3:4" ht="12.95" customHeight="1">
      <c r="C1850" s="82"/>
      <c r="D1850" s="82"/>
    </row>
    <row r="1851" spans="3:4" ht="12.95" customHeight="1">
      <c r="C1851" s="82"/>
      <c r="D1851" s="82"/>
    </row>
    <row r="1852" spans="3:4" ht="12.95" customHeight="1">
      <c r="C1852" s="82"/>
      <c r="D1852" s="82"/>
    </row>
    <row r="1853" spans="3:4" ht="12.95" customHeight="1">
      <c r="C1853" s="82"/>
      <c r="D1853" s="82"/>
    </row>
    <row r="1854" spans="3:4" ht="12.95" customHeight="1">
      <c r="C1854" s="82"/>
      <c r="D1854" s="82"/>
    </row>
    <row r="1855" spans="3:4" ht="12.95" customHeight="1">
      <c r="C1855" s="82"/>
      <c r="D1855" s="82"/>
    </row>
    <row r="1856" spans="3:4" ht="12.95" customHeight="1">
      <c r="C1856" s="82"/>
      <c r="D1856" s="82"/>
    </row>
    <row r="1857" spans="3:4" ht="12.95" customHeight="1">
      <c r="C1857" s="82"/>
      <c r="D1857" s="82"/>
    </row>
    <row r="1858" spans="3:4" ht="12.95" customHeight="1">
      <c r="C1858" s="82"/>
      <c r="D1858" s="82"/>
    </row>
    <row r="1859" spans="3:4" ht="12.95" customHeight="1">
      <c r="C1859" s="82"/>
      <c r="D1859" s="82"/>
    </row>
    <row r="1860" spans="3:4" ht="12.95" customHeight="1">
      <c r="C1860" s="82"/>
      <c r="D1860" s="82"/>
    </row>
    <row r="1861" spans="3:4" ht="12.95" customHeight="1">
      <c r="C1861" s="82"/>
      <c r="D1861" s="82"/>
    </row>
    <row r="1862" spans="3:4" ht="12.95" customHeight="1">
      <c r="C1862" s="82"/>
      <c r="D1862" s="82"/>
    </row>
    <row r="1863" spans="3:4" ht="12.95" customHeight="1">
      <c r="C1863" s="82"/>
      <c r="D1863" s="82"/>
    </row>
    <row r="1864" spans="3:4" ht="12.95" customHeight="1">
      <c r="C1864" s="82"/>
      <c r="D1864" s="82"/>
    </row>
    <row r="1865" spans="3:4" ht="12.95" customHeight="1">
      <c r="C1865" s="82"/>
      <c r="D1865" s="82"/>
    </row>
    <row r="1866" spans="3:4" ht="12.95" customHeight="1">
      <c r="C1866" s="82"/>
      <c r="D1866" s="82"/>
    </row>
    <row r="1867" spans="3:4" ht="12.95" customHeight="1">
      <c r="C1867" s="82"/>
      <c r="D1867" s="82"/>
    </row>
    <row r="1868" spans="3:4" ht="12.95" customHeight="1">
      <c r="C1868" s="82"/>
      <c r="D1868" s="82"/>
    </row>
    <row r="1869" spans="3:4" ht="12.95" customHeight="1">
      <c r="C1869" s="82"/>
      <c r="D1869" s="82"/>
    </row>
    <row r="1870" spans="3:4" ht="12.95" customHeight="1">
      <c r="C1870" s="82"/>
      <c r="D1870" s="82"/>
    </row>
    <row r="1871" spans="3:4" ht="12.95" customHeight="1">
      <c r="C1871" s="82"/>
      <c r="D1871" s="82"/>
    </row>
    <row r="1872" spans="3:4" ht="12.95" customHeight="1">
      <c r="C1872" s="82"/>
      <c r="D1872" s="82"/>
    </row>
    <row r="1873" spans="3:4" ht="12.95" customHeight="1">
      <c r="C1873" s="82"/>
      <c r="D1873" s="82"/>
    </row>
    <row r="1874" spans="3:4" ht="12.95" customHeight="1">
      <c r="C1874" s="82"/>
      <c r="D1874" s="82"/>
    </row>
    <row r="1875" spans="3:4" ht="12.95" customHeight="1">
      <c r="C1875" s="82"/>
      <c r="D1875" s="82"/>
    </row>
    <row r="1876" spans="3:4" ht="12.95" customHeight="1">
      <c r="C1876" s="82"/>
      <c r="D1876" s="82"/>
    </row>
    <row r="1877" spans="3:4" ht="12.95" customHeight="1">
      <c r="C1877" s="82"/>
      <c r="D1877" s="82"/>
    </row>
    <row r="1878" spans="3:4" ht="12.95" customHeight="1">
      <c r="C1878" s="82"/>
      <c r="D1878" s="82"/>
    </row>
    <row r="1879" spans="3:4" ht="12.95" customHeight="1">
      <c r="C1879" s="82"/>
      <c r="D1879" s="82"/>
    </row>
    <row r="1880" spans="3:4" ht="12.95" customHeight="1">
      <c r="C1880" s="82"/>
      <c r="D1880" s="82"/>
    </row>
    <row r="1881" spans="3:4" ht="12.95" customHeight="1">
      <c r="C1881" s="82"/>
      <c r="D1881" s="82"/>
    </row>
    <row r="1882" spans="3:4" ht="12.95" customHeight="1">
      <c r="C1882" s="82"/>
      <c r="D1882" s="82"/>
    </row>
    <row r="1883" spans="3:4" ht="12.95" customHeight="1">
      <c r="C1883" s="82"/>
      <c r="D1883" s="82"/>
    </row>
    <row r="1884" spans="3:4" ht="12.95" customHeight="1">
      <c r="C1884" s="82"/>
      <c r="D1884" s="82"/>
    </row>
    <row r="1885" spans="3:4" ht="12.95" customHeight="1">
      <c r="C1885" s="82"/>
      <c r="D1885" s="82"/>
    </row>
    <row r="1886" spans="3:4" ht="12.95" customHeight="1">
      <c r="C1886" s="82"/>
      <c r="D1886" s="82"/>
    </row>
    <row r="1887" spans="3:4" ht="12.95" customHeight="1">
      <c r="C1887" s="82"/>
      <c r="D1887" s="82"/>
    </row>
    <row r="1888" spans="3:4" ht="12.95" customHeight="1">
      <c r="C1888" s="82"/>
      <c r="D1888" s="82"/>
    </row>
    <row r="1889" spans="3:4" ht="12.95" customHeight="1">
      <c r="C1889" s="82"/>
      <c r="D1889" s="82"/>
    </row>
    <row r="1890" spans="3:4" ht="12.95" customHeight="1">
      <c r="C1890" s="82"/>
      <c r="D1890" s="82"/>
    </row>
    <row r="1891" spans="3:4" ht="12.95" customHeight="1">
      <c r="C1891" s="82"/>
      <c r="D1891" s="82"/>
    </row>
    <row r="1892" spans="3:4" ht="12.95" customHeight="1">
      <c r="C1892" s="82"/>
      <c r="D1892" s="82"/>
    </row>
    <row r="1893" spans="3:4" ht="12.95" customHeight="1">
      <c r="C1893" s="82"/>
      <c r="D1893" s="82"/>
    </row>
    <row r="1894" spans="3:4" ht="12.95" customHeight="1">
      <c r="C1894" s="82"/>
      <c r="D1894" s="82"/>
    </row>
    <row r="1895" spans="3:4" ht="12.95" customHeight="1">
      <c r="C1895" s="82"/>
      <c r="D1895" s="82"/>
    </row>
    <row r="1896" spans="3:4" ht="12.95" customHeight="1">
      <c r="C1896" s="82"/>
      <c r="D1896" s="82"/>
    </row>
    <row r="1897" spans="3:4" ht="12.95" customHeight="1">
      <c r="C1897" s="82"/>
      <c r="D1897" s="82"/>
    </row>
    <row r="1898" spans="3:4" ht="12.95" customHeight="1">
      <c r="C1898" s="82"/>
      <c r="D1898" s="82"/>
    </row>
    <row r="1899" spans="3:4" ht="12.95" customHeight="1">
      <c r="C1899" s="82"/>
      <c r="D1899" s="82"/>
    </row>
    <row r="1900" spans="3:4" ht="12.95" customHeight="1">
      <c r="C1900" s="82"/>
      <c r="D1900" s="82"/>
    </row>
    <row r="1901" spans="3:4" ht="12.95" customHeight="1">
      <c r="C1901" s="82"/>
      <c r="D1901" s="82"/>
    </row>
    <row r="1902" spans="3:4" ht="12.95" customHeight="1">
      <c r="C1902" s="82"/>
      <c r="D1902" s="82"/>
    </row>
    <row r="1903" spans="3:4" ht="12.95" customHeight="1">
      <c r="C1903" s="82"/>
      <c r="D1903" s="82"/>
    </row>
    <row r="1904" spans="3:4" ht="12.95" customHeight="1">
      <c r="C1904" s="82"/>
      <c r="D1904" s="82"/>
    </row>
    <row r="1905" spans="3:4" ht="12.95" customHeight="1">
      <c r="C1905" s="82"/>
      <c r="D1905" s="82"/>
    </row>
    <row r="1906" spans="3:4" ht="12.95" customHeight="1">
      <c r="C1906" s="82"/>
      <c r="D1906" s="82"/>
    </row>
    <row r="1907" spans="3:4" ht="12.95" customHeight="1">
      <c r="C1907" s="82"/>
      <c r="D1907" s="82"/>
    </row>
    <row r="1908" spans="3:4" ht="12.95" customHeight="1">
      <c r="C1908" s="82"/>
      <c r="D1908" s="82"/>
    </row>
    <row r="1909" spans="3:4" ht="12.95" customHeight="1">
      <c r="C1909" s="82"/>
      <c r="D1909" s="82"/>
    </row>
    <row r="1910" spans="3:4" ht="12.95" customHeight="1">
      <c r="C1910" s="82"/>
      <c r="D1910" s="82"/>
    </row>
    <row r="1911" spans="3:4" ht="12.95" customHeight="1">
      <c r="C1911" s="82"/>
      <c r="D1911" s="82"/>
    </row>
    <row r="1912" spans="3:4" ht="12.95" customHeight="1">
      <c r="C1912" s="82"/>
      <c r="D1912" s="82"/>
    </row>
    <row r="1913" spans="3:4" ht="12.95" customHeight="1">
      <c r="C1913" s="82"/>
      <c r="D1913" s="82"/>
    </row>
    <row r="1914" spans="3:4" ht="12.95" customHeight="1">
      <c r="C1914" s="82"/>
      <c r="D1914" s="82"/>
    </row>
    <row r="1915" spans="3:4" ht="12.95" customHeight="1">
      <c r="C1915" s="82"/>
      <c r="D1915" s="82"/>
    </row>
    <row r="1916" spans="3:4" ht="12.95" customHeight="1">
      <c r="C1916" s="82"/>
      <c r="D1916" s="82"/>
    </row>
    <row r="1917" spans="3:4" ht="12.95" customHeight="1">
      <c r="C1917" s="82"/>
      <c r="D1917" s="82"/>
    </row>
    <row r="1918" spans="3:4" ht="12.95" customHeight="1">
      <c r="C1918" s="82"/>
      <c r="D1918" s="82"/>
    </row>
    <row r="1919" spans="3:4" ht="12.95" customHeight="1">
      <c r="C1919" s="82"/>
      <c r="D1919" s="82"/>
    </row>
    <row r="1920" spans="3:4" ht="12.95" customHeight="1">
      <c r="C1920" s="82"/>
      <c r="D1920" s="82"/>
    </row>
    <row r="1921" spans="3:4" ht="12.95" customHeight="1">
      <c r="C1921" s="82"/>
      <c r="D1921" s="82"/>
    </row>
    <row r="1922" spans="3:4" ht="12.95" customHeight="1">
      <c r="C1922" s="82"/>
      <c r="D1922" s="82"/>
    </row>
    <row r="1923" spans="3:4" ht="12.95" customHeight="1">
      <c r="C1923" s="82"/>
      <c r="D1923" s="82"/>
    </row>
    <row r="1924" spans="3:4" ht="12.95" customHeight="1">
      <c r="C1924" s="82"/>
      <c r="D1924" s="82"/>
    </row>
    <row r="1925" spans="3:4" ht="12.95" customHeight="1">
      <c r="C1925" s="82"/>
      <c r="D1925" s="82"/>
    </row>
    <row r="1926" spans="3:4" ht="12.95" customHeight="1">
      <c r="C1926" s="82"/>
      <c r="D1926" s="82"/>
    </row>
    <row r="1927" spans="3:4" ht="12.95" customHeight="1">
      <c r="C1927" s="82"/>
      <c r="D1927" s="82"/>
    </row>
    <row r="1928" spans="3:4" ht="12.95" customHeight="1">
      <c r="C1928" s="82"/>
      <c r="D1928" s="82"/>
    </row>
    <row r="1929" spans="3:4" ht="12.95" customHeight="1">
      <c r="C1929" s="82"/>
      <c r="D1929" s="82"/>
    </row>
    <row r="1930" spans="3:4" ht="12.95" customHeight="1">
      <c r="C1930" s="82"/>
      <c r="D1930" s="82"/>
    </row>
    <row r="1931" spans="3:4" ht="12.95" customHeight="1">
      <c r="C1931" s="82"/>
      <c r="D1931" s="82"/>
    </row>
    <row r="1932" spans="3:4" ht="12.95" customHeight="1">
      <c r="C1932" s="82"/>
      <c r="D1932" s="82"/>
    </row>
    <row r="1933" spans="3:4" ht="12.95" customHeight="1">
      <c r="C1933" s="82"/>
      <c r="D1933" s="82"/>
    </row>
    <row r="1934" spans="3:4" ht="12.95" customHeight="1">
      <c r="C1934" s="82"/>
      <c r="D1934" s="82"/>
    </row>
    <row r="1935" spans="3:4" ht="12.95" customHeight="1">
      <c r="C1935" s="82"/>
      <c r="D1935" s="82"/>
    </row>
    <row r="1936" spans="3:4" ht="12.95" customHeight="1">
      <c r="C1936" s="82"/>
      <c r="D1936" s="82"/>
    </row>
    <row r="1937" spans="3:4" ht="12.95" customHeight="1">
      <c r="C1937" s="82"/>
      <c r="D1937" s="82"/>
    </row>
    <row r="1938" spans="3:4" ht="12.95" customHeight="1">
      <c r="C1938" s="82"/>
      <c r="D1938" s="82"/>
    </row>
    <row r="1939" spans="3:4" ht="12.95" customHeight="1">
      <c r="C1939" s="82"/>
      <c r="D1939" s="82"/>
    </row>
    <row r="1940" spans="3:4" ht="12.95" customHeight="1">
      <c r="C1940" s="82"/>
      <c r="D1940" s="82"/>
    </row>
    <row r="1941" spans="3:4" ht="12.95" customHeight="1">
      <c r="C1941" s="82"/>
      <c r="D1941" s="82"/>
    </row>
    <row r="1942" spans="3:4" ht="12.95" customHeight="1">
      <c r="C1942" s="82"/>
      <c r="D1942" s="82"/>
    </row>
    <row r="1943" spans="3:4" ht="12.95" customHeight="1">
      <c r="C1943" s="82"/>
      <c r="D1943" s="82"/>
    </row>
    <row r="1944" spans="3:4" ht="12.95" customHeight="1">
      <c r="C1944" s="82"/>
      <c r="D1944" s="82"/>
    </row>
    <row r="1945" spans="3:4" ht="12.95" customHeight="1">
      <c r="C1945" s="82"/>
      <c r="D1945" s="82"/>
    </row>
    <row r="1946" spans="3:4" ht="12.95" customHeight="1">
      <c r="C1946" s="82"/>
      <c r="D1946" s="82"/>
    </row>
    <row r="1947" spans="3:4" ht="12.95" customHeight="1">
      <c r="C1947" s="82"/>
      <c r="D1947" s="82"/>
    </row>
    <row r="1948" spans="3:4" ht="12.95" customHeight="1">
      <c r="C1948" s="82"/>
      <c r="D1948" s="82"/>
    </row>
    <row r="1949" spans="3:4" ht="12.95" customHeight="1">
      <c r="C1949" s="82"/>
      <c r="D1949" s="82"/>
    </row>
    <row r="1950" spans="3:4" ht="12.95" customHeight="1">
      <c r="C1950" s="82"/>
      <c r="D1950" s="82"/>
    </row>
    <row r="1951" spans="3:4" ht="12.95" customHeight="1">
      <c r="C1951" s="82"/>
      <c r="D1951" s="82"/>
    </row>
    <row r="1952" spans="3:4" ht="12.95" customHeight="1">
      <c r="C1952" s="82"/>
      <c r="D1952" s="82"/>
    </row>
    <row r="1953" spans="3:4" ht="12.95" customHeight="1">
      <c r="C1953" s="82"/>
      <c r="D1953" s="82"/>
    </row>
    <row r="1954" spans="3:4" ht="12.95" customHeight="1">
      <c r="C1954" s="82"/>
      <c r="D1954" s="82"/>
    </row>
    <row r="1955" spans="3:4" ht="12.95" customHeight="1">
      <c r="C1955" s="82"/>
      <c r="D1955" s="82"/>
    </row>
    <row r="1956" spans="3:4" ht="12.95" customHeight="1">
      <c r="C1956" s="82"/>
      <c r="D1956" s="82"/>
    </row>
    <row r="1957" spans="3:4" ht="12.95" customHeight="1">
      <c r="C1957" s="82"/>
      <c r="D1957" s="82"/>
    </row>
    <row r="1958" spans="3:4" ht="12.95" customHeight="1">
      <c r="C1958" s="82"/>
      <c r="D1958" s="82"/>
    </row>
    <row r="1959" spans="3:4" ht="12.95" customHeight="1">
      <c r="C1959" s="82"/>
      <c r="D1959" s="82"/>
    </row>
    <row r="1960" spans="3:4" ht="12.95" customHeight="1">
      <c r="C1960" s="82"/>
      <c r="D1960" s="82"/>
    </row>
    <row r="1961" spans="3:4" ht="12.95" customHeight="1">
      <c r="C1961" s="82"/>
      <c r="D1961" s="82"/>
    </row>
    <row r="1962" spans="3:4" ht="12.95" customHeight="1">
      <c r="C1962" s="82"/>
      <c r="D1962" s="82"/>
    </row>
    <row r="1963" spans="3:4" ht="12.95" customHeight="1">
      <c r="C1963" s="82"/>
      <c r="D1963" s="82"/>
    </row>
    <row r="1964" spans="3:4" ht="12.95" customHeight="1">
      <c r="C1964" s="82"/>
      <c r="D1964" s="82"/>
    </row>
    <row r="1965" spans="3:4" ht="12.95" customHeight="1">
      <c r="C1965" s="82"/>
      <c r="D1965" s="82"/>
    </row>
    <row r="1966" spans="3:4" ht="12.95" customHeight="1">
      <c r="C1966" s="82"/>
      <c r="D1966" s="82"/>
    </row>
    <row r="1967" spans="3:4" ht="12.95" customHeight="1">
      <c r="C1967" s="82"/>
      <c r="D1967" s="82"/>
    </row>
    <row r="1968" spans="3:4" ht="12.95" customHeight="1">
      <c r="C1968" s="82"/>
      <c r="D1968" s="82"/>
    </row>
    <row r="1969" spans="3:4" ht="12.95" customHeight="1">
      <c r="C1969" s="82"/>
      <c r="D1969" s="82"/>
    </row>
    <row r="1970" spans="3:4" ht="12.95" customHeight="1">
      <c r="C1970" s="82"/>
      <c r="D1970" s="82"/>
    </row>
    <row r="1971" spans="3:4" ht="12.95" customHeight="1">
      <c r="C1971" s="82"/>
      <c r="D1971" s="82"/>
    </row>
    <row r="1972" spans="3:4" ht="12.95" customHeight="1">
      <c r="C1972" s="82"/>
      <c r="D1972" s="82"/>
    </row>
    <row r="1973" spans="3:4" ht="12.95" customHeight="1">
      <c r="C1973" s="82"/>
      <c r="D1973" s="82"/>
    </row>
    <row r="1974" spans="3:4" ht="12.95" customHeight="1">
      <c r="C1974" s="82"/>
      <c r="D1974" s="82"/>
    </row>
    <row r="1975" spans="3:4" ht="12.95" customHeight="1">
      <c r="C1975" s="82"/>
      <c r="D1975" s="82"/>
    </row>
    <row r="1976" spans="3:4" ht="12.95" customHeight="1">
      <c r="C1976" s="82"/>
      <c r="D1976" s="82"/>
    </row>
    <row r="1977" spans="3:4" ht="12.95" customHeight="1">
      <c r="C1977" s="82"/>
      <c r="D1977" s="82"/>
    </row>
    <row r="1978" spans="3:4" ht="12.95" customHeight="1">
      <c r="C1978" s="82"/>
      <c r="D1978" s="82"/>
    </row>
    <row r="1979" spans="3:4" ht="12.95" customHeight="1">
      <c r="C1979" s="82"/>
      <c r="D1979" s="82"/>
    </row>
    <row r="1980" spans="3:4" ht="12.95" customHeight="1">
      <c r="C1980" s="82"/>
      <c r="D1980" s="82"/>
    </row>
    <row r="1981" spans="3:4" ht="12.95" customHeight="1">
      <c r="C1981" s="82"/>
      <c r="D1981" s="82"/>
    </row>
    <row r="1982" spans="3:4" ht="12.95" customHeight="1">
      <c r="C1982" s="82"/>
      <c r="D1982" s="82"/>
    </row>
    <row r="1983" spans="3:4" ht="12.95" customHeight="1">
      <c r="C1983" s="82"/>
      <c r="D1983" s="82"/>
    </row>
    <row r="1984" spans="3:4" ht="12.95" customHeight="1">
      <c r="C1984" s="82"/>
      <c r="D1984" s="82"/>
    </row>
    <row r="1985" spans="3:4" ht="12.95" customHeight="1">
      <c r="C1985" s="82"/>
      <c r="D1985" s="82"/>
    </row>
    <row r="1986" spans="3:4" ht="12.95" customHeight="1">
      <c r="C1986" s="82"/>
      <c r="D1986" s="82"/>
    </row>
    <row r="1987" spans="3:4" ht="12.95" customHeight="1">
      <c r="C1987" s="82"/>
      <c r="D1987" s="82"/>
    </row>
    <row r="1988" spans="3:4" ht="12.95" customHeight="1">
      <c r="C1988" s="82"/>
      <c r="D1988" s="82"/>
    </row>
    <row r="1989" spans="3:4" ht="12.95" customHeight="1">
      <c r="C1989" s="82"/>
      <c r="D1989" s="82"/>
    </row>
    <row r="1990" spans="3:4" ht="12.95" customHeight="1">
      <c r="C1990" s="82"/>
      <c r="D1990" s="82"/>
    </row>
    <row r="1991" spans="3:4" ht="12.95" customHeight="1">
      <c r="C1991" s="82"/>
      <c r="D1991" s="82"/>
    </row>
    <row r="1992" spans="3:4" ht="12.95" customHeight="1">
      <c r="C1992" s="82"/>
      <c r="D1992" s="82"/>
    </row>
    <row r="1993" spans="3:4" ht="12.95" customHeight="1">
      <c r="C1993" s="82"/>
      <c r="D1993" s="82"/>
    </row>
    <row r="1994" spans="3:4" ht="12.95" customHeight="1">
      <c r="C1994" s="82"/>
      <c r="D1994" s="82"/>
    </row>
    <row r="1995" spans="3:4" ht="12.95" customHeight="1">
      <c r="C1995" s="82"/>
      <c r="D1995" s="82"/>
    </row>
    <row r="1996" spans="3:4" ht="12.95" customHeight="1">
      <c r="C1996" s="82"/>
      <c r="D1996" s="82"/>
    </row>
    <row r="1997" spans="3:4" ht="12.95" customHeight="1">
      <c r="C1997" s="82"/>
      <c r="D1997" s="82"/>
    </row>
    <row r="1998" spans="3:4" ht="12.95" customHeight="1">
      <c r="C1998" s="82"/>
      <c r="D1998" s="82"/>
    </row>
    <row r="1999" spans="3:4" ht="12.95" customHeight="1">
      <c r="C1999" s="82"/>
      <c r="D1999" s="82"/>
    </row>
    <row r="2000" spans="3:4" ht="12.95" customHeight="1">
      <c r="C2000" s="82"/>
      <c r="D2000" s="82"/>
    </row>
    <row r="2001" spans="3:4" ht="12.95" customHeight="1">
      <c r="C2001" s="82"/>
      <c r="D2001" s="82"/>
    </row>
    <row r="2002" spans="3:4" ht="12.95" customHeight="1">
      <c r="C2002" s="82"/>
      <c r="D2002" s="82"/>
    </row>
    <row r="2003" spans="3:4" ht="12.95" customHeight="1">
      <c r="C2003" s="82"/>
      <c r="D2003" s="82"/>
    </row>
    <row r="2004" spans="3:4" ht="12.95" customHeight="1">
      <c r="C2004" s="82"/>
      <c r="D2004" s="82"/>
    </row>
    <row r="2005" spans="3:4" ht="12.95" customHeight="1">
      <c r="C2005" s="82"/>
      <c r="D2005" s="82"/>
    </row>
    <row r="2006" spans="3:4" ht="12.95" customHeight="1">
      <c r="C2006" s="82"/>
      <c r="D2006" s="82"/>
    </row>
    <row r="2007" spans="3:4" ht="12.95" customHeight="1">
      <c r="C2007" s="82"/>
      <c r="D2007" s="82"/>
    </row>
    <row r="2008" spans="3:4" ht="12.95" customHeight="1">
      <c r="C2008" s="82"/>
      <c r="D2008" s="82"/>
    </row>
    <row r="2009" spans="3:4" ht="12.95" customHeight="1">
      <c r="C2009" s="82"/>
      <c r="D2009" s="82"/>
    </row>
    <row r="2010" spans="3:4" ht="12.95" customHeight="1">
      <c r="C2010" s="82"/>
      <c r="D2010" s="82"/>
    </row>
    <row r="2011" spans="3:4" ht="12.95" customHeight="1">
      <c r="C2011" s="82"/>
      <c r="D2011" s="82"/>
    </row>
    <row r="2012" spans="3:4" ht="12.95" customHeight="1">
      <c r="C2012" s="82"/>
      <c r="D2012" s="82"/>
    </row>
    <row r="2013" spans="3:4" ht="12.95" customHeight="1">
      <c r="C2013" s="82"/>
      <c r="D2013" s="82"/>
    </row>
    <row r="2014" spans="3:4" ht="12.95" customHeight="1">
      <c r="C2014" s="82"/>
      <c r="D2014" s="82"/>
    </row>
    <row r="2015" spans="3:4" ht="12.95" customHeight="1">
      <c r="C2015" s="82"/>
      <c r="D2015" s="82"/>
    </row>
    <row r="2016" spans="3:4" ht="12.95" customHeight="1">
      <c r="C2016" s="82"/>
      <c r="D2016" s="82"/>
    </row>
    <row r="2017" spans="3:4" ht="12.95" customHeight="1">
      <c r="C2017" s="82"/>
      <c r="D2017" s="82"/>
    </row>
    <row r="2018" spans="3:4" ht="12.95" customHeight="1">
      <c r="C2018" s="82"/>
      <c r="D2018" s="82"/>
    </row>
    <row r="2019" spans="3:4" ht="12.95" customHeight="1">
      <c r="C2019" s="82"/>
      <c r="D2019" s="82"/>
    </row>
    <row r="2020" spans="3:4" ht="12.95" customHeight="1">
      <c r="C2020" s="82"/>
      <c r="D2020" s="82"/>
    </row>
    <row r="2021" spans="3:4" ht="12.95" customHeight="1">
      <c r="C2021" s="82"/>
      <c r="D2021" s="82"/>
    </row>
    <row r="2022" spans="3:4" ht="12.95" customHeight="1">
      <c r="C2022" s="82"/>
      <c r="D2022" s="82"/>
    </row>
    <row r="2023" spans="3:4" ht="12.95" customHeight="1">
      <c r="C2023" s="82"/>
      <c r="D2023" s="82"/>
    </row>
    <row r="2024" spans="3:4" ht="12.95" customHeight="1">
      <c r="C2024" s="82"/>
      <c r="D2024" s="82"/>
    </row>
    <row r="2025" spans="3:4" ht="12.95" customHeight="1">
      <c r="C2025" s="82"/>
      <c r="D2025" s="82"/>
    </row>
    <row r="2026" spans="3:4" ht="12.95" customHeight="1">
      <c r="C2026" s="82"/>
      <c r="D2026" s="82"/>
    </row>
    <row r="2027" spans="3:4" ht="12.95" customHeight="1">
      <c r="C2027" s="82"/>
      <c r="D2027" s="82"/>
    </row>
    <row r="2028" spans="3:4" ht="12.95" customHeight="1">
      <c r="C2028" s="82"/>
      <c r="D2028" s="82"/>
    </row>
    <row r="2029" spans="3:4" ht="12.95" customHeight="1">
      <c r="C2029" s="82"/>
      <c r="D2029" s="82"/>
    </row>
    <row r="2030" spans="3:4" ht="12.95" customHeight="1">
      <c r="C2030" s="82"/>
      <c r="D2030" s="82"/>
    </row>
    <row r="2031" spans="3:4" ht="12.95" customHeight="1">
      <c r="C2031" s="82"/>
      <c r="D2031" s="82"/>
    </row>
    <row r="2032" spans="3:4" ht="12.95" customHeight="1">
      <c r="C2032" s="82"/>
      <c r="D2032" s="82"/>
    </row>
    <row r="2033" spans="3:4" ht="12.95" customHeight="1">
      <c r="C2033" s="82"/>
      <c r="D2033" s="82"/>
    </row>
    <row r="2034" spans="3:4" ht="12.95" customHeight="1">
      <c r="C2034" s="82"/>
      <c r="D2034" s="82"/>
    </row>
    <row r="2035" spans="3:4" ht="12.95" customHeight="1">
      <c r="C2035" s="82"/>
      <c r="D2035" s="82"/>
    </row>
    <row r="2036" spans="3:4" ht="12.95" customHeight="1">
      <c r="C2036" s="82"/>
      <c r="D2036" s="82"/>
    </row>
    <row r="2037" spans="3:4" ht="12.95" customHeight="1">
      <c r="C2037" s="82"/>
      <c r="D2037" s="82"/>
    </row>
    <row r="2038" spans="3:4" ht="12.95" customHeight="1">
      <c r="C2038" s="82"/>
      <c r="D2038" s="82"/>
    </row>
    <row r="2039" spans="3:4" ht="12.95" customHeight="1">
      <c r="C2039" s="82"/>
      <c r="D2039" s="82"/>
    </row>
    <row r="2040" spans="3:4" ht="12.95" customHeight="1">
      <c r="C2040" s="82"/>
      <c r="D2040" s="82"/>
    </row>
    <row r="2041" spans="3:4" ht="12.95" customHeight="1">
      <c r="C2041" s="82"/>
      <c r="D2041" s="82"/>
    </row>
    <row r="2042" spans="3:4" ht="12.95" customHeight="1">
      <c r="C2042" s="82"/>
      <c r="D2042" s="82"/>
    </row>
    <row r="2043" spans="3:4" ht="12.95" customHeight="1">
      <c r="C2043" s="82"/>
      <c r="D2043" s="82"/>
    </row>
    <row r="2044" spans="3:4" ht="12.95" customHeight="1">
      <c r="C2044" s="82"/>
      <c r="D2044" s="82"/>
    </row>
    <row r="2045" spans="3:4" ht="12.95" customHeight="1">
      <c r="C2045" s="82"/>
      <c r="D2045" s="82"/>
    </row>
    <row r="2046" spans="3:4" ht="12.95" customHeight="1">
      <c r="C2046" s="82"/>
      <c r="D2046" s="82"/>
    </row>
    <row r="2047" spans="3:4" ht="12.95" customHeight="1">
      <c r="C2047" s="82"/>
      <c r="D2047" s="82"/>
    </row>
    <row r="2048" spans="3:4" ht="12.95" customHeight="1">
      <c r="C2048" s="82"/>
      <c r="D2048" s="82"/>
    </row>
    <row r="2049" spans="3:4" ht="12.95" customHeight="1">
      <c r="C2049" s="82"/>
      <c r="D2049" s="82"/>
    </row>
    <row r="2050" spans="3:4" ht="12.95" customHeight="1">
      <c r="C2050" s="82"/>
      <c r="D2050" s="82"/>
    </row>
    <row r="2051" spans="3:4" ht="12.95" customHeight="1">
      <c r="C2051" s="82"/>
      <c r="D2051" s="82"/>
    </row>
    <row r="2052" spans="3:4" ht="12.95" customHeight="1">
      <c r="C2052" s="82"/>
      <c r="D2052" s="82"/>
    </row>
    <row r="2053" spans="3:4" ht="12.95" customHeight="1">
      <c r="C2053" s="82"/>
      <c r="D2053" s="82"/>
    </row>
    <row r="2054" spans="3:4" ht="12.95" customHeight="1">
      <c r="C2054" s="82"/>
      <c r="D2054" s="82"/>
    </row>
    <row r="2055" spans="3:4" ht="12.95" customHeight="1">
      <c r="C2055" s="82"/>
      <c r="D2055" s="82"/>
    </row>
    <row r="2056" spans="3:4" ht="12.95" customHeight="1">
      <c r="C2056" s="82"/>
      <c r="D2056" s="82"/>
    </row>
    <row r="2057" spans="3:4" ht="12.95" customHeight="1">
      <c r="C2057" s="82"/>
      <c r="D2057" s="82"/>
    </row>
    <row r="2058" spans="3:4" ht="12.95" customHeight="1">
      <c r="C2058" s="82"/>
      <c r="D2058" s="82"/>
    </row>
    <row r="2059" spans="3:4" ht="12.95" customHeight="1">
      <c r="C2059" s="82"/>
      <c r="D2059" s="82"/>
    </row>
    <row r="2060" spans="3:4" ht="12.95" customHeight="1">
      <c r="C2060" s="82"/>
      <c r="D2060" s="82"/>
    </row>
    <row r="2061" spans="3:4" ht="12.95" customHeight="1">
      <c r="C2061" s="82"/>
      <c r="D2061" s="82"/>
    </row>
    <row r="2062" spans="3:4" ht="12.95" customHeight="1">
      <c r="C2062" s="82"/>
      <c r="D2062" s="82"/>
    </row>
    <row r="2063" spans="3:4" ht="12.95" customHeight="1">
      <c r="C2063" s="82"/>
      <c r="D2063" s="82"/>
    </row>
    <row r="2064" spans="3:4" ht="12.95" customHeight="1">
      <c r="C2064" s="82"/>
      <c r="D2064" s="82"/>
    </row>
    <row r="2065" spans="3:4" ht="12.95" customHeight="1">
      <c r="C2065" s="82"/>
      <c r="D2065" s="82"/>
    </row>
    <row r="2066" spans="3:4" ht="12.95" customHeight="1">
      <c r="C2066" s="82"/>
      <c r="D2066" s="82"/>
    </row>
    <row r="2067" spans="3:4" ht="12.95" customHeight="1">
      <c r="C2067" s="82"/>
      <c r="D2067" s="82"/>
    </row>
    <row r="2068" spans="3:4" ht="12.95" customHeight="1">
      <c r="C2068" s="82"/>
      <c r="D2068" s="82"/>
    </row>
    <row r="2069" spans="3:4" ht="12.95" customHeight="1">
      <c r="C2069" s="82"/>
      <c r="D2069" s="82"/>
    </row>
    <row r="2070" spans="3:4" ht="12.95" customHeight="1">
      <c r="C2070" s="82"/>
      <c r="D2070" s="82"/>
    </row>
    <row r="2071" spans="3:4" ht="12.95" customHeight="1">
      <c r="C2071" s="82"/>
      <c r="D2071" s="82"/>
    </row>
    <row r="2072" spans="3:4" ht="12.95" customHeight="1">
      <c r="C2072" s="82"/>
      <c r="D2072" s="82"/>
    </row>
    <row r="2073" spans="3:4" ht="12.95" customHeight="1">
      <c r="C2073" s="82"/>
      <c r="D2073" s="82"/>
    </row>
    <row r="2074" spans="3:4" ht="12.95" customHeight="1">
      <c r="C2074" s="82"/>
      <c r="D2074" s="82"/>
    </row>
    <row r="2075" spans="3:4" ht="12.95" customHeight="1">
      <c r="C2075" s="82"/>
      <c r="D2075" s="82"/>
    </row>
    <row r="2076" spans="3:4" ht="12.95" customHeight="1">
      <c r="C2076" s="82"/>
      <c r="D2076" s="82"/>
    </row>
    <row r="2077" spans="3:4" ht="12.95" customHeight="1">
      <c r="C2077" s="82"/>
      <c r="D2077" s="82"/>
    </row>
    <row r="2078" spans="3:4" ht="12.95" customHeight="1">
      <c r="C2078" s="82"/>
      <c r="D2078" s="82"/>
    </row>
    <row r="2079" spans="3:4" ht="12.95" customHeight="1">
      <c r="C2079" s="82"/>
      <c r="D2079" s="82"/>
    </row>
    <row r="2080" spans="3:4" ht="12.95" customHeight="1">
      <c r="C2080" s="82"/>
      <c r="D2080" s="82"/>
    </row>
    <row r="2081" spans="3:4" ht="12.95" customHeight="1">
      <c r="C2081" s="82"/>
      <c r="D2081" s="82"/>
    </row>
    <row r="2082" spans="3:4" ht="12.95" customHeight="1">
      <c r="C2082" s="82"/>
      <c r="D2082" s="82"/>
    </row>
    <row r="2083" spans="3:4" ht="12.95" customHeight="1">
      <c r="C2083" s="82"/>
      <c r="D2083" s="82"/>
    </row>
    <row r="2084" spans="3:4" ht="12.95" customHeight="1">
      <c r="C2084" s="82"/>
      <c r="D2084" s="82"/>
    </row>
    <row r="2085" spans="3:4" ht="12.95" customHeight="1">
      <c r="C2085" s="82"/>
      <c r="D2085" s="82"/>
    </row>
    <row r="2086" spans="3:4" ht="12.95" customHeight="1">
      <c r="C2086" s="82"/>
      <c r="D2086" s="82"/>
    </row>
    <row r="2087" spans="3:4" ht="12.95" customHeight="1">
      <c r="C2087" s="82"/>
      <c r="D2087" s="82"/>
    </row>
    <row r="2088" spans="3:4" ht="12.95" customHeight="1">
      <c r="C2088" s="82"/>
      <c r="D2088" s="82"/>
    </row>
    <row r="2089" spans="3:4" ht="12.95" customHeight="1">
      <c r="C2089" s="82"/>
      <c r="D2089" s="82"/>
    </row>
    <row r="2090" spans="3:4" ht="12.95" customHeight="1">
      <c r="C2090" s="82"/>
      <c r="D2090" s="82"/>
    </row>
    <row r="2091" spans="3:4" ht="12.95" customHeight="1">
      <c r="C2091" s="82"/>
      <c r="D2091" s="82"/>
    </row>
    <row r="2092" spans="3:4" ht="12.95" customHeight="1">
      <c r="C2092" s="82"/>
      <c r="D2092" s="82"/>
    </row>
    <row r="2093" spans="3:4" ht="12.95" customHeight="1">
      <c r="C2093" s="82"/>
      <c r="D2093" s="82"/>
    </row>
    <row r="2094" spans="3:4" ht="12.95" customHeight="1">
      <c r="C2094" s="82"/>
      <c r="D2094" s="82"/>
    </row>
    <row r="2095" spans="3:4" ht="12.95" customHeight="1">
      <c r="C2095" s="82"/>
      <c r="D2095" s="82"/>
    </row>
    <row r="2096" spans="3:4" ht="12.95" customHeight="1">
      <c r="C2096" s="82"/>
      <c r="D2096" s="82"/>
    </row>
    <row r="2097" spans="3:4" ht="12.95" customHeight="1">
      <c r="C2097" s="82"/>
      <c r="D2097" s="82"/>
    </row>
    <row r="2098" spans="3:4" ht="12.95" customHeight="1">
      <c r="C2098" s="82"/>
      <c r="D2098" s="82"/>
    </row>
    <row r="2099" spans="3:4" ht="12.95" customHeight="1">
      <c r="C2099" s="82"/>
      <c r="D2099" s="82"/>
    </row>
    <row r="2100" spans="3:4" ht="12.95" customHeight="1">
      <c r="C2100" s="82"/>
      <c r="D2100" s="82"/>
    </row>
    <row r="2101" spans="3:4" ht="12.95" customHeight="1">
      <c r="C2101" s="82"/>
      <c r="D2101" s="82"/>
    </row>
    <row r="2102" spans="3:4" ht="12.95" customHeight="1">
      <c r="C2102" s="82"/>
      <c r="D2102" s="82"/>
    </row>
    <row r="2103" spans="3:4" ht="12.95" customHeight="1">
      <c r="C2103" s="82"/>
      <c r="D2103" s="82"/>
    </row>
    <row r="2104" spans="3:4" ht="12.95" customHeight="1">
      <c r="C2104" s="82"/>
      <c r="D2104" s="82"/>
    </row>
    <row r="2105" spans="3:4" ht="12.95" customHeight="1">
      <c r="C2105" s="82"/>
      <c r="D2105" s="82"/>
    </row>
    <row r="2106" spans="3:4" ht="12.95" customHeight="1">
      <c r="C2106" s="82"/>
      <c r="D2106" s="82"/>
    </row>
    <row r="2107" spans="3:4" ht="12.95" customHeight="1">
      <c r="C2107" s="82"/>
      <c r="D2107" s="82"/>
    </row>
    <row r="2108" spans="3:4" ht="12.95" customHeight="1">
      <c r="C2108" s="82"/>
      <c r="D2108" s="82"/>
    </row>
    <row r="2109" spans="3:4" ht="12.95" customHeight="1">
      <c r="C2109" s="82"/>
      <c r="D2109" s="82"/>
    </row>
    <row r="2110" spans="3:4" ht="12.95" customHeight="1">
      <c r="C2110" s="82"/>
      <c r="D2110" s="82"/>
    </row>
    <row r="2111" spans="3:4" ht="12.95" customHeight="1">
      <c r="C2111" s="82"/>
      <c r="D2111" s="82"/>
    </row>
    <row r="2112" spans="3:4" ht="12.95" customHeight="1">
      <c r="C2112" s="82"/>
      <c r="D2112" s="82"/>
    </row>
    <row r="2113" spans="3:4" ht="12.95" customHeight="1">
      <c r="C2113" s="82"/>
      <c r="D2113" s="82"/>
    </row>
    <row r="2114" spans="3:4" ht="12.95" customHeight="1">
      <c r="C2114" s="82"/>
      <c r="D2114" s="82"/>
    </row>
    <row r="2115" spans="3:4" ht="12.95" customHeight="1">
      <c r="C2115" s="82"/>
      <c r="D2115" s="82"/>
    </row>
    <row r="2116" spans="3:4" ht="12.95" customHeight="1">
      <c r="C2116" s="82"/>
      <c r="D2116" s="82"/>
    </row>
    <row r="2117" spans="3:4" ht="12.95" customHeight="1">
      <c r="C2117" s="82"/>
      <c r="D2117" s="82"/>
    </row>
    <row r="2118" spans="3:4" ht="12.95" customHeight="1">
      <c r="C2118" s="82"/>
      <c r="D2118" s="82"/>
    </row>
    <row r="2119" spans="3:4" ht="12.95" customHeight="1">
      <c r="C2119" s="82"/>
      <c r="D2119" s="82"/>
    </row>
    <row r="2120" spans="3:4" ht="12.95" customHeight="1">
      <c r="C2120" s="82"/>
      <c r="D2120" s="82"/>
    </row>
    <row r="2121" spans="3:4" ht="12.95" customHeight="1">
      <c r="C2121" s="82"/>
      <c r="D2121" s="82"/>
    </row>
    <row r="2122" spans="3:4" ht="12.95" customHeight="1">
      <c r="C2122" s="82"/>
      <c r="D2122" s="82"/>
    </row>
    <row r="2123" spans="3:4" ht="12.95" customHeight="1">
      <c r="C2123" s="82"/>
      <c r="D2123" s="82"/>
    </row>
    <row r="2124" spans="3:4" ht="12.95" customHeight="1">
      <c r="C2124" s="82"/>
      <c r="D2124" s="82"/>
    </row>
    <row r="2125" spans="3:4" ht="12.95" customHeight="1">
      <c r="C2125" s="82"/>
      <c r="D2125" s="82"/>
    </row>
    <row r="2126" spans="3:4" ht="12.95" customHeight="1">
      <c r="C2126" s="82"/>
      <c r="D2126" s="82"/>
    </row>
    <row r="2127" spans="3:4" ht="12.95" customHeight="1">
      <c r="C2127" s="82"/>
      <c r="D2127" s="82"/>
    </row>
    <row r="2128" spans="3:4" ht="12.95" customHeight="1">
      <c r="C2128" s="82"/>
      <c r="D2128" s="82"/>
    </row>
    <row r="2129" spans="3:4" ht="12.95" customHeight="1">
      <c r="C2129" s="82"/>
      <c r="D2129" s="82"/>
    </row>
    <row r="2130" spans="3:4" ht="12.95" customHeight="1">
      <c r="C2130" s="82"/>
      <c r="D2130" s="82"/>
    </row>
    <row r="2131" spans="3:4" ht="12.95" customHeight="1">
      <c r="C2131" s="82"/>
      <c r="D2131" s="82"/>
    </row>
    <row r="2132" spans="3:4" ht="12.95" customHeight="1">
      <c r="C2132" s="82"/>
      <c r="D2132" s="82"/>
    </row>
    <row r="2133" spans="3:4" ht="12.95" customHeight="1">
      <c r="C2133" s="82"/>
      <c r="D2133" s="82"/>
    </row>
    <row r="2134" spans="3:4" ht="12.95" customHeight="1">
      <c r="C2134" s="82"/>
      <c r="D2134" s="82"/>
    </row>
    <row r="2135" spans="3:4" ht="12.95" customHeight="1">
      <c r="C2135" s="82"/>
      <c r="D2135" s="82"/>
    </row>
    <row r="2136" spans="3:4" ht="12.95" customHeight="1">
      <c r="C2136" s="82"/>
      <c r="D2136" s="82"/>
    </row>
    <row r="2137" spans="3:4" ht="12.95" customHeight="1">
      <c r="C2137" s="82"/>
      <c r="D2137" s="82"/>
    </row>
    <row r="2138" spans="3:4" ht="12.95" customHeight="1">
      <c r="C2138" s="82"/>
      <c r="D2138" s="82"/>
    </row>
    <row r="2139" spans="3:4" ht="12.95" customHeight="1">
      <c r="C2139" s="82"/>
      <c r="D2139" s="82"/>
    </row>
    <row r="2140" spans="3:4" ht="12.95" customHeight="1">
      <c r="C2140" s="82"/>
      <c r="D2140" s="82"/>
    </row>
    <row r="2141" spans="3:4" ht="12.95" customHeight="1">
      <c r="C2141" s="82"/>
      <c r="D2141" s="82"/>
    </row>
    <row r="2142" spans="3:4" ht="12.95" customHeight="1">
      <c r="C2142" s="82"/>
      <c r="D2142" s="82"/>
    </row>
    <row r="2143" spans="3:4" ht="12.95" customHeight="1">
      <c r="C2143" s="82"/>
      <c r="D2143" s="82"/>
    </row>
    <row r="2144" spans="3:4" ht="12.95" customHeight="1">
      <c r="C2144" s="82"/>
      <c r="D2144" s="82"/>
    </row>
    <row r="2145" spans="3:4" ht="12.95" customHeight="1">
      <c r="C2145" s="82"/>
      <c r="D2145" s="82"/>
    </row>
    <row r="2146" spans="3:4" ht="12.95" customHeight="1">
      <c r="C2146" s="82"/>
      <c r="D2146" s="82"/>
    </row>
    <row r="2147" spans="3:4" ht="12.95" customHeight="1">
      <c r="C2147" s="82"/>
      <c r="D2147" s="82"/>
    </row>
    <row r="2148" spans="3:4" ht="12.95" customHeight="1">
      <c r="C2148" s="82"/>
      <c r="D2148" s="82"/>
    </row>
    <row r="2149" spans="3:4" ht="12.95" customHeight="1">
      <c r="C2149" s="82"/>
      <c r="D2149" s="82"/>
    </row>
    <row r="2150" spans="3:4" ht="12.95" customHeight="1">
      <c r="C2150" s="82"/>
      <c r="D2150" s="82"/>
    </row>
    <row r="2151" spans="3:4" ht="12.95" customHeight="1">
      <c r="C2151" s="82"/>
      <c r="D2151" s="82"/>
    </row>
    <row r="2152" spans="3:4" ht="12.95" customHeight="1">
      <c r="C2152" s="82"/>
      <c r="D2152" s="82"/>
    </row>
    <row r="2153" spans="3:4" ht="12.95" customHeight="1">
      <c r="C2153" s="82"/>
      <c r="D2153" s="82"/>
    </row>
    <row r="2154" spans="3:4" ht="12.95" customHeight="1">
      <c r="C2154" s="82"/>
      <c r="D2154" s="82"/>
    </row>
    <row r="2155" spans="3:4" ht="12.95" customHeight="1">
      <c r="C2155" s="82"/>
      <c r="D2155" s="82"/>
    </row>
    <row r="2156" spans="3:4" ht="12.95" customHeight="1">
      <c r="C2156" s="82"/>
      <c r="D2156" s="82"/>
    </row>
    <row r="2157" spans="3:4" ht="12.95" customHeight="1">
      <c r="C2157" s="82"/>
      <c r="D2157" s="82"/>
    </row>
    <row r="2158" spans="3:4" ht="12.95" customHeight="1">
      <c r="C2158" s="82"/>
      <c r="D2158" s="82"/>
    </row>
    <row r="2159" spans="3:4" ht="12.95" customHeight="1">
      <c r="C2159" s="82"/>
      <c r="D2159" s="82"/>
    </row>
    <row r="2160" spans="3:4" ht="12.95" customHeight="1">
      <c r="C2160" s="82"/>
      <c r="D2160" s="82"/>
    </row>
    <row r="2161" spans="3:4" ht="12.95" customHeight="1">
      <c r="C2161" s="82"/>
      <c r="D2161" s="82"/>
    </row>
    <row r="2162" spans="3:4" ht="12.95" customHeight="1">
      <c r="C2162" s="82"/>
      <c r="D2162" s="82"/>
    </row>
    <row r="2163" spans="3:4" ht="12.95" customHeight="1">
      <c r="C2163" s="82"/>
      <c r="D2163" s="82"/>
    </row>
    <row r="2164" spans="3:4" ht="12.95" customHeight="1">
      <c r="C2164" s="82"/>
      <c r="D2164" s="82"/>
    </row>
    <row r="2165" spans="3:4" ht="12.95" customHeight="1">
      <c r="C2165" s="82"/>
      <c r="D2165" s="82"/>
    </row>
    <row r="2166" spans="3:4" ht="12.95" customHeight="1">
      <c r="C2166" s="82"/>
      <c r="D2166" s="82"/>
    </row>
    <row r="2167" spans="3:4" ht="12.95" customHeight="1">
      <c r="C2167" s="82"/>
      <c r="D2167" s="82"/>
    </row>
    <row r="2168" spans="3:4" ht="12.95" customHeight="1">
      <c r="C2168" s="82"/>
      <c r="D2168" s="82"/>
    </row>
    <row r="2169" spans="3:4" ht="12.95" customHeight="1">
      <c r="C2169" s="82"/>
      <c r="D2169" s="82"/>
    </row>
    <row r="2170" spans="3:4" ht="12.95" customHeight="1">
      <c r="C2170" s="82"/>
      <c r="D2170" s="82"/>
    </row>
    <row r="2171" spans="3:4" ht="12.95" customHeight="1">
      <c r="C2171" s="82"/>
      <c r="D2171" s="82"/>
    </row>
    <row r="2172" spans="3:4" ht="12.95" customHeight="1">
      <c r="C2172" s="82"/>
      <c r="D2172" s="82"/>
    </row>
    <row r="2173" spans="3:4" ht="12.95" customHeight="1">
      <c r="C2173" s="82"/>
      <c r="D2173" s="82"/>
    </row>
    <row r="2174" spans="3:4" ht="12.95" customHeight="1">
      <c r="C2174" s="82"/>
      <c r="D2174" s="82"/>
    </row>
    <row r="2175" spans="3:4" ht="12.95" customHeight="1">
      <c r="C2175" s="82"/>
      <c r="D2175" s="82"/>
    </row>
    <row r="2176" spans="3:4" ht="12.95" customHeight="1">
      <c r="C2176" s="82"/>
      <c r="D2176" s="82"/>
    </row>
    <row r="2177" spans="3:4" ht="12.95" customHeight="1">
      <c r="C2177" s="82"/>
      <c r="D2177" s="82"/>
    </row>
    <row r="2178" spans="3:4" ht="12.95" customHeight="1">
      <c r="C2178" s="82"/>
      <c r="D2178" s="82"/>
    </row>
    <row r="2179" spans="3:4" ht="12.95" customHeight="1">
      <c r="C2179" s="82"/>
      <c r="D2179" s="82"/>
    </row>
    <row r="2180" spans="3:4" ht="12.95" customHeight="1">
      <c r="C2180" s="82"/>
      <c r="D2180" s="82"/>
    </row>
    <row r="2181" spans="3:4" ht="12.95" customHeight="1">
      <c r="C2181" s="82"/>
      <c r="D2181" s="82"/>
    </row>
    <row r="2182" spans="3:4" ht="12.95" customHeight="1">
      <c r="C2182" s="82"/>
      <c r="D2182" s="82"/>
    </row>
    <row r="2183" spans="3:4" ht="12.95" customHeight="1">
      <c r="C2183" s="82"/>
      <c r="D2183" s="82"/>
    </row>
    <row r="2184" spans="3:4" ht="12.95" customHeight="1">
      <c r="C2184" s="82"/>
      <c r="D2184" s="82"/>
    </row>
    <row r="2185" spans="3:4" ht="12.95" customHeight="1">
      <c r="C2185" s="82"/>
      <c r="D2185" s="82"/>
    </row>
    <row r="2186" spans="3:4" ht="12.95" customHeight="1">
      <c r="C2186" s="82"/>
      <c r="D2186" s="82"/>
    </row>
    <row r="2187" spans="3:4" ht="12.95" customHeight="1">
      <c r="C2187" s="82"/>
      <c r="D2187" s="82"/>
    </row>
    <row r="2188" spans="3:4" ht="12.95" customHeight="1">
      <c r="C2188" s="82"/>
      <c r="D2188" s="82"/>
    </row>
    <row r="2189" spans="3:4" ht="12.95" customHeight="1">
      <c r="C2189" s="82"/>
      <c r="D2189" s="82"/>
    </row>
    <row r="2190" spans="3:4" ht="12.95" customHeight="1">
      <c r="C2190" s="82"/>
      <c r="D2190" s="82"/>
    </row>
    <row r="2191" spans="3:4" ht="12.95" customHeight="1">
      <c r="C2191" s="82"/>
      <c r="D2191" s="82"/>
    </row>
    <row r="2192" spans="3:4" ht="12.95" customHeight="1">
      <c r="C2192" s="82"/>
      <c r="D2192" s="82"/>
    </row>
    <row r="2193" spans="3:4" ht="12.95" customHeight="1">
      <c r="C2193" s="82"/>
      <c r="D2193" s="82"/>
    </row>
    <row r="2194" spans="3:4" ht="12.95" customHeight="1">
      <c r="C2194" s="82"/>
      <c r="D2194" s="82"/>
    </row>
    <row r="2195" spans="3:4" ht="12.95" customHeight="1">
      <c r="C2195" s="82"/>
      <c r="D2195" s="82"/>
    </row>
    <row r="2196" spans="3:4" ht="12.95" customHeight="1">
      <c r="C2196" s="82"/>
      <c r="D2196" s="82"/>
    </row>
    <row r="2197" spans="3:4" ht="12.95" customHeight="1">
      <c r="C2197" s="82"/>
      <c r="D2197" s="82"/>
    </row>
    <row r="2198" spans="3:4" ht="12.95" customHeight="1">
      <c r="C2198" s="82"/>
      <c r="D2198" s="82"/>
    </row>
    <row r="2199" spans="3:4" ht="12.95" customHeight="1">
      <c r="C2199" s="82"/>
      <c r="D2199" s="82"/>
    </row>
    <row r="2200" spans="3:4" ht="12.95" customHeight="1">
      <c r="C2200" s="82"/>
      <c r="D2200" s="82"/>
    </row>
    <row r="2201" spans="3:4" ht="12.95" customHeight="1">
      <c r="C2201" s="82"/>
      <c r="D2201" s="82"/>
    </row>
    <row r="2202" spans="3:4" ht="12.95" customHeight="1">
      <c r="C2202" s="82"/>
      <c r="D2202" s="82"/>
    </row>
    <row r="2203" spans="3:4" ht="12.95" customHeight="1">
      <c r="C2203" s="82"/>
      <c r="D2203" s="82"/>
    </row>
    <row r="2204" spans="3:4" ht="12.95" customHeight="1">
      <c r="C2204" s="82"/>
      <c r="D2204" s="82"/>
    </row>
    <row r="2205" spans="3:4" ht="12.95" customHeight="1">
      <c r="C2205" s="82"/>
      <c r="D2205" s="82"/>
    </row>
    <row r="2206" spans="3:4" ht="12.95" customHeight="1">
      <c r="C2206" s="82"/>
      <c r="D2206" s="82"/>
    </row>
    <row r="2207" spans="3:4" ht="12.95" customHeight="1">
      <c r="C2207" s="82"/>
      <c r="D2207" s="82"/>
    </row>
    <row r="2208" spans="3:4" ht="12.95" customHeight="1">
      <c r="C2208" s="82"/>
      <c r="D2208" s="82"/>
    </row>
    <row r="2209" spans="3:4" ht="12.95" customHeight="1">
      <c r="C2209" s="82"/>
      <c r="D2209" s="82"/>
    </row>
    <row r="2210" spans="3:4" ht="12.95" customHeight="1">
      <c r="C2210" s="82"/>
      <c r="D2210" s="82"/>
    </row>
    <row r="2211" spans="3:4" ht="12.95" customHeight="1">
      <c r="C2211" s="82"/>
      <c r="D2211" s="82"/>
    </row>
    <row r="2212" spans="3:4" ht="12.95" customHeight="1">
      <c r="C2212" s="82"/>
      <c r="D2212" s="82"/>
    </row>
    <row r="2213" spans="3:4" ht="12.95" customHeight="1">
      <c r="C2213" s="82"/>
      <c r="D2213" s="82"/>
    </row>
    <row r="2214" spans="3:4" ht="12.95" customHeight="1">
      <c r="C2214" s="82"/>
      <c r="D2214" s="82"/>
    </row>
    <row r="2215" spans="3:4" ht="12.95" customHeight="1">
      <c r="C2215" s="82"/>
      <c r="D2215" s="82"/>
    </row>
    <row r="2216" spans="3:4" ht="12.95" customHeight="1">
      <c r="C2216" s="82"/>
      <c r="D2216" s="82"/>
    </row>
    <row r="2217" spans="3:4" ht="12.95" customHeight="1">
      <c r="C2217" s="82"/>
      <c r="D2217" s="82"/>
    </row>
    <row r="2218" spans="3:4" ht="12.95" customHeight="1">
      <c r="C2218" s="82"/>
      <c r="D2218" s="82"/>
    </row>
    <row r="2219" spans="3:4" ht="12.95" customHeight="1">
      <c r="C2219" s="82"/>
      <c r="D2219" s="82"/>
    </row>
    <row r="2220" spans="3:4" ht="12.95" customHeight="1">
      <c r="C2220" s="82"/>
      <c r="D2220" s="82"/>
    </row>
    <row r="2221" spans="3:4" ht="12.95" customHeight="1">
      <c r="C2221" s="82"/>
      <c r="D2221" s="82"/>
    </row>
    <row r="2222" spans="3:4" ht="12.95" customHeight="1">
      <c r="C2222" s="82"/>
      <c r="D2222" s="82"/>
    </row>
    <row r="2223" spans="3:4" ht="12.95" customHeight="1">
      <c r="C2223" s="82"/>
      <c r="D2223" s="82"/>
    </row>
    <row r="2224" spans="3:4" ht="12.95" customHeight="1">
      <c r="C2224" s="82"/>
      <c r="D2224" s="82"/>
    </row>
    <row r="2225" spans="3:4" ht="12.95" customHeight="1">
      <c r="C2225" s="82"/>
      <c r="D2225" s="82"/>
    </row>
    <row r="2226" spans="3:4" ht="12.95" customHeight="1">
      <c r="C2226" s="82"/>
      <c r="D2226" s="82"/>
    </row>
    <row r="2227" spans="3:4" ht="12.95" customHeight="1">
      <c r="C2227" s="82"/>
      <c r="D2227" s="82"/>
    </row>
    <row r="2228" spans="3:4" ht="12.95" customHeight="1">
      <c r="C2228" s="82"/>
      <c r="D2228" s="82"/>
    </row>
    <row r="2229" spans="3:4" ht="12.95" customHeight="1">
      <c r="C2229" s="82"/>
      <c r="D2229" s="82"/>
    </row>
    <row r="2230" spans="3:4" ht="12.95" customHeight="1">
      <c r="C2230" s="82"/>
      <c r="D2230" s="82"/>
    </row>
    <row r="2231" spans="3:4" ht="12.95" customHeight="1">
      <c r="C2231" s="82"/>
      <c r="D2231" s="82"/>
    </row>
    <row r="2232" spans="3:4" ht="12.95" customHeight="1">
      <c r="C2232" s="82"/>
      <c r="D2232" s="82"/>
    </row>
    <row r="2233" spans="3:4" ht="12.95" customHeight="1">
      <c r="C2233" s="82"/>
      <c r="D2233" s="82"/>
    </row>
    <row r="2234" spans="3:4" ht="12.95" customHeight="1">
      <c r="C2234" s="82"/>
      <c r="D2234" s="82"/>
    </row>
    <row r="2235" spans="3:4" ht="12.95" customHeight="1">
      <c r="C2235" s="82"/>
      <c r="D2235" s="82"/>
    </row>
    <row r="2236" spans="3:4" ht="12.95" customHeight="1">
      <c r="C2236" s="82"/>
      <c r="D2236" s="82"/>
    </row>
    <row r="2237" spans="3:4" ht="12.95" customHeight="1">
      <c r="C2237" s="82"/>
      <c r="D2237" s="82"/>
    </row>
    <row r="2238" spans="3:4" ht="12.95" customHeight="1">
      <c r="C2238" s="82"/>
      <c r="D2238" s="82"/>
    </row>
    <row r="2239" spans="3:4" ht="12.95" customHeight="1">
      <c r="C2239" s="82"/>
      <c r="D2239" s="82"/>
    </row>
    <row r="2240" spans="3:4" ht="12.95" customHeight="1">
      <c r="C2240" s="82"/>
      <c r="D2240" s="82"/>
    </row>
    <row r="2241" spans="3:4" ht="12.95" customHeight="1">
      <c r="C2241" s="82"/>
      <c r="D2241" s="82"/>
    </row>
    <row r="2242" spans="3:4" ht="12.95" customHeight="1">
      <c r="C2242" s="82"/>
      <c r="D2242" s="82"/>
    </row>
    <row r="2243" spans="3:4" ht="12.95" customHeight="1">
      <c r="C2243" s="82"/>
      <c r="D2243" s="82"/>
    </row>
    <row r="2244" spans="3:4" ht="12.95" customHeight="1">
      <c r="C2244" s="82"/>
      <c r="D2244" s="82"/>
    </row>
    <row r="2245" spans="3:4" ht="12.95" customHeight="1">
      <c r="C2245" s="82"/>
      <c r="D2245" s="82"/>
    </row>
    <row r="2246" spans="3:4" ht="12.95" customHeight="1">
      <c r="C2246" s="82"/>
      <c r="D2246" s="82"/>
    </row>
    <row r="2247" spans="3:4" ht="12.95" customHeight="1">
      <c r="C2247" s="82"/>
      <c r="D2247" s="82"/>
    </row>
    <row r="2248" spans="3:4" ht="12.95" customHeight="1">
      <c r="C2248" s="82"/>
      <c r="D2248" s="82"/>
    </row>
    <row r="2249" spans="3:4" ht="12.95" customHeight="1">
      <c r="C2249" s="82"/>
      <c r="D2249" s="82"/>
    </row>
    <row r="2250" spans="3:4" ht="12.95" customHeight="1">
      <c r="C2250" s="82"/>
      <c r="D2250" s="82"/>
    </row>
    <row r="2251" spans="3:4" ht="12.95" customHeight="1">
      <c r="C2251" s="82"/>
      <c r="D2251" s="82"/>
    </row>
    <row r="2252" spans="3:4" ht="12.95" customHeight="1">
      <c r="C2252" s="82"/>
      <c r="D2252" s="82"/>
    </row>
    <row r="2253" spans="3:4" ht="12.95" customHeight="1">
      <c r="C2253" s="82"/>
      <c r="D2253" s="82"/>
    </row>
    <row r="2254" spans="3:4" ht="12.95" customHeight="1">
      <c r="C2254" s="82"/>
      <c r="D2254" s="82"/>
    </row>
    <row r="2255" spans="3:4" ht="12.95" customHeight="1">
      <c r="C2255" s="82"/>
      <c r="D2255" s="82"/>
    </row>
    <row r="2256" spans="3:4" ht="12.95" customHeight="1">
      <c r="C2256" s="82"/>
      <c r="D2256" s="82"/>
    </row>
    <row r="2257" spans="3:4" ht="12.95" customHeight="1">
      <c r="C2257" s="82"/>
      <c r="D2257" s="82"/>
    </row>
    <row r="2258" spans="3:4" ht="12.95" customHeight="1">
      <c r="C2258" s="82"/>
      <c r="D2258" s="82"/>
    </row>
    <row r="2259" spans="3:4" ht="12.95" customHeight="1">
      <c r="C2259" s="82"/>
      <c r="D2259" s="82"/>
    </row>
    <row r="2260" spans="3:4" ht="12.95" customHeight="1">
      <c r="C2260" s="82"/>
      <c r="D2260" s="82"/>
    </row>
    <row r="2261" spans="3:4" ht="12.95" customHeight="1">
      <c r="C2261" s="82"/>
      <c r="D2261" s="82"/>
    </row>
    <row r="2262" spans="3:4" ht="12.95" customHeight="1">
      <c r="C2262" s="82"/>
      <c r="D2262" s="82"/>
    </row>
    <row r="2263" spans="3:4" ht="12.95" customHeight="1">
      <c r="C2263" s="82"/>
      <c r="D2263" s="82"/>
    </row>
    <row r="2264" spans="3:4" ht="12.95" customHeight="1">
      <c r="C2264" s="82"/>
      <c r="D2264" s="82"/>
    </row>
    <row r="2265" spans="3:4" ht="12.95" customHeight="1">
      <c r="C2265" s="82"/>
      <c r="D2265" s="82"/>
    </row>
    <row r="2266" spans="3:4" ht="12.95" customHeight="1">
      <c r="C2266" s="82"/>
      <c r="D2266" s="82"/>
    </row>
    <row r="2267" spans="3:4" ht="12.95" customHeight="1">
      <c r="C2267" s="82"/>
      <c r="D2267" s="82"/>
    </row>
    <row r="2268" spans="3:4" ht="12.95" customHeight="1">
      <c r="C2268" s="82"/>
      <c r="D2268" s="82"/>
    </row>
    <row r="2269" spans="3:4" ht="12.95" customHeight="1">
      <c r="C2269" s="82"/>
      <c r="D2269" s="82"/>
    </row>
    <row r="2270" spans="3:4" ht="12.95" customHeight="1">
      <c r="C2270" s="82"/>
      <c r="D2270" s="82"/>
    </row>
    <row r="2271" spans="3:4" ht="12.95" customHeight="1">
      <c r="C2271" s="82"/>
      <c r="D2271" s="82"/>
    </row>
    <row r="2272" spans="3:4" ht="12.95" customHeight="1">
      <c r="C2272" s="82"/>
      <c r="D2272" s="82"/>
    </row>
    <row r="2273" spans="3:4" ht="12.95" customHeight="1">
      <c r="C2273" s="82"/>
      <c r="D2273" s="82"/>
    </row>
    <row r="2274" spans="3:4" ht="12.95" customHeight="1">
      <c r="C2274" s="82"/>
      <c r="D2274" s="82"/>
    </row>
    <row r="2275" spans="3:4" ht="12.95" customHeight="1">
      <c r="C2275" s="82"/>
      <c r="D2275" s="82"/>
    </row>
    <row r="2276" spans="3:4" ht="12.95" customHeight="1">
      <c r="C2276" s="82"/>
      <c r="D2276" s="82"/>
    </row>
    <row r="2277" spans="3:4" ht="12.95" customHeight="1">
      <c r="C2277" s="82"/>
      <c r="D2277" s="82"/>
    </row>
    <row r="2278" spans="3:4" ht="12.95" customHeight="1">
      <c r="C2278" s="82"/>
      <c r="D2278" s="82"/>
    </row>
    <row r="2279" spans="3:4" ht="12.95" customHeight="1">
      <c r="C2279" s="82"/>
      <c r="D2279" s="82"/>
    </row>
    <row r="2280" spans="3:4" ht="12.95" customHeight="1">
      <c r="C2280" s="82"/>
      <c r="D2280" s="82"/>
    </row>
    <row r="2281" spans="3:4" ht="12.95" customHeight="1">
      <c r="C2281" s="82"/>
      <c r="D2281" s="82"/>
    </row>
    <row r="2282" spans="3:4" ht="12.95" customHeight="1">
      <c r="C2282" s="82"/>
      <c r="D2282" s="82"/>
    </row>
    <row r="2283" spans="3:4" ht="12.95" customHeight="1">
      <c r="C2283" s="82"/>
      <c r="D2283" s="82"/>
    </row>
    <row r="2284" spans="3:4" ht="12.95" customHeight="1">
      <c r="C2284" s="82"/>
      <c r="D2284" s="82"/>
    </row>
    <row r="2285" spans="3:4" ht="12.95" customHeight="1">
      <c r="C2285" s="82"/>
      <c r="D2285" s="82"/>
    </row>
    <row r="2286" spans="3:4" ht="12.95" customHeight="1">
      <c r="C2286" s="82"/>
      <c r="D2286" s="82"/>
    </row>
    <row r="2287" spans="3:4" ht="12.95" customHeight="1">
      <c r="C2287" s="82"/>
      <c r="D2287" s="82"/>
    </row>
    <row r="2288" spans="3:4" ht="12.95" customHeight="1">
      <c r="C2288" s="82"/>
      <c r="D2288" s="82"/>
    </row>
    <row r="2289" spans="3:4" ht="12.95" customHeight="1">
      <c r="C2289" s="82"/>
      <c r="D2289" s="82"/>
    </row>
    <row r="2290" spans="3:4" ht="12.95" customHeight="1">
      <c r="C2290" s="82"/>
      <c r="D2290" s="82"/>
    </row>
    <row r="2291" spans="3:4" ht="12.95" customHeight="1">
      <c r="C2291" s="82"/>
      <c r="D2291" s="82"/>
    </row>
    <row r="2292" spans="3:4" ht="12.95" customHeight="1">
      <c r="C2292" s="82"/>
      <c r="D2292" s="82"/>
    </row>
    <row r="2293" spans="3:4" ht="12.95" customHeight="1">
      <c r="C2293" s="82"/>
      <c r="D2293" s="82"/>
    </row>
    <row r="2294" spans="3:4" ht="12.95" customHeight="1">
      <c r="C2294" s="82"/>
      <c r="D2294" s="82"/>
    </row>
    <row r="2295" spans="3:4" ht="12.95" customHeight="1">
      <c r="C2295" s="82"/>
      <c r="D2295" s="82"/>
    </row>
    <row r="2296" spans="3:4" ht="12.95" customHeight="1">
      <c r="C2296" s="82"/>
      <c r="D2296" s="82"/>
    </row>
    <row r="2297" spans="3:4" ht="12.95" customHeight="1">
      <c r="C2297" s="82"/>
      <c r="D2297" s="82"/>
    </row>
    <row r="2298" spans="3:4" ht="12.95" customHeight="1">
      <c r="C2298" s="82"/>
      <c r="D2298" s="82"/>
    </row>
    <row r="2299" spans="3:4" ht="12.95" customHeight="1">
      <c r="C2299" s="82"/>
      <c r="D2299" s="82"/>
    </row>
    <row r="2300" spans="3:4" ht="12.95" customHeight="1">
      <c r="C2300" s="82"/>
      <c r="D2300" s="82"/>
    </row>
    <row r="2301" spans="3:4" ht="12.95" customHeight="1">
      <c r="C2301" s="82"/>
      <c r="D2301" s="82"/>
    </row>
    <row r="2302" spans="3:4" ht="12.95" customHeight="1">
      <c r="C2302" s="82"/>
      <c r="D2302" s="82"/>
    </row>
    <row r="2303" spans="3:4" ht="12.95" customHeight="1">
      <c r="C2303" s="82"/>
      <c r="D2303" s="82"/>
    </row>
    <row r="2304" spans="3:4" ht="12.95" customHeight="1">
      <c r="C2304" s="82"/>
      <c r="D2304" s="82"/>
    </row>
    <row r="2305" spans="3:4" ht="12.95" customHeight="1">
      <c r="C2305" s="82"/>
      <c r="D2305" s="82"/>
    </row>
    <row r="2306" spans="3:4" ht="12.95" customHeight="1">
      <c r="C2306" s="82"/>
      <c r="D2306" s="82"/>
    </row>
    <row r="2307" spans="3:4" ht="12.95" customHeight="1">
      <c r="C2307" s="82"/>
      <c r="D2307" s="82"/>
    </row>
    <row r="2308" spans="3:4" ht="12.95" customHeight="1">
      <c r="C2308" s="82"/>
      <c r="D2308" s="82"/>
    </row>
    <row r="2309" spans="3:4" ht="12.95" customHeight="1">
      <c r="C2309" s="82"/>
      <c r="D2309" s="82"/>
    </row>
    <row r="2310" spans="3:4" ht="12.95" customHeight="1">
      <c r="C2310" s="82"/>
      <c r="D2310" s="82"/>
    </row>
    <row r="2311" spans="3:4" ht="12.95" customHeight="1">
      <c r="C2311" s="82"/>
      <c r="D2311" s="82"/>
    </row>
    <row r="2312" spans="3:4" ht="12.95" customHeight="1">
      <c r="C2312" s="82"/>
      <c r="D2312" s="82"/>
    </row>
    <row r="2313" spans="3:4" ht="12.95" customHeight="1">
      <c r="C2313" s="82"/>
      <c r="D2313" s="82"/>
    </row>
    <row r="2314" spans="3:4" ht="12.95" customHeight="1">
      <c r="C2314" s="82"/>
      <c r="D2314" s="82"/>
    </row>
    <row r="2315" spans="3:4" ht="12.95" customHeight="1">
      <c r="C2315" s="82"/>
      <c r="D2315" s="82"/>
    </row>
    <row r="2316" spans="3:4" ht="12.95" customHeight="1">
      <c r="C2316" s="82"/>
      <c r="D2316" s="82"/>
    </row>
    <row r="2317" spans="3:4" ht="12.95" customHeight="1">
      <c r="C2317" s="82"/>
      <c r="D2317" s="82"/>
    </row>
    <row r="2318" spans="3:4" ht="12.95" customHeight="1">
      <c r="C2318" s="82"/>
      <c r="D2318" s="82"/>
    </row>
    <row r="2319" spans="3:4" ht="12.95" customHeight="1">
      <c r="C2319" s="82"/>
      <c r="D2319" s="82"/>
    </row>
    <row r="2320" spans="3:4" ht="12.95" customHeight="1">
      <c r="C2320" s="82"/>
      <c r="D2320" s="82"/>
    </row>
    <row r="2321" spans="3:4" ht="12.95" customHeight="1">
      <c r="C2321" s="82"/>
      <c r="D2321" s="82"/>
    </row>
    <row r="2322" spans="3:4" ht="12.95" customHeight="1">
      <c r="C2322" s="82"/>
      <c r="D2322" s="82"/>
    </row>
    <row r="2323" spans="3:4" ht="12.95" customHeight="1">
      <c r="C2323" s="82"/>
      <c r="D2323" s="82"/>
    </row>
    <row r="2324" spans="3:4" ht="12.95" customHeight="1">
      <c r="C2324" s="82"/>
      <c r="D2324" s="82"/>
    </row>
    <row r="2325" spans="3:4" ht="12.95" customHeight="1">
      <c r="C2325" s="82"/>
      <c r="D2325" s="82"/>
    </row>
    <row r="2326" spans="3:4" ht="12.95" customHeight="1">
      <c r="C2326" s="82"/>
      <c r="D2326" s="82"/>
    </row>
    <row r="2327" spans="3:4" ht="12.95" customHeight="1">
      <c r="C2327" s="82"/>
      <c r="D2327" s="82"/>
    </row>
    <row r="2328" spans="3:4" ht="12.95" customHeight="1">
      <c r="C2328" s="82"/>
      <c r="D2328" s="82"/>
    </row>
    <row r="2329" spans="3:4" ht="12.95" customHeight="1">
      <c r="C2329" s="82"/>
      <c r="D2329" s="82"/>
    </row>
    <row r="2330" spans="3:4" ht="12.95" customHeight="1">
      <c r="C2330" s="82"/>
      <c r="D2330" s="82"/>
    </row>
    <row r="2331" spans="3:4" ht="12.95" customHeight="1">
      <c r="C2331" s="82"/>
      <c r="D2331" s="82"/>
    </row>
    <row r="2332" spans="3:4" ht="12.95" customHeight="1">
      <c r="C2332" s="82"/>
      <c r="D2332" s="82"/>
    </row>
    <row r="2333" spans="3:4" ht="12.95" customHeight="1">
      <c r="C2333" s="82"/>
      <c r="D2333" s="82"/>
    </row>
    <row r="2334" spans="3:4" ht="12.95" customHeight="1">
      <c r="C2334" s="82"/>
      <c r="D2334" s="82"/>
    </row>
    <row r="2335" spans="3:4" ht="12.95" customHeight="1">
      <c r="C2335" s="82"/>
      <c r="D2335" s="82"/>
    </row>
    <row r="2336" spans="3:4" ht="12.95" customHeight="1">
      <c r="C2336" s="82"/>
      <c r="D2336" s="82"/>
    </row>
    <row r="2337" spans="3:4" ht="12.95" customHeight="1">
      <c r="C2337" s="82"/>
      <c r="D2337" s="82"/>
    </row>
    <row r="2338" spans="3:4" ht="12.95" customHeight="1">
      <c r="C2338" s="82"/>
      <c r="D2338" s="82"/>
    </row>
    <row r="2339" spans="3:4" ht="12.95" customHeight="1">
      <c r="C2339" s="82"/>
      <c r="D2339" s="82"/>
    </row>
    <row r="2340" spans="3:4" ht="12.95" customHeight="1">
      <c r="C2340" s="82"/>
      <c r="D2340" s="82"/>
    </row>
    <row r="2341" spans="3:4" ht="12.95" customHeight="1">
      <c r="C2341" s="82"/>
      <c r="D2341" s="82"/>
    </row>
    <row r="2342" spans="3:4" ht="12.95" customHeight="1">
      <c r="C2342" s="82"/>
      <c r="D2342" s="82"/>
    </row>
    <row r="2343" spans="3:4" ht="12.95" customHeight="1">
      <c r="C2343" s="82"/>
      <c r="D2343" s="82"/>
    </row>
    <row r="2344" spans="3:4" ht="12.95" customHeight="1">
      <c r="C2344" s="82"/>
      <c r="D2344" s="82"/>
    </row>
    <row r="2345" spans="3:4" ht="12.95" customHeight="1">
      <c r="C2345" s="82"/>
      <c r="D2345" s="82"/>
    </row>
    <row r="2346" spans="3:4" ht="12.95" customHeight="1">
      <c r="C2346" s="82"/>
      <c r="D2346" s="82"/>
    </row>
    <row r="2347" spans="3:4" ht="12.95" customHeight="1">
      <c r="C2347" s="82"/>
      <c r="D2347" s="82"/>
    </row>
    <row r="2348" spans="3:4" ht="12.95" customHeight="1">
      <c r="C2348" s="82"/>
      <c r="D2348" s="82"/>
    </row>
    <row r="2349" spans="3:4" ht="12.95" customHeight="1">
      <c r="C2349" s="82"/>
      <c r="D2349" s="82"/>
    </row>
    <row r="2350" spans="3:4" ht="12.95" customHeight="1">
      <c r="C2350" s="82"/>
      <c r="D2350" s="82"/>
    </row>
    <row r="2351" spans="3:4" ht="12.95" customHeight="1">
      <c r="C2351" s="82"/>
      <c r="D2351" s="82"/>
    </row>
    <row r="2352" spans="3:4" ht="12.95" customHeight="1">
      <c r="C2352" s="82"/>
      <c r="D2352" s="82"/>
    </row>
    <row r="2353" spans="3:4" ht="12.95" customHeight="1">
      <c r="C2353" s="82"/>
      <c r="D2353" s="82"/>
    </row>
    <row r="2354" spans="3:4" ht="12.95" customHeight="1">
      <c r="C2354" s="82"/>
      <c r="D2354" s="82"/>
    </row>
    <row r="2355" spans="3:4" ht="12.95" customHeight="1">
      <c r="C2355" s="82"/>
      <c r="D2355" s="82"/>
    </row>
    <row r="2356" spans="3:4" ht="12.95" customHeight="1">
      <c r="C2356" s="82"/>
      <c r="D2356" s="82"/>
    </row>
    <row r="2357" spans="3:4" ht="12.95" customHeight="1">
      <c r="C2357" s="82"/>
      <c r="D2357" s="82"/>
    </row>
    <row r="2358" spans="3:4" ht="12.95" customHeight="1">
      <c r="C2358" s="82"/>
      <c r="D2358" s="82"/>
    </row>
    <row r="2359" spans="3:4" ht="12.95" customHeight="1">
      <c r="C2359" s="82"/>
      <c r="D2359" s="82"/>
    </row>
    <row r="2360" spans="3:4" ht="12.95" customHeight="1">
      <c r="C2360" s="82"/>
      <c r="D2360" s="82"/>
    </row>
    <row r="2361" spans="3:4" ht="12.95" customHeight="1">
      <c r="C2361" s="82"/>
      <c r="D2361" s="82"/>
    </row>
    <row r="2362" spans="3:4" ht="12.95" customHeight="1">
      <c r="C2362" s="82"/>
      <c r="D2362" s="82"/>
    </row>
    <row r="2363" spans="3:4" ht="12.95" customHeight="1">
      <c r="C2363" s="82"/>
      <c r="D2363" s="82"/>
    </row>
    <row r="2364" spans="3:4" ht="12.95" customHeight="1">
      <c r="C2364" s="82"/>
      <c r="D2364" s="82"/>
    </row>
    <row r="2365" spans="3:4" ht="12.95" customHeight="1">
      <c r="C2365" s="82"/>
      <c r="D2365" s="82"/>
    </row>
    <row r="2366" spans="3:4" ht="12.95" customHeight="1">
      <c r="C2366" s="82"/>
      <c r="D2366" s="82"/>
    </row>
    <row r="2367" spans="3:4" ht="12.95" customHeight="1">
      <c r="C2367" s="82"/>
      <c r="D2367" s="82"/>
    </row>
    <row r="2368" spans="3:4" ht="12.95" customHeight="1">
      <c r="C2368" s="82"/>
      <c r="D2368" s="82"/>
    </row>
    <row r="2369" spans="3:4" ht="12.95" customHeight="1">
      <c r="C2369" s="82"/>
      <c r="D2369" s="82"/>
    </row>
    <row r="2370" spans="3:4" ht="12.95" customHeight="1">
      <c r="C2370" s="82"/>
      <c r="D2370" s="82"/>
    </row>
    <row r="2371" spans="3:4" ht="12.95" customHeight="1">
      <c r="C2371" s="82"/>
      <c r="D2371" s="82"/>
    </row>
    <row r="2372" spans="3:4" ht="12.95" customHeight="1">
      <c r="C2372" s="82"/>
      <c r="D2372" s="82"/>
    </row>
    <row r="2373" spans="3:4" ht="12.95" customHeight="1">
      <c r="C2373" s="82"/>
      <c r="D2373" s="82"/>
    </row>
    <row r="2374" spans="3:4" ht="12.95" customHeight="1">
      <c r="C2374" s="82"/>
      <c r="D2374" s="82"/>
    </row>
    <row r="2375" spans="3:4" ht="12.95" customHeight="1">
      <c r="C2375" s="82"/>
      <c r="D2375" s="82"/>
    </row>
    <row r="2376" spans="3:4" ht="12.95" customHeight="1">
      <c r="C2376" s="82"/>
      <c r="D2376" s="82"/>
    </row>
    <row r="2377" spans="3:4" ht="12.95" customHeight="1">
      <c r="C2377" s="82"/>
      <c r="D2377" s="82"/>
    </row>
    <row r="2378" spans="3:4" ht="12.95" customHeight="1">
      <c r="C2378" s="82"/>
      <c r="D2378" s="82"/>
    </row>
    <row r="2379" spans="3:4" ht="12.95" customHeight="1">
      <c r="C2379" s="82"/>
      <c r="D2379" s="82"/>
    </row>
    <row r="2380" spans="3:4" ht="12.95" customHeight="1">
      <c r="C2380" s="82"/>
      <c r="D2380" s="82"/>
    </row>
    <row r="2381" spans="3:4" ht="12.95" customHeight="1">
      <c r="C2381" s="82"/>
      <c r="D2381" s="82"/>
    </row>
    <row r="2382" spans="3:4" ht="12.95" customHeight="1">
      <c r="C2382" s="82"/>
      <c r="D2382" s="82"/>
    </row>
    <row r="2383" spans="3:4" ht="12.95" customHeight="1">
      <c r="C2383" s="82"/>
      <c r="D2383" s="82"/>
    </row>
    <row r="2384" spans="3:4" ht="12.95" customHeight="1">
      <c r="C2384" s="82"/>
      <c r="D2384" s="82"/>
    </row>
    <row r="2385" spans="3:4" ht="12.95" customHeight="1">
      <c r="C2385" s="82"/>
      <c r="D2385" s="82"/>
    </row>
    <row r="2386" spans="3:4" ht="12.95" customHeight="1">
      <c r="C2386" s="82"/>
      <c r="D2386" s="82"/>
    </row>
    <row r="2387" spans="3:4" ht="12.95" customHeight="1">
      <c r="C2387" s="82"/>
      <c r="D2387" s="82"/>
    </row>
    <row r="2388" spans="3:4" ht="12.95" customHeight="1">
      <c r="C2388" s="82"/>
      <c r="D2388" s="82"/>
    </row>
    <row r="2389" spans="3:4" ht="12.95" customHeight="1">
      <c r="C2389" s="82"/>
      <c r="D2389" s="82"/>
    </row>
    <row r="2390" spans="3:4" ht="12.95" customHeight="1">
      <c r="C2390" s="82"/>
      <c r="D2390" s="82"/>
    </row>
    <row r="2391" spans="3:4" ht="12.95" customHeight="1">
      <c r="C2391" s="82"/>
      <c r="D2391" s="82"/>
    </row>
    <row r="2392" spans="3:4" ht="12.95" customHeight="1">
      <c r="C2392" s="82"/>
      <c r="D2392" s="82"/>
    </row>
    <row r="2393" spans="3:4" ht="12.95" customHeight="1">
      <c r="C2393" s="82"/>
      <c r="D2393" s="82"/>
    </row>
    <row r="2394" spans="3:4" ht="12.95" customHeight="1">
      <c r="C2394" s="82"/>
      <c r="D2394" s="82"/>
    </row>
    <row r="2395" spans="3:4" ht="12.95" customHeight="1">
      <c r="C2395" s="82"/>
      <c r="D2395" s="82"/>
    </row>
    <row r="2396" spans="3:4" ht="12.95" customHeight="1">
      <c r="C2396" s="82"/>
      <c r="D2396" s="82"/>
    </row>
    <row r="2397" spans="3:4" ht="12.95" customHeight="1">
      <c r="C2397" s="82"/>
      <c r="D2397" s="82"/>
    </row>
    <row r="2398" spans="3:4" ht="12.95" customHeight="1">
      <c r="C2398" s="82"/>
      <c r="D2398" s="82"/>
    </row>
    <row r="2399" spans="3:4" ht="12.95" customHeight="1">
      <c r="C2399" s="82"/>
      <c r="D2399" s="82"/>
    </row>
    <row r="2400" spans="3:4" ht="12.95" customHeight="1">
      <c r="C2400" s="82"/>
      <c r="D2400" s="82"/>
    </row>
    <row r="2401" spans="3:4" ht="12.95" customHeight="1">
      <c r="C2401" s="82"/>
      <c r="D2401" s="82"/>
    </row>
    <row r="2402" spans="3:4" ht="12.95" customHeight="1">
      <c r="C2402" s="82"/>
      <c r="D2402" s="82"/>
    </row>
    <row r="2403" spans="3:4" ht="12.95" customHeight="1">
      <c r="C2403" s="82"/>
      <c r="D2403" s="82"/>
    </row>
    <row r="2404" spans="3:4" ht="12.95" customHeight="1">
      <c r="C2404" s="82"/>
      <c r="D2404" s="82"/>
    </row>
    <row r="2405" spans="3:4" ht="12.95" customHeight="1">
      <c r="C2405" s="82"/>
      <c r="D2405" s="82"/>
    </row>
    <row r="2406" spans="3:4" ht="12.95" customHeight="1">
      <c r="C2406" s="82"/>
      <c r="D2406" s="82"/>
    </row>
    <row r="2407" spans="3:4" ht="12.95" customHeight="1">
      <c r="C2407" s="82"/>
      <c r="D2407" s="82"/>
    </row>
    <row r="2408" spans="3:4" ht="12.95" customHeight="1">
      <c r="C2408" s="82"/>
      <c r="D2408" s="82"/>
    </row>
    <row r="2409" spans="3:4" ht="12.95" customHeight="1">
      <c r="C2409" s="82"/>
      <c r="D2409" s="82"/>
    </row>
    <row r="2410" spans="3:4" ht="12.95" customHeight="1">
      <c r="C2410" s="82"/>
      <c r="D2410" s="82"/>
    </row>
    <row r="2411" spans="3:4" ht="12.95" customHeight="1">
      <c r="C2411" s="82"/>
      <c r="D2411" s="82"/>
    </row>
    <row r="2412" spans="3:4" ht="12.95" customHeight="1">
      <c r="C2412" s="82"/>
      <c r="D2412" s="82"/>
    </row>
    <row r="2413" spans="3:4" ht="12.95" customHeight="1">
      <c r="C2413" s="82"/>
      <c r="D2413" s="82"/>
    </row>
    <row r="2414" spans="3:4" ht="12.95" customHeight="1">
      <c r="C2414" s="82"/>
      <c r="D2414" s="82"/>
    </row>
    <row r="2415" spans="3:4" ht="12.95" customHeight="1">
      <c r="C2415" s="82"/>
      <c r="D2415" s="82"/>
    </row>
    <row r="2416" spans="3:4" ht="12.95" customHeight="1">
      <c r="C2416" s="82"/>
      <c r="D2416" s="82"/>
    </row>
    <row r="2417" spans="3:4" ht="12.95" customHeight="1">
      <c r="C2417" s="82"/>
      <c r="D2417" s="82"/>
    </row>
    <row r="2418" spans="3:4" ht="12.95" customHeight="1">
      <c r="C2418" s="82"/>
      <c r="D2418" s="82"/>
    </row>
    <row r="2419" spans="3:4" ht="12.95" customHeight="1">
      <c r="C2419" s="82"/>
      <c r="D2419" s="82"/>
    </row>
    <row r="2420" spans="3:4" ht="12.95" customHeight="1">
      <c r="C2420" s="82"/>
      <c r="D2420" s="82"/>
    </row>
    <row r="2421" spans="3:4" ht="12.95" customHeight="1">
      <c r="C2421" s="82"/>
      <c r="D2421" s="82"/>
    </row>
    <row r="2422" spans="3:4" ht="12.95" customHeight="1">
      <c r="C2422" s="82"/>
      <c r="D2422" s="82"/>
    </row>
    <row r="2423" spans="3:4" ht="12.95" customHeight="1">
      <c r="C2423" s="82"/>
      <c r="D2423" s="82"/>
    </row>
    <row r="2424" spans="3:4" ht="12.95" customHeight="1">
      <c r="C2424" s="82"/>
      <c r="D2424" s="82"/>
    </row>
    <row r="2425" spans="3:4" ht="12.95" customHeight="1">
      <c r="C2425" s="82"/>
      <c r="D2425" s="82"/>
    </row>
    <row r="2426" spans="3:4" ht="12.95" customHeight="1">
      <c r="C2426" s="82"/>
      <c r="D2426" s="82"/>
    </row>
    <row r="2427" spans="3:4" ht="12.95" customHeight="1">
      <c r="C2427" s="82"/>
      <c r="D2427" s="82"/>
    </row>
    <row r="2428" spans="3:4" ht="12.95" customHeight="1">
      <c r="C2428" s="82"/>
      <c r="D2428" s="82"/>
    </row>
    <row r="2429" spans="3:4" ht="12.95" customHeight="1">
      <c r="C2429" s="82"/>
      <c r="D2429" s="82"/>
    </row>
    <row r="2430" spans="3:4" ht="12.95" customHeight="1">
      <c r="C2430" s="82"/>
      <c r="D2430" s="82"/>
    </row>
    <row r="2431" spans="3:4" ht="12.95" customHeight="1">
      <c r="C2431" s="82"/>
      <c r="D2431" s="82"/>
    </row>
    <row r="2432" spans="3:4" ht="12.95" customHeight="1">
      <c r="C2432" s="82"/>
      <c r="D2432" s="82"/>
    </row>
    <row r="2433" spans="3:4" ht="12.95" customHeight="1">
      <c r="C2433" s="82"/>
      <c r="D2433" s="82"/>
    </row>
    <row r="2434" spans="3:4" ht="12.95" customHeight="1">
      <c r="C2434" s="82"/>
      <c r="D2434" s="82"/>
    </row>
    <row r="2435" spans="3:4" ht="12.95" customHeight="1">
      <c r="C2435" s="82"/>
      <c r="D2435" s="82"/>
    </row>
    <row r="2436" spans="3:4" ht="12.95" customHeight="1">
      <c r="C2436" s="82"/>
      <c r="D2436" s="82"/>
    </row>
    <row r="2437" spans="3:4" ht="12.95" customHeight="1">
      <c r="C2437" s="82"/>
      <c r="D2437" s="82"/>
    </row>
    <row r="2438" spans="3:4" ht="12.95" customHeight="1">
      <c r="C2438" s="82"/>
      <c r="D2438" s="82"/>
    </row>
    <row r="2439" spans="3:4" ht="12.95" customHeight="1">
      <c r="C2439" s="82"/>
      <c r="D2439" s="82"/>
    </row>
    <row r="2440" spans="3:4" ht="12.95" customHeight="1">
      <c r="C2440" s="82"/>
      <c r="D2440" s="82"/>
    </row>
    <row r="2441" spans="3:4" ht="12.95" customHeight="1">
      <c r="C2441" s="82"/>
      <c r="D2441" s="82"/>
    </row>
    <row r="2442" spans="3:4" ht="12.95" customHeight="1">
      <c r="C2442" s="82"/>
      <c r="D2442" s="82"/>
    </row>
    <row r="2443" spans="3:4" ht="12.95" customHeight="1">
      <c r="C2443" s="82"/>
      <c r="D2443" s="82"/>
    </row>
    <row r="2444" spans="3:4" ht="12.95" customHeight="1">
      <c r="C2444" s="82"/>
      <c r="D2444" s="82"/>
    </row>
    <row r="2445" spans="3:4" ht="12.95" customHeight="1">
      <c r="C2445" s="82"/>
      <c r="D2445" s="82"/>
    </row>
    <row r="2446" spans="3:4" ht="12.95" customHeight="1">
      <c r="C2446" s="82"/>
      <c r="D2446" s="82"/>
    </row>
    <row r="2447" spans="3:4" ht="12.95" customHeight="1">
      <c r="C2447" s="82"/>
      <c r="D2447" s="82"/>
    </row>
    <row r="2448" spans="3:4" ht="12.95" customHeight="1">
      <c r="C2448" s="82"/>
      <c r="D2448" s="82"/>
    </row>
    <row r="2449" spans="3:4" ht="12.95" customHeight="1">
      <c r="C2449" s="82"/>
      <c r="D2449" s="82"/>
    </row>
    <row r="2450" spans="3:4" ht="12.95" customHeight="1">
      <c r="C2450" s="82"/>
      <c r="D2450" s="82"/>
    </row>
    <row r="2451" spans="3:4" ht="12.95" customHeight="1">
      <c r="C2451" s="82"/>
      <c r="D2451" s="82"/>
    </row>
    <row r="2452" spans="3:4" ht="12.95" customHeight="1">
      <c r="C2452" s="82"/>
      <c r="D2452" s="82"/>
    </row>
    <row r="2453" spans="3:4" ht="12.95" customHeight="1">
      <c r="C2453" s="82"/>
      <c r="D2453" s="82"/>
    </row>
    <row r="2454" spans="3:4" ht="12.95" customHeight="1">
      <c r="C2454" s="82"/>
      <c r="D2454" s="82"/>
    </row>
    <row r="2455" spans="3:4" ht="12.95" customHeight="1">
      <c r="C2455" s="82"/>
      <c r="D2455" s="82"/>
    </row>
    <row r="2456" spans="3:4" ht="12.95" customHeight="1">
      <c r="C2456" s="82"/>
      <c r="D2456" s="82"/>
    </row>
    <row r="2457" spans="3:4" ht="12.95" customHeight="1">
      <c r="C2457" s="82"/>
      <c r="D2457" s="82"/>
    </row>
    <row r="2458" spans="3:4" ht="12.95" customHeight="1">
      <c r="C2458" s="82"/>
      <c r="D2458" s="82"/>
    </row>
    <row r="2459" spans="3:4" ht="12.95" customHeight="1">
      <c r="C2459" s="82"/>
      <c r="D2459" s="82"/>
    </row>
    <row r="2460" spans="3:4" ht="12.95" customHeight="1">
      <c r="C2460" s="82"/>
      <c r="D2460" s="82"/>
    </row>
    <row r="2461" spans="3:4" ht="12.95" customHeight="1">
      <c r="C2461" s="82"/>
      <c r="D2461" s="82"/>
    </row>
    <row r="2462" spans="3:4" ht="12.95" customHeight="1">
      <c r="C2462" s="82"/>
      <c r="D2462" s="82"/>
    </row>
    <row r="2463" spans="3:4" ht="12.95" customHeight="1">
      <c r="C2463" s="82"/>
      <c r="D2463" s="82"/>
    </row>
    <row r="2464" spans="3:4" ht="12.95" customHeight="1">
      <c r="C2464" s="82"/>
      <c r="D2464" s="82"/>
    </row>
    <row r="2465" spans="3:4" ht="12.95" customHeight="1">
      <c r="C2465" s="82"/>
      <c r="D2465" s="82"/>
    </row>
    <row r="2466" spans="3:4" ht="12.95" customHeight="1">
      <c r="C2466" s="82"/>
      <c r="D2466" s="82"/>
    </row>
    <row r="2467" spans="3:4" ht="12.95" customHeight="1">
      <c r="C2467" s="82"/>
      <c r="D2467" s="82"/>
    </row>
    <row r="2468" spans="3:4" ht="12.95" customHeight="1">
      <c r="C2468" s="82"/>
      <c r="D2468" s="82"/>
    </row>
    <row r="2469" spans="3:4" ht="12.95" customHeight="1">
      <c r="C2469" s="82"/>
      <c r="D2469" s="82"/>
    </row>
    <row r="2470" spans="3:4" ht="12.95" customHeight="1">
      <c r="C2470" s="82"/>
      <c r="D2470" s="82"/>
    </row>
    <row r="2471" spans="3:4" ht="12.95" customHeight="1">
      <c r="C2471" s="82"/>
      <c r="D2471" s="82"/>
    </row>
    <row r="2472" spans="3:4" ht="12.95" customHeight="1">
      <c r="C2472" s="82"/>
      <c r="D2472" s="82"/>
    </row>
    <row r="2473" spans="3:4" ht="12.95" customHeight="1">
      <c r="C2473" s="82"/>
      <c r="D2473" s="82"/>
    </row>
    <row r="2474" spans="3:4" ht="12.95" customHeight="1">
      <c r="C2474" s="82"/>
      <c r="D2474" s="82"/>
    </row>
    <row r="2475" spans="3:4" ht="12.95" customHeight="1">
      <c r="C2475" s="82"/>
      <c r="D2475" s="82"/>
    </row>
    <row r="2476" spans="3:4" ht="12.95" customHeight="1">
      <c r="C2476" s="82"/>
      <c r="D2476" s="82"/>
    </row>
    <row r="2477" spans="3:4" ht="12.95" customHeight="1">
      <c r="C2477" s="82"/>
      <c r="D2477" s="82"/>
    </row>
    <row r="2478" spans="3:4" ht="12.95" customHeight="1">
      <c r="C2478" s="82"/>
      <c r="D2478" s="82"/>
    </row>
    <row r="2479" spans="3:4" ht="12.95" customHeight="1">
      <c r="C2479" s="82"/>
      <c r="D2479" s="82"/>
    </row>
    <row r="2480" spans="3:4" ht="12.95" customHeight="1">
      <c r="C2480" s="82"/>
      <c r="D2480" s="82"/>
    </row>
    <row r="2481" spans="3:4" ht="12.95" customHeight="1">
      <c r="C2481" s="82"/>
      <c r="D2481" s="82"/>
    </row>
    <row r="2482" spans="3:4" ht="12.95" customHeight="1">
      <c r="C2482" s="82"/>
      <c r="D2482" s="82"/>
    </row>
    <row r="2483" spans="3:4" ht="12.95" customHeight="1">
      <c r="C2483" s="82"/>
      <c r="D2483" s="82"/>
    </row>
    <row r="2484" spans="3:4" ht="12.95" customHeight="1">
      <c r="C2484" s="82"/>
      <c r="D2484" s="82"/>
    </row>
    <row r="2485" spans="3:4" ht="12.95" customHeight="1">
      <c r="C2485" s="82"/>
      <c r="D2485" s="82"/>
    </row>
    <row r="2486" spans="3:4" ht="12.95" customHeight="1">
      <c r="C2486" s="82"/>
      <c r="D2486" s="82"/>
    </row>
    <row r="2487" spans="3:4" ht="12.95" customHeight="1">
      <c r="C2487" s="82"/>
      <c r="D2487" s="82"/>
    </row>
    <row r="2488" spans="3:4" ht="12.95" customHeight="1">
      <c r="C2488" s="82"/>
      <c r="D2488" s="82"/>
    </row>
    <row r="2489" spans="3:4" ht="12.95" customHeight="1">
      <c r="C2489" s="82"/>
      <c r="D2489" s="82"/>
    </row>
    <row r="2490" spans="3:4" ht="12.95" customHeight="1">
      <c r="C2490" s="82"/>
      <c r="D2490" s="82"/>
    </row>
    <row r="2491" spans="3:4" ht="12.95" customHeight="1">
      <c r="C2491" s="82"/>
      <c r="D2491" s="82"/>
    </row>
    <row r="2492" spans="3:4" ht="12.95" customHeight="1">
      <c r="C2492" s="82"/>
      <c r="D2492" s="82"/>
    </row>
    <row r="2493" spans="3:4" ht="12.95" customHeight="1">
      <c r="C2493" s="82"/>
      <c r="D2493" s="82"/>
    </row>
    <row r="2494" spans="3:4" ht="12.95" customHeight="1">
      <c r="C2494" s="82"/>
      <c r="D2494" s="82"/>
    </row>
    <row r="2495" spans="3:4" ht="12.95" customHeight="1">
      <c r="C2495" s="82"/>
      <c r="D2495" s="82"/>
    </row>
    <row r="2496" spans="3:4" ht="12.95" customHeight="1">
      <c r="C2496" s="82"/>
      <c r="D2496" s="82"/>
    </row>
    <row r="2497" spans="3:4" ht="12.95" customHeight="1">
      <c r="C2497" s="82"/>
      <c r="D2497" s="82"/>
    </row>
    <row r="2498" spans="3:4" ht="12.95" customHeight="1">
      <c r="C2498" s="82"/>
      <c r="D2498" s="82"/>
    </row>
    <row r="2499" spans="3:4" ht="12.95" customHeight="1">
      <c r="C2499" s="82"/>
      <c r="D2499" s="82"/>
    </row>
    <row r="2500" spans="3:4" ht="12.95" customHeight="1">
      <c r="C2500" s="82"/>
      <c r="D2500" s="82"/>
    </row>
    <row r="2501" spans="3:4" ht="12.95" customHeight="1">
      <c r="C2501" s="82"/>
      <c r="D2501" s="82"/>
    </row>
    <row r="2502" spans="3:4" ht="12.95" customHeight="1">
      <c r="C2502" s="82"/>
      <c r="D2502" s="82"/>
    </row>
    <row r="2503" spans="3:4" ht="12.95" customHeight="1">
      <c r="C2503" s="82"/>
      <c r="D2503" s="82"/>
    </row>
    <row r="2504" spans="3:4" ht="12.95" customHeight="1">
      <c r="C2504" s="82"/>
      <c r="D2504" s="82"/>
    </row>
    <row r="2505" spans="3:4" ht="12.95" customHeight="1">
      <c r="C2505" s="82"/>
      <c r="D2505" s="82"/>
    </row>
    <row r="2506" spans="3:4" ht="12.95" customHeight="1">
      <c r="C2506" s="82"/>
      <c r="D2506" s="82"/>
    </row>
    <row r="2507" spans="3:4" ht="12.95" customHeight="1">
      <c r="C2507" s="82"/>
      <c r="D2507" s="82"/>
    </row>
    <row r="2508" spans="3:4" ht="12.95" customHeight="1">
      <c r="C2508" s="82"/>
      <c r="D2508" s="82"/>
    </row>
    <row r="2509" spans="3:4" ht="12.95" customHeight="1">
      <c r="C2509" s="82"/>
      <c r="D2509" s="82"/>
    </row>
    <row r="2510" spans="3:4" ht="12.95" customHeight="1">
      <c r="C2510" s="82"/>
      <c r="D2510" s="82"/>
    </row>
    <row r="2511" spans="3:4" ht="12.95" customHeight="1">
      <c r="C2511" s="82"/>
      <c r="D2511" s="82"/>
    </row>
    <row r="2512" spans="3:4" ht="12.95" customHeight="1">
      <c r="C2512" s="82"/>
      <c r="D2512" s="82"/>
    </row>
    <row r="2513" spans="3:4" ht="12.95" customHeight="1">
      <c r="C2513" s="82"/>
      <c r="D2513" s="82"/>
    </row>
    <row r="2514" spans="3:4" ht="12.95" customHeight="1">
      <c r="C2514" s="82"/>
      <c r="D2514" s="82"/>
    </row>
    <row r="2515" spans="3:4" ht="12.95" customHeight="1">
      <c r="C2515" s="82"/>
      <c r="D2515" s="82"/>
    </row>
    <row r="2516" spans="3:4" ht="12.95" customHeight="1">
      <c r="C2516" s="82"/>
      <c r="D2516" s="82"/>
    </row>
    <row r="2517" spans="3:4" ht="12.95" customHeight="1">
      <c r="C2517" s="82"/>
      <c r="D2517" s="82"/>
    </row>
    <row r="2518" spans="3:4" ht="12.95" customHeight="1">
      <c r="C2518" s="82"/>
      <c r="D2518" s="82"/>
    </row>
    <row r="2519" spans="3:4" ht="12.95" customHeight="1">
      <c r="C2519" s="82"/>
      <c r="D2519" s="82"/>
    </row>
    <row r="2520" spans="3:4" ht="12.95" customHeight="1">
      <c r="C2520" s="82"/>
      <c r="D2520" s="82"/>
    </row>
    <row r="2521" spans="3:4" ht="12.95" customHeight="1">
      <c r="C2521" s="82"/>
      <c r="D2521" s="82"/>
    </row>
    <row r="2522" spans="3:4" ht="12.95" customHeight="1">
      <c r="C2522" s="82"/>
      <c r="D2522" s="82"/>
    </row>
    <row r="2523" spans="3:4" ht="12.95" customHeight="1">
      <c r="C2523" s="82"/>
      <c r="D2523" s="82"/>
    </row>
    <row r="2524" spans="3:4" ht="12.95" customHeight="1">
      <c r="C2524" s="82"/>
      <c r="D2524" s="82"/>
    </row>
    <row r="2525" spans="3:4" ht="12.95" customHeight="1">
      <c r="C2525" s="82"/>
      <c r="D2525" s="82"/>
    </row>
    <row r="2526" spans="3:4" ht="12.95" customHeight="1">
      <c r="C2526" s="82"/>
      <c r="D2526" s="82"/>
    </row>
    <row r="2527" spans="3:4" ht="12.95" customHeight="1">
      <c r="C2527" s="82"/>
      <c r="D2527" s="82"/>
    </row>
    <row r="2528" spans="3:4" ht="12.95" customHeight="1">
      <c r="C2528" s="82"/>
      <c r="D2528" s="82"/>
    </row>
    <row r="2529" spans="3:4" ht="12.95" customHeight="1">
      <c r="C2529" s="82"/>
      <c r="D2529" s="82"/>
    </row>
    <row r="2530" spans="3:4" ht="12.95" customHeight="1">
      <c r="C2530" s="82"/>
      <c r="D2530" s="82"/>
    </row>
    <row r="2531" spans="3:4" ht="12.95" customHeight="1">
      <c r="C2531" s="82"/>
      <c r="D2531" s="82"/>
    </row>
    <row r="2532" spans="3:4" ht="12.95" customHeight="1">
      <c r="C2532" s="82"/>
      <c r="D2532" s="82"/>
    </row>
    <row r="2533" spans="3:4" ht="12.95" customHeight="1">
      <c r="C2533" s="82"/>
      <c r="D2533" s="82"/>
    </row>
    <row r="2534" spans="3:4" ht="12.95" customHeight="1">
      <c r="C2534" s="82"/>
      <c r="D2534" s="82"/>
    </row>
    <row r="2535" spans="3:4" ht="12.95" customHeight="1">
      <c r="C2535" s="82"/>
      <c r="D2535" s="82"/>
    </row>
    <row r="2536" spans="3:4" ht="12.95" customHeight="1">
      <c r="C2536" s="82"/>
      <c r="D2536" s="82"/>
    </row>
    <row r="2537" spans="3:4" ht="12.95" customHeight="1">
      <c r="C2537" s="82"/>
      <c r="D2537" s="82"/>
    </row>
    <row r="2538" spans="3:4" ht="12.95" customHeight="1">
      <c r="C2538" s="82"/>
      <c r="D2538" s="82"/>
    </row>
    <row r="2539" spans="3:4" ht="12.95" customHeight="1">
      <c r="C2539" s="82"/>
      <c r="D2539" s="82"/>
    </row>
    <row r="2540" spans="3:4" ht="12.95" customHeight="1">
      <c r="C2540" s="82"/>
      <c r="D2540" s="82"/>
    </row>
    <row r="2541" spans="3:4" ht="12.95" customHeight="1">
      <c r="C2541" s="82"/>
      <c r="D2541" s="82"/>
    </row>
    <row r="2542" spans="3:4" ht="12.95" customHeight="1">
      <c r="C2542" s="82"/>
      <c r="D2542" s="82"/>
    </row>
    <row r="2543" spans="3:4" ht="12.95" customHeight="1">
      <c r="C2543" s="82"/>
      <c r="D2543" s="82"/>
    </row>
    <row r="2544" spans="3:4" ht="12.95" customHeight="1">
      <c r="C2544" s="82"/>
      <c r="D2544" s="82"/>
    </row>
    <row r="2545" spans="3:4" ht="12.95" customHeight="1">
      <c r="C2545" s="82"/>
      <c r="D2545" s="82"/>
    </row>
    <row r="2546" spans="3:4" ht="12.95" customHeight="1">
      <c r="C2546" s="82"/>
      <c r="D2546" s="82"/>
    </row>
    <row r="2547" spans="3:4" ht="12.95" customHeight="1">
      <c r="C2547" s="82"/>
      <c r="D2547" s="82"/>
    </row>
    <row r="2548" spans="3:4" ht="12.95" customHeight="1">
      <c r="C2548" s="82"/>
      <c r="D2548" s="82"/>
    </row>
    <row r="2549" spans="3:4" ht="12.95" customHeight="1">
      <c r="C2549" s="82"/>
      <c r="D2549" s="82"/>
    </row>
    <row r="2550" spans="3:4" ht="12.95" customHeight="1">
      <c r="C2550" s="82"/>
      <c r="D2550" s="82"/>
    </row>
    <row r="2551" spans="3:4" ht="12.95" customHeight="1">
      <c r="C2551" s="82"/>
      <c r="D2551" s="82"/>
    </row>
    <row r="2552" spans="3:4" ht="12.95" customHeight="1">
      <c r="C2552" s="82"/>
      <c r="D2552" s="82"/>
    </row>
    <row r="2553" spans="3:4" ht="12.95" customHeight="1">
      <c r="C2553" s="82"/>
      <c r="D2553" s="82"/>
    </row>
    <row r="2554" spans="3:4" ht="12.95" customHeight="1">
      <c r="C2554" s="82"/>
      <c r="D2554" s="82"/>
    </row>
    <row r="2555" spans="3:4" ht="12.95" customHeight="1">
      <c r="C2555" s="82"/>
      <c r="D2555" s="82"/>
    </row>
    <row r="2556" spans="3:4" ht="12.95" customHeight="1">
      <c r="C2556" s="82"/>
      <c r="D2556" s="82"/>
    </row>
    <row r="2557" spans="3:4" ht="12.95" customHeight="1">
      <c r="C2557" s="82"/>
      <c r="D2557" s="82"/>
    </row>
    <row r="2558" spans="3:4" ht="12.95" customHeight="1">
      <c r="C2558" s="82"/>
      <c r="D2558" s="82"/>
    </row>
    <row r="2559" spans="3:4" ht="12.95" customHeight="1">
      <c r="C2559" s="82"/>
      <c r="D2559" s="82"/>
    </row>
    <row r="2560" spans="3:4" ht="12.95" customHeight="1">
      <c r="C2560" s="82"/>
      <c r="D2560" s="82"/>
    </row>
    <row r="2561" spans="3:4" ht="12.95" customHeight="1">
      <c r="C2561" s="82"/>
      <c r="D2561" s="82"/>
    </row>
    <row r="2562" spans="3:4" ht="12.95" customHeight="1">
      <c r="C2562" s="82"/>
      <c r="D2562" s="82"/>
    </row>
    <row r="2563" spans="3:4" ht="12.95" customHeight="1">
      <c r="C2563" s="82"/>
      <c r="D2563" s="82"/>
    </row>
    <row r="2564" spans="3:4" ht="12.95" customHeight="1">
      <c r="C2564" s="82"/>
      <c r="D2564" s="82"/>
    </row>
    <row r="2565" spans="3:4" ht="12.95" customHeight="1">
      <c r="C2565" s="82"/>
      <c r="D2565" s="82"/>
    </row>
    <row r="2566" spans="3:4" ht="12.95" customHeight="1">
      <c r="C2566" s="82"/>
      <c r="D2566" s="82"/>
    </row>
    <row r="2567" spans="3:4" ht="12.95" customHeight="1">
      <c r="C2567" s="82"/>
      <c r="D2567" s="82"/>
    </row>
    <row r="2568" spans="3:4" ht="12.95" customHeight="1">
      <c r="C2568" s="82"/>
      <c r="D2568" s="82"/>
    </row>
    <row r="2569" spans="3:4" ht="12.95" customHeight="1">
      <c r="C2569" s="82"/>
      <c r="D2569" s="82"/>
    </row>
    <row r="2570" spans="3:4" ht="12.95" customHeight="1">
      <c r="C2570" s="82"/>
      <c r="D2570" s="82"/>
    </row>
    <row r="2571" spans="3:4" ht="12.95" customHeight="1">
      <c r="C2571" s="82"/>
      <c r="D2571" s="82"/>
    </row>
    <row r="2572" spans="3:4" ht="12.95" customHeight="1">
      <c r="C2572" s="82"/>
      <c r="D2572" s="82"/>
    </row>
    <row r="2573" spans="3:4" ht="12.95" customHeight="1">
      <c r="C2573" s="82"/>
      <c r="D2573" s="82"/>
    </row>
    <row r="2574" spans="3:4" ht="12.95" customHeight="1">
      <c r="C2574" s="82"/>
      <c r="D2574" s="82"/>
    </row>
    <row r="2575" spans="3:4" ht="12.95" customHeight="1">
      <c r="C2575" s="82"/>
      <c r="D2575" s="82"/>
    </row>
    <row r="2576" spans="3:4" ht="12.95" customHeight="1">
      <c r="C2576" s="82"/>
      <c r="D2576" s="82"/>
    </row>
    <row r="2577" spans="3:4" ht="12.95" customHeight="1">
      <c r="C2577" s="82"/>
      <c r="D2577" s="82"/>
    </row>
    <row r="2578" spans="3:4" ht="12.95" customHeight="1">
      <c r="C2578" s="82"/>
      <c r="D2578" s="82"/>
    </row>
    <row r="2579" spans="3:4" ht="12.95" customHeight="1">
      <c r="C2579" s="82"/>
      <c r="D2579" s="82"/>
    </row>
    <row r="2580" spans="3:4" ht="12.95" customHeight="1">
      <c r="C2580" s="82"/>
      <c r="D2580" s="82"/>
    </row>
    <row r="2581" spans="3:4" ht="12.95" customHeight="1">
      <c r="C2581" s="82"/>
      <c r="D2581" s="82"/>
    </row>
    <row r="2582" spans="3:4" ht="12.95" customHeight="1">
      <c r="C2582" s="82"/>
      <c r="D2582" s="82"/>
    </row>
    <row r="2583" spans="3:4" ht="12.95" customHeight="1">
      <c r="C2583" s="82"/>
      <c r="D2583" s="82"/>
    </row>
    <row r="2584" spans="3:4" ht="12.95" customHeight="1">
      <c r="C2584" s="82"/>
      <c r="D2584" s="82"/>
    </row>
    <row r="2585" spans="3:4" ht="12.95" customHeight="1">
      <c r="C2585" s="82"/>
      <c r="D2585" s="82"/>
    </row>
    <row r="2586" spans="3:4" ht="12.95" customHeight="1">
      <c r="C2586" s="82"/>
      <c r="D2586" s="82"/>
    </row>
    <row r="2587" spans="3:4" ht="12.95" customHeight="1">
      <c r="C2587" s="82"/>
      <c r="D2587" s="82"/>
    </row>
    <row r="2588" spans="3:4" ht="12.95" customHeight="1">
      <c r="C2588" s="82"/>
      <c r="D2588" s="82"/>
    </row>
    <row r="2589" spans="3:4" ht="12.95" customHeight="1">
      <c r="C2589" s="82"/>
      <c r="D2589" s="82"/>
    </row>
    <row r="2590" spans="3:4" ht="12.95" customHeight="1">
      <c r="C2590" s="82"/>
      <c r="D2590" s="82"/>
    </row>
    <row r="2591" spans="3:4" ht="12.95" customHeight="1">
      <c r="C2591" s="82"/>
      <c r="D2591" s="82"/>
    </row>
    <row r="2592" spans="3:4" ht="12.95" customHeight="1">
      <c r="C2592" s="82"/>
      <c r="D2592" s="82"/>
    </row>
    <row r="2593" spans="3:4" ht="12.95" customHeight="1">
      <c r="C2593" s="82"/>
      <c r="D2593" s="82"/>
    </row>
    <row r="2594" spans="3:4" ht="12.95" customHeight="1">
      <c r="C2594" s="82"/>
      <c r="D2594" s="82"/>
    </row>
    <row r="2595" spans="3:4" ht="12.95" customHeight="1">
      <c r="C2595" s="82"/>
      <c r="D2595" s="82"/>
    </row>
    <row r="2596" spans="3:4" ht="12.95" customHeight="1">
      <c r="C2596" s="82"/>
      <c r="D2596" s="82"/>
    </row>
    <row r="2597" spans="3:4" ht="12.95" customHeight="1">
      <c r="C2597" s="82"/>
      <c r="D2597" s="82"/>
    </row>
    <row r="2598" spans="3:4" ht="12.95" customHeight="1">
      <c r="C2598" s="82"/>
      <c r="D2598" s="82"/>
    </row>
    <row r="2599" spans="3:4" ht="12.95" customHeight="1">
      <c r="C2599" s="82"/>
      <c r="D2599" s="82"/>
    </row>
    <row r="2600" spans="3:4" ht="12.95" customHeight="1">
      <c r="C2600" s="82"/>
      <c r="D2600" s="82"/>
    </row>
    <row r="2601" spans="3:4" ht="12.95" customHeight="1">
      <c r="C2601" s="82"/>
      <c r="D2601" s="82"/>
    </row>
    <row r="2602" spans="3:4" ht="12.95" customHeight="1">
      <c r="C2602" s="82"/>
      <c r="D2602" s="82"/>
    </row>
    <row r="2603" spans="3:4" ht="12.95" customHeight="1">
      <c r="C2603" s="82"/>
      <c r="D2603" s="82"/>
    </row>
    <row r="2604" spans="3:4" ht="12.95" customHeight="1">
      <c r="C2604" s="82"/>
      <c r="D2604" s="82"/>
    </row>
    <row r="2605" spans="3:4" ht="12.95" customHeight="1">
      <c r="C2605" s="82"/>
      <c r="D2605" s="82"/>
    </row>
    <row r="2606" spans="3:4" ht="12.95" customHeight="1">
      <c r="C2606" s="82"/>
      <c r="D2606" s="82"/>
    </row>
    <row r="2607" spans="3:4" ht="12.95" customHeight="1">
      <c r="C2607" s="82"/>
      <c r="D2607" s="82"/>
    </row>
    <row r="2608" spans="3:4" ht="12.95" customHeight="1">
      <c r="C2608" s="82"/>
      <c r="D2608" s="82"/>
    </row>
    <row r="2609" spans="3:4" ht="12.95" customHeight="1">
      <c r="C2609" s="82"/>
      <c r="D2609" s="82"/>
    </row>
    <row r="2610" spans="3:4" ht="12.95" customHeight="1">
      <c r="C2610" s="82"/>
      <c r="D2610" s="82"/>
    </row>
    <row r="2611" spans="3:4" ht="12.95" customHeight="1">
      <c r="C2611" s="82"/>
      <c r="D2611" s="82"/>
    </row>
    <row r="2612" spans="3:4" ht="12.95" customHeight="1">
      <c r="C2612" s="82"/>
      <c r="D2612" s="82"/>
    </row>
    <row r="2613" spans="3:4" ht="12.95" customHeight="1">
      <c r="C2613" s="82"/>
      <c r="D2613" s="82"/>
    </row>
    <row r="2614" spans="3:4" ht="12.95" customHeight="1">
      <c r="C2614" s="82"/>
      <c r="D2614" s="82"/>
    </row>
    <row r="2615" spans="3:4" ht="12.95" customHeight="1">
      <c r="C2615" s="82"/>
      <c r="D2615" s="82"/>
    </row>
    <row r="2616" spans="3:4" ht="12.95" customHeight="1">
      <c r="C2616" s="82"/>
      <c r="D2616" s="82"/>
    </row>
    <row r="2617" spans="3:4" ht="12.95" customHeight="1">
      <c r="C2617" s="82"/>
      <c r="D2617" s="82"/>
    </row>
    <row r="2618" spans="3:4" ht="12.95" customHeight="1">
      <c r="C2618" s="82"/>
      <c r="D2618" s="82"/>
    </row>
    <row r="2619" spans="3:4" ht="12.95" customHeight="1">
      <c r="C2619" s="82"/>
      <c r="D2619" s="82"/>
    </row>
    <row r="2620" spans="3:4" ht="12.95" customHeight="1">
      <c r="C2620" s="82"/>
      <c r="D2620" s="82"/>
    </row>
    <row r="2621" spans="3:4" ht="12.95" customHeight="1">
      <c r="C2621" s="82"/>
      <c r="D2621" s="82"/>
    </row>
    <row r="2622" spans="3:4" ht="12.95" customHeight="1">
      <c r="C2622" s="82"/>
      <c r="D2622" s="82"/>
    </row>
    <row r="2623" spans="3:4" ht="12.95" customHeight="1">
      <c r="C2623" s="82"/>
      <c r="D2623" s="82"/>
    </row>
    <row r="2624" spans="3:4" ht="12.95" customHeight="1">
      <c r="C2624" s="82"/>
      <c r="D2624" s="82"/>
    </row>
    <row r="2625" spans="3:4" ht="12.95" customHeight="1">
      <c r="C2625" s="82"/>
      <c r="D2625" s="82"/>
    </row>
    <row r="2626" spans="3:4" ht="12.95" customHeight="1">
      <c r="C2626" s="82"/>
      <c r="D2626" s="82"/>
    </row>
    <row r="2627" spans="3:4" ht="12.95" customHeight="1">
      <c r="C2627" s="82"/>
      <c r="D2627" s="82"/>
    </row>
    <row r="2628" spans="3:4" ht="12.95" customHeight="1">
      <c r="C2628" s="82"/>
      <c r="D2628" s="82"/>
    </row>
    <row r="2629" spans="3:4" ht="12.95" customHeight="1">
      <c r="C2629" s="82"/>
      <c r="D2629" s="82"/>
    </row>
    <row r="2630" spans="3:4" ht="12.95" customHeight="1">
      <c r="C2630" s="82"/>
      <c r="D2630" s="82"/>
    </row>
    <row r="2631" spans="3:4" ht="12.95" customHeight="1">
      <c r="C2631" s="82"/>
      <c r="D2631" s="82"/>
    </row>
    <row r="2632" spans="3:4" ht="12.95" customHeight="1">
      <c r="C2632" s="82"/>
      <c r="D2632" s="82"/>
    </row>
    <row r="2633" spans="3:4" ht="12.95" customHeight="1">
      <c r="C2633" s="82"/>
      <c r="D2633" s="82"/>
    </row>
    <row r="2634" spans="3:4" ht="12.95" customHeight="1">
      <c r="C2634" s="82"/>
      <c r="D2634" s="82"/>
    </row>
    <row r="2635" spans="3:4" ht="12.95" customHeight="1">
      <c r="C2635" s="82"/>
      <c r="D2635" s="82"/>
    </row>
    <row r="2636" spans="3:4" ht="12.95" customHeight="1">
      <c r="C2636" s="82"/>
      <c r="D2636" s="82"/>
    </row>
    <row r="2637" spans="3:4" ht="12.95" customHeight="1">
      <c r="C2637" s="82"/>
      <c r="D2637" s="82"/>
    </row>
    <row r="2638" spans="3:4" ht="12.95" customHeight="1">
      <c r="C2638" s="82"/>
      <c r="D2638" s="82"/>
    </row>
    <row r="2639" spans="3:4" ht="12.95" customHeight="1">
      <c r="C2639" s="82"/>
      <c r="D2639" s="82"/>
    </row>
    <row r="2640" spans="3:4" ht="12.95" customHeight="1">
      <c r="C2640" s="82"/>
      <c r="D2640" s="82"/>
    </row>
    <row r="2641" spans="3:4" ht="12.95" customHeight="1">
      <c r="C2641" s="82"/>
      <c r="D2641" s="82"/>
    </row>
    <row r="2642" spans="3:4" ht="12.95" customHeight="1">
      <c r="C2642" s="82"/>
      <c r="D2642" s="82"/>
    </row>
    <row r="2643" spans="3:4" ht="12.95" customHeight="1">
      <c r="C2643" s="82"/>
      <c r="D2643" s="82"/>
    </row>
    <row r="2644" spans="3:4" ht="12.95" customHeight="1">
      <c r="C2644" s="82"/>
      <c r="D2644" s="82"/>
    </row>
    <row r="2645" spans="3:4" ht="12.95" customHeight="1">
      <c r="C2645" s="82"/>
      <c r="D2645" s="82"/>
    </row>
    <row r="2646" spans="3:4" ht="12.95" customHeight="1">
      <c r="C2646" s="82"/>
      <c r="D2646" s="82"/>
    </row>
    <row r="2647" spans="3:4" ht="12.95" customHeight="1">
      <c r="C2647" s="82"/>
      <c r="D2647" s="82"/>
    </row>
    <row r="2648" spans="3:4" ht="12.95" customHeight="1">
      <c r="C2648" s="82"/>
      <c r="D2648" s="82"/>
    </row>
    <row r="2649" spans="3:4" ht="12.95" customHeight="1">
      <c r="C2649" s="82"/>
      <c r="D2649" s="82"/>
    </row>
    <row r="2650" spans="3:4" ht="12.95" customHeight="1">
      <c r="C2650" s="82"/>
      <c r="D2650" s="82"/>
    </row>
    <row r="2651" spans="3:4" ht="12.95" customHeight="1">
      <c r="C2651" s="82"/>
      <c r="D2651" s="82"/>
    </row>
    <row r="2652" spans="3:4" ht="12.95" customHeight="1">
      <c r="C2652" s="82"/>
      <c r="D2652" s="82"/>
    </row>
    <row r="2653" spans="3:4" ht="12.95" customHeight="1">
      <c r="C2653" s="82"/>
      <c r="D2653" s="82"/>
    </row>
    <row r="2654" spans="3:4" ht="12.95" customHeight="1">
      <c r="C2654" s="82"/>
      <c r="D2654" s="82"/>
    </row>
    <row r="2655" spans="3:4" ht="12.95" customHeight="1">
      <c r="C2655" s="82"/>
      <c r="D2655" s="82"/>
    </row>
    <row r="2656" spans="3:4" ht="12.95" customHeight="1">
      <c r="C2656" s="82"/>
      <c r="D2656" s="82"/>
    </row>
    <row r="2657" spans="3:4" ht="12.95" customHeight="1">
      <c r="C2657" s="82"/>
      <c r="D2657" s="82"/>
    </row>
    <row r="2658" spans="3:4" ht="12.95" customHeight="1">
      <c r="C2658" s="82"/>
      <c r="D2658" s="82"/>
    </row>
    <row r="2659" spans="3:4" ht="12.95" customHeight="1">
      <c r="C2659" s="82"/>
      <c r="D2659" s="82"/>
    </row>
    <row r="2660" spans="3:4" ht="12.95" customHeight="1">
      <c r="C2660" s="82"/>
      <c r="D2660" s="82"/>
    </row>
    <row r="2661" spans="3:4" ht="12.95" customHeight="1">
      <c r="C2661" s="82"/>
      <c r="D2661" s="82"/>
    </row>
    <row r="2662" spans="3:4" ht="12.95" customHeight="1">
      <c r="C2662" s="82"/>
      <c r="D2662" s="82"/>
    </row>
    <row r="2663" spans="3:4" ht="12.95" customHeight="1">
      <c r="C2663" s="82"/>
      <c r="D2663" s="82"/>
    </row>
    <row r="2664" spans="3:4" ht="12.95" customHeight="1">
      <c r="C2664" s="82"/>
      <c r="D2664" s="82"/>
    </row>
    <row r="2665" spans="3:4" ht="12.95" customHeight="1">
      <c r="C2665" s="82"/>
      <c r="D2665" s="82"/>
    </row>
    <row r="2666" spans="3:4" ht="12.95" customHeight="1">
      <c r="C2666" s="82"/>
      <c r="D2666" s="82"/>
    </row>
    <row r="2667" spans="3:4" ht="12.95" customHeight="1">
      <c r="C2667" s="82"/>
      <c r="D2667" s="82"/>
    </row>
    <row r="2668" spans="3:4" ht="12.95" customHeight="1">
      <c r="C2668" s="82"/>
      <c r="D2668" s="82"/>
    </row>
    <row r="2669" spans="3:4" ht="12.95" customHeight="1">
      <c r="C2669" s="82"/>
      <c r="D2669" s="82"/>
    </row>
    <row r="2670" spans="3:4" ht="12.95" customHeight="1">
      <c r="C2670" s="82"/>
      <c r="D2670" s="82"/>
    </row>
    <row r="2671" spans="3:4" ht="12.95" customHeight="1">
      <c r="C2671" s="82"/>
      <c r="D2671" s="82"/>
    </row>
    <row r="2672" spans="3:4" ht="12.95" customHeight="1">
      <c r="C2672" s="82"/>
      <c r="D2672" s="82"/>
    </row>
    <row r="2673" spans="3:4" ht="12.95" customHeight="1">
      <c r="C2673" s="82"/>
      <c r="D2673" s="82"/>
    </row>
    <row r="2674" spans="3:4" ht="12.95" customHeight="1">
      <c r="C2674" s="82"/>
      <c r="D2674" s="82"/>
    </row>
    <row r="2675" spans="3:4" ht="12.95" customHeight="1">
      <c r="C2675" s="82"/>
      <c r="D2675" s="82"/>
    </row>
    <row r="2676" spans="3:4" ht="12.95" customHeight="1">
      <c r="C2676" s="82"/>
      <c r="D2676" s="82"/>
    </row>
    <row r="2677" spans="3:4" ht="12.95" customHeight="1">
      <c r="C2677" s="82"/>
      <c r="D2677" s="82"/>
    </row>
    <row r="2678" spans="3:4" ht="12.95" customHeight="1">
      <c r="C2678" s="82"/>
      <c r="D2678" s="82"/>
    </row>
    <row r="2679" spans="3:4" ht="12.95" customHeight="1">
      <c r="C2679" s="82"/>
      <c r="D2679" s="82"/>
    </row>
    <row r="2680" spans="3:4" ht="12.95" customHeight="1">
      <c r="C2680" s="82"/>
      <c r="D2680" s="82"/>
    </row>
    <row r="2681" spans="3:4" ht="12.95" customHeight="1">
      <c r="C2681" s="82"/>
      <c r="D2681" s="82"/>
    </row>
    <row r="2682" spans="3:4" ht="12.95" customHeight="1">
      <c r="C2682" s="82"/>
      <c r="D2682" s="82"/>
    </row>
    <row r="2683" spans="3:4" ht="12.95" customHeight="1">
      <c r="C2683" s="82"/>
      <c r="D2683" s="82"/>
    </row>
    <row r="2684" spans="3:4" ht="12.95" customHeight="1">
      <c r="C2684" s="82"/>
      <c r="D2684" s="82"/>
    </row>
    <row r="2685" spans="3:4" ht="12.95" customHeight="1">
      <c r="C2685" s="82"/>
      <c r="D2685" s="82"/>
    </row>
    <row r="2686" spans="3:4" ht="12.95" customHeight="1">
      <c r="C2686" s="82"/>
      <c r="D2686" s="82"/>
    </row>
    <row r="2687" spans="3:4" ht="12.95" customHeight="1">
      <c r="C2687" s="82"/>
      <c r="D2687" s="82"/>
    </row>
    <row r="2688" spans="3:4" ht="12.95" customHeight="1">
      <c r="C2688" s="82"/>
      <c r="D2688" s="82"/>
    </row>
    <row r="2689" spans="3:4" ht="12.95" customHeight="1">
      <c r="C2689" s="82"/>
      <c r="D2689" s="82"/>
    </row>
    <row r="2690" spans="3:4" ht="12.95" customHeight="1">
      <c r="C2690" s="82"/>
      <c r="D2690" s="82"/>
    </row>
    <row r="2691" spans="3:4" ht="12.95" customHeight="1">
      <c r="C2691" s="82"/>
      <c r="D2691" s="82"/>
    </row>
    <row r="2692" spans="3:4" ht="12.95" customHeight="1">
      <c r="C2692" s="82"/>
      <c r="D2692" s="82"/>
    </row>
    <row r="2693" spans="3:4" ht="12.95" customHeight="1">
      <c r="C2693" s="82"/>
      <c r="D2693" s="82"/>
    </row>
    <row r="2694" spans="3:4" ht="12.95" customHeight="1">
      <c r="C2694" s="82"/>
      <c r="D2694" s="82"/>
    </row>
    <row r="2695" spans="3:4" ht="12.95" customHeight="1">
      <c r="C2695" s="82"/>
      <c r="D2695" s="82"/>
    </row>
    <row r="2696" spans="3:4" ht="12.95" customHeight="1">
      <c r="C2696" s="82"/>
      <c r="D2696" s="82"/>
    </row>
    <row r="2697" spans="3:4" ht="12.95" customHeight="1">
      <c r="C2697" s="82"/>
      <c r="D2697" s="82"/>
    </row>
    <row r="2698" spans="3:4" ht="12.95" customHeight="1">
      <c r="C2698" s="82"/>
      <c r="D2698" s="82"/>
    </row>
    <row r="2699" spans="3:4" ht="12.95" customHeight="1">
      <c r="C2699" s="82"/>
      <c r="D2699" s="82"/>
    </row>
    <row r="2700" spans="3:4" ht="12.95" customHeight="1">
      <c r="C2700" s="82"/>
      <c r="D2700" s="82"/>
    </row>
    <row r="2701" spans="3:4" ht="12.95" customHeight="1">
      <c r="C2701" s="82"/>
      <c r="D2701" s="82"/>
    </row>
    <row r="2702" spans="3:4" ht="12.95" customHeight="1">
      <c r="C2702" s="82"/>
      <c r="D2702" s="82"/>
    </row>
    <row r="2703" spans="3:4" ht="12.95" customHeight="1">
      <c r="C2703" s="82"/>
      <c r="D2703" s="82"/>
    </row>
    <row r="2704" spans="3:4" ht="12.95" customHeight="1">
      <c r="C2704" s="82"/>
      <c r="D2704" s="82"/>
    </row>
    <row r="2705" spans="3:4" ht="12.95" customHeight="1">
      <c r="C2705" s="82"/>
      <c r="D2705" s="82"/>
    </row>
    <row r="2706" spans="3:4" ht="12.95" customHeight="1">
      <c r="C2706" s="82"/>
      <c r="D2706" s="82"/>
    </row>
    <row r="2707" spans="3:4" ht="12.95" customHeight="1">
      <c r="C2707" s="82"/>
      <c r="D2707" s="82"/>
    </row>
    <row r="2708" spans="3:4" ht="12.95" customHeight="1">
      <c r="C2708" s="82"/>
      <c r="D2708" s="82"/>
    </row>
    <row r="2709" spans="3:4" ht="12.95" customHeight="1">
      <c r="C2709" s="82"/>
      <c r="D2709" s="82"/>
    </row>
    <row r="2710" spans="3:4" ht="12.95" customHeight="1">
      <c r="C2710" s="82"/>
      <c r="D2710" s="82"/>
    </row>
    <row r="2711" spans="3:4" ht="12.95" customHeight="1">
      <c r="C2711" s="82"/>
      <c r="D2711" s="82"/>
    </row>
    <row r="2712" spans="3:4" ht="12.95" customHeight="1">
      <c r="C2712" s="82"/>
      <c r="D2712" s="82"/>
    </row>
    <row r="2713" spans="3:4" ht="12.95" customHeight="1">
      <c r="C2713" s="82"/>
      <c r="D2713" s="82"/>
    </row>
    <row r="2714" spans="3:4" ht="12.95" customHeight="1">
      <c r="C2714" s="82"/>
      <c r="D2714" s="82"/>
    </row>
    <row r="2715" spans="3:4" ht="12.95" customHeight="1">
      <c r="C2715" s="82"/>
      <c r="D2715" s="82"/>
    </row>
    <row r="2716" spans="3:4" ht="12.95" customHeight="1">
      <c r="C2716" s="82"/>
      <c r="D2716" s="82"/>
    </row>
    <row r="2717" spans="3:4" ht="12.95" customHeight="1">
      <c r="C2717" s="82"/>
      <c r="D2717" s="82"/>
    </row>
    <row r="2718" spans="3:4" ht="12.95" customHeight="1">
      <c r="C2718" s="82"/>
      <c r="D2718" s="82"/>
    </row>
    <row r="2719" spans="3:4" ht="12.95" customHeight="1">
      <c r="C2719" s="82"/>
      <c r="D2719" s="82"/>
    </row>
    <row r="2720" spans="3:4" ht="12.95" customHeight="1">
      <c r="C2720" s="82"/>
      <c r="D2720" s="82"/>
    </row>
    <row r="2721" spans="3:4" ht="12.95" customHeight="1">
      <c r="C2721" s="82"/>
      <c r="D2721" s="82"/>
    </row>
    <row r="2722" spans="3:4" ht="12.95" customHeight="1">
      <c r="C2722" s="82"/>
      <c r="D2722" s="82"/>
    </row>
    <row r="2723" spans="3:4" ht="12.95" customHeight="1">
      <c r="C2723" s="82"/>
      <c r="D2723" s="82"/>
    </row>
    <row r="2724" spans="3:4" ht="12.95" customHeight="1">
      <c r="C2724" s="82"/>
      <c r="D2724" s="82"/>
    </row>
    <row r="2725" spans="3:4" ht="12.95" customHeight="1">
      <c r="C2725" s="82"/>
      <c r="D2725" s="82"/>
    </row>
    <row r="2726" spans="3:4" ht="12.95" customHeight="1">
      <c r="C2726" s="82"/>
      <c r="D2726" s="82"/>
    </row>
    <row r="2727" spans="3:4" ht="12.95" customHeight="1">
      <c r="C2727" s="82"/>
      <c r="D2727" s="82"/>
    </row>
    <row r="2728" spans="3:4" ht="12.95" customHeight="1">
      <c r="C2728" s="82"/>
      <c r="D2728" s="82"/>
    </row>
    <row r="2729" spans="3:4" ht="12.95" customHeight="1">
      <c r="C2729" s="82"/>
      <c r="D2729" s="82"/>
    </row>
    <row r="2730" spans="3:4" ht="12.95" customHeight="1">
      <c r="C2730" s="82"/>
      <c r="D2730" s="82"/>
    </row>
    <row r="2731" spans="3:4" ht="12.95" customHeight="1">
      <c r="C2731" s="82"/>
      <c r="D2731" s="82"/>
    </row>
    <row r="2732" spans="3:4" ht="12.95" customHeight="1">
      <c r="C2732" s="82"/>
      <c r="D2732" s="82"/>
    </row>
    <row r="2733" spans="3:4" ht="12.95" customHeight="1">
      <c r="C2733" s="82"/>
      <c r="D2733" s="82"/>
    </row>
    <row r="2734" spans="3:4" ht="12.95" customHeight="1">
      <c r="C2734" s="82"/>
      <c r="D2734" s="82"/>
    </row>
    <row r="2735" spans="3:4" ht="12.95" customHeight="1">
      <c r="C2735" s="82"/>
      <c r="D2735" s="82"/>
    </row>
    <row r="2736" spans="3:4" ht="12.95" customHeight="1">
      <c r="C2736" s="82"/>
      <c r="D2736" s="82"/>
    </row>
    <row r="2737" spans="3:4" ht="12.95" customHeight="1">
      <c r="C2737" s="82"/>
      <c r="D2737" s="82"/>
    </row>
    <row r="2738" spans="3:4" ht="12.95" customHeight="1">
      <c r="C2738" s="82"/>
      <c r="D2738" s="82"/>
    </row>
    <row r="2739" spans="3:4" ht="12.95" customHeight="1">
      <c r="C2739" s="82"/>
      <c r="D2739" s="82"/>
    </row>
    <row r="2740" spans="3:4" ht="12.95" customHeight="1">
      <c r="C2740" s="82"/>
      <c r="D2740" s="82"/>
    </row>
    <row r="2741" spans="3:4" ht="12.95" customHeight="1">
      <c r="C2741" s="82"/>
      <c r="D2741" s="82"/>
    </row>
    <row r="2742" spans="3:4" ht="12.95" customHeight="1">
      <c r="C2742" s="82"/>
      <c r="D2742" s="82"/>
    </row>
    <row r="2743" spans="3:4" ht="12.95" customHeight="1">
      <c r="C2743" s="82"/>
      <c r="D2743" s="82"/>
    </row>
    <row r="2744" spans="3:4" ht="12.95" customHeight="1">
      <c r="C2744" s="82"/>
      <c r="D2744" s="82"/>
    </row>
    <row r="2745" spans="3:4" ht="12.95" customHeight="1">
      <c r="C2745" s="82"/>
      <c r="D2745" s="82"/>
    </row>
    <row r="2746" spans="3:4" ht="12.95" customHeight="1">
      <c r="C2746" s="82"/>
      <c r="D2746" s="82"/>
    </row>
    <row r="2747" spans="3:4" ht="12.95" customHeight="1">
      <c r="C2747" s="82"/>
      <c r="D2747" s="82"/>
    </row>
    <row r="2748" spans="3:4" ht="12.95" customHeight="1">
      <c r="C2748" s="82"/>
      <c r="D2748" s="82"/>
    </row>
    <row r="2749" spans="3:4" ht="12.95" customHeight="1">
      <c r="C2749" s="82"/>
      <c r="D2749" s="82"/>
    </row>
    <row r="2750" spans="3:4" ht="12.95" customHeight="1">
      <c r="C2750" s="82"/>
      <c r="D2750" s="82"/>
    </row>
    <row r="2751" spans="3:4" ht="12.95" customHeight="1">
      <c r="C2751" s="82"/>
      <c r="D2751" s="82"/>
    </row>
    <row r="2752" spans="3:4" ht="12.95" customHeight="1">
      <c r="C2752" s="82"/>
      <c r="D2752" s="82"/>
    </row>
    <row r="2753" spans="3:4" ht="12.95" customHeight="1">
      <c r="C2753" s="82"/>
      <c r="D2753" s="82"/>
    </row>
    <row r="2754" spans="3:4" ht="12.95" customHeight="1">
      <c r="C2754" s="82"/>
      <c r="D2754" s="82"/>
    </row>
    <row r="2755" spans="3:4" ht="12.95" customHeight="1">
      <c r="C2755" s="82"/>
      <c r="D2755" s="82"/>
    </row>
    <row r="2756" spans="3:4" ht="12.95" customHeight="1">
      <c r="C2756" s="82"/>
      <c r="D2756" s="82"/>
    </row>
    <row r="2757" spans="3:4" ht="12.95" customHeight="1">
      <c r="C2757" s="82"/>
      <c r="D2757" s="82"/>
    </row>
    <row r="2758" spans="3:4" ht="12.95" customHeight="1">
      <c r="C2758" s="82"/>
      <c r="D2758" s="82"/>
    </row>
    <row r="2759" spans="3:4" ht="12.95" customHeight="1">
      <c r="C2759" s="82"/>
      <c r="D2759" s="82"/>
    </row>
    <row r="2760" spans="3:4" ht="12.95" customHeight="1">
      <c r="C2760" s="82"/>
      <c r="D2760" s="82"/>
    </row>
    <row r="2761" spans="3:4" ht="12.95" customHeight="1">
      <c r="C2761" s="82"/>
      <c r="D2761" s="82"/>
    </row>
    <row r="2762" spans="3:4" ht="12.95" customHeight="1">
      <c r="C2762" s="82"/>
      <c r="D2762" s="82"/>
    </row>
    <row r="2763" spans="3:4" ht="12.95" customHeight="1">
      <c r="C2763" s="82"/>
      <c r="D2763" s="82"/>
    </row>
    <row r="2764" spans="3:4" ht="12.95" customHeight="1">
      <c r="C2764" s="82"/>
      <c r="D2764" s="82"/>
    </row>
    <row r="2765" spans="3:4" ht="12.95" customHeight="1">
      <c r="C2765" s="82"/>
      <c r="D2765" s="82"/>
    </row>
    <row r="2766" spans="3:4" ht="12.95" customHeight="1">
      <c r="C2766" s="82"/>
      <c r="D2766" s="82"/>
    </row>
    <row r="2767" spans="3:4" ht="12.95" customHeight="1">
      <c r="C2767" s="82"/>
      <c r="D2767" s="82"/>
    </row>
    <row r="2768" spans="3:4" ht="12.95" customHeight="1">
      <c r="C2768" s="82"/>
      <c r="D2768" s="82"/>
    </row>
    <row r="2769" spans="3:4" ht="12.95" customHeight="1">
      <c r="C2769" s="82"/>
      <c r="D2769" s="82"/>
    </row>
    <row r="2770" spans="3:4" ht="12.95" customHeight="1">
      <c r="C2770" s="82"/>
      <c r="D2770" s="82"/>
    </row>
    <row r="2771" spans="3:4" ht="12.95" customHeight="1">
      <c r="C2771" s="82"/>
      <c r="D2771" s="82"/>
    </row>
    <row r="2772" spans="3:4" ht="12.95" customHeight="1">
      <c r="C2772" s="82"/>
      <c r="D2772" s="82"/>
    </row>
    <row r="2773" spans="3:4" ht="12.95" customHeight="1">
      <c r="C2773" s="82"/>
      <c r="D2773" s="82"/>
    </row>
    <row r="2774" spans="3:4" ht="12.95" customHeight="1">
      <c r="C2774" s="82"/>
      <c r="D2774" s="82"/>
    </row>
    <row r="2775" spans="3:4" ht="12.95" customHeight="1">
      <c r="C2775" s="82"/>
      <c r="D2775" s="82"/>
    </row>
    <row r="2776" spans="3:4" ht="12.95" customHeight="1">
      <c r="C2776" s="82"/>
      <c r="D2776" s="82"/>
    </row>
    <row r="2777" spans="3:4" ht="12.95" customHeight="1">
      <c r="C2777" s="82"/>
      <c r="D2777" s="82"/>
    </row>
    <row r="2778" spans="3:4" ht="12.95" customHeight="1">
      <c r="C2778" s="82"/>
      <c r="D2778" s="82"/>
    </row>
    <row r="2779" spans="3:4" ht="12.95" customHeight="1">
      <c r="C2779" s="82"/>
      <c r="D2779" s="82"/>
    </row>
    <row r="2780" spans="3:4" ht="12.95" customHeight="1">
      <c r="C2780" s="82"/>
      <c r="D2780" s="82"/>
    </row>
    <row r="2781" spans="3:4" ht="12.95" customHeight="1">
      <c r="C2781" s="82"/>
      <c r="D2781" s="82"/>
    </row>
    <row r="2782" spans="3:4" ht="12.95" customHeight="1">
      <c r="C2782" s="82"/>
      <c r="D2782" s="82"/>
    </row>
    <row r="2783" spans="3:4" ht="12.95" customHeight="1">
      <c r="C2783" s="82"/>
      <c r="D2783" s="82"/>
    </row>
    <row r="2784" spans="3:4" ht="12.95" customHeight="1">
      <c r="C2784" s="82"/>
      <c r="D2784" s="82"/>
    </row>
    <row r="2785" spans="3:4" ht="12.95" customHeight="1">
      <c r="C2785" s="82"/>
      <c r="D2785" s="82"/>
    </row>
    <row r="2786" spans="3:4" ht="12.95" customHeight="1">
      <c r="C2786" s="82"/>
      <c r="D2786" s="82"/>
    </row>
    <row r="2787" spans="3:4" ht="12.95" customHeight="1">
      <c r="C2787" s="82"/>
      <c r="D2787" s="82"/>
    </row>
    <row r="2788" spans="3:4" ht="12.95" customHeight="1">
      <c r="C2788" s="82"/>
      <c r="D2788" s="82"/>
    </row>
    <row r="2789" spans="3:4" ht="12.95" customHeight="1">
      <c r="C2789" s="82"/>
      <c r="D2789" s="82"/>
    </row>
    <row r="2790" spans="3:4" ht="12.95" customHeight="1">
      <c r="C2790" s="82"/>
      <c r="D2790" s="82"/>
    </row>
    <row r="2791" spans="3:4" ht="12.95" customHeight="1">
      <c r="C2791" s="82"/>
      <c r="D2791" s="82"/>
    </row>
    <row r="2792" spans="3:4" ht="12.95" customHeight="1">
      <c r="C2792" s="82"/>
      <c r="D2792" s="82"/>
    </row>
    <row r="2793" spans="3:4" ht="12.95" customHeight="1">
      <c r="C2793" s="82"/>
      <c r="D2793" s="82"/>
    </row>
    <row r="2794" spans="3:4" ht="12.95" customHeight="1">
      <c r="C2794" s="82"/>
      <c r="D2794" s="82"/>
    </row>
    <row r="2795" spans="3:4" ht="12.95" customHeight="1">
      <c r="C2795" s="82"/>
      <c r="D2795" s="82"/>
    </row>
    <row r="2796" spans="3:4" ht="12.95" customHeight="1">
      <c r="C2796" s="82"/>
      <c r="D2796" s="82"/>
    </row>
    <row r="2797" spans="3:4" ht="12.95" customHeight="1">
      <c r="C2797" s="82"/>
      <c r="D2797" s="82"/>
    </row>
    <row r="2798" spans="3:4" ht="12.95" customHeight="1">
      <c r="C2798" s="82"/>
      <c r="D2798" s="82"/>
    </row>
    <row r="2799" spans="3:4" ht="12.95" customHeight="1">
      <c r="C2799" s="82"/>
      <c r="D2799" s="82"/>
    </row>
    <row r="2800" spans="3:4" ht="12.95" customHeight="1">
      <c r="C2800" s="82"/>
      <c r="D2800" s="82"/>
    </row>
    <row r="2801" spans="3:4" ht="12.95" customHeight="1">
      <c r="C2801" s="82"/>
      <c r="D2801" s="82"/>
    </row>
    <row r="2802" spans="3:4" ht="12.95" customHeight="1">
      <c r="C2802" s="82"/>
      <c r="D2802" s="82"/>
    </row>
    <row r="2803" spans="3:4" ht="12.95" customHeight="1">
      <c r="C2803" s="82"/>
      <c r="D2803" s="82"/>
    </row>
    <row r="2804" spans="3:4" ht="12.95" customHeight="1">
      <c r="C2804" s="82"/>
      <c r="D2804" s="82"/>
    </row>
    <row r="2805" spans="3:4" ht="12.95" customHeight="1">
      <c r="C2805" s="82"/>
      <c r="D2805" s="82"/>
    </row>
    <row r="2806" spans="3:4" ht="12.95" customHeight="1">
      <c r="C2806" s="82"/>
      <c r="D2806" s="82"/>
    </row>
    <row r="2807" spans="3:4" ht="12.95" customHeight="1">
      <c r="C2807" s="82"/>
      <c r="D2807" s="82"/>
    </row>
    <row r="2808" spans="3:4" ht="12.95" customHeight="1">
      <c r="C2808" s="82"/>
      <c r="D2808" s="82"/>
    </row>
    <row r="2809" spans="3:4" ht="12.95" customHeight="1">
      <c r="C2809" s="82"/>
      <c r="D2809" s="82"/>
    </row>
    <row r="2810" spans="3:4" ht="12.95" customHeight="1">
      <c r="C2810" s="82"/>
      <c r="D2810" s="82"/>
    </row>
    <row r="2811" spans="3:4" ht="12.95" customHeight="1">
      <c r="C2811" s="82"/>
      <c r="D2811" s="82"/>
    </row>
    <row r="2812" spans="3:4" ht="12.95" customHeight="1">
      <c r="C2812" s="82"/>
      <c r="D2812" s="82"/>
    </row>
    <row r="2813" spans="3:4" ht="12.95" customHeight="1">
      <c r="C2813" s="82"/>
      <c r="D2813" s="82"/>
    </row>
    <row r="2814" spans="3:4" ht="12.95" customHeight="1">
      <c r="C2814" s="82"/>
      <c r="D2814" s="82"/>
    </row>
    <row r="2815" spans="3:4" ht="12.95" customHeight="1">
      <c r="C2815" s="82"/>
      <c r="D2815" s="82"/>
    </row>
    <row r="2816" spans="3:4" ht="12.95" customHeight="1">
      <c r="C2816" s="82"/>
      <c r="D2816" s="82"/>
    </row>
    <row r="2817" spans="3:4" ht="12.95" customHeight="1">
      <c r="C2817" s="82"/>
      <c r="D2817" s="82"/>
    </row>
    <row r="2818" spans="3:4" ht="12.95" customHeight="1">
      <c r="C2818" s="82"/>
      <c r="D2818" s="82"/>
    </row>
    <row r="2819" spans="3:4" ht="12.95" customHeight="1">
      <c r="C2819" s="82"/>
      <c r="D2819" s="82"/>
    </row>
    <row r="2820" spans="3:4" ht="12.95" customHeight="1">
      <c r="C2820" s="82"/>
      <c r="D2820" s="82"/>
    </row>
    <row r="2821" spans="3:4" ht="12.95" customHeight="1">
      <c r="C2821" s="82"/>
      <c r="D2821" s="82"/>
    </row>
    <row r="2822" spans="3:4" ht="12.95" customHeight="1">
      <c r="C2822" s="82"/>
      <c r="D2822" s="82"/>
    </row>
    <row r="2823" spans="3:4" ht="12.95" customHeight="1">
      <c r="C2823" s="82"/>
      <c r="D2823" s="82"/>
    </row>
    <row r="2824" spans="3:4" ht="12.95" customHeight="1">
      <c r="C2824" s="82"/>
      <c r="D2824" s="82"/>
    </row>
    <row r="2825" spans="3:4" ht="12.95" customHeight="1">
      <c r="C2825" s="82"/>
      <c r="D2825" s="82"/>
    </row>
    <row r="2826" spans="3:4" ht="12.95" customHeight="1">
      <c r="C2826" s="82"/>
      <c r="D2826" s="82"/>
    </row>
    <row r="2827" spans="3:4" ht="12.95" customHeight="1">
      <c r="C2827" s="82"/>
      <c r="D2827" s="82"/>
    </row>
    <row r="2828" spans="3:4" ht="12.95" customHeight="1">
      <c r="C2828" s="82"/>
      <c r="D2828" s="82"/>
    </row>
    <row r="2829" spans="3:4" ht="12.95" customHeight="1">
      <c r="C2829" s="82"/>
      <c r="D2829" s="82"/>
    </row>
    <row r="2830" spans="3:4" ht="12.95" customHeight="1">
      <c r="C2830" s="82"/>
      <c r="D2830" s="82"/>
    </row>
    <row r="2831" spans="3:4" ht="12.95" customHeight="1">
      <c r="C2831" s="82"/>
      <c r="D2831" s="82"/>
    </row>
    <row r="2832" spans="3:4" ht="12.95" customHeight="1">
      <c r="C2832" s="82"/>
      <c r="D2832" s="82"/>
    </row>
    <row r="2833" spans="3:4" ht="12.95" customHeight="1">
      <c r="C2833" s="82"/>
      <c r="D2833" s="82"/>
    </row>
    <row r="2834" spans="3:4" ht="12.95" customHeight="1">
      <c r="C2834" s="82"/>
      <c r="D2834" s="82"/>
    </row>
    <row r="2835" spans="3:4" ht="12.95" customHeight="1">
      <c r="C2835" s="82"/>
      <c r="D2835" s="82"/>
    </row>
    <row r="2836" spans="3:4" ht="12.95" customHeight="1">
      <c r="C2836" s="82"/>
      <c r="D2836" s="82"/>
    </row>
    <row r="2837" spans="3:4" ht="12.95" customHeight="1">
      <c r="C2837" s="82"/>
      <c r="D2837" s="82"/>
    </row>
    <row r="2838" spans="3:4" ht="12.95" customHeight="1">
      <c r="C2838" s="82"/>
      <c r="D2838" s="82"/>
    </row>
    <row r="2839" spans="3:4" ht="12.95" customHeight="1">
      <c r="C2839" s="82"/>
      <c r="D2839" s="82"/>
    </row>
    <row r="2840" spans="3:4" ht="12.95" customHeight="1">
      <c r="C2840" s="82"/>
      <c r="D2840" s="82"/>
    </row>
    <row r="2841" spans="3:4" ht="12.95" customHeight="1">
      <c r="C2841" s="82"/>
      <c r="D2841" s="82"/>
    </row>
    <row r="2842" spans="3:4" ht="12.95" customHeight="1">
      <c r="C2842" s="82"/>
      <c r="D2842" s="82"/>
    </row>
    <row r="2843" spans="3:4" ht="12.95" customHeight="1">
      <c r="C2843" s="82"/>
      <c r="D2843" s="82"/>
    </row>
    <row r="2844" spans="3:4" ht="12.95" customHeight="1">
      <c r="C2844" s="82"/>
      <c r="D2844" s="82"/>
    </row>
    <row r="2845" spans="3:4" ht="12.95" customHeight="1">
      <c r="C2845" s="82"/>
      <c r="D2845" s="82"/>
    </row>
    <row r="2846" spans="3:4" ht="12.95" customHeight="1">
      <c r="C2846" s="82"/>
      <c r="D2846" s="82"/>
    </row>
    <row r="2847" spans="3:4" ht="12.95" customHeight="1">
      <c r="C2847" s="82"/>
      <c r="D2847" s="82"/>
    </row>
    <row r="2848" spans="3:4" ht="12.95" customHeight="1">
      <c r="C2848" s="82"/>
      <c r="D2848" s="82"/>
    </row>
    <row r="2849" spans="3:4" ht="12.95" customHeight="1">
      <c r="C2849" s="82"/>
      <c r="D2849" s="82"/>
    </row>
    <row r="2850" spans="3:4" ht="12.95" customHeight="1">
      <c r="C2850" s="82"/>
      <c r="D2850" s="82"/>
    </row>
    <row r="2851" spans="3:4" ht="12.95" customHeight="1">
      <c r="C2851" s="82"/>
      <c r="D2851" s="82"/>
    </row>
    <row r="2852" spans="3:4" ht="12.95" customHeight="1">
      <c r="C2852" s="82"/>
      <c r="D2852" s="82"/>
    </row>
    <row r="2853" spans="3:4" ht="12.95" customHeight="1">
      <c r="C2853" s="82"/>
      <c r="D2853" s="82"/>
    </row>
    <row r="2854" spans="3:4" ht="12.95" customHeight="1">
      <c r="C2854" s="82"/>
      <c r="D2854" s="82"/>
    </row>
    <row r="2855" spans="3:4" ht="12.95" customHeight="1">
      <c r="C2855" s="82"/>
      <c r="D2855" s="82"/>
    </row>
    <row r="2856" spans="3:4" ht="12.95" customHeight="1">
      <c r="C2856" s="82"/>
      <c r="D2856" s="82"/>
    </row>
    <row r="2857" spans="3:4" ht="12.95" customHeight="1">
      <c r="C2857" s="82"/>
      <c r="D2857" s="82"/>
    </row>
    <row r="2858" spans="3:4" ht="12.95" customHeight="1">
      <c r="C2858" s="82"/>
      <c r="D2858" s="82"/>
    </row>
    <row r="2859" spans="3:4" ht="12.95" customHeight="1">
      <c r="C2859" s="82"/>
      <c r="D2859" s="82"/>
    </row>
    <row r="2860" spans="3:4" ht="12.95" customHeight="1">
      <c r="C2860" s="82"/>
      <c r="D2860" s="82"/>
    </row>
    <row r="2861" spans="3:4" ht="12.95" customHeight="1">
      <c r="C2861" s="82"/>
      <c r="D2861" s="82"/>
    </row>
    <row r="2862" spans="3:4" ht="12.95" customHeight="1">
      <c r="C2862" s="82"/>
      <c r="D2862" s="82"/>
    </row>
    <row r="2863" spans="3:4" ht="12.95" customHeight="1">
      <c r="C2863" s="82"/>
      <c r="D2863" s="82"/>
    </row>
    <row r="2864" spans="3:4" ht="12.95" customHeight="1">
      <c r="C2864" s="82"/>
      <c r="D2864" s="82"/>
    </row>
    <row r="2865" spans="3:4" ht="12.95" customHeight="1">
      <c r="C2865" s="82"/>
      <c r="D2865" s="82"/>
    </row>
    <row r="2866" spans="3:4" ht="12.95" customHeight="1">
      <c r="C2866" s="82"/>
      <c r="D2866" s="82"/>
    </row>
    <row r="2867" spans="3:4" ht="12.95" customHeight="1">
      <c r="C2867" s="82"/>
      <c r="D2867" s="82"/>
    </row>
    <row r="2868" spans="3:4" ht="12.95" customHeight="1">
      <c r="C2868" s="82"/>
      <c r="D2868" s="82"/>
    </row>
    <row r="2869" spans="3:4" ht="12.95" customHeight="1">
      <c r="C2869" s="82"/>
      <c r="D2869" s="82"/>
    </row>
    <row r="2870" spans="3:4" ht="12.95" customHeight="1">
      <c r="C2870" s="82"/>
      <c r="D2870" s="82"/>
    </row>
    <row r="2871" spans="3:4" ht="12.95" customHeight="1">
      <c r="C2871" s="82"/>
      <c r="D2871" s="82"/>
    </row>
    <row r="2872" spans="3:4" ht="12.95" customHeight="1">
      <c r="C2872" s="82"/>
      <c r="D2872" s="82"/>
    </row>
    <row r="2873" spans="3:4" ht="12.95" customHeight="1">
      <c r="C2873" s="82"/>
      <c r="D2873" s="82"/>
    </row>
    <row r="2874" spans="3:4" ht="12.95" customHeight="1">
      <c r="C2874" s="82"/>
      <c r="D2874" s="82"/>
    </row>
    <row r="2875" spans="3:4" ht="12.95" customHeight="1">
      <c r="C2875" s="82"/>
      <c r="D2875" s="82"/>
    </row>
    <row r="2876" spans="3:4" ht="12.95" customHeight="1">
      <c r="C2876" s="82"/>
      <c r="D2876" s="82"/>
    </row>
    <row r="2877" spans="3:4" ht="12.95" customHeight="1">
      <c r="C2877" s="82"/>
      <c r="D2877" s="82"/>
    </row>
    <row r="2878" spans="3:4" ht="12.95" customHeight="1">
      <c r="C2878" s="82"/>
      <c r="D2878" s="82"/>
    </row>
    <row r="2879" spans="3:4" ht="12.95" customHeight="1">
      <c r="C2879" s="82"/>
      <c r="D2879" s="82"/>
    </row>
    <row r="2880" spans="3:4" ht="12.95" customHeight="1">
      <c r="C2880" s="82"/>
      <c r="D2880" s="82"/>
    </row>
    <row r="2881" spans="3:4" ht="12.95" customHeight="1">
      <c r="C2881" s="82"/>
      <c r="D2881" s="82"/>
    </row>
    <row r="2882" spans="3:4" ht="12.95" customHeight="1">
      <c r="C2882" s="82"/>
      <c r="D2882" s="82"/>
    </row>
    <row r="2883" spans="3:4" ht="12.95" customHeight="1">
      <c r="C2883" s="82"/>
      <c r="D2883" s="82"/>
    </row>
    <row r="2884" spans="3:4" ht="12.95" customHeight="1">
      <c r="C2884" s="82"/>
      <c r="D2884" s="82"/>
    </row>
    <row r="2885" spans="3:4" ht="12.95" customHeight="1">
      <c r="C2885" s="82"/>
      <c r="D2885" s="82"/>
    </row>
    <row r="2886" spans="3:4" ht="12.95" customHeight="1">
      <c r="C2886" s="82"/>
      <c r="D2886" s="82"/>
    </row>
    <row r="2887" spans="3:4" ht="12.95" customHeight="1">
      <c r="C2887" s="82"/>
      <c r="D2887" s="82"/>
    </row>
    <row r="2888" spans="3:4" ht="12.95" customHeight="1">
      <c r="C2888" s="82"/>
      <c r="D2888" s="82"/>
    </row>
    <row r="2889" spans="3:4" ht="12.95" customHeight="1">
      <c r="C2889" s="82"/>
      <c r="D2889" s="82"/>
    </row>
    <row r="2890" spans="3:4" ht="12.95" customHeight="1">
      <c r="C2890" s="82"/>
      <c r="D2890" s="82"/>
    </row>
    <row r="2891" spans="3:4" ht="12.95" customHeight="1">
      <c r="C2891" s="82"/>
      <c r="D2891" s="82"/>
    </row>
    <row r="2892" spans="3:4" ht="12.95" customHeight="1">
      <c r="C2892" s="82"/>
      <c r="D2892" s="82"/>
    </row>
    <row r="2893" spans="3:4" ht="12.95" customHeight="1">
      <c r="C2893" s="82"/>
      <c r="D2893" s="82"/>
    </row>
    <row r="2894" spans="3:4" ht="12.95" customHeight="1">
      <c r="C2894" s="82"/>
      <c r="D2894" s="82"/>
    </row>
    <row r="2895" spans="3:4" ht="12.95" customHeight="1">
      <c r="C2895" s="82"/>
      <c r="D2895" s="82"/>
    </row>
    <row r="2896" spans="3:4" ht="12.95" customHeight="1">
      <c r="C2896" s="82"/>
      <c r="D2896" s="82"/>
    </row>
    <row r="2897" spans="3:4" ht="12.95" customHeight="1">
      <c r="C2897" s="82"/>
      <c r="D2897" s="82"/>
    </row>
    <row r="2898" spans="3:4" ht="12.95" customHeight="1">
      <c r="C2898" s="82"/>
      <c r="D2898" s="82"/>
    </row>
    <row r="2899" spans="3:4" ht="12.95" customHeight="1">
      <c r="C2899" s="82"/>
      <c r="D2899" s="82"/>
    </row>
    <row r="2900" spans="3:4" ht="12.95" customHeight="1">
      <c r="C2900" s="82"/>
      <c r="D2900" s="82"/>
    </row>
    <row r="2901" spans="3:4" ht="12.95" customHeight="1">
      <c r="C2901" s="82"/>
      <c r="D2901" s="82"/>
    </row>
    <row r="2902" spans="3:4" ht="12.95" customHeight="1">
      <c r="C2902" s="82"/>
      <c r="D2902" s="82"/>
    </row>
    <row r="2903" spans="3:4" ht="12.95" customHeight="1">
      <c r="C2903" s="82"/>
      <c r="D2903" s="82"/>
    </row>
    <row r="2904" spans="3:4" ht="12.95" customHeight="1">
      <c r="C2904" s="82"/>
      <c r="D2904" s="82"/>
    </row>
    <row r="2905" spans="3:4" ht="12.95" customHeight="1">
      <c r="C2905" s="82"/>
      <c r="D2905" s="82"/>
    </row>
    <row r="2906" spans="3:4" ht="12.95" customHeight="1">
      <c r="C2906" s="82"/>
      <c r="D2906" s="82"/>
    </row>
    <row r="2907" spans="3:4" ht="12.95" customHeight="1">
      <c r="C2907" s="82"/>
      <c r="D2907" s="82"/>
    </row>
    <row r="2908" spans="3:4" ht="12.95" customHeight="1">
      <c r="C2908" s="82"/>
      <c r="D2908" s="82"/>
    </row>
    <row r="2909" spans="3:4" ht="12.95" customHeight="1">
      <c r="C2909" s="82"/>
      <c r="D2909" s="82"/>
    </row>
    <row r="2910" spans="3:4" ht="12.95" customHeight="1">
      <c r="C2910" s="82"/>
      <c r="D2910" s="82"/>
    </row>
    <row r="2911" spans="3:4" ht="12.95" customHeight="1">
      <c r="C2911" s="82"/>
      <c r="D2911" s="82"/>
    </row>
    <row r="2912" spans="3:4" ht="12.95" customHeight="1">
      <c r="C2912" s="82"/>
      <c r="D2912" s="82"/>
    </row>
    <row r="2913" spans="3:4" ht="12.95" customHeight="1">
      <c r="C2913" s="82"/>
      <c r="D2913" s="82"/>
    </row>
    <row r="2914" spans="3:4" ht="12.95" customHeight="1">
      <c r="C2914" s="82"/>
      <c r="D2914" s="82"/>
    </row>
    <row r="2915" spans="3:4" ht="12.95" customHeight="1">
      <c r="C2915" s="82"/>
      <c r="D2915" s="82"/>
    </row>
    <row r="2916" spans="3:4" ht="12.95" customHeight="1">
      <c r="C2916" s="82"/>
      <c r="D2916" s="82"/>
    </row>
    <row r="2917" spans="3:4" ht="12.95" customHeight="1">
      <c r="C2917" s="82"/>
      <c r="D2917" s="82"/>
    </row>
    <row r="2918" spans="3:4" ht="12.95" customHeight="1">
      <c r="C2918" s="82"/>
      <c r="D2918" s="82"/>
    </row>
    <row r="2919" spans="3:4" ht="12.95" customHeight="1">
      <c r="C2919" s="82"/>
      <c r="D2919" s="82"/>
    </row>
    <row r="2920" spans="3:4" ht="12.95" customHeight="1">
      <c r="C2920" s="82"/>
      <c r="D2920" s="82"/>
    </row>
    <row r="2921" spans="3:4" ht="12.95" customHeight="1">
      <c r="C2921" s="82"/>
      <c r="D2921" s="82"/>
    </row>
    <row r="2922" spans="3:4" ht="12.95" customHeight="1">
      <c r="C2922" s="82"/>
      <c r="D2922" s="82"/>
    </row>
    <row r="2923" spans="3:4" ht="12.95" customHeight="1">
      <c r="C2923" s="82"/>
      <c r="D2923" s="82"/>
    </row>
    <row r="2924" spans="3:4" ht="12.95" customHeight="1">
      <c r="C2924" s="82"/>
      <c r="D2924" s="82"/>
    </row>
    <row r="2925" spans="3:4" ht="12.95" customHeight="1">
      <c r="C2925" s="82"/>
      <c r="D2925" s="82"/>
    </row>
    <row r="2926" spans="3:4" ht="12.95" customHeight="1">
      <c r="C2926" s="82"/>
      <c r="D2926" s="82"/>
    </row>
    <row r="2927" spans="3:4" ht="12.95" customHeight="1">
      <c r="C2927" s="82"/>
      <c r="D2927" s="82"/>
    </row>
    <row r="2928" spans="3:4" ht="12.95" customHeight="1">
      <c r="C2928" s="82"/>
      <c r="D2928" s="82"/>
    </row>
    <row r="2929" spans="3:4" ht="12.95" customHeight="1">
      <c r="C2929" s="82"/>
      <c r="D2929" s="82"/>
    </row>
    <row r="2930" spans="3:4" ht="12.95" customHeight="1">
      <c r="C2930" s="82"/>
      <c r="D2930" s="82"/>
    </row>
    <row r="2931" spans="3:4" ht="12.95" customHeight="1">
      <c r="C2931" s="82"/>
      <c r="D2931" s="82"/>
    </row>
    <row r="2932" spans="3:4" ht="12.95" customHeight="1">
      <c r="C2932" s="82"/>
      <c r="D2932" s="82"/>
    </row>
    <row r="2933" spans="3:4" ht="12.95" customHeight="1">
      <c r="C2933" s="82"/>
      <c r="D2933" s="82"/>
    </row>
    <row r="2934" spans="3:4" ht="12.95" customHeight="1">
      <c r="C2934" s="82"/>
      <c r="D2934" s="82"/>
    </row>
    <row r="2935" spans="3:4" ht="12.95" customHeight="1">
      <c r="C2935" s="82"/>
      <c r="D2935" s="82"/>
    </row>
    <row r="2936" spans="3:4" ht="12.95" customHeight="1">
      <c r="C2936" s="82"/>
      <c r="D2936" s="82"/>
    </row>
    <row r="2937" spans="3:4" ht="12.95" customHeight="1">
      <c r="C2937" s="82"/>
      <c r="D2937" s="82"/>
    </row>
    <row r="2938" spans="3:4" ht="12.95" customHeight="1">
      <c r="C2938" s="82"/>
      <c r="D2938" s="82"/>
    </row>
    <row r="2939" spans="3:4" ht="12.95" customHeight="1">
      <c r="C2939" s="82"/>
      <c r="D2939" s="82"/>
    </row>
    <row r="2940" spans="3:4" ht="12.95" customHeight="1">
      <c r="C2940" s="82"/>
      <c r="D2940" s="82"/>
    </row>
    <row r="2941" spans="3:4" ht="12.95" customHeight="1">
      <c r="C2941" s="82"/>
      <c r="D2941" s="82"/>
    </row>
    <row r="2942" spans="3:4" ht="12.95" customHeight="1">
      <c r="C2942" s="82"/>
      <c r="D2942" s="82"/>
    </row>
    <row r="2943" spans="3:4" ht="12.95" customHeight="1">
      <c r="C2943" s="82"/>
      <c r="D2943" s="82"/>
    </row>
    <row r="2944" spans="3:4" ht="12.95" customHeight="1">
      <c r="C2944" s="82"/>
      <c r="D2944" s="82"/>
    </row>
    <row r="2945" spans="3:4" ht="12.95" customHeight="1">
      <c r="C2945" s="82"/>
      <c r="D2945" s="82"/>
    </row>
    <row r="2946" spans="3:4" ht="12.95" customHeight="1">
      <c r="C2946" s="82"/>
      <c r="D2946" s="82"/>
    </row>
    <row r="2947" spans="3:4" ht="12.95" customHeight="1">
      <c r="C2947" s="82"/>
      <c r="D2947" s="82"/>
    </row>
    <row r="2948" spans="3:4" ht="12.95" customHeight="1">
      <c r="C2948" s="82"/>
      <c r="D2948" s="82"/>
    </row>
    <row r="2949" spans="3:4" ht="12.95" customHeight="1">
      <c r="C2949" s="82"/>
      <c r="D2949" s="82"/>
    </row>
    <row r="2950" spans="3:4" ht="12.95" customHeight="1">
      <c r="C2950" s="82"/>
      <c r="D2950" s="82"/>
    </row>
    <row r="2951" spans="3:4" ht="12.95" customHeight="1">
      <c r="C2951" s="82"/>
      <c r="D2951" s="82"/>
    </row>
    <row r="2952" spans="3:4" ht="12.95" customHeight="1">
      <c r="C2952" s="82"/>
      <c r="D2952" s="82"/>
    </row>
    <row r="2953" spans="3:4" ht="12.95" customHeight="1">
      <c r="C2953" s="82"/>
      <c r="D2953" s="82"/>
    </row>
    <row r="2954" spans="3:4" ht="12.95" customHeight="1">
      <c r="C2954" s="82"/>
      <c r="D2954" s="82"/>
    </row>
    <row r="2955" spans="3:4" ht="12.95" customHeight="1">
      <c r="C2955" s="82"/>
      <c r="D2955" s="82"/>
    </row>
    <row r="2956" spans="3:4" ht="12.95" customHeight="1">
      <c r="C2956" s="82"/>
      <c r="D2956" s="82"/>
    </row>
    <row r="2957" spans="3:4" ht="12.95" customHeight="1">
      <c r="C2957" s="82"/>
      <c r="D2957" s="82"/>
    </row>
    <row r="2958" spans="3:4" ht="12.95" customHeight="1">
      <c r="C2958" s="82"/>
      <c r="D2958" s="82"/>
    </row>
    <row r="2959" spans="3:4" ht="12.95" customHeight="1">
      <c r="C2959" s="82"/>
      <c r="D2959" s="82"/>
    </row>
    <row r="2960" spans="3:4" ht="12.95" customHeight="1">
      <c r="C2960" s="82"/>
      <c r="D2960" s="82"/>
    </row>
    <row r="2961" spans="3:4" ht="12.95" customHeight="1">
      <c r="C2961" s="82"/>
      <c r="D2961" s="82"/>
    </row>
    <row r="2962" spans="3:4" ht="12.95" customHeight="1">
      <c r="C2962" s="82"/>
      <c r="D2962" s="82"/>
    </row>
    <row r="2963" spans="3:4" ht="12.95" customHeight="1">
      <c r="C2963" s="82"/>
      <c r="D2963" s="82"/>
    </row>
    <row r="2964" spans="3:4" ht="12.95" customHeight="1">
      <c r="C2964" s="82"/>
      <c r="D2964" s="82"/>
    </row>
    <row r="2965" spans="3:4" ht="12.95" customHeight="1">
      <c r="C2965" s="82"/>
      <c r="D2965" s="82"/>
    </row>
    <row r="2966" spans="3:4" ht="12.95" customHeight="1">
      <c r="C2966" s="82"/>
      <c r="D2966" s="82"/>
    </row>
    <row r="2967" spans="3:4" ht="12.95" customHeight="1">
      <c r="C2967" s="82"/>
      <c r="D2967" s="82"/>
    </row>
    <row r="2968" spans="3:4" ht="12.95" customHeight="1">
      <c r="C2968" s="82"/>
      <c r="D2968" s="82"/>
    </row>
    <row r="2969" spans="3:4" ht="12.95" customHeight="1">
      <c r="C2969" s="82"/>
      <c r="D2969" s="82"/>
    </row>
    <row r="2970" spans="3:4" ht="12.95" customHeight="1">
      <c r="C2970" s="82"/>
      <c r="D2970" s="82"/>
    </row>
    <row r="2971" spans="3:4" ht="12.95" customHeight="1">
      <c r="C2971" s="82"/>
      <c r="D2971" s="82"/>
    </row>
    <row r="2972" spans="3:4" ht="12.95" customHeight="1">
      <c r="C2972" s="82"/>
      <c r="D2972" s="82"/>
    </row>
    <row r="2973" spans="3:4" ht="12.95" customHeight="1">
      <c r="C2973" s="82"/>
      <c r="D2973" s="82"/>
    </row>
    <row r="2974" spans="3:4" ht="12.95" customHeight="1">
      <c r="C2974" s="82"/>
      <c r="D2974" s="82"/>
    </row>
    <row r="2975" spans="3:4" ht="12.95" customHeight="1">
      <c r="C2975" s="82"/>
      <c r="D2975" s="82"/>
    </row>
    <row r="2976" spans="3:4" ht="12.95" customHeight="1">
      <c r="C2976" s="82"/>
      <c r="D2976" s="82"/>
    </row>
    <row r="2977" spans="3:4" ht="12.95" customHeight="1">
      <c r="C2977" s="82"/>
      <c r="D2977" s="82"/>
    </row>
    <row r="2978" spans="3:4" ht="12.95" customHeight="1">
      <c r="C2978" s="82"/>
      <c r="D2978" s="82"/>
    </row>
    <row r="2979" spans="3:4" ht="12.95" customHeight="1">
      <c r="C2979" s="82"/>
      <c r="D2979" s="82"/>
    </row>
    <row r="2980" spans="3:4" ht="12.95" customHeight="1">
      <c r="C2980" s="82"/>
      <c r="D2980" s="82"/>
    </row>
    <row r="2981" spans="3:4" ht="12.95" customHeight="1">
      <c r="C2981" s="82"/>
      <c r="D2981" s="82"/>
    </row>
    <row r="2982" spans="3:4" ht="12.95" customHeight="1">
      <c r="C2982" s="82"/>
      <c r="D2982" s="82"/>
    </row>
    <row r="2983" spans="3:4" ht="12.95" customHeight="1">
      <c r="C2983" s="82"/>
      <c r="D2983" s="82"/>
    </row>
    <row r="2984" spans="3:4" ht="12.95" customHeight="1">
      <c r="C2984" s="82"/>
      <c r="D2984" s="82"/>
    </row>
    <row r="2985" spans="3:4" ht="12.95" customHeight="1">
      <c r="C2985" s="82"/>
      <c r="D2985" s="82"/>
    </row>
    <row r="2986" spans="3:4" ht="12.95" customHeight="1">
      <c r="C2986" s="82"/>
      <c r="D2986" s="82"/>
    </row>
    <row r="2987" spans="3:4" ht="12.95" customHeight="1">
      <c r="C2987" s="82"/>
      <c r="D2987" s="82"/>
    </row>
    <row r="2988" spans="3:4" ht="12.95" customHeight="1">
      <c r="C2988" s="82"/>
      <c r="D2988" s="82"/>
    </row>
    <row r="2989" spans="3:4" ht="12.95" customHeight="1">
      <c r="C2989" s="82"/>
      <c r="D2989" s="82"/>
    </row>
    <row r="2990" spans="3:4" ht="12.95" customHeight="1">
      <c r="C2990" s="82"/>
      <c r="D2990" s="82"/>
    </row>
    <row r="2991" spans="3:4" ht="12.95" customHeight="1">
      <c r="C2991" s="82"/>
      <c r="D2991" s="82"/>
    </row>
    <row r="2992" spans="3:4" ht="12.95" customHeight="1">
      <c r="C2992" s="82"/>
      <c r="D2992" s="82"/>
    </row>
    <row r="2993" spans="3:4" ht="12.95" customHeight="1">
      <c r="C2993" s="82"/>
      <c r="D2993" s="82"/>
    </row>
    <row r="2994" spans="3:4" ht="12.95" customHeight="1">
      <c r="C2994" s="82"/>
      <c r="D2994" s="82"/>
    </row>
    <row r="2995" spans="3:4" ht="12.95" customHeight="1">
      <c r="C2995" s="82"/>
      <c r="D2995" s="82"/>
    </row>
    <row r="2996" spans="3:4" ht="12.95" customHeight="1">
      <c r="C2996" s="82"/>
      <c r="D2996" s="82"/>
    </row>
    <row r="2997" spans="3:4" ht="12.95" customHeight="1">
      <c r="C2997" s="82"/>
      <c r="D2997" s="82"/>
    </row>
    <row r="2998" spans="3:4" ht="12.95" customHeight="1">
      <c r="C2998" s="82"/>
      <c r="D2998" s="82"/>
    </row>
    <row r="2999" spans="3:4" ht="12.95" customHeight="1">
      <c r="C2999" s="82"/>
      <c r="D2999" s="82"/>
    </row>
    <row r="3000" spans="3:4" ht="12.95" customHeight="1">
      <c r="C3000" s="82"/>
      <c r="D3000" s="82"/>
    </row>
    <row r="3001" spans="3:4" ht="12.95" customHeight="1">
      <c r="C3001" s="82"/>
      <c r="D3001" s="82"/>
    </row>
    <row r="3002" spans="3:4" ht="12.95" customHeight="1">
      <c r="C3002" s="82"/>
      <c r="D3002" s="82"/>
    </row>
    <row r="3003" spans="3:4" ht="12.95" customHeight="1">
      <c r="C3003" s="82"/>
      <c r="D3003" s="82"/>
    </row>
    <row r="3004" spans="3:4" ht="12.95" customHeight="1">
      <c r="C3004" s="82"/>
      <c r="D3004" s="82"/>
    </row>
    <row r="3005" spans="3:4" ht="12.95" customHeight="1">
      <c r="C3005" s="82"/>
      <c r="D3005" s="82"/>
    </row>
    <row r="3006" spans="3:4" ht="12.95" customHeight="1">
      <c r="C3006" s="82"/>
      <c r="D3006" s="82"/>
    </row>
    <row r="3007" spans="3:4" ht="12.95" customHeight="1">
      <c r="C3007" s="82"/>
      <c r="D3007" s="82"/>
    </row>
    <row r="3008" spans="3:4" ht="12.95" customHeight="1">
      <c r="C3008" s="82"/>
      <c r="D3008" s="82"/>
    </row>
    <row r="3009" spans="3:4" ht="12.95" customHeight="1">
      <c r="C3009" s="82"/>
      <c r="D3009" s="82"/>
    </row>
    <row r="3010" spans="3:4" ht="12.95" customHeight="1">
      <c r="C3010" s="82"/>
      <c r="D3010" s="82"/>
    </row>
    <row r="3011" spans="3:4" ht="12.95" customHeight="1">
      <c r="C3011" s="82"/>
      <c r="D3011" s="82"/>
    </row>
    <row r="3012" spans="3:4" ht="12.95" customHeight="1">
      <c r="C3012" s="82"/>
      <c r="D3012" s="82"/>
    </row>
    <row r="3013" spans="3:4" ht="12.95" customHeight="1">
      <c r="C3013" s="82"/>
      <c r="D3013" s="82"/>
    </row>
    <row r="3014" spans="3:4" ht="12.95" customHeight="1">
      <c r="C3014" s="82"/>
      <c r="D3014" s="82"/>
    </row>
    <row r="3015" spans="3:4" ht="12.95" customHeight="1">
      <c r="C3015" s="82"/>
      <c r="D3015" s="82"/>
    </row>
    <row r="3016" spans="3:4" ht="12.95" customHeight="1">
      <c r="C3016" s="82"/>
      <c r="D3016" s="82"/>
    </row>
    <row r="3017" spans="3:4" ht="12.95" customHeight="1">
      <c r="C3017" s="82"/>
      <c r="D3017" s="82"/>
    </row>
    <row r="3018" spans="3:4" ht="12.95" customHeight="1">
      <c r="C3018" s="82"/>
      <c r="D3018" s="82"/>
    </row>
    <row r="3019" spans="3:4" ht="12.95" customHeight="1">
      <c r="C3019" s="82"/>
      <c r="D3019" s="82"/>
    </row>
    <row r="3020" spans="3:4" ht="12.95" customHeight="1">
      <c r="C3020" s="82"/>
      <c r="D3020" s="82"/>
    </row>
    <row r="3021" spans="3:4" ht="12.95" customHeight="1">
      <c r="C3021" s="82"/>
      <c r="D3021" s="82"/>
    </row>
    <row r="3022" spans="3:4" ht="12.95" customHeight="1">
      <c r="C3022" s="82"/>
      <c r="D3022" s="82"/>
    </row>
    <row r="3023" spans="3:4" ht="12.95" customHeight="1">
      <c r="C3023" s="82"/>
      <c r="D3023" s="82"/>
    </row>
    <row r="3024" spans="3:4" ht="12.95" customHeight="1">
      <c r="C3024" s="82"/>
      <c r="D3024" s="82"/>
    </row>
    <row r="3025" spans="3:4" ht="12.95" customHeight="1">
      <c r="C3025" s="82"/>
      <c r="D3025" s="82"/>
    </row>
    <row r="3026" spans="3:4" ht="12.95" customHeight="1">
      <c r="C3026" s="82"/>
      <c r="D3026" s="82"/>
    </row>
    <row r="3027" spans="3:4" ht="12.95" customHeight="1">
      <c r="C3027" s="82"/>
      <c r="D3027" s="82"/>
    </row>
    <row r="3028" spans="3:4" ht="12.95" customHeight="1">
      <c r="C3028" s="82"/>
      <c r="D3028" s="82"/>
    </row>
    <row r="3029" spans="3:4" ht="12.95" customHeight="1">
      <c r="C3029" s="82"/>
      <c r="D3029" s="82"/>
    </row>
    <row r="3030" spans="3:4" ht="12.95" customHeight="1">
      <c r="C3030" s="82"/>
      <c r="D3030" s="82"/>
    </row>
    <row r="3031" spans="3:4" ht="12.95" customHeight="1">
      <c r="C3031" s="82"/>
      <c r="D3031" s="82"/>
    </row>
    <row r="3032" spans="3:4" ht="12.95" customHeight="1">
      <c r="C3032" s="82"/>
      <c r="D3032" s="82"/>
    </row>
    <row r="3033" spans="3:4" ht="12.95" customHeight="1">
      <c r="C3033" s="82"/>
      <c r="D3033" s="82"/>
    </row>
    <row r="3034" spans="3:4" ht="12.95" customHeight="1">
      <c r="C3034" s="82"/>
      <c r="D3034" s="82"/>
    </row>
    <row r="3035" spans="3:4" ht="12.95" customHeight="1">
      <c r="C3035" s="82"/>
      <c r="D3035" s="82"/>
    </row>
    <row r="3036" spans="3:4" ht="12.95" customHeight="1">
      <c r="C3036" s="82"/>
      <c r="D3036" s="82"/>
    </row>
    <row r="3037" spans="3:4" ht="12.95" customHeight="1">
      <c r="C3037" s="82"/>
      <c r="D3037" s="82"/>
    </row>
    <row r="3038" spans="3:4" ht="12.95" customHeight="1">
      <c r="C3038" s="82"/>
      <c r="D3038" s="82"/>
    </row>
    <row r="3039" spans="3:4" ht="12.95" customHeight="1">
      <c r="C3039" s="82"/>
      <c r="D3039" s="82"/>
    </row>
    <row r="3040" spans="3:4" ht="12.95" customHeight="1">
      <c r="C3040" s="82"/>
      <c r="D3040" s="82"/>
    </row>
    <row r="3041" spans="3:4" ht="12.95" customHeight="1">
      <c r="C3041" s="82"/>
      <c r="D3041" s="82"/>
    </row>
    <row r="3042" spans="3:4" ht="12.95" customHeight="1">
      <c r="C3042" s="82"/>
      <c r="D3042" s="82"/>
    </row>
    <row r="3043" spans="3:4" ht="12.95" customHeight="1">
      <c r="C3043" s="82"/>
      <c r="D3043" s="82"/>
    </row>
    <row r="3044" spans="3:4" ht="12.95" customHeight="1">
      <c r="C3044" s="82"/>
      <c r="D3044" s="82"/>
    </row>
    <row r="3045" spans="3:4" ht="12.95" customHeight="1">
      <c r="C3045" s="82"/>
      <c r="D3045" s="82"/>
    </row>
    <row r="3046" spans="3:4" ht="12.95" customHeight="1">
      <c r="C3046" s="82"/>
      <c r="D3046" s="82"/>
    </row>
    <row r="3047" spans="3:4" ht="12.95" customHeight="1">
      <c r="C3047" s="82"/>
      <c r="D3047" s="82"/>
    </row>
    <row r="3048" spans="3:4" ht="12.95" customHeight="1">
      <c r="C3048" s="82"/>
      <c r="D3048" s="82"/>
    </row>
    <row r="3049" spans="3:4" ht="12.95" customHeight="1">
      <c r="C3049" s="82"/>
      <c r="D3049" s="82"/>
    </row>
    <row r="3050" spans="3:4" ht="12.95" customHeight="1">
      <c r="C3050" s="82"/>
      <c r="D3050" s="82"/>
    </row>
    <row r="3051" spans="3:4" ht="12.95" customHeight="1">
      <c r="C3051" s="82"/>
      <c r="D3051" s="82"/>
    </row>
    <row r="3052" spans="3:4" ht="12.95" customHeight="1">
      <c r="C3052" s="82"/>
      <c r="D3052" s="82"/>
    </row>
    <row r="3053" spans="3:4" ht="12.95" customHeight="1">
      <c r="C3053" s="82"/>
      <c r="D3053" s="82"/>
    </row>
    <row r="3054" spans="3:4" ht="12.95" customHeight="1">
      <c r="C3054" s="82"/>
      <c r="D3054" s="82"/>
    </row>
    <row r="3055" spans="3:4" ht="12.95" customHeight="1">
      <c r="C3055" s="82"/>
      <c r="D3055" s="82"/>
    </row>
    <row r="3056" spans="3:4" ht="12.95" customHeight="1">
      <c r="C3056" s="82"/>
      <c r="D3056" s="82"/>
    </row>
    <row r="3057" spans="3:4" ht="12.95" customHeight="1">
      <c r="C3057" s="82"/>
      <c r="D3057" s="82"/>
    </row>
    <row r="3058" spans="3:4" ht="12.95" customHeight="1">
      <c r="C3058" s="82"/>
      <c r="D3058" s="82"/>
    </row>
    <row r="3059" spans="3:4" ht="12.95" customHeight="1">
      <c r="C3059" s="82"/>
      <c r="D3059" s="82"/>
    </row>
    <row r="3060" spans="3:4" ht="12.95" customHeight="1">
      <c r="C3060" s="82"/>
      <c r="D3060" s="82"/>
    </row>
    <row r="3061" spans="3:4" ht="12.95" customHeight="1">
      <c r="C3061" s="82"/>
      <c r="D3061" s="82"/>
    </row>
    <row r="3062" spans="3:4" ht="12.95" customHeight="1">
      <c r="C3062" s="82"/>
      <c r="D3062" s="82"/>
    </row>
    <row r="3063" spans="3:4" ht="12.95" customHeight="1">
      <c r="C3063" s="82"/>
      <c r="D3063" s="82"/>
    </row>
    <row r="3064" spans="3:4" ht="12.95" customHeight="1">
      <c r="C3064" s="82"/>
      <c r="D3064" s="82"/>
    </row>
    <row r="3065" spans="3:4" ht="12.95" customHeight="1">
      <c r="C3065" s="82"/>
      <c r="D3065" s="82"/>
    </row>
    <row r="3066" spans="3:4" ht="12.95" customHeight="1">
      <c r="C3066" s="82"/>
      <c r="D3066" s="82"/>
    </row>
    <row r="3067" spans="3:4" ht="12.95" customHeight="1">
      <c r="C3067" s="82"/>
      <c r="D3067" s="82"/>
    </row>
    <row r="3068" spans="3:4" ht="12.95" customHeight="1">
      <c r="C3068" s="82"/>
      <c r="D3068" s="82"/>
    </row>
    <row r="3069" spans="3:4" ht="12.95" customHeight="1">
      <c r="C3069" s="82"/>
      <c r="D3069" s="82"/>
    </row>
    <row r="3070" spans="3:4" ht="12.95" customHeight="1">
      <c r="C3070" s="82"/>
      <c r="D3070" s="82"/>
    </row>
    <row r="3071" spans="3:4" ht="12.95" customHeight="1">
      <c r="C3071" s="82"/>
      <c r="D3071" s="82"/>
    </row>
    <row r="3072" spans="3:4" ht="12.95" customHeight="1">
      <c r="C3072" s="82"/>
      <c r="D3072" s="82"/>
    </row>
    <row r="3073" spans="3:4" ht="12.95" customHeight="1">
      <c r="C3073" s="82"/>
      <c r="D3073" s="82"/>
    </row>
    <row r="3074" spans="3:4" ht="12.95" customHeight="1">
      <c r="C3074" s="82"/>
      <c r="D3074" s="82"/>
    </row>
    <row r="3075" spans="3:4" ht="12.95" customHeight="1">
      <c r="C3075" s="82"/>
      <c r="D3075" s="82"/>
    </row>
    <row r="3076" spans="3:4" ht="12.95" customHeight="1">
      <c r="C3076" s="82"/>
      <c r="D3076" s="82"/>
    </row>
    <row r="3077" spans="3:4" ht="12.95" customHeight="1">
      <c r="C3077" s="82"/>
      <c r="D3077" s="82"/>
    </row>
    <row r="3078" spans="3:4" ht="12.95" customHeight="1">
      <c r="C3078" s="82"/>
      <c r="D3078" s="82"/>
    </row>
    <row r="3079" spans="3:4" ht="12.95" customHeight="1">
      <c r="C3079" s="82"/>
      <c r="D3079" s="82"/>
    </row>
    <row r="3080" spans="3:4" ht="12.95" customHeight="1">
      <c r="C3080" s="82"/>
      <c r="D3080" s="82"/>
    </row>
    <row r="3081" spans="3:4" ht="12.95" customHeight="1">
      <c r="C3081" s="82"/>
      <c r="D3081" s="82"/>
    </row>
    <row r="3082" spans="3:4" ht="12.95" customHeight="1">
      <c r="C3082" s="82"/>
      <c r="D3082" s="82"/>
    </row>
    <row r="3083" spans="3:4" ht="12.95" customHeight="1">
      <c r="C3083" s="82"/>
      <c r="D3083" s="82"/>
    </row>
    <row r="3084" spans="3:4" ht="12.95" customHeight="1">
      <c r="C3084" s="82"/>
      <c r="D3084" s="82"/>
    </row>
    <row r="3085" spans="3:4" ht="12.95" customHeight="1">
      <c r="C3085" s="82"/>
      <c r="D3085" s="82"/>
    </row>
    <row r="3086" spans="3:4" ht="12.95" customHeight="1">
      <c r="C3086" s="82"/>
      <c r="D3086" s="82"/>
    </row>
    <row r="3087" spans="3:4" ht="12.95" customHeight="1">
      <c r="C3087" s="82"/>
      <c r="D3087" s="82"/>
    </row>
    <row r="3088" spans="3:4" ht="12.95" customHeight="1">
      <c r="C3088" s="82"/>
      <c r="D3088" s="82"/>
    </row>
    <row r="3089" spans="3:4" ht="12.95" customHeight="1">
      <c r="C3089" s="82"/>
      <c r="D3089" s="82"/>
    </row>
    <row r="3090" spans="3:4" ht="12.95" customHeight="1">
      <c r="C3090" s="82"/>
      <c r="D3090" s="82"/>
    </row>
    <row r="3091" spans="3:4" ht="12.95" customHeight="1">
      <c r="C3091" s="82"/>
      <c r="D3091" s="82"/>
    </row>
    <row r="3092" spans="3:4" ht="12.95" customHeight="1">
      <c r="C3092" s="82"/>
      <c r="D3092" s="82"/>
    </row>
    <row r="3093" spans="3:4" ht="12.95" customHeight="1">
      <c r="C3093" s="82"/>
      <c r="D3093" s="82"/>
    </row>
    <row r="3094" spans="3:4" ht="12.95" customHeight="1">
      <c r="C3094" s="82"/>
      <c r="D3094" s="82"/>
    </row>
    <row r="3095" spans="3:4" ht="12.95" customHeight="1">
      <c r="C3095" s="82"/>
      <c r="D3095" s="82"/>
    </row>
    <row r="3096" spans="3:4" ht="12.95" customHeight="1">
      <c r="C3096" s="82"/>
      <c r="D3096" s="82"/>
    </row>
    <row r="3097" spans="3:4" ht="12.95" customHeight="1">
      <c r="C3097" s="82"/>
      <c r="D3097" s="82"/>
    </row>
    <row r="3098" spans="3:4" ht="12.95" customHeight="1">
      <c r="C3098" s="82"/>
      <c r="D3098" s="82"/>
    </row>
    <row r="3099" spans="3:4" ht="12.95" customHeight="1">
      <c r="C3099" s="82"/>
      <c r="D3099" s="82"/>
    </row>
    <row r="3100" spans="3:4" ht="12.95" customHeight="1">
      <c r="C3100" s="82"/>
      <c r="D3100" s="82"/>
    </row>
    <row r="3101" spans="3:4" ht="12.95" customHeight="1">
      <c r="C3101" s="82"/>
      <c r="D3101" s="82"/>
    </row>
    <row r="3102" spans="3:4" ht="12.95" customHeight="1">
      <c r="C3102" s="82"/>
      <c r="D3102" s="82"/>
    </row>
    <row r="3103" spans="3:4" ht="12.95" customHeight="1">
      <c r="C3103" s="82"/>
      <c r="D3103" s="82"/>
    </row>
    <row r="3104" spans="3:4" ht="12.95" customHeight="1">
      <c r="C3104" s="82"/>
      <c r="D3104" s="82"/>
    </row>
    <row r="3105" spans="3:4" ht="12.95" customHeight="1">
      <c r="C3105" s="82"/>
      <c r="D3105" s="82"/>
    </row>
    <row r="3106" spans="3:4" ht="12.95" customHeight="1">
      <c r="C3106" s="82"/>
      <c r="D3106" s="82"/>
    </row>
    <row r="3107" spans="3:4" ht="12.95" customHeight="1">
      <c r="C3107" s="82"/>
      <c r="D3107" s="82"/>
    </row>
    <row r="3108" spans="3:4" ht="12.95" customHeight="1">
      <c r="C3108" s="82"/>
      <c r="D3108" s="82"/>
    </row>
    <row r="3109" spans="3:4" ht="12.95" customHeight="1">
      <c r="C3109" s="82"/>
      <c r="D3109" s="82"/>
    </row>
    <row r="3110" spans="3:4" ht="12.95" customHeight="1">
      <c r="C3110" s="82"/>
      <c r="D3110" s="82"/>
    </row>
    <row r="3111" spans="3:4" ht="12.95" customHeight="1">
      <c r="C3111" s="82"/>
      <c r="D3111" s="82"/>
    </row>
    <row r="3112" spans="3:4" ht="12.95" customHeight="1">
      <c r="C3112" s="82"/>
      <c r="D3112" s="82"/>
    </row>
    <row r="3113" spans="3:4" ht="12.95" customHeight="1">
      <c r="C3113" s="82"/>
      <c r="D3113" s="82"/>
    </row>
    <row r="3114" spans="3:4" ht="12.95" customHeight="1">
      <c r="C3114" s="82"/>
      <c r="D3114" s="82"/>
    </row>
    <row r="3115" spans="3:4" ht="12.95" customHeight="1">
      <c r="C3115" s="82"/>
      <c r="D3115" s="82"/>
    </row>
    <row r="3116" spans="3:4" ht="12.95" customHeight="1">
      <c r="C3116" s="82"/>
      <c r="D3116" s="82"/>
    </row>
    <row r="3117" spans="3:4" ht="12.95" customHeight="1">
      <c r="C3117" s="82"/>
      <c r="D3117" s="82"/>
    </row>
    <row r="3118" spans="3:4" ht="12.95" customHeight="1">
      <c r="C3118" s="82"/>
      <c r="D3118" s="82"/>
    </row>
    <row r="3119" spans="3:4" ht="12.95" customHeight="1">
      <c r="C3119" s="82"/>
      <c r="D3119" s="82"/>
    </row>
    <row r="3120" spans="3:4" ht="12.95" customHeight="1">
      <c r="C3120" s="82"/>
      <c r="D3120" s="82"/>
    </row>
    <row r="3121" spans="3:4" ht="12.95" customHeight="1">
      <c r="C3121" s="82"/>
      <c r="D3121" s="82"/>
    </row>
    <row r="3122" spans="3:4" ht="12.95" customHeight="1">
      <c r="C3122" s="82"/>
      <c r="D3122" s="82"/>
    </row>
    <row r="3123" spans="3:4" ht="12.95" customHeight="1">
      <c r="C3123" s="82"/>
      <c r="D3123" s="82"/>
    </row>
    <row r="3124" spans="3:4" ht="12.95" customHeight="1">
      <c r="C3124" s="82"/>
      <c r="D3124" s="82"/>
    </row>
    <row r="3125" spans="3:4" ht="12.95" customHeight="1">
      <c r="C3125" s="82"/>
      <c r="D3125" s="82"/>
    </row>
    <row r="3126" spans="3:4" ht="12.95" customHeight="1">
      <c r="C3126" s="82"/>
      <c r="D3126" s="82"/>
    </row>
    <row r="3127" spans="3:4" ht="12.95" customHeight="1">
      <c r="C3127" s="82"/>
      <c r="D3127" s="82"/>
    </row>
    <row r="3128" spans="3:4" ht="12.95" customHeight="1">
      <c r="C3128" s="82"/>
      <c r="D3128" s="82"/>
    </row>
    <row r="3129" spans="3:4" ht="12.95" customHeight="1">
      <c r="C3129" s="82"/>
      <c r="D3129" s="82"/>
    </row>
    <row r="3130" spans="3:4" ht="12.95" customHeight="1">
      <c r="C3130" s="82"/>
      <c r="D3130" s="82"/>
    </row>
    <row r="3131" spans="3:4" ht="12.95" customHeight="1">
      <c r="C3131" s="82"/>
      <c r="D3131" s="82"/>
    </row>
    <row r="3132" spans="3:4" ht="12.95" customHeight="1">
      <c r="C3132" s="82"/>
      <c r="D3132" s="82"/>
    </row>
    <row r="3133" spans="3:4" ht="12.95" customHeight="1">
      <c r="C3133" s="82"/>
      <c r="D3133" s="82"/>
    </row>
    <row r="3134" spans="3:4" ht="12.95" customHeight="1">
      <c r="C3134" s="82"/>
      <c r="D3134" s="82"/>
    </row>
    <row r="3135" spans="3:4" ht="12.95" customHeight="1">
      <c r="C3135" s="82"/>
      <c r="D3135" s="82"/>
    </row>
    <row r="3136" spans="3:4" ht="12.95" customHeight="1">
      <c r="C3136" s="82"/>
      <c r="D3136" s="82"/>
    </row>
    <row r="3137" spans="3:4" ht="12.95" customHeight="1">
      <c r="C3137" s="82"/>
      <c r="D3137" s="82"/>
    </row>
    <row r="3138" spans="3:4" ht="12.95" customHeight="1">
      <c r="C3138" s="82"/>
      <c r="D3138" s="82"/>
    </row>
    <row r="3139" spans="3:4" ht="12.95" customHeight="1">
      <c r="C3139" s="82"/>
      <c r="D3139" s="82"/>
    </row>
    <row r="3140" spans="3:4" ht="12.95" customHeight="1">
      <c r="C3140" s="82"/>
      <c r="D3140" s="82"/>
    </row>
    <row r="3141" spans="3:4" ht="12.95" customHeight="1">
      <c r="C3141" s="82"/>
      <c r="D3141" s="82"/>
    </row>
    <row r="3142" spans="3:4" ht="12.95" customHeight="1">
      <c r="C3142" s="82"/>
      <c r="D3142" s="82"/>
    </row>
    <row r="3143" spans="3:4" ht="12.95" customHeight="1">
      <c r="C3143" s="82"/>
      <c r="D3143" s="82"/>
    </row>
    <row r="3144" spans="3:4" ht="12.95" customHeight="1">
      <c r="C3144" s="82"/>
      <c r="D3144" s="82"/>
    </row>
    <row r="3145" spans="3:4" ht="12.95" customHeight="1">
      <c r="C3145" s="82"/>
      <c r="D3145" s="82"/>
    </row>
    <row r="3146" spans="3:4" ht="12.95" customHeight="1">
      <c r="C3146" s="82"/>
      <c r="D3146" s="82"/>
    </row>
    <row r="3147" spans="3:4" ht="12.95" customHeight="1">
      <c r="C3147" s="82"/>
      <c r="D3147" s="82"/>
    </row>
    <row r="3148" spans="3:4" ht="12.95" customHeight="1">
      <c r="C3148" s="82"/>
      <c r="D3148" s="82"/>
    </row>
    <row r="3149" spans="3:4" ht="12.95" customHeight="1">
      <c r="C3149" s="82"/>
      <c r="D3149" s="82"/>
    </row>
    <row r="3150" spans="3:4" ht="12.95" customHeight="1">
      <c r="C3150" s="82"/>
      <c r="D3150" s="82"/>
    </row>
    <row r="3151" spans="3:4" ht="12.95" customHeight="1">
      <c r="C3151" s="82"/>
      <c r="D3151" s="82"/>
    </row>
    <row r="3152" spans="3:4" ht="12.95" customHeight="1">
      <c r="C3152" s="82"/>
      <c r="D3152" s="82"/>
    </row>
    <row r="3153" spans="3:4" ht="12.95" customHeight="1">
      <c r="C3153" s="82"/>
      <c r="D3153" s="82"/>
    </row>
    <row r="3154" spans="3:4" ht="12.95" customHeight="1">
      <c r="C3154" s="82"/>
      <c r="D3154" s="82"/>
    </row>
    <row r="3155" spans="3:4" ht="12.95" customHeight="1">
      <c r="C3155" s="82"/>
      <c r="D3155" s="82"/>
    </row>
    <row r="3156" spans="3:4" ht="12.95" customHeight="1">
      <c r="C3156" s="82"/>
      <c r="D3156" s="82"/>
    </row>
    <row r="3157" spans="3:4" ht="12.95" customHeight="1">
      <c r="C3157" s="82"/>
      <c r="D3157" s="82"/>
    </row>
    <row r="3158" spans="3:4" ht="12.95" customHeight="1">
      <c r="C3158" s="82"/>
      <c r="D3158" s="82"/>
    </row>
    <row r="3159" spans="3:4" ht="12.95" customHeight="1">
      <c r="C3159" s="82"/>
      <c r="D3159" s="82"/>
    </row>
    <row r="3160" spans="3:4" ht="12.95" customHeight="1">
      <c r="C3160" s="82"/>
      <c r="D3160" s="82"/>
    </row>
    <row r="3161" spans="3:4" ht="12.95" customHeight="1">
      <c r="C3161" s="82"/>
      <c r="D3161" s="82"/>
    </row>
    <row r="3162" spans="3:4" ht="12.95" customHeight="1">
      <c r="C3162" s="82"/>
      <c r="D3162" s="82"/>
    </row>
    <row r="3163" spans="3:4" ht="12.95" customHeight="1">
      <c r="C3163" s="82"/>
      <c r="D3163" s="82"/>
    </row>
    <row r="3164" spans="3:4" ht="12.95" customHeight="1">
      <c r="C3164" s="82"/>
      <c r="D3164" s="82"/>
    </row>
    <row r="3165" spans="3:4" ht="12.95" customHeight="1">
      <c r="C3165" s="82"/>
      <c r="D3165" s="82"/>
    </row>
    <row r="3166" spans="3:4" ht="12.95" customHeight="1">
      <c r="C3166" s="82"/>
      <c r="D3166" s="82"/>
    </row>
    <row r="3167" spans="3:4" ht="12.95" customHeight="1">
      <c r="C3167" s="82"/>
      <c r="D3167" s="82"/>
    </row>
    <row r="3168" spans="3:4" ht="12.95" customHeight="1">
      <c r="C3168" s="82"/>
      <c r="D3168" s="82"/>
    </row>
    <row r="3169" spans="3:4" ht="12.95" customHeight="1">
      <c r="C3169" s="82"/>
      <c r="D3169" s="82"/>
    </row>
    <row r="3170" spans="3:4" ht="12.95" customHeight="1">
      <c r="C3170" s="82"/>
      <c r="D3170" s="82"/>
    </row>
    <row r="3171" spans="3:4" ht="12.95" customHeight="1">
      <c r="C3171" s="82"/>
      <c r="D3171" s="82"/>
    </row>
    <row r="3172" spans="3:4" ht="12.95" customHeight="1">
      <c r="C3172" s="82"/>
      <c r="D3172" s="82"/>
    </row>
    <row r="3173" spans="3:4" ht="12.95" customHeight="1">
      <c r="C3173" s="82"/>
      <c r="D3173" s="82"/>
    </row>
    <row r="3174" spans="3:4" ht="12.95" customHeight="1">
      <c r="C3174" s="82"/>
      <c r="D3174" s="82"/>
    </row>
    <row r="3175" spans="3:4" ht="12.95" customHeight="1">
      <c r="C3175" s="82"/>
      <c r="D3175" s="82"/>
    </row>
    <row r="3176" spans="3:4" ht="12.95" customHeight="1">
      <c r="C3176" s="82"/>
      <c r="D3176" s="82"/>
    </row>
    <row r="3177" spans="3:4" ht="12.95" customHeight="1">
      <c r="C3177" s="82"/>
      <c r="D3177" s="82"/>
    </row>
    <row r="3178" spans="3:4" ht="12.95" customHeight="1">
      <c r="C3178" s="82"/>
      <c r="D3178" s="82"/>
    </row>
    <row r="3179" spans="3:4" ht="12.95" customHeight="1">
      <c r="C3179" s="82"/>
      <c r="D3179" s="82"/>
    </row>
    <row r="3180" spans="3:4" ht="12.95" customHeight="1">
      <c r="C3180" s="82"/>
      <c r="D3180" s="82"/>
    </row>
    <row r="3181" spans="3:4" ht="12.95" customHeight="1">
      <c r="C3181" s="82"/>
      <c r="D3181" s="82"/>
    </row>
    <row r="3182" spans="3:4" ht="12.95" customHeight="1">
      <c r="C3182" s="82"/>
      <c r="D3182" s="82"/>
    </row>
    <row r="3183" spans="3:4" ht="12.95" customHeight="1">
      <c r="C3183" s="82"/>
      <c r="D3183" s="82"/>
    </row>
    <row r="3184" spans="3:4" ht="12.95" customHeight="1">
      <c r="C3184" s="82"/>
      <c r="D3184" s="82"/>
    </row>
    <row r="3185" spans="3:4" ht="12.95" customHeight="1">
      <c r="C3185" s="82"/>
      <c r="D3185" s="82"/>
    </row>
    <row r="3186" spans="3:4" ht="12.95" customHeight="1">
      <c r="C3186" s="82"/>
      <c r="D3186" s="82"/>
    </row>
    <row r="3187" spans="3:4" ht="12.95" customHeight="1">
      <c r="C3187" s="82"/>
      <c r="D3187" s="82"/>
    </row>
    <row r="3188" spans="3:4" ht="12.95" customHeight="1">
      <c r="C3188" s="82"/>
      <c r="D3188" s="82"/>
    </row>
    <row r="3189" spans="3:4" ht="12.95" customHeight="1">
      <c r="C3189" s="82"/>
      <c r="D3189" s="82"/>
    </row>
    <row r="3190" spans="3:4" ht="12.95" customHeight="1">
      <c r="C3190" s="82"/>
      <c r="D3190" s="82"/>
    </row>
    <row r="3191" spans="3:4" ht="12.95" customHeight="1">
      <c r="C3191" s="82"/>
      <c r="D3191" s="82"/>
    </row>
    <row r="3192" spans="3:4" ht="12.95" customHeight="1">
      <c r="C3192" s="82"/>
      <c r="D3192" s="82"/>
    </row>
    <row r="3193" spans="3:4" ht="12.95" customHeight="1">
      <c r="C3193" s="82"/>
      <c r="D3193" s="82"/>
    </row>
    <row r="3194" spans="3:4" ht="12.95" customHeight="1">
      <c r="C3194" s="82"/>
      <c r="D3194" s="82"/>
    </row>
    <row r="3195" spans="3:4" ht="12.95" customHeight="1">
      <c r="C3195" s="82"/>
      <c r="D3195" s="82"/>
    </row>
    <row r="3196" spans="3:4" ht="12.95" customHeight="1">
      <c r="C3196" s="82"/>
      <c r="D3196" s="82"/>
    </row>
    <row r="3197" spans="3:4" ht="12.95" customHeight="1">
      <c r="C3197" s="82"/>
      <c r="D3197" s="82"/>
    </row>
    <row r="3198" spans="3:4" ht="12.95" customHeight="1">
      <c r="C3198" s="82"/>
      <c r="D3198" s="82"/>
    </row>
    <row r="3199" spans="3:4" ht="12.95" customHeight="1">
      <c r="C3199" s="82"/>
      <c r="D3199" s="82"/>
    </row>
    <row r="3200" spans="3:4" ht="12.95" customHeight="1">
      <c r="C3200" s="82"/>
      <c r="D3200" s="82"/>
    </row>
    <row r="3201" spans="3:4" ht="12.95" customHeight="1">
      <c r="C3201" s="82"/>
      <c r="D3201" s="82"/>
    </row>
    <row r="3202" spans="3:4" ht="12.95" customHeight="1">
      <c r="C3202" s="82"/>
      <c r="D3202" s="82"/>
    </row>
    <row r="3203" spans="3:4" ht="12.95" customHeight="1">
      <c r="C3203" s="82"/>
      <c r="D3203" s="82"/>
    </row>
    <row r="3204" spans="3:4" ht="12.95" customHeight="1">
      <c r="C3204" s="82"/>
      <c r="D3204" s="82"/>
    </row>
    <row r="3205" spans="3:4" ht="12.95" customHeight="1">
      <c r="C3205" s="82"/>
      <c r="D3205" s="82"/>
    </row>
    <row r="3206" spans="3:4" ht="12.95" customHeight="1">
      <c r="C3206" s="82"/>
      <c r="D3206" s="82"/>
    </row>
    <row r="3207" spans="3:4" ht="12.95" customHeight="1">
      <c r="C3207" s="82"/>
      <c r="D3207" s="82"/>
    </row>
    <row r="3208" spans="3:4" ht="12.95" customHeight="1">
      <c r="C3208" s="82"/>
      <c r="D3208" s="82"/>
    </row>
    <row r="3209" spans="3:4" ht="12.95" customHeight="1">
      <c r="C3209" s="82"/>
      <c r="D3209" s="82"/>
    </row>
    <row r="3210" spans="3:4" ht="12.95" customHeight="1">
      <c r="C3210" s="82"/>
      <c r="D3210" s="82"/>
    </row>
    <row r="3211" spans="3:4" ht="12.95" customHeight="1">
      <c r="C3211" s="82"/>
      <c r="D3211" s="82"/>
    </row>
    <row r="3212" spans="3:4" ht="12.95" customHeight="1">
      <c r="C3212" s="82"/>
      <c r="D3212" s="82"/>
    </row>
    <row r="3213" spans="3:4" ht="12.95" customHeight="1">
      <c r="C3213" s="82"/>
      <c r="D3213" s="82"/>
    </row>
    <row r="3214" spans="3:4" ht="12.95" customHeight="1">
      <c r="C3214" s="82"/>
      <c r="D3214" s="82"/>
    </row>
    <row r="3215" spans="3:4" ht="12.95" customHeight="1">
      <c r="C3215" s="82"/>
      <c r="D3215" s="82"/>
    </row>
    <row r="3216" spans="3:4" ht="12.95" customHeight="1">
      <c r="C3216" s="82"/>
      <c r="D3216" s="82"/>
    </row>
    <row r="3217" spans="3:4" ht="12.95" customHeight="1">
      <c r="C3217" s="82"/>
      <c r="D3217" s="82"/>
    </row>
    <row r="3218" spans="3:4" ht="12.95" customHeight="1">
      <c r="C3218" s="82"/>
      <c r="D3218" s="82"/>
    </row>
    <row r="3219" spans="3:4" ht="12.95" customHeight="1">
      <c r="C3219" s="82"/>
      <c r="D3219" s="82"/>
    </row>
    <row r="3220" spans="3:4" ht="12.95" customHeight="1">
      <c r="C3220" s="82"/>
      <c r="D3220" s="82"/>
    </row>
    <row r="3221" spans="3:4" ht="12.95" customHeight="1">
      <c r="C3221" s="82"/>
      <c r="D3221" s="82"/>
    </row>
    <row r="3222" spans="3:4" ht="12.95" customHeight="1">
      <c r="C3222" s="82"/>
      <c r="D3222" s="82"/>
    </row>
    <row r="3223" spans="3:4" ht="12.95" customHeight="1">
      <c r="C3223" s="82"/>
      <c r="D3223" s="82"/>
    </row>
    <row r="3224" spans="3:4" ht="12.95" customHeight="1">
      <c r="C3224" s="82"/>
      <c r="D3224" s="82"/>
    </row>
    <row r="3225" spans="3:4" ht="12.95" customHeight="1">
      <c r="C3225" s="82"/>
      <c r="D3225" s="82"/>
    </row>
    <row r="3226" spans="3:4" ht="12.95" customHeight="1">
      <c r="C3226" s="82"/>
      <c r="D3226" s="82"/>
    </row>
    <row r="3227" spans="3:4" ht="12.95" customHeight="1">
      <c r="C3227" s="82"/>
      <c r="D3227" s="82"/>
    </row>
    <row r="3228" spans="3:4" ht="12.95" customHeight="1">
      <c r="C3228" s="82"/>
      <c r="D3228" s="82"/>
    </row>
    <row r="3229" spans="3:4" ht="12.95" customHeight="1">
      <c r="C3229" s="82"/>
      <c r="D3229" s="82"/>
    </row>
    <row r="3230" spans="3:4" ht="12.95" customHeight="1">
      <c r="C3230" s="82"/>
      <c r="D3230" s="82"/>
    </row>
    <row r="3231" spans="3:4" ht="12.95" customHeight="1">
      <c r="C3231" s="82"/>
      <c r="D3231" s="82"/>
    </row>
    <row r="3232" spans="3:4" ht="12.95" customHeight="1">
      <c r="C3232" s="82"/>
      <c r="D3232" s="82"/>
    </row>
    <row r="3233" spans="3:4" ht="12.95" customHeight="1">
      <c r="C3233" s="82"/>
      <c r="D3233" s="82"/>
    </row>
    <row r="3234" spans="3:4" ht="12.95" customHeight="1">
      <c r="C3234" s="82"/>
      <c r="D3234" s="82"/>
    </row>
    <row r="3235" spans="3:4" ht="12.95" customHeight="1">
      <c r="C3235" s="82"/>
      <c r="D3235" s="82"/>
    </row>
    <row r="3236" spans="3:4" ht="12.95" customHeight="1">
      <c r="C3236" s="82"/>
      <c r="D3236" s="82"/>
    </row>
    <row r="3237" spans="3:4" ht="12.95" customHeight="1">
      <c r="C3237" s="82"/>
      <c r="D3237" s="82"/>
    </row>
    <row r="3238" spans="3:4" ht="12.95" customHeight="1">
      <c r="C3238" s="82"/>
      <c r="D3238" s="82"/>
    </row>
    <row r="3239" spans="3:4" ht="12.95" customHeight="1">
      <c r="C3239" s="82"/>
      <c r="D3239" s="82"/>
    </row>
    <row r="3240" spans="3:4" ht="12.95" customHeight="1">
      <c r="C3240" s="82"/>
      <c r="D3240" s="82"/>
    </row>
    <row r="3241" spans="3:4" ht="12.95" customHeight="1">
      <c r="C3241" s="82"/>
      <c r="D3241" s="82"/>
    </row>
    <row r="3242" spans="3:4" ht="12.95" customHeight="1">
      <c r="C3242" s="82"/>
      <c r="D3242" s="82"/>
    </row>
    <row r="3243" spans="3:4" ht="12.95" customHeight="1">
      <c r="C3243" s="82"/>
      <c r="D3243" s="82"/>
    </row>
    <row r="3244" spans="3:4" ht="12.95" customHeight="1">
      <c r="C3244" s="82"/>
      <c r="D3244" s="82"/>
    </row>
    <row r="3245" spans="3:4" ht="12.95" customHeight="1">
      <c r="C3245" s="82"/>
      <c r="D3245" s="82"/>
    </row>
    <row r="3246" spans="3:4" ht="12.95" customHeight="1">
      <c r="C3246" s="82"/>
      <c r="D3246" s="82"/>
    </row>
    <row r="3247" spans="3:4" ht="12.95" customHeight="1">
      <c r="C3247" s="82"/>
      <c r="D3247" s="82"/>
    </row>
    <row r="3248" spans="3:4" ht="12.95" customHeight="1">
      <c r="C3248" s="82"/>
      <c r="D3248" s="82"/>
    </row>
    <row r="3249" spans="3:4" ht="12.95" customHeight="1">
      <c r="C3249" s="82"/>
      <c r="D3249" s="82"/>
    </row>
    <row r="3250" spans="3:4" ht="12.95" customHeight="1">
      <c r="C3250" s="82"/>
      <c r="D3250" s="82"/>
    </row>
    <row r="3251" spans="3:4" ht="12.95" customHeight="1">
      <c r="C3251" s="82"/>
      <c r="D3251" s="82"/>
    </row>
    <row r="3252" spans="3:4" ht="12.95" customHeight="1">
      <c r="C3252" s="82"/>
      <c r="D3252" s="82"/>
    </row>
    <row r="3253" spans="3:4" ht="12.95" customHeight="1">
      <c r="C3253" s="82"/>
      <c r="D3253" s="82"/>
    </row>
    <row r="3254" spans="3:4" ht="12.95" customHeight="1">
      <c r="C3254" s="82"/>
      <c r="D3254" s="82"/>
    </row>
    <row r="3255" spans="3:4" ht="12.95" customHeight="1">
      <c r="C3255" s="82"/>
      <c r="D3255" s="82"/>
    </row>
    <row r="3256" spans="3:4" ht="12.95" customHeight="1">
      <c r="C3256" s="82"/>
      <c r="D3256" s="82"/>
    </row>
    <row r="3257" spans="3:4" ht="12.95" customHeight="1">
      <c r="C3257" s="82"/>
      <c r="D3257" s="82"/>
    </row>
    <row r="3258" spans="3:4" ht="12.95" customHeight="1">
      <c r="C3258" s="82"/>
      <c r="D3258" s="82"/>
    </row>
    <row r="3259" spans="3:4" ht="12.95" customHeight="1">
      <c r="C3259" s="82"/>
      <c r="D3259" s="82"/>
    </row>
    <row r="3260" spans="3:4" ht="12.95" customHeight="1">
      <c r="C3260" s="82"/>
      <c r="D3260" s="82"/>
    </row>
    <row r="3261" spans="3:4" ht="12.95" customHeight="1">
      <c r="C3261" s="82"/>
      <c r="D3261" s="82"/>
    </row>
    <row r="3262" spans="3:4" ht="12.95" customHeight="1">
      <c r="C3262" s="82"/>
      <c r="D3262" s="82"/>
    </row>
    <row r="3263" spans="3:4" ht="12.95" customHeight="1">
      <c r="C3263" s="82"/>
      <c r="D3263" s="82"/>
    </row>
    <row r="3264" spans="3:4" ht="12.95" customHeight="1">
      <c r="C3264" s="82"/>
      <c r="D3264" s="82"/>
    </row>
    <row r="3265" spans="3:4" ht="12.95" customHeight="1">
      <c r="C3265" s="82"/>
      <c r="D3265" s="82"/>
    </row>
    <row r="3266" spans="3:4" ht="12.95" customHeight="1">
      <c r="C3266" s="82"/>
      <c r="D3266" s="82"/>
    </row>
    <row r="3267" spans="3:4" ht="12.95" customHeight="1">
      <c r="C3267" s="82"/>
      <c r="D3267" s="82"/>
    </row>
    <row r="3268" spans="3:4" ht="12.95" customHeight="1">
      <c r="C3268" s="82"/>
      <c r="D3268" s="82"/>
    </row>
    <row r="3269" spans="3:4" ht="12.95" customHeight="1">
      <c r="C3269" s="82"/>
      <c r="D3269" s="82"/>
    </row>
    <row r="3270" spans="3:4" ht="12.95" customHeight="1">
      <c r="C3270" s="82"/>
      <c r="D3270" s="82"/>
    </row>
    <row r="3271" spans="3:4" ht="12.95" customHeight="1">
      <c r="C3271" s="82"/>
      <c r="D3271" s="82"/>
    </row>
    <row r="3272" spans="3:4" ht="12.95" customHeight="1">
      <c r="C3272" s="82"/>
      <c r="D3272" s="82"/>
    </row>
    <row r="3273" spans="3:4" ht="12.95" customHeight="1">
      <c r="C3273" s="82"/>
      <c r="D3273" s="82"/>
    </row>
    <row r="3274" spans="3:4" ht="12.95" customHeight="1">
      <c r="C3274" s="82"/>
      <c r="D3274" s="82"/>
    </row>
    <row r="3275" spans="3:4" ht="12.95" customHeight="1">
      <c r="C3275" s="82"/>
      <c r="D3275" s="82"/>
    </row>
    <row r="3276" spans="3:4" ht="12.95" customHeight="1">
      <c r="C3276" s="82"/>
      <c r="D3276" s="82"/>
    </row>
    <row r="3277" spans="3:4" ht="12.95" customHeight="1">
      <c r="C3277" s="82"/>
      <c r="D3277" s="82"/>
    </row>
    <row r="3278" spans="3:4" ht="12.95" customHeight="1">
      <c r="C3278" s="82"/>
      <c r="D3278" s="82"/>
    </row>
    <row r="3279" spans="3:4" ht="12.95" customHeight="1">
      <c r="C3279" s="82"/>
      <c r="D3279" s="82"/>
    </row>
    <row r="3280" spans="3:4" ht="12.95" customHeight="1">
      <c r="C3280" s="82"/>
      <c r="D3280" s="82"/>
    </row>
    <row r="3281" spans="3:4" ht="12.95" customHeight="1">
      <c r="C3281" s="82"/>
      <c r="D3281" s="82"/>
    </row>
    <row r="3282" spans="3:4" ht="12.95" customHeight="1">
      <c r="C3282" s="82"/>
      <c r="D3282" s="82"/>
    </row>
    <row r="3283" spans="3:4" ht="12.95" customHeight="1">
      <c r="C3283" s="82"/>
      <c r="D3283" s="82"/>
    </row>
    <row r="3284" spans="3:4" ht="12.95" customHeight="1">
      <c r="C3284" s="82"/>
      <c r="D3284" s="82"/>
    </row>
    <row r="3285" spans="3:4" ht="12.95" customHeight="1">
      <c r="C3285" s="82"/>
      <c r="D3285" s="82"/>
    </row>
    <row r="3286" spans="3:4" ht="12.95" customHeight="1">
      <c r="C3286" s="82"/>
      <c r="D3286" s="82"/>
    </row>
    <row r="3287" spans="3:4" ht="12.95" customHeight="1">
      <c r="C3287" s="82"/>
      <c r="D3287" s="82"/>
    </row>
    <row r="3288" spans="3:4" ht="12.95" customHeight="1">
      <c r="C3288" s="82"/>
      <c r="D3288" s="82"/>
    </row>
    <row r="3289" spans="3:4" ht="12.95" customHeight="1">
      <c r="C3289" s="82"/>
      <c r="D3289" s="82"/>
    </row>
    <row r="3290" spans="3:4" ht="12.95" customHeight="1">
      <c r="C3290" s="82"/>
      <c r="D3290" s="82"/>
    </row>
    <row r="3291" spans="3:4" ht="12.95" customHeight="1">
      <c r="C3291" s="82"/>
      <c r="D3291" s="82"/>
    </row>
    <row r="3292" spans="3:4" ht="12.95" customHeight="1">
      <c r="C3292" s="82"/>
      <c r="D3292" s="82"/>
    </row>
    <row r="3293" spans="3:4" ht="12.95" customHeight="1">
      <c r="C3293" s="82"/>
      <c r="D3293" s="82"/>
    </row>
    <row r="3294" spans="3:4" ht="12.95" customHeight="1">
      <c r="C3294" s="82"/>
      <c r="D3294" s="82"/>
    </row>
    <row r="3295" spans="3:4" ht="12.95" customHeight="1">
      <c r="C3295" s="82"/>
      <c r="D3295" s="82"/>
    </row>
    <row r="3296" spans="3:4" ht="12.95" customHeight="1">
      <c r="C3296" s="82"/>
      <c r="D3296" s="82"/>
    </row>
    <row r="3297" spans="3:4" ht="12.95" customHeight="1">
      <c r="C3297" s="82"/>
      <c r="D3297" s="82"/>
    </row>
    <row r="3298" spans="3:4" ht="12.95" customHeight="1">
      <c r="C3298" s="82"/>
      <c r="D3298" s="82"/>
    </row>
    <row r="3299" spans="3:4" ht="12.95" customHeight="1">
      <c r="C3299" s="82"/>
      <c r="D3299" s="82"/>
    </row>
    <row r="3300" spans="3:4" ht="12.95" customHeight="1">
      <c r="C3300" s="82"/>
      <c r="D3300" s="82"/>
    </row>
    <row r="3301" spans="3:4" ht="12.95" customHeight="1">
      <c r="C3301" s="82"/>
      <c r="D3301" s="82"/>
    </row>
    <row r="3302" spans="3:4" ht="12.95" customHeight="1">
      <c r="C3302" s="82"/>
      <c r="D3302" s="82"/>
    </row>
    <row r="3303" spans="3:4" ht="12.95" customHeight="1">
      <c r="C3303" s="82"/>
      <c r="D3303" s="82"/>
    </row>
    <row r="3304" spans="3:4" ht="12.95" customHeight="1">
      <c r="C3304" s="82"/>
      <c r="D3304" s="82"/>
    </row>
    <row r="3305" spans="3:4" ht="12.95" customHeight="1">
      <c r="C3305" s="82"/>
      <c r="D3305" s="82"/>
    </row>
    <row r="3306" spans="3:4" ht="12.95" customHeight="1">
      <c r="C3306" s="82"/>
      <c r="D3306" s="82"/>
    </row>
    <row r="3307" spans="3:4" ht="12.95" customHeight="1">
      <c r="C3307" s="82"/>
      <c r="D3307" s="82"/>
    </row>
    <row r="3308" spans="3:4" ht="12.95" customHeight="1">
      <c r="C3308" s="82"/>
      <c r="D3308" s="82"/>
    </row>
    <row r="3309" spans="3:4" ht="12.95" customHeight="1">
      <c r="C3309" s="82"/>
      <c r="D3309" s="82"/>
    </row>
    <row r="3310" spans="3:4" ht="12.95" customHeight="1">
      <c r="C3310" s="82"/>
      <c r="D3310" s="82"/>
    </row>
    <row r="3311" spans="3:4" ht="12.95" customHeight="1">
      <c r="C3311" s="82"/>
      <c r="D3311" s="82"/>
    </row>
    <row r="3312" spans="3:4" ht="12.95" customHeight="1">
      <c r="C3312" s="82"/>
      <c r="D3312" s="82"/>
    </row>
    <row r="3313" spans="3:4" ht="12.95" customHeight="1">
      <c r="C3313" s="82"/>
      <c r="D3313" s="82"/>
    </row>
    <row r="3314" spans="3:4" ht="12.95" customHeight="1">
      <c r="C3314" s="82"/>
      <c r="D3314" s="82"/>
    </row>
    <row r="3315" spans="3:4" ht="12.95" customHeight="1">
      <c r="C3315" s="82"/>
      <c r="D3315" s="82"/>
    </row>
    <row r="3316" spans="3:4" ht="12.95" customHeight="1">
      <c r="C3316" s="82"/>
      <c r="D3316" s="82"/>
    </row>
    <row r="3317" spans="3:4" ht="12.95" customHeight="1">
      <c r="C3317" s="82"/>
      <c r="D3317" s="82"/>
    </row>
    <row r="3318" spans="3:4" ht="12.95" customHeight="1">
      <c r="C3318" s="82"/>
      <c r="D3318" s="82"/>
    </row>
    <row r="3319" spans="3:4" ht="12.95" customHeight="1">
      <c r="C3319" s="82"/>
      <c r="D3319" s="82"/>
    </row>
    <row r="3320" spans="3:4" ht="12.95" customHeight="1">
      <c r="C3320" s="82"/>
      <c r="D3320" s="82"/>
    </row>
    <row r="3321" spans="3:4" ht="12.95" customHeight="1">
      <c r="C3321" s="82"/>
      <c r="D3321" s="82"/>
    </row>
    <row r="3322" spans="3:4" ht="12.95" customHeight="1">
      <c r="C3322" s="82"/>
      <c r="D3322" s="82"/>
    </row>
    <row r="3323" spans="3:4" ht="12.95" customHeight="1">
      <c r="C3323" s="82"/>
      <c r="D3323" s="82"/>
    </row>
    <row r="3324" spans="3:4" ht="12.95" customHeight="1">
      <c r="C3324" s="82"/>
      <c r="D3324" s="82"/>
    </row>
    <row r="3325" spans="3:4" ht="12.95" customHeight="1">
      <c r="C3325" s="82"/>
      <c r="D3325" s="82"/>
    </row>
    <row r="3326" spans="3:4" ht="12.95" customHeight="1">
      <c r="C3326" s="82"/>
      <c r="D3326" s="82"/>
    </row>
    <row r="3327" spans="3:4" ht="12.95" customHeight="1">
      <c r="C3327" s="82"/>
      <c r="D3327" s="82"/>
    </row>
    <row r="3328" spans="3:4" ht="12.95" customHeight="1">
      <c r="C3328" s="82"/>
      <c r="D3328" s="82"/>
    </row>
    <row r="3329" spans="3:4" ht="12.95" customHeight="1">
      <c r="C3329" s="82"/>
      <c r="D3329" s="82"/>
    </row>
    <row r="3330" spans="3:4" ht="12.95" customHeight="1">
      <c r="C3330" s="82"/>
      <c r="D3330" s="82"/>
    </row>
    <row r="3331" spans="3:4" ht="12.95" customHeight="1">
      <c r="C3331" s="82"/>
      <c r="D3331" s="82"/>
    </row>
    <row r="3332" spans="3:4" ht="12.95" customHeight="1">
      <c r="C3332" s="82"/>
      <c r="D3332" s="82"/>
    </row>
    <row r="3333" spans="3:4" ht="12.95" customHeight="1">
      <c r="C3333" s="82"/>
      <c r="D3333" s="82"/>
    </row>
    <row r="3334" spans="3:4" ht="12.95" customHeight="1">
      <c r="C3334" s="82"/>
      <c r="D3334" s="82"/>
    </row>
    <row r="3335" spans="3:4" ht="12.95" customHeight="1">
      <c r="C3335" s="82"/>
      <c r="D3335" s="82"/>
    </row>
    <row r="3336" spans="3:4" ht="12.95" customHeight="1">
      <c r="C3336" s="82"/>
      <c r="D3336" s="82"/>
    </row>
    <row r="3337" spans="3:4" ht="12.95" customHeight="1">
      <c r="C3337" s="82"/>
      <c r="D3337" s="82"/>
    </row>
    <row r="3338" spans="3:4" ht="12.95" customHeight="1">
      <c r="C3338" s="82"/>
      <c r="D3338" s="82"/>
    </row>
    <row r="3339" spans="3:4" ht="12.95" customHeight="1">
      <c r="C3339" s="82"/>
      <c r="D3339" s="82"/>
    </row>
    <row r="3340" spans="3:4" ht="12.95" customHeight="1">
      <c r="C3340" s="82"/>
      <c r="D3340" s="82"/>
    </row>
    <row r="3341" spans="3:4" ht="12.95" customHeight="1">
      <c r="C3341" s="82"/>
      <c r="D3341" s="82"/>
    </row>
    <row r="3342" spans="3:4" ht="12.95" customHeight="1">
      <c r="C3342" s="82"/>
      <c r="D3342" s="82"/>
    </row>
    <row r="3343" spans="3:4" ht="12.95" customHeight="1">
      <c r="C3343" s="82"/>
      <c r="D3343" s="82"/>
    </row>
    <row r="3344" spans="3:4" ht="12.95" customHeight="1">
      <c r="C3344" s="82"/>
      <c r="D3344" s="82"/>
    </row>
    <row r="3345" spans="3:4" ht="12.95" customHeight="1">
      <c r="C3345" s="82"/>
      <c r="D3345" s="82"/>
    </row>
    <row r="3346" spans="3:4" ht="12.95" customHeight="1">
      <c r="C3346" s="82"/>
      <c r="D3346" s="82"/>
    </row>
    <row r="3347" spans="3:4" ht="12.95" customHeight="1">
      <c r="C3347" s="82"/>
      <c r="D3347" s="82"/>
    </row>
    <row r="3348" spans="3:4" ht="12.95" customHeight="1">
      <c r="C3348" s="82"/>
      <c r="D3348" s="82"/>
    </row>
    <row r="3349" spans="3:4" ht="12.95" customHeight="1">
      <c r="C3349" s="82"/>
      <c r="D3349" s="82"/>
    </row>
    <row r="3350" spans="3:4" ht="12.95" customHeight="1">
      <c r="C3350" s="82"/>
      <c r="D3350" s="82"/>
    </row>
    <row r="3351" spans="3:4" ht="12.95" customHeight="1">
      <c r="C3351" s="82"/>
      <c r="D3351" s="82"/>
    </row>
    <row r="3352" spans="3:4" ht="12.95" customHeight="1">
      <c r="C3352" s="82"/>
      <c r="D3352" s="82"/>
    </row>
    <row r="3353" spans="3:4" ht="12.95" customHeight="1">
      <c r="C3353" s="82"/>
      <c r="D3353" s="82"/>
    </row>
    <row r="3354" spans="3:4" ht="12.95" customHeight="1">
      <c r="C3354" s="82"/>
      <c r="D3354" s="82"/>
    </row>
    <row r="3355" spans="3:4" ht="12.95" customHeight="1">
      <c r="C3355" s="82"/>
      <c r="D3355" s="82"/>
    </row>
    <row r="3356" spans="3:4" ht="12.95" customHeight="1">
      <c r="C3356" s="82"/>
      <c r="D3356" s="82"/>
    </row>
    <row r="3357" spans="3:4" ht="12.95" customHeight="1">
      <c r="C3357" s="82"/>
      <c r="D3357" s="82"/>
    </row>
    <row r="3358" spans="3:4" ht="12.95" customHeight="1">
      <c r="C3358" s="82"/>
      <c r="D3358" s="82"/>
    </row>
    <row r="3359" spans="3:4" ht="12.95" customHeight="1">
      <c r="C3359" s="82"/>
      <c r="D3359" s="82"/>
    </row>
    <row r="3360" spans="3:4" ht="12.95" customHeight="1">
      <c r="C3360" s="82"/>
      <c r="D3360" s="82"/>
    </row>
    <row r="3361" spans="3:4" ht="12.95" customHeight="1">
      <c r="C3361" s="82"/>
      <c r="D3361" s="82"/>
    </row>
    <row r="3362" spans="3:4" ht="12.95" customHeight="1">
      <c r="C3362" s="82"/>
      <c r="D3362" s="82"/>
    </row>
    <row r="3363" spans="3:4" ht="12.95" customHeight="1">
      <c r="C3363" s="82"/>
      <c r="D3363" s="82"/>
    </row>
    <row r="3364" spans="3:4" ht="12.95" customHeight="1">
      <c r="C3364" s="82"/>
      <c r="D3364" s="82"/>
    </row>
    <row r="3365" spans="3:4" ht="12.95" customHeight="1">
      <c r="C3365" s="82"/>
      <c r="D3365" s="82"/>
    </row>
    <row r="3366" spans="3:4" ht="12.95" customHeight="1">
      <c r="C3366" s="82"/>
      <c r="D3366" s="82"/>
    </row>
    <row r="3367" spans="3:4" ht="12.95" customHeight="1">
      <c r="C3367" s="82"/>
      <c r="D3367" s="82"/>
    </row>
    <row r="3368" spans="3:4" ht="12.95" customHeight="1">
      <c r="C3368" s="82"/>
      <c r="D3368" s="82"/>
    </row>
    <row r="3369" spans="3:4" ht="12.95" customHeight="1">
      <c r="C3369" s="82"/>
      <c r="D3369" s="82"/>
    </row>
    <row r="3370" spans="3:4" ht="12.95" customHeight="1">
      <c r="C3370" s="82"/>
      <c r="D3370" s="82"/>
    </row>
    <row r="3371" spans="3:4" ht="12.95" customHeight="1">
      <c r="C3371" s="82"/>
      <c r="D3371" s="82"/>
    </row>
    <row r="3372" spans="3:4" ht="12.95" customHeight="1">
      <c r="C3372" s="82"/>
      <c r="D3372" s="82"/>
    </row>
    <row r="3373" spans="3:4" ht="12.95" customHeight="1">
      <c r="C3373" s="82"/>
      <c r="D3373" s="82"/>
    </row>
    <row r="3374" spans="3:4" ht="12.95" customHeight="1">
      <c r="C3374" s="82"/>
      <c r="D3374" s="82"/>
    </row>
    <row r="3375" spans="3:4" ht="12.95" customHeight="1">
      <c r="C3375" s="82"/>
      <c r="D3375" s="82"/>
    </row>
    <row r="3376" spans="3:4" ht="12.95" customHeight="1">
      <c r="C3376" s="82"/>
      <c r="D3376" s="82"/>
    </row>
    <row r="3377" spans="3:4" ht="12.95" customHeight="1">
      <c r="C3377" s="82"/>
      <c r="D3377" s="82"/>
    </row>
    <row r="3378" spans="3:4" ht="12.95" customHeight="1">
      <c r="C3378" s="82"/>
      <c r="D3378" s="82"/>
    </row>
    <row r="3379" spans="3:4" ht="12.95" customHeight="1">
      <c r="C3379" s="82"/>
      <c r="D3379" s="82"/>
    </row>
    <row r="3380" spans="3:4" ht="12.95" customHeight="1">
      <c r="C3380" s="82"/>
      <c r="D3380" s="82"/>
    </row>
    <row r="3381" spans="3:4" ht="12.95" customHeight="1">
      <c r="C3381" s="82"/>
      <c r="D3381" s="82"/>
    </row>
    <row r="3382" spans="3:4" ht="12.95" customHeight="1">
      <c r="C3382" s="82"/>
      <c r="D3382" s="82"/>
    </row>
    <row r="3383" spans="3:4" ht="12.95" customHeight="1">
      <c r="C3383" s="82"/>
      <c r="D3383" s="82"/>
    </row>
    <row r="3384" spans="3:4" ht="12.95" customHeight="1">
      <c r="C3384" s="82"/>
      <c r="D3384" s="82"/>
    </row>
    <row r="3385" spans="3:4" ht="12.95" customHeight="1">
      <c r="C3385" s="82"/>
      <c r="D3385" s="82"/>
    </row>
    <row r="3386" spans="3:4" ht="12.95" customHeight="1">
      <c r="C3386" s="82"/>
      <c r="D3386" s="82"/>
    </row>
    <row r="3387" spans="3:4" ht="12.95" customHeight="1">
      <c r="C3387" s="82"/>
      <c r="D3387" s="82"/>
    </row>
    <row r="3388" spans="3:4" ht="12.95" customHeight="1">
      <c r="C3388" s="82"/>
      <c r="D3388" s="82"/>
    </row>
    <row r="3389" spans="3:4" ht="12.95" customHeight="1">
      <c r="C3389" s="82"/>
      <c r="D3389" s="82"/>
    </row>
    <row r="3390" spans="3:4" ht="12.95" customHeight="1">
      <c r="C3390" s="82"/>
      <c r="D3390" s="82"/>
    </row>
    <row r="3391" spans="3:4" ht="12.95" customHeight="1">
      <c r="C3391" s="82"/>
      <c r="D3391" s="82"/>
    </row>
    <row r="3392" spans="3:4" ht="12.95" customHeight="1">
      <c r="C3392" s="82"/>
      <c r="D3392" s="82"/>
    </row>
    <row r="3393" spans="3:4" ht="12.95" customHeight="1">
      <c r="C3393" s="82"/>
      <c r="D3393" s="82"/>
    </row>
    <row r="3394" spans="3:4" ht="12.95" customHeight="1">
      <c r="C3394" s="82"/>
      <c r="D3394" s="82"/>
    </row>
    <row r="3395" spans="3:4" ht="12.95" customHeight="1">
      <c r="C3395" s="82"/>
      <c r="D3395" s="82"/>
    </row>
    <row r="3396" spans="3:4" ht="12.95" customHeight="1">
      <c r="C3396" s="82"/>
      <c r="D3396" s="82"/>
    </row>
    <row r="3397" spans="3:4" ht="12.95" customHeight="1">
      <c r="C3397" s="82"/>
      <c r="D3397" s="82"/>
    </row>
    <row r="3398" spans="3:4" ht="12.95" customHeight="1">
      <c r="C3398" s="82"/>
      <c r="D3398" s="82"/>
    </row>
    <row r="3399" spans="3:4" ht="12.95" customHeight="1">
      <c r="C3399" s="82"/>
      <c r="D3399" s="82"/>
    </row>
    <row r="3400" spans="3:4" ht="12.95" customHeight="1">
      <c r="C3400" s="82"/>
      <c r="D3400" s="82"/>
    </row>
    <row r="3401" spans="3:4" ht="12.95" customHeight="1">
      <c r="C3401" s="82"/>
      <c r="D3401" s="82"/>
    </row>
    <row r="3402" spans="3:4" ht="12.95" customHeight="1">
      <c r="C3402" s="82"/>
      <c r="D3402" s="82"/>
    </row>
    <row r="3403" spans="3:4" ht="12.95" customHeight="1">
      <c r="C3403" s="82"/>
      <c r="D3403" s="82"/>
    </row>
    <row r="3404" spans="3:4" ht="12.95" customHeight="1">
      <c r="C3404" s="82"/>
      <c r="D3404" s="82"/>
    </row>
    <row r="3405" spans="3:4" ht="12.95" customHeight="1">
      <c r="C3405" s="82"/>
      <c r="D3405" s="82"/>
    </row>
    <row r="3406" spans="3:4" ht="12.95" customHeight="1">
      <c r="C3406" s="82"/>
      <c r="D3406" s="82"/>
    </row>
    <row r="3407" spans="3:4" ht="12.95" customHeight="1">
      <c r="C3407" s="82"/>
      <c r="D3407" s="82"/>
    </row>
    <row r="3408" spans="3:4" ht="12.95" customHeight="1">
      <c r="C3408" s="82"/>
      <c r="D3408" s="82"/>
    </row>
    <row r="3409" spans="3:4" ht="12.95" customHeight="1">
      <c r="C3409" s="82"/>
      <c r="D3409" s="82"/>
    </row>
    <row r="3410" spans="3:4" ht="12.95" customHeight="1">
      <c r="C3410" s="82"/>
      <c r="D3410" s="82"/>
    </row>
    <row r="3411" spans="3:4" ht="12.95" customHeight="1">
      <c r="C3411" s="82"/>
      <c r="D3411" s="82"/>
    </row>
    <row r="3412" spans="3:4" ht="12.95" customHeight="1">
      <c r="C3412" s="82"/>
      <c r="D3412" s="82"/>
    </row>
    <row r="3413" spans="3:4" ht="12.95" customHeight="1">
      <c r="C3413" s="82"/>
      <c r="D3413" s="82"/>
    </row>
    <row r="3414" spans="3:4" ht="12.95" customHeight="1">
      <c r="C3414" s="82"/>
      <c r="D3414" s="82"/>
    </row>
    <row r="3415" spans="3:4" ht="12.95" customHeight="1">
      <c r="C3415" s="82"/>
      <c r="D3415" s="82"/>
    </row>
    <row r="3416" spans="3:4" ht="12.95" customHeight="1">
      <c r="C3416" s="82"/>
      <c r="D3416" s="82"/>
    </row>
    <row r="3417" spans="3:4" ht="12.95" customHeight="1">
      <c r="C3417" s="82"/>
      <c r="D3417" s="82"/>
    </row>
    <row r="3418" spans="3:4" ht="12.95" customHeight="1">
      <c r="C3418" s="82"/>
      <c r="D3418" s="82"/>
    </row>
    <row r="3419" spans="3:4" ht="12.95" customHeight="1">
      <c r="C3419" s="82"/>
      <c r="D3419" s="82"/>
    </row>
    <row r="3420" spans="3:4" ht="12.95" customHeight="1">
      <c r="C3420" s="82"/>
      <c r="D3420" s="82"/>
    </row>
    <row r="3421" spans="3:4" ht="12.95" customHeight="1">
      <c r="C3421" s="82"/>
      <c r="D3421" s="82"/>
    </row>
    <row r="3422" spans="3:4" ht="12.95" customHeight="1">
      <c r="C3422" s="82"/>
      <c r="D3422" s="82"/>
    </row>
    <row r="3423" spans="3:4" ht="12.95" customHeight="1">
      <c r="C3423" s="82"/>
      <c r="D3423" s="82"/>
    </row>
    <row r="3424" spans="3:4" ht="12.95" customHeight="1">
      <c r="C3424" s="82"/>
      <c r="D3424" s="82"/>
    </row>
    <row r="3425" spans="3:4" ht="12.95" customHeight="1">
      <c r="C3425" s="82"/>
      <c r="D3425" s="82"/>
    </row>
    <row r="3426" spans="3:4" ht="12.95" customHeight="1">
      <c r="C3426" s="82"/>
      <c r="D3426" s="82"/>
    </row>
    <row r="3427" spans="3:4" ht="12.95" customHeight="1">
      <c r="C3427" s="82"/>
      <c r="D3427" s="82"/>
    </row>
    <row r="3428" spans="3:4" ht="12.95" customHeight="1">
      <c r="C3428" s="82"/>
      <c r="D3428" s="82"/>
    </row>
    <row r="3429" spans="3:4" ht="12.95" customHeight="1">
      <c r="C3429" s="82"/>
      <c r="D3429" s="82"/>
    </row>
    <row r="3430" spans="3:4" ht="12.95" customHeight="1">
      <c r="C3430" s="82"/>
      <c r="D3430" s="82"/>
    </row>
    <row r="3431" spans="3:4" ht="12.95" customHeight="1">
      <c r="C3431" s="82"/>
      <c r="D3431" s="82"/>
    </row>
    <row r="3432" spans="3:4" ht="12.95" customHeight="1">
      <c r="C3432" s="82"/>
      <c r="D3432" s="82"/>
    </row>
    <row r="3433" spans="3:4" ht="12.95" customHeight="1">
      <c r="C3433" s="82"/>
      <c r="D3433" s="82"/>
    </row>
    <row r="3434" spans="3:4" ht="12.95" customHeight="1">
      <c r="C3434" s="82"/>
      <c r="D3434" s="82"/>
    </row>
    <row r="3435" spans="3:4" ht="12.95" customHeight="1">
      <c r="C3435" s="82"/>
      <c r="D3435" s="82"/>
    </row>
    <row r="3436" spans="3:4" ht="12.95" customHeight="1">
      <c r="C3436" s="82"/>
      <c r="D3436" s="82"/>
    </row>
    <row r="3437" spans="3:4" ht="12.95" customHeight="1">
      <c r="C3437" s="82"/>
      <c r="D3437" s="82"/>
    </row>
    <row r="3438" spans="3:4" ht="12.95" customHeight="1">
      <c r="C3438" s="82"/>
      <c r="D3438" s="82"/>
    </row>
    <row r="3439" spans="3:4" ht="12.95" customHeight="1">
      <c r="C3439" s="82"/>
      <c r="D3439" s="82"/>
    </row>
    <row r="3440" spans="3:4" ht="12.95" customHeight="1">
      <c r="C3440" s="82"/>
      <c r="D3440" s="82"/>
    </row>
    <row r="3441" spans="3:4" ht="12.95" customHeight="1">
      <c r="C3441" s="82"/>
      <c r="D3441" s="82"/>
    </row>
    <row r="3442" spans="3:4" ht="12.95" customHeight="1">
      <c r="C3442" s="82"/>
      <c r="D3442" s="82"/>
    </row>
    <row r="3443" spans="3:4" ht="12.95" customHeight="1">
      <c r="C3443" s="82"/>
      <c r="D3443" s="82"/>
    </row>
    <row r="3444" spans="3:4" ht="12.95" customHeight="1">
      <c r="C3444" s="82"/>
      <c r="D3444" s="82"/>
    </row>
    <row r="3445" spans="3:4" ht="12.95" customHeight="1">
      <c r="C3445" s="82"/>
      <c r="D3445" s="82"/>
    </row>
    <row r="3446" spans="3:4" ht="12.95" customHeight="1">
      <c r="C3446" s="82"/>
      <c r="D3446" s="82"/>
    </row>
    <row r="3447" spans="3:4" ht="12.95" customHeight="1">
      <c r="C3447" s="82"/>
      <c r="D3447" s="82"/>
    </row>
    <row r="3448" spans="3:4" ht="12.95" customHeight="1">
      <c r="C3448" s="82"/>
      <c r="D3448" s="82"/>
    </row>
    <row r="3449" spans="3:4" ht="12.95" customHeight="1">
      <c r="C3449" s="82"/>
      <c r="D3449" s="82"/>
    </row>
    <row r="3450" spans="3:4" ht="12.95" customHeight="1">
      <c r="C3450" s="82"/>
      <c r="D3450" s="82"/>
    </row>
    <row r="3451" spans="3:4" ht="12.95" customHeight="1">
      <c r="C3451" s="82"/>
      <c r="D3451" s="82"/>
    </row>
    <row r="3452" spans="3:4" ht="12.95" customHeight="1">
      <c r="C3452" s="82"/>
      <c r="D3452" s="82"/>
    </row>
    <row r="3453" spans="3:4" ht="12.95" customHeight="1">
      <c r="C3453" s="82"/>
      <c r="D3453" s="82"/>
    </row>
    <row r="3454" spans="3:4" ht="12.95" customHeight="1">
      <c r="C3454" s="82"/>
      <c r="D3454" s="82"/>
    </row>
    <row r="3455" spans="3:4" ht="12.95" customHeight="1">
      <c r="C3455" s="82"/>
      <c r="D3455" s="82"/>
    </row>
    <row r="3456" spans="3:4" ht="12.95" customHeight="1">
      <c r="C3456" s="82"/>
      <c r="D3456" s="82"/>
    </row>
    <row r="3457" spans="3:4" ht="12.95" customHeight="1">
      <c r="C3457" s="82"/>
      <c r="D3457" s="82"/>
    </row>
    <row r="3458" spans="3:4" ht="12.95" customHeight="1">
      <c r="C3458" s="82"/>
      <c r="D3458" s="82"/>
    </row>
    <row r="3459" spans="3:4" ht="12.95" customHeight="1">
      <c r="C3459" s="82"/>
      <c r="D3459" s="82"/>
    </row>
    <row r="3460" spans="3:4" ht="12.95" customHeight="1">
      <c r="C3460" s="82"/>
      <c r="D3460" s="82"/>
    </row>
    <row r="3461" spans="3:4" ht="12.95" customHeight="1">
      <c r="C3461" s="82"/>
      <c r="D3461" s="82"/>
    </row>
    <row r="3462" spans="3:4" ht="12.95" customHeight="1">
      <c r="C3462" s="82"/>
      <c r="D3462" s="82"/>
    </row>
    <row r="3463" spans="3:4" ht="12.95" customHeight="1">
      <c r="C3463" s="82"/>
      <c r="D3463" s="82"/>
    </row>
    <row r="3464" spans="3:4" ht="12.95" customHeight="1">
      <c r="C3464" s="82"/>
      <c r="D3464" s="82"/>
    </row>
    <row r="3465" spans="3:4" ht="12.95" customHeight="1">
      <c r="C3465" s="82"/>
      <c r="D3465" s="82"/>
    </row>
    <row r="3466" spans="3:4" ht="12.95" customHeight="1">
      <c r="C3466" s="82"/>
      <c r="D3466" s="82"/>
    </row>
    <row r="3467" spans="3:4" ht="12.95" customHeight="1">
      <c r="C3467" s="82"/>
      <c r="D3467" s="82"/>
    </row>
    <row r="3468" spans="3:4" ht="12.95" customHeight="1">
      <c r="C3468" s="82"/>
      <c r="D3468" s="82"/>
    </row>
    <row r="3469" spans="3:4" ht="12.95" customHeight="1">
      <c r="C3469" s="82"/>
      <c r="D3469" s="82"/>
    </row>
    <row r="3470" spans="3:4" ht="12.95" customHeight="1">
      <c r="C3470" s="82"/>
      <c r="D3470" s="82"/>
    </row>
    <row r="3471" spans="3:4" ht="12.95" customHeight="1">
      <c r="C3471" s="82"/>
      <c r="D3471" s="82"/>
    </row>
    <row r="3472" spans="3:4" ht="12.95" customHeight="1">
      <c r="C3472" s="82"/>
      <c r="D3472" s="82"/>
    </row>
    <row r="3473" spans="3:4" ht="12.95" customHeight="1">
      <c r="C3473" s="82"/>
      <c r="D3473" s="82"/>
    </row>
    <row r="3474" spans="3:4" ht="12.95" customHeight="1">
      <c r="C3474" s="82"/>
      <c r="D3474" s="82"/>
    </row>
    <row r="3475" spans="3:4" ht="12.95" customHeight="1">
      <c r="C3475" s="82"/>
      <c r="D3475" s="82"/>
    </row>
    <row r="3476" spans="3:4" ht="12.95" customHeight="1">
      <c r="C3476" s="82"/>
      <c r="D3476" s="82"/>
    </row>
    <row r="3477" spans="3:4" ht="12.95" customHeight="1">
      <c r="C3477" s="82"/>
      <c r="D3477" s="82"/>
    </row>
    <row r="3478" spans="3:4" ht="12.95" customHeight="1">
      <c r="C3478" s="82"/>
      <c r="D3478" s="82"/>
    </row>
    <row r="3479" spans="3:4" ht="12.95" customHeight="1">
      <c r="C3479" s="82"/>
      <c r="D3479" s="82"/>
    </row>
    <row r="3480" spans="3:4" ht="12.95" customHeight="1">
      <c r="C3480" s="82"/>
      <c r="D3480" s="82"/>
    </row>
    <row r="3481" spans="3:4" ht="12.95" customHeight="1">
      <c r="C3481" s="82"/>
      <c r="D3481" s="82"/>
    </row>
    <row r="3482" spans="3:4" ht="12.95" customHeight="1">
      <c r="C3482" s="82"/>
      <c r="D3482" s="82"/>
    </row>
    <row r="3483" spans="3:4" ht="12.95" customHeight="1">
      <c r="C3483" s="82"/>
      <c r="D3483" s="82"/>
    </row>
    <row r="3484" spans="3:4" ht="12.95" customHeight="1">
      <c r="C3484" s="82"/>
      <c r="D3484" s="82"/>
    </row>
    <row r="3485" spans="3:4" ht="12.95" customHeight="1">
      <c r="C3485" s="82"/>
      <c r="D3485" s="82"/>
    </row>
    <row r="3486" spans="3:4" ht="12.95" customHeight="1">
      <c r="C3486" s="82"/>
      <c r="D3486" s="82"/>
    </row>
    <row r="3487" spans="3:4" ht="12.95" customHeight="1">
      <c r="C3487" s="82"/>
      <c r="D3487" s="82"/>
    </row>
    <row r="3488" spans="3:4" ht="12.95" customHeight="1">
      <c r="C3488" s="82"/>
      <c r="D3488" s="82"/>
    </row>
    <row r="3489" spans="3:4" ht="12.95" customHeight="1">
      <c r="C3489" s="82"/>
      <c r="D3489" s="82"/>
    </row>
    <row r="3490" spans="3:4" ht="12.95" customHeight="1">
      <c r="C3490" s="82"/>
      <c r="D3490" s="82"/>
    </row>
    <row r="3491" spans="3:4" ht="12.95" customHeight="1">
      <c r="C3491" s="82"/>
      <c r="D3491" s="82"/>
    </row>
    <row r="3492" spans="3:4" ht="12.95" customHeight="1">
      <c r="C3492" s="82"/>
      <c r="D3492" s="82"/>
    </row>
    <row r="3493" spans="3:4" ht="12.95" customHeight="1">
      <c r="C3493" s="82"/>
      <c r="D3493" s="82"/>
    </row>
    <row r="3494" spans="3:4" ht="12.95" customHeight="1">
      <c r="C3494" s="82"/>
      <c r="D3494" s="82"/>
    </row>
    <row r="3495" spans="3:4" ht="12.95" customHeight="1">
      <c r="C3495" s="82"/>
      <c r="D3495" s="82"/>
    </row>
    <row r="3496" spans="3:4" ht="12.95" customHeight="1">
      <c r="C3496" s="82"/>
      <c r="D3496" s="82"/>
    </row>
    <row r="3497" spans="3:4" ht="12.95" customHeight="1">
      <c r="C3497" s="82"/>
      <c r="D3497" s="82"/>
    </row>
    <row r="3498" spans="3:4" ht="12.95" customHeight="1">
      <c r="C3498" s="82"/>
      <c r="D3498" s="82"/>
    </row>
    <row r="3499" spans="3:4" ht="12.95" customHeight="1">
      <c r="C3499" s="82"/>
      <c r="D3499" s="82"/>
    </row>
    <row r="3500" spans="3:4" ht="12.95" customHeight="1">
      <c r="C3500" s="82"/>
      <c r="D3500" s="82"/>
    </row>
    <row r="3501" spans="3:4" ht="12.95" customHeight="1">
      <c r="C3501" s="82"/>
      <c r="D3501" s="82"/>
    </row>
    <row r="3502" spans="3:4" ht="12.95" customHeight="1">
      <c r="C3502" s="82"/>
      <c r="D3502" s="82"/>
    </row>
    <row r="3503" spans="3:4" ht="12.95" customHeight="1">
      <c r="C3503" s="82"/>
      <c r="D3503" s="82"/>
    </row>
    <row r="3504" spans="3:4" ht="12.95" customHeight="1">
      <c r="C3504" s="82"/>
      <c r="D3504" s="82"/>
    </row>
    <row r="3505" spans="3:4" ht="12.95" customHeight="1">
      <c r="C3505" s="82"/>
      <c r="D3505" s="82"/>
    </row>
    <row r="3506" spans="3:4" ht="12.95" customHeight="1">
      <c r="C3506" s="82"/>
      <c r="D3506" s="82"/>
    </row>
    <row r="3507" spans="3:4" ht="12.95" customHeight="1">
      <c r="C3507" s="82"/>
      <c r="D3507" s="82"/>
    </row>
    <row r="3508" spans="3:4" ht="12.95" customHeight="1">
      <c r="C3508" s="82"/>
      <c r="D3508" s="82"/>
    </row>
    <row r="3509" spans="3:4" ht="12.95" customHeight="1">
      <c r="C3509" s="82"/>
      <c r="D3509" s="82"/>
    </row>
    <row r="3510" spans="3:4" ht="12.95" customHeight="1">
      <c r="C3510" s="82"/>
      <c r="D3510" s="82"/>
    </row>
    <row r="3511" spans="3:4" ht="12.95" customHeight="1">
      <c r="C3511" s="82"/>
      <c r="D3511" s="82"/>
    </row>
    <row r="3512" spans="3:4" ht="12.95" customHeight="1">
      <c r="C3512" s="82"/>
      <c r="D3512" s="82"/>
    </row>
    <row r="3513" spans="3:4" ht="12.95" customHeight="1">
      <c r="C3513" s="82"/>
      <c r="D3513" s="82"/>
    </row>
    <row r="3514" spans="3:4" ht="12.95" customHeight="1">
      <c r="C3514" s="82"/>
      <c r="D3514" s="82"/>
    </row>
    <row r="3515" spans="3:4" ht="12.95" customHeight="1">
      <c r="C3515" s="82"/>
      <c r="D3515" s="82"/>
    </row>
    <row r="3516" spans="3:4" ht="12.95" customHeight="1">
      <c r="C3516" s="82"/>
      <c r="D3516" s="82"/>
    </row>
    <row r="3517" spans="3:4" ht="12.95" customHeight="1">
      <c r="C3517" s="82"/>
      <c r="D3517" s="82"/>
    </row>
    <row r="3518" spans="3:4" ht="12.95" customHeight="1">
      <c r="C3518" s="82"/>
      <c r="D3518" s="82"/>
    </row>
    <row r="3519" spans="3:4" ht="12.95" customHeight="1">
      <c r="C3519" s="82"/>
      <c r="D3519" s="82"/>
    </row>
    <row r="3520" spans="3:4" ht="12.95" customHeight="1">
      <c r="C3520" s="82"/>
      <c r="D3520" s="82"/>
    </row>
    <row r="3521" spans="3:4" ht="12.95" customHeight="1">
      <c r="C3521" s="82"/>
      <c r="D3521" s="82"/>
    </row>
    <row r="3522" spans="3:4" ht="12.95" customHeight="1">
      <c r="C3522" s="82"/>
      <c r="D3522" s="82"/>
    </row>
    <row r="3523" spans="3:4" ht="12.95" customHeight="1">
      <c r="C3523" s="82"/>
      <c r="D3523" s="82"/>
    </row>
    <row r="3524" spans="3:4" ht="12.95" customHeight="1">
      <c r="C3524" s="82"/>
      <c r="D3524" s="82"/>
    </row>
    <row r="3525" spans="3:4" ht="12.95" customHeight="1">
      <c r="C3525" s="82"/>
      <c r="D3525" s="82"/>
    </row>
    <row r="3526" spans="3:4" ht="12.95" customHeight="1">
      <c r="C3526" s="82"/>
      <c r="D3526" s="82"/>
    </row>
    <row r="3527" spans="3:4" ht="12.95" customHeight="1">
      <c r="C3527" s="82"/>
      <c r="D3527" s="82"/>
    </row>
    <row r="3528" spans="3:4" ht="12.95" customHeight="1">
      <c r="C3528" s="82"/>
      <c r="D3528" s="82"/>
    </row>
    <row r="3529" spans="3:4" ht="12.95" customHeight="1">
      <c r="C3529" s="82"/>
      <c r="D3529" s="82"/>
    </row>
    <row r="3530" spans="3:4" ht="12.95" customHeight="1">
      <c r="C3530" s="82"/>
      <c r="D3530" s="82"/>
    </row>
    <row r="3531" spans="3:4" ht="12.95" customHeight="1">
      <c r="C3531" s="82"/>
      <c r="D3531" s="82"/>
    </row>
    <row r="3532" spans="3:4" ht="12.95" customHeight="1">
      <c r="C3532" s="82"/>
      <c r="D3532" s="82"/>
    </row>
    <row r="3533" spans="3:4" ht="12.95" customHeight="1">
      <c r="C3533" s="82"/>
      <c r="D3533" s="82"/>
    </row>
    <row r="3534" spans="3:4" ht="12.95" customHeight="1">
      <c r="C3534" s="82"/>
      <c r="D3534" s="82"/>
    </row>
    <row r="3535" spans="3:4" ht="12.95" customHeight="1">
      <c r="C3535" s="82"/>
      <c r="D3535" s="82"/>
    </row>
    <row r="3536" spans="3:4" ht="12.95" customHeight="1">
      <c r="C3536" s="82"/>
      <c r="D3536" s="82"/>
    </row>
    <row r="3537" spans="3:4" ht="12.95" customHeight="1">
      <c r="C3537" s="82"/>
      <c r="D3537" s="82"/>
    </row>
    <row r="3538" spans="3:4" ht="12.95" customHeight="1">
      <c r="C3538" s="82"/>
      <c r="D3538" s="82"/>
    </row>
    <row r="3539" spans="3:4" ht="12.95" customHeight="1">
      <c r="C3539" s="82"/>
      <c r="D3539" s="82"/>
    </row>
    <row r="3540" spans="3:4" ht="12.95" customHeight="1">
      <c r="C3540" s="82"/>
      <c r="D3540" s="82"/>
    </row>
    <row r="3541" spans="3:4" ht="12.95" customHeight="1">
      <c r="C3541" s="82"/>
      <c r="D3541" s="82"/>
    </row>
    <row r="3542" spans="3:4" ht="12.95" customHeight="1">
      <c r="C3542" s="82"/>
      <c r="D3542" s="82"/>
    </row>
    <row r="3543" spans="3:4" ht="12.95" customHeight="1">
      <c r="C3543" s="82"/>
      <c r="D3543" s="82"/>
    </row>
    <row r="3544" spans="3:4" ht="12.95" customHeight="1">
      <c r="C3544" s="82"/>
      <c r="D3544" s="82"/>
    </row>
    <row r="3545" spans="3:4" ht="12.95" customHeight="1">
      <c r="C3545" s="82"/>
      <c r="D3545" s="82"/>
    </row>
    <row r="3546" spans="3:4" ht="12.95" customHeight="1">
      <c r="C3546" s="82"/>
      <c r="D3546" s="82"/>
    </row>
    <row r="3547" spans="3:4" ht="12.95" customHeight="1">
      <c r="C3547" s="82"/>
      <c r="D3547" s="82"/>
    </row>
    <row r="3548" spans="3:4" ht="12.95" customHeight="1">
      <c r="C3548" s="82"/>
      <c r="D3548" s="82"/>
    </row>
    <row r="3549" spans="3:4" ht="12.95" customHeight="1">
      <c r="C3549" s="82"/>
      <c r="D3549" s="82"/>
    </row>
    <row r="3550" spans="3:4" ht="12.95" customHeight="1">
      <c r="C3550" s="82"/>
      <c r="D3550" s="82"/>
    </row>
    <row r="3551" spans="3:4" ht="12.95" customHeight="1">
      <c r="C3551" s="82"/>
      <c r="D3551" s="82"/>
    </row>
    <row r="3552" spans="3:4" ht="12.95" customHeight="1">
      <c r="C3552" s="82"/>
      <c r="D3552" s="82"/>
    </row>
    <row r="3553" spans="3:4" ht="12.95" customHeight="1">
      <c r="C3553" s="82"/>
      <c r="D3553" s="82"/>
    </row>
    <row r="3554" spans="3:4" ht="12.95" customHeight="1">
      <c r="C3554" s="82"/>
      <c r="D3554" s="82"/>
    </row>
    <row r="3555" spans="3:4" ht="12.95" customHeight="1">
      <c r="C3555" s="82"/>
      <c r="D3555" s="82"/>
    </row>
    <row r="3556" spans="3:4" ht="12.95" customHeight="1">
      <c r="C3556" s="82"/>
      <c r="D3556" s="82"/>
    </row>
    <row r="3557" spans="3:4" ht="12.95" customHeight="1">
      <c r="C3557" s="82"/>
      <c r="D3557" s="82"/>
    </row>
    <row r="3558" spans="3:4" ht="12.95" customHeight="1">
      <c r="C3558" s="82"/>
      <c r="D3558" s="82"/>
    </row>
    <row r="3559" spans="3:4" ht="12.95" customHeight="1">
      <c r="C3559" s="82"/>
      <c r="D3559" s="82"/>
    </row>
    <row r="3560" spans="3:4" ht="12.95" customHeight="1">
      <c r="C3560" s="82"/>
      <c r="D3560" s="82"/>
    </row>
    <row r="3561" spans="3:4" ht="12.95" customHeight="1">
      <c r="C3561" s="82"/>
      <c r="D3561" s="82"/>
    </row>
    <row r="3562" spans="3:4" ht="12.95" customHeight="1">
      <c r="C3562" s="82"/>
      <c r="D3562" s="82"/>
    </row>
    <row r="3563" spans="3:4" ht="12.95" customHeight="1">
      <c r="C3563" s="82"/>
      <c r="D3563" s="82"/>
    </row>
    <row r="3564" spans="3:4" ht="12.95" customHeight="1">
      <c r="C3564" s="82"/>
      <c r="D3564" s="82"/>
    </row>
    <row r="3565" spans="3:4" ht="12.95" customHeight="1">
      <c r="C3565" s="82"/>
      <c r="D3565" s="82"/>
    </row>
    <row r="3566" spans="3:4" ht="12.95" customHeight="1">
      <c r="C3566" s="82"/>
      <c r="D3566" s="82"/>
    </row>
    <row r="3567" spans="3:4" ht="12.95" customHeight="1">
      <c r="C3567" s="82"/>
      <c r="D3567" s="82"/>
    </row>
    <row r="3568" spans="3:4" ht="12.95" customHeight="1">
      <c r="C3568" s="82"/>
      <c r="D3568" s="82"/>
    </row>
    <row r="3569" spans="3:4" ht="12.95" customHeight="1">
      <c r="C3569" s="82"/>
      <c r="D3569" s="82"/>
    </row>
    <row r="3570" spans="3:4" ht="12.95" customHeight="1">
      <c r="C3570" s="82"/>
      <c r="D3570" s="82"/>
    </row>
    <row r="3571" spans="3:4" ht="12.95" customHeight="1">
      <c r="C3571" s="82"/>
      <c r="D3571" s="82"/>
    </row>
    <row r="3572" spans="3:4" ht="12.95" customHeight="1">
      <c r="C3572" s="82"/>
      <c r="D3572" s="82"/>
    </row>
    <row r="3573" spans="3:4" ht="12.95" customHeight="1">
      <c r="C3573" s="82"/>
      <c r="D3573" s="82"/>
    </row>
    <row r="3574" spans="3:4" ht="12.95" customHeight="1">
      <c r="C3574" s="82"/>
      <c r="D3574" s="82"/>
    </row>
    <row r="3575" spans="3:4" ht="12.95" customHeight="1">
      <c r="C3575" s="82"/>
      <c r="D3575" s="82"/>
    </row>
    <row r="3576" spans="3:4" ht="12.95" customHeight="1">
      <c r="C3576" s="82"/>
      <c r="D3576" s="82"/>
    </row>
    <row r="3577" spans="3:4" ht="12.95" customHeight="1">
      <c r="C3577" s="82"/>
      <c r="D3577" s="82"/>
    </row>
    <row r="3578" spans="3:4" ht="12.95" customHeight="1">
      <c r="C3578" s="82"/>
      <c r="D3578" s="82"/>
    </row>
    <row r="3579" spans="3:4" ht="12.95" customHeight="1">
      <c r="C3579" s="82"/>
      <c r="D3579" s="82"/>
    </row>
    <row r="3580" spans="3:4" ht="12.95" customHeight="1">
      <c r="C3580" s="82"/>
      <c r="D3580" s="82"/>
    </row>
    <row r="3581" spans="3:4" ht="12.95" customHeight="1">
      <c r="C3581" s="82"/>
      <c r="D3581" s="82"/>
    </row>
    <row r="3582" spans="3:4" ht="12.95" customHeight="1">
      <c r="C3582" s="82"/>
      <c r="D3582" s="82"/>
    </row>
    <row r="3583" spans="3:4" ht="12.95" customHeight="1">
      <c r="C3583" s="82"/>
      <c r="D3583" s="82"/>
    </row>
    <row r="3584" spans="3:4" ht="12.95" customHeight="1">
      <c r="C3584" s="82"/>
      <c r="D3584" s="82"/>
    </row>
    <row r="3585" spans="3:4" ht="12.95" customHeight="1">
      <c r="C3585" s="82"/>
      <c r="D3585" s="82"/>
    </row>
    <row r="3586" spans="3:4" ht="12.95" customHeight="1">
      <c r="C3586" s="82"/>
      <c r="D3586" s="82"/>
    </row>
    <row r="3587" spans="3:4" ht="12.95" customHeight="1">
      <c r="C3587" s="82"/>
      <c r="D3587" s="82"/>
    </row>
  </sheetData>
  <protectedRanges>
    <protectedRange sqref="A153:D160" name="Range1"/>
  </protectedRanges>
  <sortState xmlns:xlrd2="http://schemas.microsoft.com/office/spreadsheetml/2017/richdata2" ref="A21:V165">
    <sortCondition ref="C21:C165"/>
  </sortState>
  <phoneticPr fontId="8" type="noConversion"/>
  <hyperlinks>
    <hyperlink ref="H795" r:id="rId1" display="http://vsolj.cetus-net.org/bulletin.html" xr:uid="{00000000-0004-0000-0000-000000000000}"/>
    <hyperlink ref="H64620" r:id="rId2" display="http://vsolj.cetus-net.org/bulletin.html" xr:uid="{00000000-0004-0000-0000-000001000000}"/>
    <hyperlink ref="H64613" r:id="rId3" display="https://www.aavso.org/ejaavso" xr:uid="{00000000-0004-0000-0000-000002000000}"/>
    <hyperlink ref="AP764" r:id="rId4" display="http://cdsbib.u-strasbg.fr/cgi-bin/cdsbib?1990RMxAA..21..381G" xr:uid="{00000000-0004-0000-0000-000003000000}"/>
    <hyperlink ref="AP768" r:id="rId5" display="http://cdsbib.u-strasbg.fr/cgi-bin/cdsbib?1990RMxAA..21..381G" xr:uid="{00000000-0004-0000-0000-000004000000}"/>
    <hyperlink ref="AP767" r:id="rId6" display="http://cdsbib.u-strasbg.fr/cgi-bin/cdsbib?1990RMxAA..21..381G" xr:uid="{00000000-0004-0000-0000-000005000000}"/>
    <hyperlink ref="AP748" r:id="rId7" display="http://cdsbib.u-strasbg.fr/cgi-bin/cdsbib?1990RMxAA..21..381G" xr:uid="{00000000-0004-0000-0000-000006000000}"/>
    <hyperlink ref="I64620" r:id="rId8" display="http://vsolj.cetus-net.org/bulletin.html" xr:uid="{00000000-0004-0000-0000-000007000000}"/>
    <hyperlink ref="AQ904" r:id="rId9" display="http://cdsbib.u-strasbg.fr/cgi-bin/cdsbib?1990RMxAA..21..381G" xr:uid="{00000000-0004-0000-0000-000008000000}"/>
    <hyperlink ref="AQ55670" r:id="rId10" display="http://cdsbib.u-strasbg.fr/cgi-bin/cdsbib?1990RMxAA..21..381G" xr:uid="{00000000-0004-0000-0000-000009000000}"/>
    <hyperlink ref="AQ905" r:id="rId11" display="http://cdsbib.u-strasbg.fr/cgi-bin/cdsbib?1990RMxAA..21..381G" xr:uid="{00000000-0004-0000-0000-00000A000000}"/>
    <hyperlink ref="H64617" r:id="rId12" display="https://www.aavso.org/ejaavso" xr:uid="{00000000-0004-0000-0000-00000B000000}"/>
    <hyperlink ref="H1790" r:id="rId13" display="http://vsolj.cetus-net.org/bulletin.html" xr:uid="{00000000-0004-0000-0000-00000C000000}"/>
    <hyperlink ref="AP3034" r:id="rId14" display="http://cdsbib.u-strasbg.fr/cgi-bin/cdsbib?1990RMxAA..21..381G" xr:uid="{00000000-0004-0000-0000-00000D000000}"/>
    <hyperlink ref="AP3037" r:id="rId15" display="http://cdsbib.u-strasbg.fr/cgi-bin/cdsbib?1990RMxAA..21..381G" xr:uid="{00000000-0004-0000-0000-00000E000000}"/>
    <hyperlink ref="AP3035" r:id="rId16" display="http://cdsbib.u-strasbg.fr/cgi-bin/cdsbib?1990RMxAA..21..381G" xr:uid="{00000000-0004-0000-0000-00000F000000}"/>
    <hyperlink ref="AP3019" r:id="rId17" display="http://cdsbib.u-strasbg.fr/cgi-bin/cdsbib?1990RMxAA..21..381G" xr:uid="{00000000-0004-0000-0000-000010000000}"/>
    <hyperlink ref="I1790" r:id="rId18" display="http://vsolj.cetus-net.org/bulletin.html" xr:uid="{00000000-0004-0000-0000-000011000000}"/>
    <hyperlink ref="AQ3248" r:id="rId19" display="http://cdsbib.u-strasbg.fr/cgi-bin/cdsbib?1990RMxAA..21..381G" xr:uid="{00000000-0004-0000-0000-000012000000}"/>
    <hyperlink ref="AQ65485" r:id="rId20" display="http://cdsbib.u-strasbg.fr/cgi-bin/cdsbib?1990RMxAA..21..381G" xr:uid="{00000000-0004-0000-0000-000013000000}"/>
    <hyperlink ref="AQ3252" r:id="rId21" display="http://cdsbib.u-strasbg.fr/cgi-bin/cdsbib?1990RMxAA..21..381G" xr:uid="{00000000-0004-0000-0000-000014000000}"/>
  </hyperlinks>
  <pageMargins left="0.75" right="0.75" top="1" bottom="1" header="0.5" footer="0.5"/>
  <pageSetup orientation="portrait" verticalDpi="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59"/>
  <sheetViews>
    <sheetView topLeftCell="A55" workbookViewId="0">
      <selection activeCell="A80" sqref="A80:D90"/>
    </sheetView>
  </sheetViews>
  <sheetFormatPr defaultRowHeight="12.75"/>
  <cols>
    <col min="1" max="1" width="19.7109375" style="8" customWidth="1"/>
    <col min="2" max="2" width="4.42578125" style="14" customWidth="1"/>
    <col min="3" max="3" width="12.7109375" style="8" customWidth="1"/>
    <col min="4" max="4" width="5.42578125" style="14" customWidth="1"/>
    <col min="5" max="5" width="14.85546875" style="14" customWidth="1"/>
    <col min="6" max="6" width="9.140625" style="14"/>
    <col min="7" max="7" width="12" style="14" customWidth="1"/>
    <col min="8" max="8" width="14.140625" style="8" customWidth="1"/>
    <col min="9" max="9" width="22.570312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03125" style="14" customWidth="1"/>
    <col min="14" max="14" width="14.140625" style="14" customWidth="1"/>
    <col min="15" max="15" width="23.42578125" style="14" customWidth="1"/>
    <col min="16" max="16" width="16.5703125" style="14" customWidth="1"/>
    <col min="17" max="17" width="41" style="14" customWidth="1"/>
    <col min="18" max="16384" width="9.140625" style="14"/>
  </cols>
  <sheetData>
    <row r="1" spans="1:16" ht="15.75">
      <c r="A1" s="15" t="s">
        <v>80</v>
      </c>
      <c r="I1" s="16" t="s">
        <v>81</v>
      </c>
      <c r="J1" s="17" t="s">
        <v>82</v>
      </c>
    </row>
    <row r="2" spans="1:16">
      <c r="I2" s="18" t="s">
        <v>83</v>
      </c>
      <c r="J2" s="19" t="s">
        <v>84</v>
      </c>
    </row>
    <row r="3" spans="1:16">
      <c r="A3" s="20" t="s">
        <v>85</v>
      </c>
      <c r="I3" s="18" t="s">
        <v>86</v>
      </c>
      <c r="J3" s="19" t="s">
        <v>87</v>
      </c>
    </row>
    <row r="4" spans="1:16">
      <c r="I4" s="18" t="s">
        <v>88</v>
      </c>
      <c r="J4" s="19" t="s">
        <v>87</v>
      </c>
    </row>
    <row r="5" spans="1:16" ht="13.5" thickBot="1">
      <c r="I5" s="21" t="s">
        <v>89</v>
      </c>
      <c r="J5" s="22" t="s">
        <v>90</v>
      </c>
    </row>
    <row r="10" spans="1:16" ht="13.5" thickBot="1"/>
    <row r="11" spans="1:16" ht="12.75" customHeight="1" thickBot="1">
      <c r="A11" s="8" t="str">
        <f t="shared" ref="A11:A42" si="0">P11</f>
        <v>IBVS 5056 </v>
      </c>
      <c r="B11" s="2" t="str">
        <f t="shared" ref="B11:B42" si="1">IF(H11=INT(H11),"I","II")</f>
        <v>I</v>
      </c>
      <c r="C11" s="8">
        <f t="shared" ref="C11:C42" si="2">1*G11</f>
        <v>51925.675600000002</v>
      </c>
      <c r="D11" s="14" t="str">
        <f t="shared" ref="D11:D42" si="3">VLOOKUP(F11,I$1:J$5,2,FALSE)</f>
        <v>vis</v>
      </c>
      <c r="E11" s="23">
        <f>VLOOKUP(C11,Active!C$21:E$965,3,FALSE)</f>
        <v>0</v>
      </c>
      <c r="F11" s="2" t="s">
        <v>89</v>
      </c>
      <c r="G11" s="14" t="str">
        <f t="shared" ref="G11:G42" si="4">MID(I11,3,LEN(I11)-3)</f>
        <v>51925.6756</v>
      </c>
      <c r="H11" s="8">
        <f t="shared" ref="H11:H42" si="5">1*K11</f>
        <v>-1873</v>
      </c>
      <c r="I11" s="24" t="s">
        <v>91</v>
      </c>
      <c r="J11" s="25" t="s">
        <v>92</v>
      </c>
      <c r="K11" s="24">
        <v>-1873</v>
      </c>
      <c r="L11" s="24" t="s">
        <v>93</v>
      </c>
      <c r="M11" s="25" t="s">
        <v>94</v>
      </c>
      <c r="N11" s="25" t="s">
        <v>95</v>
      </c>
      <c r="O11" s="26" t="s">
        <v>96</v>
      </c>
      <c r="P11" s="27" t="s">
        <v>97</v>
      </c>
    </row>
    <row r="12" spans="1:16" ht="12.75" customHeight="1" thickBot="1">
      <c r="A12" s="8" t="str">
        <f t="shared" si="0"/>
        <v>IBVS 5056 </v>
      </c>
      <c r="B12" s="2" t="str">
        <f t="shared" si="1"/>
        <v>II</v>
      </c>
      <c r="C12" s="8">
        <f t="shared" si="2"/>
        <v>51927.670100000003</v>
      </c>
      <c r="D12" s="14" t="str">
        <f t="shared" si="3"/>
        <v>vis</v>
      </c>
      <c r="E12" s="23">
        <f>VLOOKUP(C12,Active!C$21:E$965,3,FALSE)</f>
        <v>6.502740018923963</v>
      </c>
      <c r="F12" s="2" t="s">
        <v>89</v>
      </c>
      <c r="G12" s="14" t="str">
        <f t="shared" si="4"/>
        <v>51927.6701</v>
      </c>
      <c r="H12" s="8">
        <f t="shared" si="5"/>
        <v>-1866.5</v>
      </c>
      <c r="I12" s="24" t="s">
        <v>102</v>
      </c>
      <c r="J12" s="25" t="s">
        <v>103</v>
      </c>
      <c r="K12" s="24">
        <v>-1866.5</v>
      </c>
      <c r="L12" s="24" t="s">
        <v>104</v>
      </c>
      <c r="M12" s="25" t="s">
        <v>94</v>
      </c>
      <c r="N12" s="25" t="s">
        <v>95</v>
      </c>
      <c r="O12" s="26" t="s">
        <v>96</v>
      </c>
      <c r="P12" s="27" t="s">
        <v>97</v>
      </c>
    </row>
    <row r="13" spans="1:16" ht="12.75" customHeight="1" thickBot="1">
      <c r="A13" s="8" t="str">
        <f t="shared" si="0"/>
        <v>IBVS 5056 </v>
      </c>
      <c r="B13" s="2" t="str">
        <f t="shared" si="1"/>
        <v>II</v>
      </c>
      <c r="C13" s="8">
        <f t="shared" si="2"/>
        <v>51927.671000000002</v>
      </c>
      <c r="D13" s="14" t="str">
        <f t="shared" si="3"/>
        <v>vis</v>
      </c>
      <c r="E13" s="23">
        <f>VLOOKUP(C13,Active!C$21:E$965,3,FALSE)</f>
        <v>6.5056743212609529</v>
      </c>
      <c r="F13" s="2" t="s">
        <v>89</v>
      </c>
      <c r="G13" s="14" t="str">
        <f t="shared" si="4"/>
        <v>51927.6710</v>
      </c>
      <c r="H13" s="8">
        <f t="shared" si="5"/>
        <v>-1866.5</v>
      </c>
      <c r="I13" s="24" t="s">
        <v>105</v>
      </c>
      <c r="J13" s="25" t="s">
        <v>106</v>
      </c>
      <c r="K13" s="24">
        <v>-1866.5</v>
      </c>
      <c r="L13" s="24" t="s">
        <v>107</v>
      </c>
      <c r="M13" s="25" t="s">
        <v>94</v>
      </c>
      <c r="N13" s="25" t="s">
        <v>101</v>
      </c>
      <c r="O13" s="26" t="s">
        <v>96</v>
      </c>
      <c r="P13" s="27" t="s">
        <v>97</v>
      </c>
    </row>
    <row r="14" spans="1:16" ht="12.75" customHeight="1" thickBot="1">
      <c r="A14" s="8" t="str">
        <f t="shared" si="0"/>
        <v>IBVS 5056 </v>
      </c>
      <c r="B14" s="2" t="str">
        <f t="shared" si="1"/>
        <v>II</v>
      </c>
      <c r="C14" s="8">
        <f t="shared" si="2"/>
        <v>51952.513400000003</v>
      </c>
      <c r="D14" s="14" t="str">
        <f t="shared" si="3"/>
        <v>vis</v>
      </c>
      <c r="E14" s="23">
        <f>VLOOKUP(C14,Active!C$21:E$965,3,FALSE)</f>
        <v>87.500243710114773</v>
      </c>
      <c r="F14" s="2" t="s">
        <v>89</v>
      </c>
      <c r="G14" s="14" t="str">
        <f t="shared" si="4"/>
        <v>51952.5134</v>
      </c>
      <c r="H14" s="8">
        <f t="shared" si="5"/>
        <v>-1785.5</v>
      </c>
      <c r="I14" s="24" t="s">
        <v>108</v>
      </c>
      <c r="J14" s="25" t="s">
        <v>109</v>
      </c>
      <c r="K14" s="24">
        <v>-1785.5</v>
      </c>
      <c r="L14" s="24" t="s">
        <v>110</v>
      </c>
      <c r="M14" s="25" t="s">
        <v>94</v>
      </c>
      <c r="N14" s="25" t="s">
        <v>95</v>
      </c>
      <c r="O14" s="26" t="s">
        <v>96</v>
      </c>
      <c r="P14" s="27" t="s">
        <v>97</v>
      </c>
    </row>
    <row r="15" spans="1:16" ht="12.75" customHeight="1" thickBot="1">
      <c r="A15" s="8" t="str">
        <f t="shared" si="0"/>
        <v>IBVS 5056 </v>
      </c>
      <c r="B15" s="2" t="str">
        <f t="shared" si="1"/>
        <v>II</v>
      </c>
      <c r="C15" s="8">
        <f t="shared" si="2"/>
        <v>51952.514000000003</v>
      </c>
      <c r="D15" s="14" t="str">
        <f t="shared" si="3"/>
        <v>vis</v>
      </c>
      <c r="E15" s="23">
        <f>VLOOKUP(C15,Active!C$21:E$965,3,FALSE)</f>
        <v>87.502199911672776</v>
      </c>
      <c r="F15" s="2" t="s">
        <v>89</v>
      </c>
      <c r="G15" s="14" t="str">
        <f t="shared" si="4"/>
        <v>51952.5140</v>
      </c>
      <c r="H15" s="8">
        <f t="shared" si="5"/>
        <v>-1785.5</v>
      </c>
      <c r="I15" s="24" t="s">
        <v>111</v>
      </c>
      <c r="J15" s="25" t="s">
        <v>112</v>
      </c>
      <c r="K15" s="24">
        <v>-1785.5</v>
      </c>
      <c r="L15" s="24" t="s">
        <v>100</v>
      </c>
      <c r="M15" s="25" t="s">
        <v>94</v>
      </c>
      <c r="N15" s="25" t="s">
        <v>101</v>
      </c>
      <c r="O15" s="26" t="s">
        <v>96</v>
      </c>
      <c r="P15" s="27" t="s">
        <v>97</v>
      </c>
    </row>
    <row r="16" spans="1:16" ht="12.75" customHeight="1" thickBot="1">
      <c r="A16" s="8" t="str">
        <f t="shared" si="0"/>
        <v>IBVS 5056 </v>
      </c>
      <c r="B16" s="2" t="str">
        <f t="shared" si="1"/>
        <v>I</v>
      </c>
      <c r="C16" s="8">
        <f t="shared" si="2"/>
        <v>51952.666499999999</v>
      </c>
      <c r="D16" s="14" t="str">
        <f t="shared" si="3"/>
        <v>vis</v>
      </c>
      <c r="E16" s="23">
        <f>VLOOKUP(C16,Active!C$21:E$965,3,FALSE)</f>
        <v>87.999401141486175</v>
      </c>
      <c r="F16" s="2" t="s">
        <v>89</v>
      </c>
      <c r="G16" s="14" t="str">
        <f t="shared" si="4"/>
        <v>51952.6665</v>
      </c>
      <c r="H16" s="8">
        <f t="shared" si="5"/>
        <v>-1785</v>
      </c>
      <c r="I16" s="24" t="s">
        <v>113</v>
      </c>
      <c r="J16" s="25" t="s">
        <v>114</v>
      </c>
      <c r="K16" s="24">
        <v>-1785</v>
      </c>
      <c r="L16" s="24" t="s">
        <v>115</v>
      </c>
      <c r="M16" s="25" t="s">
        <v>94</v>
      </c>
      <c r="N16" s="25" t="s">
        <v>101</v>
      </c>
      <c r="O16" s="26" t="s">
        <v>96</v>
      </c>
      <c r="P16" s="27" t="s">
        <v>97</v>
      </c>
    </row>
    <row r="17" spans="1:16" ht="12.75" customHeight="1" thickBot="1">
      <c r="A17" s="8" t="str">
        <f t="shared" si="0"/>
        <v>IBVS 5056 </v>
      </c>
      <c r="B17" s="2" t="str">
        <f t="shared" si="1"/>
        <v>I</v>
      </c>
      <c r="C17" s="8">
        <f t="shared" si="2"/>
        <v>51952.6679</v>
      </c>
      <c r="D17" s="14" t="str">
        <f t="shared" si="3"/>
        <v>vis</v>
      </c>
      <c r="E17" s="23">
        <f>VLOOKUP(C17,Active!C$21:E$965,3,FALSE)</f>
        <v>88.003965611796076</v>
      </c>
      <c r="F17" s="2" t="s">
        <v>89</v>
      </c>
      <c r="G17" s="14" t="str">
        <f t="shared" si="4"/>
        <v>51952.6679</v>
      </c>
      <c r="H17" s="8">
        <f t="shared" si="5"/>
        <v>-1785</v>
      </c>
      <c r="I17" s="24" t="s">
        <v>116</v>
      </c>
      <c r="J17" s="25" t="s">
        <v>117</v>
      </c>
      <c r="K17" s="24">
        <v>-1785</v>
      </c>
      <c r="L17" s="24" t="s">
        <v>118</v>
      </c>
      <c r="M17" s="25" t="s">
        <v>94</v>
      </c>
      <c r="N17" s="25" t="s">
        <v>95</v>
      </c>
      <c r="O17" s="26" t="s">
        <v>96</v>
      </c>
      <c r="P17" s="27" t="s">
        <v>97</v>
      </c>
    </row>
    <row r="18" spans="1:16" ht="12.75" customHeight="1" thickBot="1">
      <c r="A18" s="8" t="str">
        <f t="shared" si="0"/>
        <v>IBVS 5583 </v>
      </c>
      <c r="B18" s="2" t="str">
        <f t="shared" si="1"/>
        <v>II</v>
      </c>
      <c r="C18" s="8">
        <f t="shared" si="2"/>
        <v>52002.508600000001</v>
      </c>
      <c r="D18" s="14" t="str">
        <f t="shared" si="3"/>
        <v>vis</v>
      </c>
      <c r="E18" s="23">
        <f>VLOOKUP(C18,Active!C$21:E$965,3,FALSE)</f>
        <v>250.50139076149489</v>
      </c>
      <c r="F18" s="2" t="s">
        <v>89</v>
      </c>
      <c r="G18" s="14" t="str">
        <f t="shared" si="4"/>
        <v>52002.5086</v>
      </c>
      <c r="H18" s="8">
        <f t="shared" si="5"/>
        <v>-1622.5</v>
      </c>
      <c r="I18" s="24" t="s">
        <v>119</v>
      </c>
      <c r="J18" s="25" t="s">
        <v>120</v>
      </c>
      <c r="K18" s="24">
        <v>-1622.5</v>
      </c>
      <c r="L18" s="24" t="s">
        <v>93</v>
      </c>
      <c r="M18" s="25" t="s">
        <v>94</v>
      </c>
      <c r="N18" s="25" t="s">
        <v>95</v>
      </c>
      <c r="O18" s="26" t="s">
        <v>121</v>
      </c>
      <c r="P18" s="27" t="s">
        <v>122</v>
      </c>
    </row>
    <row r="19" spans="1:16" ht="12.75" customHeight="1" thickBot="1">
      <c r="A19" s="8" t="str">
        <f t="shared" si="0"/>
        <v>IBVS 5583 </v>
      </c>
      <c r="B19" s="2" t="str">
        <f t="shared" si="1"/>
        <v>I</v>
      </c>
      <c r="C19" s="8">
        <f t="shared" si="2"/>
        <v>52023.5219</v>
      </c>
      <c r="D19" s="14" t="str">
        <f t="shared" si="3"/>
        <v>vis</v>
      </c>
      <c r="E19" s="23">
        <f>VLOOKUP(C19,Active!C$21:E$965,3,FALSE)</f>
        <v>319.01180782822775</v>
      </c>
      <c r="F19" s="2" t="s">
        <v>89</v>
      </c>
      <c r="G19" s="14" t="str">
        <f t="shared" si="4"/>
        <v>52023.5219</v>
      </c>
      <c r="H19" s="8">
        <f t="shared" si="5"/>
        <v>-1554</v>
      </c>
      <c r="I19" s="24" t="s">
        <v>123</v>
      </c>
      <c r="J19" s="25" t="s">
        <v>124</v>
      </c>
      <c r="K19" s="24">
        <v>-1554</v>
      </c>
      <c r="L19" s="24" t="s">
        <v>125</v>
      </c>
      <c r="M19" s="25" t="s">
        <v>94</v>
      </c>
      <c r="N19" s="25" t="s">
        <v>95</v>
      </c>
      <c r="O19" s="26" t="s">
        <v>121</v>
      </c>
      <c r="P19" s="27" t="s">
        <v>122</v>
      </c>
    </row>
    <row r="20" spans="1:16" ht="12.75" customHeight="1" thickBot="1">
      <c r="A20" s="8" t="str">
        <f t="shared" si="0"/>
        <v>IBVS 5583 </v>
      </c>
      <c r="B20" s="2" t="str">
        <f t="shared" si="1"/>
        <v>I</v>
      </c>
      <c r="C20" s="8">
        <f t="shared" si="2"/>
        <v>52039.470099999999</v>
      </c>
      <c r="D20" s="14" t="str">
        <f t="shared" si="3"/>
        <v>vis</v>
      </c>
      <c r="E20" s="23">
        <f>VLOOKUP(C20,Active!C$21:E$965,3,FALSE)</f>
        <v>371.00829735931808</v>
      </c>
      <c r="F20" s="2" t="s">
        <v>89</v>
      </c>
      <c r="G20" s="14" t="str">
        <f t="shared" si="4"/>
        <v>52039.4701</v>
      </c>
      <c r="H20" s="8">
        <f t="shared" si="5"/>
        <v>-1502</v>
      </c>
      <c r="I20" s="24" t="s">
        <v>132</v>
      </c>
      <c r="J20" s="25" t="s">
        <v>133</v>
      </c>
      <c r="K20" s="24">
        <v>-1502</v>
      </c>
      <c r="L20" s="24" t="s">
        <v>134</v>
      </c>
      <c r="M20" s="25" t="s">
        <v>94</v>
      </c>
      <c r="N20" s="25" t="s">
        <v>95</v>
      </c>
      <c r="O20" s="26" t="s">
        <v>121</v>
      </c>
      <c r="P20" s="27" t="s">
        <v>122</v>
      </c>
    </row>
    <row r="21" spans="1:16" ht="12.75" customHeight="1" thickBot="1">
      <c r="A21" s="8" t="str">
        <f t="shared" si="0"/>
        <v>IBVS 5583 </v>
      </c>
      <c r="B21" s="2" t="str">
        <f t="shared" si="1"/>
        <v>I</v>
      </c>
      <c r="C21" s="8">
        <f t="shared" si="2"/>
        <v>52062.473400000003</v>
      </c>
      <c r="D21" s="14" t="str">
        <f t="shared" si="3"/>
        <v>vis</v>
      </c>
      <c r="E21" s="23">
        <f>VLOOKUP(C21,Active!C$21:E$965,3,FALSE)</f>
        <v>446.00678293328997</v>
      </c>
      <c r="F21" s="2" t="s">
        <v>89</v>
      </c>
      <c r="G21" s="14" t="str">
        <f t="shared" si="4"/>
        <v>52062.4734</v>
      </c>
      <c r="H21" s="8">
        <f t="shared" si="5"/>
        <v>-1427</v>
      </c>
      <c r="I21" s="24" t="s">
        <v>135</v>
      </c>
      <c r="J21" s="25" t="s">
        <v>136</v>
      </c>
      <c r="K21" s="24">
        <v>-1427</v>
      </c>
      <c r="L21" s="24" t="s">
        <v>137</v>
      </c>
      <c r="M21" s="25" t="s">
        <v>94</v>
      </c>
      <c r="N21" s="25" t="s">
        <v>95</v>
      </c>
      <c r="O21" s="26" t="s">
        <v>121</v>
      </c>
      <c r="P21" s="27" t="s">
        <v>122</v>
      </c>
    </row>
    <row r="22" spans="1:16" ht="12.75" customHeight="1" thickBot="1">
      <c r="A22" s="8" t="str">
        <f t="shared" si="0"/>
        <v>IBVS 5623 </v>
      </c>
      <c r="B22" s="2" t="str">
        <f t="shared" si="1"/>
        <v>II</v>
      </c>
      <c r="C22" s="8">
        <f t="shared" si="2"/>
        <v>52333.457600000002</v>
      </c>
      <c r="D22" s="14" t="str">
        <f t="shared" si="3"/>
        <v>vis</v>
      </c>
      <c r="E22" s="23">
        <f>VLOOKUP(C22,Active!C$21:E$965,3,FALSE)</f>
        <v>1329.5063075437042</v>
      </c>
      <c r="F22" s="2" t="s">
        <v>89</v>
      </c>
      <c r="G22" s="14" t="str">
        <f t="shared" si="4"/>
        <v>52333.4576</v>
      </c>
      <c r="H22" s="8">
        <f t="shared" si="5"/>
        <v>-543.5</v>
      </c>
      <c r="I22" s="24" t="s">
        <v>142</v>
      </c>
      <c r="J22" s="25" t="s">
        <v>143</v>
      </c>
      <c r="K22" s="24">
        <v>-543.5</v>
      </c>
      <c r="L22" s="24" t="s">
        <v>144</v>
      </c>
      <c r="M22" s="25" t="s">
        <v>94</v>
      </c>
      <c r="N22" s="25" t="s">
        <v>95</v>
      </c>
      <c r="O22" s="26" t="s">
        <v>145</v>
      </c>
      <c r="P22" s="27" t="s">
        <v>146</v>
      </c>
    </row>
    <row r="23" spans="1:16" ht="12.75" customHeight="1" thickBot="1">
      <c r="A23" s="8" t="str">
        <f t="shared" si="0"/>
        <v>IBVS 5623 </v>
      </c>
      <c r="B23" s="2" t="str">
        <f t="shared" si="1"/>
        <v>I</v>
      </c>
      <c r="C23" s="8">
        <f t="shared" si="2"/>
        <v>52338.519</v>
      </c>
      <c r="D23" s="14" t="str">
        <f t="shared" si="3"/>
        <v>vis</v>
      </c>
      <c r="E23" s="23">
        <f>VLOOKUP(C23,Active!C$21:E$965,3,FALSE)</f>
        <v>1346.0081718363899</v>
      </c>
      <c r="F23" s="2" t="s">
        <v>89</v>
      </c>
      <c r="G23" s="14" t="str">
        <f t="shared" si="4"/>
        <v>52338.5190</v>
      </c>
      <c r="H23" s="8">
        <f t="shared" si="5"/>
        <v>-527</v>
      </c>
      <c r="I23" s="24" t="s">
        <v>147</v>
      </c>
      <c r="J23" s="25" t="s">
        <v>148</v>
      </c>
      <c r="K23" s="24">
        <v>-527</v>
      </c>
      <c r="L23" s="24" t="s">
        <v>110</v>
      </c>
      <c r="M23" s="25" t="s">
        <v>94</v>
      </c>
      <c r="N23" s="25" t="s">
        <v>95</v>
      </c>
      <c r="O23" s="26" t="s">
        <v>145</v>
      </c>
      <c r="P23" s="27" t="s">
        <v>146</v>
      </c>
    </row>
    <row r="24" spans="1:16" ht="12.75" customHeight="1" thickBot="1">
      <c r="A24" s="8" t="str">
        <f t="shared" si="0"/>
        <v>IBVS 5623 </v>
      </c>
      <c r="B24" s="2" t="str">
        <f t="shared" si="1"/>
        <v>I</v>
      </c>
      <c r="C24" s="8">
        <f t="shared" si="2"/>
        <v>52347.414199999999</v>
      </c>
      <c r="D24" s="14" t="str">
        <f t="shared" si="3"/>
        <v>vis</v>
      </c>
      <c r="E24" s="23">
        <f>VLOOKUP(C24,Active!C$21:E$965,3,FALSE)</f>
        <v>1375.0095120300755</v>
      </c>
      <c r="F24" s="2" t="s">
        <v>89</v>
      </c>
      <c r="G24" s="14" t="str">
        <f t="shared" si="4"/>
        <v>52347.4142</v>
      </c>
      <c r="H24" s="8">
        <f t="shared" si="5"/>
        <v>-498</v>
      </c>
      <c r="I24" s="24" t="s">
        <v>149</v>
      </c>
      <c r="J24" s="25" t="s">
        <v>150</v>
      </c>
      <c r="K24" s="24">
        <v>-498</v>
      </c>
      <c r="L24" s="24" t="s">
        <v>151</v>
      </c>
      <c r="M24" s="25" t="s">
        <v>94</v>
      </c>
      <c r="N24" s="25" t="s">
        <v>95</v>
      </c>
      <c r="O24" s="26" t="s">
        <v>145</v>
      </c>
      <c r="P24" s="27" t="s">
        <v>146</v>
      </c>
    </row>
    <row r="25" spans="1:16" ht="12.75" customHeight="1" thickBot="1">
      <c r="A25" s="8" t="str">
        <f t="shared" si="0"/>
        <v>IBVS 5623 </v>
      </c>
      <c r="B25" s="2" t="str">
        <f t="shared" si="1"/>
        <v>II</v>
      </c>
      <c r="C25" s="8">
        <f t="shared" si="2"/>
        <v>52347.567799999997</v>
      </c>
      <c r="D25" s="14" t="str">
        <f t="shared" si="3"/>
        <v>vis</v>
      </c>
      <c r="E25" s="23">
        <f>VLOOKUP(C25,Active!C$21:E$965,3,FALSE)</f>
        <v>1375.5102996294197</v>
      </c>
      <c r="F25" s="2" t="s">
        <v>89</v>
      </c>
      <c r="G25" s="14" t="str">
        <f t="shared" si="4"/>
        <v>52347.5678</v>
      </c>
      <c r="H25" s="8">
        <f t="shared" si="5"/>
        <v>-497.5</v>
      </c>
      <c r="I25" s="24" t="s">
        <v>152</v>
      </c>
      <c r="J25" s="25" t="s">
        <v>153</v>
      </c>
      <c r="K25" s="24">
        <v>-497.5</v>
      </c>
      <c r="L25" s="24" t="s">
        <v>100</v>
      </c>
      <c r="M25" s="25" t="s">
        <v>94</v>
      </c>
      <c r="N25" s="25" t="s">
        <v>95</v>
      </c>
      <c r="O25" s="26" t="s">
        <v>145</v>
      </c>
      <c r="P25" s="27" t="s">
        <v>146</v>
      </c>
    </row>
    <row r="26" spans="1:16" ht="12.75" customHeight="1" thickBot="1">
      <c r="A26" s="8" t="str">
        <f t="shared" si="0"/>
        <v>IBVS 5341 </v>
      </c>
      <c r="B26" s="2" t="str">
        <f t="shared" si="1"/>
        <v>II</v>
      </c>
      <c r="C26" s="8">
        <f t="shared" si="2"/>
        <v>52464.427799999998</v>
      </c>
      <c r="D26" s="14" t="str">
        <f t="shared" si="3"/>
        <v>vis</v>
      </c>
      <c r="E26" s="23">
        <f>VLOOKUP(C26,Active!C$21:E$965,3,FALSE)</f>
        <v>1756.5131567922135</v>
      </c>
      <c r="F26" s="2" t="s">
        <v>89</v>
      </c>
      <c r="G26" s="14" t="str">
        <f t="shared" si="4"/>
        <v>52464.4278</v>
      </c>
      <c r="H26" s="8">
        <f t="shared" si="5"/>
        <v>-116.5</v>
      </c>
      <c r="I26" s="24" t="s">
        <v>154</v>
      </c>
      <c r="J26" s="25" t="s">
        <v>155</v>
      </c>
      <c r="K26" s="24">
        <v>-116.5</v>
      </c>
      <c r="L26" s="24" t="s">
        <v>156</v>
      </c>
      <c r="M26" s="25" t="s">
        <v>94</v>
      </c>
      <c r="N26" s="25" t="s">
        <v>129</v>
      </c>
      <c r="O26" s="26" t="s">
        <v>96</v>
      </c>
      <c r="P26" s="27" t="s">
        <v>157</v>
      </c>
    </row>
    <row r="27" spans="1:16" ht="12.75" customHeight="1" thickBot="1">
      <c r="A27" s="8" t="str">
        <f t="shared" si="0"/>
        <v> BBS 129 </v>
      </c>
      <c r="B27" s="2" t="str">
        <f t="shared" si="1"/>
        <v>I</v>
      </c>
      <c r="C27" s="8">
        <f t="shared" si="2"/>
        <v>52715.473299999998</v>
      </c>
      <c r="D27" s="14" t="str">
        <f t="shared" si="3"/>
        <v>vis</v>
      </c>
      <c r="E27" s="23">
        <f>VLOOKUP(C27,Active!C$21:E$965,3,FALSE)</f>
        <v>2575.0058213297943</v>
      </c>
      <c r="F27" s="2" t="s">
        <v>89</v>
      </c>
      <c r="G27" s="14" t="str">
        <f t="shared" si="4"/>
        <v>52715.4733</v>
      </c>
      <c r="H27" s="8">
        <f t="shared" si="5"/>
        <v>702</v>
      </c>
      <c r="I27" s="24" t="s">
        <v>158</v>
      </c>
      <c r="J27" s="25" t="s">
        <v>159</v>
      </c>
      <c r="K27" s="24">
        <v>702</v>
      </c>
      <c r="L27" s="24" t="s">
        <v>160</v>
      </c>
      <c r="M27" s="25" t="s">
        <v>94</v>
      </c>
      <c r="N27" s="25" t="s">
        <v>129</v>
      </c>
      <c r="O27" s="26" t="s">
        <v>130</v>
      </c>
      <c r="P27" s="26" t="s">
        <v>161</v>
      </c>
    </row>
    <row r="28" spans="1:16" ht="12.75" customHeight="1" thickBot="1">
      <c r="A28" s="8" t="str">
        <f t="shared" si="0"/>
        <v> BBS 129 </v>
      </c>
      <c r="B28" s="2" t="str">
        <f t="shared" si="1"/>
        <v>II</v>
      </c>
      <c r="C28" s="8">
        <f t="shared" si="2"/>
        <v>52717.468500000003</v>
      </c>
      <c r="D28" s="14" t="str">
        <f t="shared" si="3"/>
        <v>vis</v>
      </c>
      <c r="E28" s="23">
        <f>VLOOKUP(C28,Active!C$21:E$965,3,FALSE)</f>
        <v>2581.5108435838852</v>
      </c>
      <c r="F28" s="2" t="s">
        <v>89</v>
      </c>
      <c r="G28" s="14" t="str">
        <f t="shared" si="4"/>
        <v>52717.4685</v>
      </c>
      <c r="H28" s="8">
        <f t="shared" si="5"/>
        <v>708.5</v>
      </c>
      <c r="I28" s="24" t="s">
        <v>162</v>
      </c>
      <c r="J28" s="25" t="s">
        <v>163</v>
      </c>
      <c r="K28" s="24">
        <v>708.5</v>
      </c>
      <c r="L28" s="24" t="s">
        <v>164</v>
      </c>
      <c r="M28" s="25" t="s">
        <v>94</v>
      </c>
      <c r="N28" s="25" t="s">
        <v>129</v>
      </c>
      <c r="O28" s="26" t="s">
        <v>165</v>
      </c>
      <c r="P28" s="26" t="s">
        <v>161</v>
      </c>
    </row>
    <row r="29" spans="1:16" ht="12.75" customHeight="1" thickBot="1">
      <c r="A29" s="8" t="str">
        <f t="shared" si="0"/>
        <v> BBS 129 </v>
      </c>
      <c r="B29" s="2" t="str">
        <f t="shared" si="1"/>
        <v>I</v>
      </c>
      <c r="C29" s="8">
        <f t="shared" si="2"/>
        <v>52717.621800000001</v>
      </c>
      <c r="D29" s="14" t="str">
        <f t="shared" si="3"/>
        <v>vis</v>
      </c>
      <c r="E29" s="23">
        <f>VLOOKUP(C29,Active!C$21:E$965,3,FALSE)</f>
        <v>2582.0106530824505</v>
      </c>
      <c r="F29" s="2" t="s">
        <v>89</v>
      </c>
      <c r="G29" s="14" t="str">
        <f t="shared" si="4"/>
        <v>52717.6218</v>
      </c>
      <c r="H29" s="8">
        <f t="shared" si="5"/>
        <v>709</v>
      </c>
      <c r="I29" s="24" t="s">
        <v>166</v>
      </c>
      <c r="J29" s="25" t="s">
        <v>167</v>
      </c>
      <c r="K29" s="24">
        <v>709</v>
      </c>
      <c r="L29" s="24" t="s">
        <v>164</v>
      </c>
      <c r="M29" s="25" t="s">
        <v>94</v>
      </c>
      <c r="N29" s="25" t="s">
        <v>129</v>
      </c>
      <c r="O29" s="26" t="s">
        <v>165</v>
      </c>
      <c r="P29" s="26" t="s">
        <v>161</v>
      </c>
    </row>
    <row r="30" spans="1:16" ht="12.75" customHeight="1" thickBot="1">
      <c r="A30" s="8" t="str">
        <f t="shared" si="0"/>
        <v>IBVS 5668 </v>
      </c>
      <c r="B30" s="2" t="str">
        <f t="shared" si="1"/>
        <v>II</v>
      </c>
      <c r="C30" s="8">
        <f t="shared" si="2"/>
        <v>52721.455499999996</v>
      </c>
      <c r="D30" s="14" t="str">
        <f t="shared" si="3"/>
        <v>vis</v>
      </c>
      <c r="E30" s="23">
        <f>VLOOKUP(C30,Active!C$21:E$965,3,FALSE)</f>
        <v>2594.5098029498417</v>
      </c>
      <c r="F30" s="2" t="s">
        <v>89</v>
      </c>
      <c r="G30" s="14" t="str">
        <f t="shared" si="4"/>
        <v>52721.4555</v>
      </c>
      <c r="H30" s="8">
        <f t="shared" si="5"/>
        <v>721.5</v>
      </c>
      <c r="I30" s="24" t="s">
        <v>168</v>
      </c>
      <c r="J30" s="25" t="s">
        <v>169</v>
      </c>
      <c r="K30" s="24">
        <v>721.5</v>
      </c>
      <c r="L30" s="24" t="s">
        <v>170</v>
      </c>
      <c r="M30" s="25" t="s">
        <v>94</v>
      </c>
      <c r="N30" s="25" t="s">
        <v>129</v>
      </c>
      <c r="O30" s="26" t="s">
        <v>96</v>
      </c>
      <c r="P30" s="27" t="s">
        <v>171</v>
      </c>
    </row>
    <row r="31" spans="1:16" ht="12.75" customHeight="1" thickBot="1">
      <c r="A31" s="8" t="str">
        <f t="shared" si="0"/>
        <v>IBVS 5668 </v>
      </c>
      <c r="B31" s="2" t="str">
        <f t="shared" si="1"/>
        <v>I</v>
      </c>
      <c r="C31" s="8">
        <f t="shared" si="2"/>
        <v>52721.608099999998</v>
      </c>
      <c r="D31" s="14" t="str">
        <f t="shared" si="3"/>
        <v>vis</v>
      </c>
      <c r="E31" s="23">
        <f>VLOOKUP(C31,Active!C$21:E$965,3,FALSE)</f>
        <v>2595.0073302132637</v>
      </c>
      <c r="F31" s="2" t="s">
        <v>89</v>
      </c>
      <c r="G31" s="14" t="str">
        <f t="shared" si="4"/>
        <v>52721.6081</v>
      </c>
      <c r="H31" s="8">
        <f t="shared" si="5"/>
        <v>722</v>
      </c>
      <c r="I31" s="24" t="s">
        <v>172</v>
      </c>
      <c r="J31" s="25" t="s">
        <v>173</v>
      </c>
      <c r="K31" s="24">
        <v>722</v>
      </c>
      <c r="L31" s="24" t="s">
        <v>174</v>
      </c>
      <c r="M31" s="25" t="s">
        <v>94</v>
      </c>
      <c r="N31" s="25" t="s">
        <v>129</v>
      </c>
      <c r="O31" s="26" t="s">
        <v>96</v>
      </c>
      <c r="P31" s="27" t="s">
        <v>171</v>
      </c>
    </row>
    <row r="32" spans="1:16" ht="12.75" customHeight="1" thickBot="1">
      <c r="A32" s="8" t="str">
        <f t="shared" si="0"/>
        <v>IBVS 5583 </v>
      </c>
      <c r="B32" s="2" t="str">
        <f t="shared" si="1"/>
        <v>I</v>
      </c>
      <c r="C32" s="8">
        <f t="shared" si="2"/>
        <v>52730.501600000003</v>
      </c>
      <c r="D32" s="14" t="str">
        <f t="shared" si="3"/>
        <v>vis</v>
      </c>
      <c r="E32" s="23">
        <f>VLOOKUP(C32,Active!C$21:E$965,3,FALSE)</f>
        <v>2624.0031278358842</v>
      </c>
      <c r="F32" s="2" t="s">
        <v>89</v>
      </c>
      <c r="G32" s="14" t="str">
        <f t="shared" si="4"/>
        <v>52730.5016</v>
      </c>
      <c r="H32" s="8">
        <f t="shared" si="5"/>
        <v>751</v>
      </c>
      <c r="I32" s="24" t="s">
        <v>175</v>
      </c>
      <c r="J32" s="25" t="s">
        <v>176</v>
      </c>
      <c r="K32" s="24">
        <v>751</v>
      </c>
      <c r="L32" s="24" t="s">
        <v>177</v>
      </c>
      <c r="M32" s="25" t="s">
        <v>94</v>
      </c>
      <c r="N32" s="25" t="s">
        <v>95</v>
      </c>
      <c r="O32" s="26" t="s">
        <v>121</v>
      </c>
      <c r="P32" s="27" t="s">
        <v>122</v>
      </c>
    </row>
    <row r="33" spans="1:16" ht="12.75" customHeight="1" thickBot="1">
      <c r="A33" s="8" t="str">
        <f t="shared" si="0"/>
        <v>IBVS 5583 </v>
      </c>
      <c r="B33" s="2" t="str">
        <f t="shared" si="1"/>
        <v>II</v>
      </c>
      <c r="C33" s="8">
        <f t="shared" si="2"/>
        <v>52983.392999999996</v>
      </c>
      <c r="D33" s="14" t="str">
        <f t="shared" si="3"/>
        <v>vis</v>
      </c>
      <c r="E33" s="23">
        <f>VLOOKUP(C33,Active!C$21:E$965,3,FALSE)</f>
        <v>3448.5140464726787</v>
      </c>
      <c r="F33" s="2" t="s">
        <v>89</v>
      </c>
      <c r="G33" s="14" t="str">
        <f t="shared" si="4"/>
        <v>52983.3930</v>
      </c>
      <c r="H33" s="8">
        <f t="shared" si="5"/>
        <v>1575.5</v>
      </c>
      <c r="I33" s="24" t="s">
        <v>178</v>
      </c>
      <c r="J33" s="25" t="s">
        <v>179</v>
      </c>
      <c r="K33" s="24">
        <v>1575.5</v>
      </c>
      <c r="L33" s="24" t="s">
        <v>180</v>
      </c>
      <c r="M33" s="25" t="s">
        <v>94</v>
      </c>
      <c r="N33" s="25" t="s">
        <v>95</v>
      </c>
      <c r="O33" s="26" t="s">
        <v>121</v>
      </c>
      <c r="P33" s="27" t="s">
        <v>122</v>
      </c>
    </row>
    <row r="34" spans="1:16" ht="12.75" customHeight="1" thickBot="1">
      <c r="A34" s="8" t="str">
        <f t="shared" si="0"/>
        <v>IBVS 5583 </v>
      </c>
      <c r="B34" s="2" t="str">
        <f t="shared" si="1"/>
        <v>I</v>
      </c>
      <c r="C34" s="8">
        <f t="shared" si="2"/>
        <v>52983.545899999997</v>
      </c>
      <c r="D34" s="14" t="str">
        <f t="shared" si="3"/>
        <v>vis</v>
      </c>
      <c r="E34" s="23">
        <f>VLOOKUP(C34,Active!C$21:E$965,3,FALSE)</f>
        <v>3449.01255183688</v>
      </c>
      <c r="F34" s="2" t="s">
        <v>89</v>
      </c>
      <c r="G34" s="14" t="str">
        <f t="shared" si="4"/>
        <v>52983.5459</v>
      </c>
      <c r="H34" s="8">
        <f t="shared" si="5"/>
        <v>1576</v>
      </c>
      <c r="I34" s="24" t="s">
        <v>181</v>
      </c>
      <c r="J34" s="25" t="s">
        <v>182</v>
      </c>
      <c r="K34" s="24">
        <v>1576</v>
      </c>
      <c r="L34" s="24" t="s">
        <v>174</v>
      </c>
      <c r="M34" s="25" t="s">
        <v>94</v>
      </c>
      <c r="N34" s="25" t="s">
        <v>95</v>
      </c>
      <c r="O34" s="26" t="s">
        <v>121</v>
      </c>
      <c r="P34" s="27" t="s">
        <v>122</v>
      </c>
    </row>
    <row r="35" spans="1:16" ht="12.75" customHeight="1" thickBot="1">
      <c r="A35" s="8" t="str">
        <f t="shared" si="0"/>
        <v>OEJV 0074 </v>
      </c>
      <c r="B35" s="2" t="str">
        <f t="shared" si="1"/>
        <v>I</v>
      </c>
      <c r="C35" s="8">
        <f t="shared" si="2"/>
        <v>53124.331080000004</v>
      </c>
      <c r="D35" s="14" t="str">
        <f t="shared" si="3"/>
        <v>vis</v>
      </c>
      <c r="E35" s="23">
        <f>VLOOKUP(C35,Active!C$21:E$965,3,FALSE)</f>
        <v>3908.0195330638207</v>
      </c>
      <c r="F35" s="2" t="s">
        <v>89</v>
      </c>
      <c r="G35" s="14" t="str">
        <f t="shared" si="4"/>
        <v>53124.33108</v>
      </c>
      <c r="H35" s="8">
        <f t="shared" si="5"/>
        <v>2035</v>
      </c>
      <c r="I35" s="24" t="s">
        <v>183</v>
      </c>
      <c r="J35" s="25" t="s">
        <v>184</v>
      </c>
      <c r="K35" s="24">
        <v>2035</v>
      </c>
      <c r="L35" s="24" t="s">
        <v>185</v>
      </c>
      <c r="M35" s="25" t="s">
        <v>186</v>
      </c>
      <c r="N35" s="25" t="s">
        <v>81</v>
      </c>
      <c r="O35" s="26" t="s">
        <v>187</v>
      </c>
      <c r="P35" s="27" t="s">
        <v>188</v>
      </c>
    </row>
    <row r="36" spans="1:16" ht="12.75" customHeight="1" thickBot="1">
      <c r="A36" s="8" t="str">
        <f t="shared" si="0"/>
        <v>BAVM 173 </v>
      </c>
      <c r="B36" s="2" t="str">
        <f t="shared" si="1"/>
        <v>I</v>
      </c>
      <c r="C36" s="8">
        <f t="shared" si="2"/>
        <v>53409.581100000003</v>
      </c>
      <c r="D36" s="14" t="str">
        <f t="shared" si="3"/>
        <v>vis</v>
      </c>
      <c r="E36" s="23">
        <f>VLOOKUP(C36,Active!C$21:E$965,3,FALSE)</f>
        <v>4838.030423237904</v>
      </c>
      <c r="F36" s="2" t="s">
        <v>89</v>
      </c>
      <c r="G36" s="14" t="str">
        <f t="shared" si="4"/>
        <v>53409.5811</v>
      </c>
      <c r="H36" s="8">
        <f t="shared" si="5"/>
        <v>2965</v>
      </c>
      <c r="I36" s="24" t="s">
        <v>189</v>
      </c>
      <c r="J36" s="25" t="s">
        <v>190</v>
      </c>
      <c r="K36" s="24">
        <v>2965</v>
      </c>
      <c r="L36" s="24" t="s">
        <v>93</v>
      </c>
      <c r="M36" s="25" t="s">
        <v>94</v>
      </c>
      <c r="N36" s="25" t="s">
        <v>191</v>
      </c>
      <c r="O36" s="26" t="s">
        <v>192</v>
      </c>
      <c r="P36" s="27" t="s">
        <v>193</v>
      </c>
    </row>
    <row r="37" spans="1:16" ht="12.75" customHeight="1" thickBot="1">
      <c r="A37" s="8" t="str">
        <f t="shared" si="0"/>
        <v>OEJV 0074 </v>
      </c>
      <c r="B37" s="2" t="str">
        <f t="shared" si="1"/>
        <v>I</v>
      </c>
      <c r="C37" s="8">
        <f t="shared" si="2"/>
        <v>53495.462220000001</v>
      </c>
      <c r="D37" s="14" t="str">
        <f t="shared" si="3"/>
        <v>vis</v>
      </c>
      <c r="E37" s="23">
        <f>VLOOKUP(C37,Active!C$21:E$965,3,FALSE)</f>
        <v>5118.0317247640023</v>
      </c>
      <c r="F37" s="2" t="s">
        <v>89</v>
      </c>
      <c r="G37" s="14" t="str">
        <f t="shared" si="4"/>
        <v>53495.46222</v>
      </c>
      <c r="H37" s="8">
        <f t="shared" si="5"/>
        <v>3245</v>
      </c>
      <c r="I37" s="24" t="s">
        <v>194</v>
      </c>
      <c r="J37" s="25" t="s">
        <v>195</v>
      </c>
      <c r="K37" s="24" t="s">
        <v>196</v>
      </c>
      <c r="L37" s="24" t="s">
        <v>197</v>
      </c>
      <c r="M37" s="25" t="s">
        <v>186</v>
      </c>
      <c r="N37" s="25" t="s">
        <v>198</v>
      </c>
      <c r="O37" s="26" t="s">
        <v>199</v>
      </c>
      <c r="P37" s="27" t="s">
        <v>188</v>
      </c>
    </row>
    <row r="38" spans="1:16" ht="12.75" customHeight="1" thickBot="1">
      <c r="A38" s="8" t="str">
        <f t="shared" si="0"/>
        <v>OEJV 0074 </v>
      </c>
      <c r="B38" s="2" t="str">
        <f t="shared" si="1"/>
        <v>I</v>
      </c>
      <c r="C38" s="8">
        <f t="shared" si="2"/>
        <v>53495.462919999998</v>
      </c>
      <c r="D38" s="14" t="str">
        <f t="shared" si="3"/>
        <v>vis</v>
      </c>
      <c r="E38" s="23">
        <f>VLOOKUP(C38,Active!C$21:E$965,3,FALSE)</f>
        <v>5118.0340069991453</v>
      </c>
      <c r="F38" s="2" t="s">
        <v>89</v>
      </c>
      <c r="G38" s="14" t="str">
        <f t="shared" si="4"/>
        <v>53495.46292</v>
      </c>
      <c r="H38" s="8">
        <f t="shared" si="5"/>
        <v>3245</v>
      </c>
      <c r="I38" s="24" t="s">
        <v>200</v>
      </c>
      <c r="J38" s="25" t="s">
        <v>201</v>
      </c>
      <c r="K38" s="24" t="s">
        <v>196</v>
      </c>
      <c r="L38" s="24" t="s">
        <v>202</v>
      </c>
      <c r="M38" s="25" t="s">
        <v>186</v>
      </c>
      <c r="N38" s="25" t="s">
        <v>101</v>
      </c>
      <c r="O38" s="26" t="s">
        <v>199</v>
      </c>
      <c r="P38" s="27" t="s">
        <v>188</v>
      </c>
    </row>
    <row r="39" spans="1:16" ht="12.75" customHeight="1" thickBot="1">
      <c r="A39" s="8" t="str">
        <f t="shared" si="0"/>
        <v>OEJV 0074 </v>
      </c>
      <c r="B39" s="2" t="str">
        <f t="shared" si="1"/>
        <v>I</v>
      </c>
      <c r="C39" s="8">
        <f t="shared" si="2"/>
        <v>53495.462919999998</v>
      </c>
      <c r="D39" s="14" t="str">
        <f t="shared" si="3"/>
        <v>vis</v>
      </c>
      <c r="E39" s="23">
        <f>VLOOKUP(C39,Active!C$21:E$965,3,FALSE)</f>
        <v>5118.0340069991453</v>
      </c>
      <c r="F39" s="2" t="s">
        <v>89</v>
      </c>
      <c r="G39" s="14" t="str">
        <f t="shared" si="4"/>
        <v>53495.46292</v>
      </c>
      <c r="H39" s="8">
        <f t="shared" si="5"/>
        <v>3245</v>
      </c>
      <c r="I39" s="24" t="s">
        <v>200</v>
      </c>
      <c r="J39" s="25" t="s">
        <v>201</v>
      </c>
      <c r="K39" s="24" t="s">
        <v>196</v>
      </c>
      <c r="L39" s="24" t="s">
        <v>202</v>
      </c>
      <c r="M39" s="25" t="s">
        <v>186</v>
      </c>
      <c r="N39" s="25" t="s">
        <v>27</v>
      </c>
      <c r="O39" s="26" t="s">
        <v>199</v>
      </c>
      <c r="P39" s="27" t="s">
        <v>188</v>
      </c>
    </row>
    <row r="40" spans="1:16" ht="12.75" customHeight="1" thickBot="1">
      <c r="A40" s="8" t="str">
        <f t="shared" si="0"/>
        <v>OEJV 0074 </v>
      </c>
      <c r="B40" s="2" t="str">
        <f t="shared" si="1"/>
        <v>I</v>
      </c>
      <c r="C40" s="8">
        <f t="shared" si="2"/>
        <v>53495.462919999998</v>
      </c>
      <c r="D40" s="14" t="str">
        <f t="shared" si="3"/>
        <v>vis</v>
      </c>
      <c r="E40" s="23">
        <f>VLOOKUP(C40,Active!C$21:E$965,3,FALSE)</f>
        <v>5118.0340069991453</v>
      </c>
      <c r="F40" s="2" t="s">
        <v>89</v>
      </c>
      <c r="G40" s="14" t="str">
        <f t="shared" si="4"/>
        <v>53495.46292</v>
      </c>
      <c r="H40" s="8">
        <f t="shared" si="5"/>
        <v>3245</v>
      </c>
      <c r="I40" s="24" t="s">
        <v>200</v>
      </c>
      <c r="J40" s="25" t="s">
        <v>201</v>
      </c>
      <c r="K40" s="24" t="s">
        <v>196</v>
      </c>
      <c r="L40" s="24" t="s">
        <v>202</v>
      </c>
      <c r="M40" s="25" t="s">
        <v>186</v>
      </c>
      <c r="N40" s="25" t="s">
        <v>89</v>
      </c>
      <c r="O40" s="26" t="s">
        <v>199</v>
      </c>
      <c r="P40" s="27" t="s">
        <v>188</v>
      </c>
    </row>
    <row r="41" spans="1:16" ht="12.75" customHeight="1" thickBot="1">
      <c r="A41" s="8" t="str">
        <f t="shared" si="0"/>
        <v>OEJV 0074 </v>
      </c>
      <c r="B41" s="2" t="str">
        <f t="shared" si="1"/>
        <v>I</v>
      </c>
      <c r="C41" s="8">
        <f t="shared" si="2"/>
        <v>53499.449639999999</v>
      </c>
      <c r="D41" s="14" t="str">
        <f t="shared" si="3"/>
        <v>vis</v>
      </c>
      <c r="E41" s="23">
        <f>VLOOKUP(C41,Active!C$21:E$965,3,FALSE)</f>
        <v>5131.0320534710636</v>
      </c>
      <c r="F41" s="2" t="s">
        <v>89</v>
      </c>
      <c r="G41" s="14" t="str">
        <f t="shared" si="4"/>
        <v>53499.44964</v>
      </c>
      <c r="H41" s="8">
        <f t="shared" si="5"/>
        <v>3258</v>
      </c>
      <c r="I41" s="24" t="s">
        <v>203</v>
      </c>
      <c r="J41" s="25" t="s">
        <v>204</v>
      </c>
      <c r="K41" s="24" t="s">
        <v>205</v>
      </c>
      <c r="L41" s="24" t="s">
        <v>206</v>
      </c>
      <c r="M41" s="25" t="s">
        <v>186</v>
      </c>
      <c r="N41" s="25" t="s">
        <v>101</v>
      </c>
      <c r="O41" s="26" t="s">
        <v>199</v>
      </c>
      <c r="P41" s="27" t="s">
        <v>188</v>
      </c>
    </row>
    <row r="42" spans="1:16" ht="12.75" customHeight="1" thickBot="1">
      <c r="A42" s="8" t="str">
        <f t="shared" si="0"/>
        <v>OEJV 0074 </v>
      </c>
      <c r="B42" s="2" t="str">
        <f t="shared" si="1"/>
        <v>I</v>
      </c>
      <c r="C42" s="8">
        <f t="shared" si="2"/>
        <v>53499.449639999999</v>
      </c>
      <c r="D42" s="14" t="str">
        <f t="shared" si="3"/>
        <v>vis</v>
      </c>
      <c r="E42" s="23">
        <f>VLOOKUP(C42,Active!C$21:E$965,3,FALSE)</f>
        <v>5131.0320534710636</v>
      </c>
      <c r="F42" s="2" t="s">
        <v>89</v>
      </c>
      <c r="G42" s="14" t="str">
        <f t="shared" si="4"/>
        <v>53499.44964</v>
      </c>
      <c r="H42" s="8">
        <f t="shared" si="5"/>
        <v>3258</v>
      </c>
      <c r="I42" s="24" t="s">
        <v>203</v>
      </c>
      <c r="J42" s="25" t="s">
        <v>204</v>
      </c>
      <c r="K42" s="24" t="s">
        <v>205</v>
      </c>
      <c r="L42" s="24" t="s">
        <v>206</v>
      </c>
      <c r="M42" s="25" t="s">
        <v>186</v>
      </c>
      <c r="N42" s="25" t="s">
        <v>27</v>
      </c>
      <c r="O42" s="26" t="s">
        <v>199</v>
      </c>
      <c r="P42" s="27" t="s">
        <v>188</v>
      </c>
    </row>
    <row r="43" spans="1:16" ht="12.75" customHeight="1" thickBot="1">
      <c r="A43" s="8" t="str">
        <f t="shared" ref="A43:A74" si="6">P43</f>
        <v>OEJV 0074 </v>
      </c>
      <c r="B43" s="2" t="str">
        <f t="shared" ref="B43:B74" si="7">IF(H43=INT(H43),"I","II")</f>
        <v>I</v>
      </c>
      <c r="C43" s="8">
        <f t="shared" ref="C43:C74" si="8">1*G43</f>
        <v>53499.449639999999</v>
      </c>
      <c r="D43" s="14" t="str">
        <f t="shared" ref="D43:D74" si="9">VLOOKUP(F43,I$1:J$5,2,FALSE)</f>
        <v>vis</v>
      </c>
      <c r="E43" s="23">
        <f>VLOOKUP(C43,Active!C$21:E$965,3,FALSE)</f>
        <v>5131.0320534710636</v>
      </c>
      <c r="F43" s="2" t="s">
        <v>89</v>
      </c>
      <c r="G43" s="14" t="str">
        <f t="shared" ref="G43:G74" si="10">MID(I43,3,LEN(I43)-3)</f>
        <v>53499.44964</v>
      </c>
      <c r="H43" s="8">
        <f t="shared" ref="H43:H74" si="11">1*K43</f>
        <v>3258</v>
      </c>
      <c r="I43" s="24" t="s">
        <v>203</v>
      </c>
      <c r="J43" s="25" t="s">
        <v>204</v>
      </c>
      <c r="K43" s="24" t="s">
        <v>205</v>
      </c>
      <c r="L43" s="24" t="s">
        <v>206</v>
      </c>
      <c r="M43" s="25" t="s">
        <v>186</v>
      </c>
      <c r="N43" s="25" t="s">
        <v>198</v>
      </c>
      <c r="O43" s="26" t="s">
        <v>199</v>
      </c>
      <c r="P43" s="27" t="s">
        <v>188</v>
      </c>
    </row>
    <row r="44" spans="1:16" ht="12.75" customHeight="1" thickBot="1">
      <c r="A44" s="8" t="str">
        <f t="shared" si="6"/>
        <v>OEJV 0074 </v>
      </c>
      <c r="B44" s="2" t="str">
        <f t="shared" si="7"/>
        <v>I</v>
      </c>
      <c r="C44" s="8">
        <f t="shared" si="8"/>
        <v>53499.449639999999</v>
      </c>
      <c r="D44" s="14" t="str">
        <f t="shared" si="9"/>
        <v>vis</v>
      </c>
      <c r="E44" s="23">
        <f>VLOOKUP(C44,Active!C$21:E$965,3,FALSE)</f>
        <v>5131.0320534710636</v>
      </c>
      <c r="F44" s="2" t="s">
        <v>89</v>
      </c>
      <c r="G44" s="14" t="str">
        <f t="shared" si="10"/>
        <v>53499.44964</v>
      </c>
      <c r="H44" s="8">
        <f t="shared" si="11"/>
        <v>3258</v>
      </c>
      <c r="I44" s="24" t="s">
        <v>203</v>
      </c>
      <c r="J44" s="25" t="s">
        <v>204</v>
      </c>
      <c r="K44" s="24" t="s">
        <v>205</v>
      </c>
      <c r="L44" s="24" t="s">
        <v>206</v>
      </c>
      <c r="M44" s="25" t="s">
        <v>186</v>
      </c>
      <c r="N44" s="25" t="s">
        <v>89</v>
      </c>
      <c r="O44" s="26" t="s">
        <v>199</v>
      </c>
      <c r="P44" s="27" t="s">
        <v>188</v>
      </c>
    </row>
    <row r="45" spans="1:16" ht="12.75" customHeight="1" thickBot="1">
      <c r="A45" s="8" t="str">
        <f t="shared" si="6"/>
        <v>OEJV 0074 </v>
      </c>
      <c r="B45" s="2" t="str">
        <f t="shared" si="7"/>
        <v>I</v>
      </c>
      <c r="C45" s="8">
        <f t="shared" si="8"/>
        <v>53503.43705</v>
      </c>
      <c r="D45" s="14" t="str">
        <f t="shared" si="9"/>
        <v>vis</v>
      </c>
      <c r="E45" s="23">
        <f>VLOOKUP(C45,Active!C$21:E$965,3,FALSE)</f>
        <v>5144.032349574778</v>
      </c>
      <c r="F45" s="2" t="s">
        <v>89</v>
      </c>
      <c r="G45" s="14" t="str">
        <f t="shared" si="10"/>
        <v>53503.43705</v>
      </c>
      <c r="H45" s="8">
        <f t="shared" si="11"/>
        <v>3271</v>
      </c>
      <c r="I45" s="24" t="s">
        <v>207</v>
      </c>
      <c r="J45" s="25" t="s">
        <v>208</v>
      </c>
      <c r="K45" s="24" t="s">
        <v>209</v>
      </c>
      <c r="L45" s="24" t="s">
        <v>210</v>
      </c>
      <c r="M45" s="25" t="s">
        <v>186</v>
      </c>
      <c r="N45" s="25" t="s">
        <v>27</v>
      </c>
      <c r="O45" s="26" t="s">
        <v>199</v>
      </c>
      <c r="P45" s="27" t="s">
        <v>188</v>
      </c>
    </row>
    <row r="46" spans="1:16" ht="12.75" customHeight="1" thickBot="1">
      <c r="A46" s="8" t="str">
        <f t="shared" si="6"/>
        <v>OEJV 0074 </v>
      </c>
      <c r="B46" s="2" t="str">
        <f t="shared" si="7"/>
        <v>I</v>
      </c>
      <c r="C46" s="8">
        <f t="shared" si="8"/>
        <v>53503.43705</v>
      </c>
      <c r="D46" s="14" t="str">
        <f t="shared" si="9"/>
        <v>vis</v>
      </c>
      <c r="E46" s="23">
        <f>VLOOKUP(C46,Active!C$21:E$965,3,FALSE)</f>
        <v>5144.032349574778</v>
      </c>
      <c r="F46" s="2" t="s">
        <v>89</v>
      </c>
      <c r="G46" s="14" t="str">
        <f t="shared" si="10"/>
        <v>53503.43705</v>
      </c>
      <c r="H46" s="8">
        <f t="shared" si="11"/>
        <v>3271</v>
      </c>
      <c r="I46" s="24" t="s">
        <v>207</v>
      </c>
      <c r="J46" s="25" t="s">
        <v>208</v>
      </c>
      <c r="K46" s="24" t="s">
        <v>209</v>
      </c>
      <c r="L46" s="24" t="s">
        <v>210</v>
      </c>
      <c r="M46" s="25" t="s">
        <v>186</v>
      </c>
      <c r="N46" s="25" t="s">
        <v>198</v>
      </c>
      <c r="O46" s="26" t="s">
        <v>199</v>
      </c>
      <c r="P46" s="27" t="s">
        <v>188</v>
      </c>
    </row>
    <row r="47" spans="1:16" ht="12.75" customHeight="1" thickBot="1">
      <c r="A47" s="8" t="str">
        <f t="shared" si="6"/>
        <v>OEJV 0074 </v>
      </c>
      <c r="B47" s="2" t="str">
        <f t="shared" si="7"/>
        <v>I</v>
      </c>
      <c r="C47" s="8">
        <f t="shared" si="8"/>
        <v>53503.437749999997</v>
      </c>
      <c r="D47" s="14" t="str">
        <f t="shared" si="9"/>
        <v>vis</v>
      </c>
      <c r="E47" s="23">
        <f>VLOOKUP(C47,Active!C$21:E$965,3,FALSE)</f>
        <v>5144.0346318099209</v>
      </c>
      <c r="F47" s="2" t="s">
        <v>89</v>
      </c>
      <c r="G47" s="14" t="str">
        <f t="shared" si="10"/>
        <v>53503.43775</v>
      </c>
      <c r="H47" s="8">
        <f t="shared" si="11"/>
        <v>3271</v>
      </c>
      <c r="I47" s="24" t="s">
        <v>211</v>
      </c>
      <c r="J47" s="25" t="s">
        <v>212</v>
      </c>
      <c r="K47" s="24" t="s">
        <v>209</v>
      </c>
      <c r="L47" s="24" t="s">
        <v>213</v>
      </c>
      <c r="M47" s="25" t="s">
        <v>186</v>
      </c>
      <c r="N47" s="25" t="s">
        <v>101</v>
      </c>
      <c r="O47" s="26" t="s">
        <v>199</v>
      </c>
      <c r="P47" s="27" t="s">
        <v>188</v>
      </c>
    </row>
    <row r="48" spans="1:16" ht="12.75" customHeight="1" thickBot="1">
      <c r="A48" s="8" t="str">
        <f t="shared" si="6"/>
        <v>OEJV 0074 </v>
      </c>
      <c r="B48" s="2" t="str">
        <f t="shared" si="7"/>
        <v>I</v>
      </c>
      <c r="C48" s="8">
        <f t="shared" si="8"/>
        <v>53503.437749999997</v>
      </c>
      <c r="D48" s="14" t="str">
        <f t="shared" si="9"/>
        <v>vis</v>
      </c>
      <c r="E48" s="23">
        <f>VLOOKUP(C48,Active!C$21:E$965,3,FALSE)</f>
        <v>5144.0346318099209</v>
      </c>
      <c r="F48" s="2" t="s">
        <v>89</v>
      </c>
      <c r="G48" s="14" t="str">
        <f t="shared" si="10"/>
        <v>53503.43775</v>
      </c>
      <c r="H48" s="8">
        <f t="shared" si="11"/>
        <v>3271</v>
      </c>
      <c r="I48" s="24" t="s">
        <v>211</v>
      </c>
      <c r="J48" s="25" t="s">
        <v>212</v>
      </c>
      <c r="K48" s="24" t="s">
        <v>209</v>
      </c>
      <c r="L48" s="24" t="s">
        <v>213</v>
      </c>
      <c r="M48" s="25" t="s">
        <v>186</v>
      </c>
      <c r="N48" s="25" t="s">
        <v>89</v>
      </c>
      <c r="O48" s="26" t="s">
        <v>199</v>
      </c>
      <c r="P48" s="27" t="s">
        <v>188</v>
      </c>
    </row>
    <row r="49" spans="1:16" ht="12.75" customHeight="1" thickBot="1">
      <c r="A49" s="8" t="str">
        <f t="shared" si="6"/>
        <v>BAVM 186 </v>
      </c>
      <c r="B49" s="2" t="str">
        <f t="shared" si="7"/>
        <v>I</v>
      </c>
      <c r="C49" s="8">
        <f t="shared" si="8"/>
        <v>53809.542099999999</v>
      </c>
      <c r="D49" s="14" t="str">
        <f t="shared" si="9"/>
        <v>vis</v>
      </c>
      <c r="E49" s="23">
        <f>VLOOKUP(C49,Active!C$21:E$965,3,FALSE)</f>
        <v>6142.0376434474338</v>
      </c>
      <c r="F49" s="2" t="s">
        <v>89</v>
      </c>
      <c r="G49" s="14" t="str">
        <f t="shared" si="10"/>
        <v>53809.5421</v>
      </c>
      <c r="H49" s="8">
        <f t="shared" si="11"/>
        <v>4269</v>
      </c>
      <c r="I49" s="24" t="s">
        <v>214</v>
      </c>
      <c r="J49" s="25" t="s">
        <v>215</v>
      </c>
      <c r="K49" s="24" t="s">
        <v>216</v>
      </c>
      <c r="L49" s="24" t="s">
        <v>217</v>
      </c>
      <c r="M49" s="25" t="s">
        <v>186</v>
      </c>
      <c r="N49" s="25" t="s">
        <v>191</v>
      </c>
      <c r="O49" s="26" t="s">
        <v>218</v>
      </c>
      <c r="P49" s="27" t="s">
        <v>219</v>
      </c>
    </row>
    <row r="50" spans="1:16" ht="12.75" customHeight="1" thickBot="1">
      <c r="A50" s="8" t="str">
        <f t="shared" si="6"/>
        <v>IBVS 5760 </v>
      </c>
      <c r="B50" s="2" t="str">
        <f t="shared" si="7"/>
        <v>II</v>
      </c>
      <c r="C50" s="8">
        <f t="shared" si="8"/>
        <v>53819.8177</v>
      </c>
      <c r="D50" s="14" t="str">
        <f t="shared" si="9"/>
        <v>vis</v>
      </c>
      <c r="E50" s="23">
        <f>VLOOKUP(C50,Active!C$21:E$965,3,FALSE)</f>
        <v>6175.5395513634221</v>
      </c>
      <c r="F50" s="2" t="s">
        <v>89</v>
      </c>
      <c r="G50" s="14" t="str">
        <f t="shared" si="10"/>
        <v>53819.8177</v>
      </c>
      <c r="H50" s="8">
        <f t="shared" si="11"/>
        <v>4302.5</v>
      </c>
      <c r="I50" s="24" t="s">
        <v>220</v>
      </c>
      <c r="J50" s="25" t="s">
        <v>221</v>
      </c>
      <c r="K50" s="24">
        <v>4302.5</v>
      </c>
      <c r="L50" s="24" t="s">
        <v>140</v>
      </c>
      <c r="M50" s="25" t="s">
        <v>186</v>
      </c>
      <c r="N50" s="25" t="s">
        <v>198</v>
      </c>
      <c r="O50" s="26" t="s">
        <v>222</v>
      </c>
      <c r="P50" s="27" t="s">
        <v>223</v>
      </c>
    </row>
    <row r="51" spans="1:16" ht="12.75" customHeight="1" thickBot="1">
      <c r="A51" s="8" t="str">
        <f t="shared" si="6"/>
        <v>IBVS 5713 </v>
      </c>
      <c r="B51" s="2" t="str">
        <f t="shared" si="7"/>
        <v>I</v>
      </c>
      <c r="C51" s="8">
        <f t="shared" si="8"/>
        <v>53859.535000000003</v>
      </c>
      <c r="D51" s="14" t="str">
        <f t="shared" si="9"/>
        <v>vis</v>
      </c>
      <c r="E51" s="23">
        <f>VLOOKUP(C51,Active!C$21:E$965,3,FALSE)</f>
        <v>6305.0312917261908</v>
      </c>
      <c r="F51" s="2" t="s">
        <v>89</v>
      </c>
      <c r="G51" s="14" t="str">
        <f t="shared" si="10"/>
        <v>53859.5350</v>
      </c>
      <c r="H51" s="8">
        <f t="shared" si="11"/>
        <v>4432</v>
      </c>
      <c r="I51" s="24" t="s">
        <v>224</v>
      </c>
      <c r="J51" s="25" t="s">
        <v>225</v>
      </c>
      <c r="K51" s="24">
        <v>4432</v>
      </c>
      <c r="L51" s="24" t="s">
        <v>226</v>
      </c>
      <c r="M51" s="25" t="s">
        <v>186</v>
      </c>
      <c r="N51" s="25" t="s">
        <v>89</v>
      </c>
      <c r="O51" s="26" t="s">
        <v>130</v>
      </c>
      <c r="P51" s="27" t="s">
        <v>227</v>
      </c>
    </row>
    <row r="52" spans="1:16" ht="12.75" customHeight="1" thickBot="1">
      <c r="A52" s="8" t="str">
        <f t="shared" si="6"/>
        <v>IBVS 5777 </v>
      </c>
      <c r="B52" s="2" t="str">
        <f t="shared" si="7"/>
        <v>II</v>
      </c>
      <c r="C52" s="8">
        <f t="shared" si="8"/>
        <v>53939.4375</v>
      </c>
      <c r="D52" s="14" t="str">
        <f t="shared" si="9"/>
        <v>vis</v>
      </c>
      <c r="E52" s="23">
        <f>VLOOKUP(C52,Active!C$21:E$965,3,FALSE)</f>
        <v>6565.540283634874</v>
      </c>
      <c r="F52" s="2" t="s">
        <v>89</v>
      </c>
      <c r="G52" s="14" t="str">
        <f t="shared" si="10"/>
        <v>53939.4375</v>
      </c>
      <c r="H52" s="8">
        <f t="shared" si="11"/>
        <v>4692.5</v>
      </c>
      <c r="I52" s="24" t="s">
        <v>228</v>
      </c>
      <c r="J52" s="25" t="s">
        <v>229</v>
      </c>
      <c r="K52" s="24">
        <v>4692.5</v>
      </c>
      <c r="L52" s="24" t="s">
        <v>217</v>
      </c>
      <c r="M52" s="25" t="s">
        <v>186</v>
      </c>
      <c r="N52" s="25" t="s">
        <v>230</v>
      </c>
      <c r="O52" s="26" t="s">
        <v>231</v>
      </c>
      <c r="P52" s="27" t="s">
        <v>232</v>
      </c>
    </row>
    <row r="53" spans="1:16" ht="12.75" customHeight="1" thickBot="1">
      <c r="A53" s="8" t="str">
        <f t="shared" si="6"/>
        <v>IBVS 5820 </v>
      </c>
      <c r="B53" s="2" t="str">
        <f t="shared" si="7"/>
        <v>II</v>
      </c>
      <c r="C53" s="8">
        <f t="shared" si="8"/>
        <v>54187.878799999999</v>
      </c>
      <c r="D53" s="14" t="str">
        <f t="shared" si="9"/>
        <v>vis</v>
      </c>
      <c r="E53" s="23">
        <f>VLOOKUP(C53,Active!C$21:E$965,3,FALSE)</f>
        <v>7375.5423813350089</v>
      </c>
      <c r="F53" s="2" t="s">
        <v>89</v>
      </c>
      <c r="G53" s="14" t="str">
        <f t="shared" si="10"/>
        <v>54187.8788</v>
      </c>
      <c r="H53" s="8">
        <f t="shared" si="11"/>
        <v>5502.5</v>
      </c>
      <c r="I53" s="24" t="s">
        <v>233</v>
      </c>
      <c r="J53" s="25" t="s">
        <v>234</v>
      </c>
      <c r="K53" s="24">
        <v>5502.5</v>
      </c>
      <c r="L53" s="24" t="s">
        <v>235</v>
      </c>
      <c r="M53" s="25" t="s">
        <v>186</v>
      </c>
      <c r="N53" s="25" t="s">
        <v>198</v>
      </c>
      <c r="O53" s="26" t="s">
        <v>222</v>
      </c>
      <c r="P53" s="27" t="s">
        <v>236</v>
      </c>
    </row>
    <row r="54" spans="1:16" ht="12.75" customHeight="1" thickBot="1">
      <c r="A54" s="8" t="str">
        <f t="shared" si="6"/>
        <v>OEJV 0074 </v>
      </c>
      <c r="B54" s="2" t="str">
        <f t="shared" si="7"/>
        <v>I</v>
      </c>
      <c r="C54" s="8">
        <f t="shared" si="8"/>
        <v>54240.478389999997</v>
      </c>
      <c r="D54" s="14" t="str">
        <f t="shared" si="9"/>
        <v>vis</v>
      </c>
      <c r="E54" s="23">
        <f>VLOOKUP(C54,Active!C$21:E$965,3,FALSE)</f>
        <v>7547.0347146876584</v>
      </c>
      <c r="F54" s="2" t="s">
        <v>89</v>
      </c>
      <c r="G54" s="14" t="str">
        <f t="shared" si="10"/>
        <v>54240.47839</v>
      </c>
      <c r="H54" s="8">
        <f t="shared" si="11"/>
        <v>5674</v>
      </c>
      <c r="I54" s="24" t="s">
        <v>237</v>
      </c>
      <c r="J54" s="25" t="s">
        <v>238</v>
      </c>
      <c r="K54" s="24">
        <v>5674</v>
      </c>
      <c r="L54" s="24" t="s">
        <v>239</v>
      </c>
      <c r="M54" s="25" t="s">
        <v>186</v>
      </c>
      <c r="N54" s="25" t="s">
        <v>27</v>
      </c>
      <c r="O54" s="26" t="s">
        <v>240</v>
      </c>
      <c r="P54" s="27" t="s">
        <v>188</v>
      </c>
    </row>
    <row r="55" spans="1:16" ht="12.75" customHeight="1" thickBot="1">
      <c r="A55" s="8" t="str">
        <f t="shared" si="6"/>
        <v>IBVS 5898 </v>
      </c>
      <c r="B55" s="2" t="str">
        <f t="shared" si="7"/>
        <v>I</v>
      </c>
      <c r="C55" s="8">
        <f t="shared" si="8"/>
        <v>54509.470099999999</v>
      </c>
      <c r="D55" s="14" t="str">
        <f t="shared" si="9"/>
        <v>vis</v>
      </c>
      <c r="E55" s="23">
        <f>VLOOKUP(C55,Active!C$21:E$965,3,FALSE)</f>
        <v>8424.038052554386</v>
      </c>
      <c r="F55" s="2" t="s">
        <v>89</v>
      </c>
      <c r="G55" s="14" t="str">
        <f t="shared" si="10"/>
        <v>54509.4701</v>
      </c>
      <c r="H55" s="8">
        <f t="shared" si="11"/>
        <v>6551</v>
      </c>
      <c r="I55" s="24" t="s">
        <v>241</v>
      </c>
      <c r="J55" s="25" t="s">
        <v>242</v>
      </c>
      <c r="K55" s="24">
        <v>6551</v>
      </c>
      <c r="L55" s="24" t="s">
        <v>243</v>
      </c>
      <c r="M55" s="25" t="s">
        <v>186</v>
      </c>
      <c r="N55" s="25" t="s">
        <v>230</v>
      </c>
      <c r="O55" s="26" t="s">
        <v>231</v>
      </c>
      <c r="P55" s="27" t="s">
        <v>244</v>
      </c>
    </row>
    <row r="56" spans="1:16" ht="12.75" customHeight="1" thickBot="1">
      <c r="A56" s="8" t="str">
        <f t="shared" si="6"/>
        <v>IBVS 5898 </v>
      </c>
      <c r="B56" s="2" t="str">
        <f t="shared" si="7"/>
        <v>II</v>
      </c>
      <c r="C56" s="8">
        <f t="shared" si="8"/>
        <v>54509.622900000002</v>
      </c>
      <c r="D56" s="14" t="str">
        <f t="shared" si="9"/>
        <v>vis</v>
      </c>
      <c r="E56" s="23">
        <f>VLOOKUP(C56,Active!C$21:E$965,3,FALSE)</f>
        <v>8424.5362318850021</v>
      </c>
      <c r="F56" s="2" t="s">
        <v>89</v>
      </c>
      <c r="G56" s="14" t="str">
        <f t="shared" si="10"/>
        <v>54509.6229</v>
      </c>
      <c r="H56" s="8">
        <f t="shared" si="11"/>
        <v>6551.5</v>
      </c>
      <c r="I56" s="24" t="s">
        <v>245</v>
      </c>
      <c r="J56" s="25" t="s">
        <v>246</v>
      </c>
      <c r="K56" s="24">
        <v>6551.5</v>
      </c>
      <c r="L56" s="24" t="s">
        <v>247</v>
      </c>
      <c r="M56" s="25" t="s">
        <v>186</v>
      </c>
      <c r="N56" s="25" t="s">
        <v>230</v>
      </c>
      <c r="O56" s="26" t="s">
        <v>231</v>
      </c>
      <c r="P56" s="27" t="s">
        <v>244</v>
      </c>
    </row>
    <row r="57" spans="1:16" ht="12.75" customHeight="1" thickBot="1">
      <c r="A57" s="8" t="str">
        <f t="shared" si="6"/>
        <v>BAVM 209 </v>
      </c>
      <c r="B57" s="2" t="str">
        <f t="shared" si="7"/>
        <v>II</v>
      </c>
      <c r="C57" s="8">
        <f t="shared" si="8"/>
        <v>54540.602099999996</v>
      </c>
      <c r="D57" s="14" t="str">
        <f t="shared" si="9"/>
        <v>vis</v>
      </c>
      <c r="E57" s="23">
        <f>VLOOKUP(C57,Active!C$21:E$965,3,FALSE)</f>
        <v>8525.5388308291695</v>
      </c>
      <c r="F57" s="2" t="s">
        <v>89</v>
      </c>
      <c r="G57" s="14" t="str">
        <f t="shared" si="10"/>
        <v>54540.6021</v>
      </c>
      <c r="H57" s="8">
        <f t="shared" si="11"/>
        <v>6652.5</v>
      </c>
      <c r="I57" s="24" t="s">
        <v>255</v>
      </c>
      <c r="J57" s="25" t="s">
        <v>256</v>
      </c>
      <c r="K57" s="24">
        <v>6652.5</v>
      </c>
      <c r="L57" s="24" t="s">
        <v>257</v>
      </c>
      <c r="M57" s="25" t="s">
        <v>186</v>
      </c>
      <c r="N57" s="25" t="s">
        <v>191</v>
      </c>
      <c r="O57" s="26" t="s">
        <v>258</v>
      </c>
      <c r="P57" s="27" t="s">
        <v>259</v>
      </c>
    </row>
    <row r="58" spans="1:16" ht="12.75" customHeight="1" thickBot="1">
      <c r="A58" s="8" t="str">
        <f t="shared" si="6"/>
        <v>IBVS 5898 </v>
      </c>
      <c r="B58" s="2" t="str">
        <f t="shared" si="7"/>
        <v>II</v>
      </c>
      <c r="C58" s="8">
        <f t="shared" si="8"/>
        <v>54597.3436</v>
      </c>
      <c r="D58" s="14" t="str">
        <f t="shared" si="9"/>
        <v>vis</v>
      </c>
      <c r="E58" s="23">
        <f>VLOOKUP(C58,Active!C$21:E$965,3,FALSE)</f>
        <v>8710.5351821872391</v>
      </c>
      <c r="F58" s="2" t="s">
        <v>89</v>
      </c>
      <c r="G58" s="14" t="str">
        <f t="shared" si="10"/>
        <v>54597.3436</v>
      </c>
      <c r="H58" s="8">
        <f t="shared" si="11"/>
        <v>6837.5</v>
      </c>
      <c r="I58" s="24" t="s">
        <v>263</v>
      </c>
      <c r="J58" s="25" t="s">
        <v>264</v>
      </c>
      <c r="K58" s="24">
        <v>6837.5</v>
      </c>
      <c r="L58" s="24" t="s">
        <v>265</v>
      </c>
      <c r="M58" s="25" t="s">
        <v>186</v>
      </c>
      <c r="N58" s="25" t="s">
        <v>230</v>
      </c>
      <c r="O58" s="26" t="s">
        <v>231</v>
      </c>
      <c r="P58" s="27" t="s">
        <v>244</v>
      </c>
    </row>
    <row r="59" spans="1:16" ht="12.75" customHeight="1" thickBot="1">
      <c r="A59" s="8" t="str">
        <f t="shared" si="6"/>
        <v>BAVM 201 </v>
      </c>
      <c r="B59" s="2" t="str">
        <f t="shared" si="7"/>
        <v>I</v>
      </c>
      <c r="C59" s="8">
        <f t="shared" si="8"/>
        <v>54597.496800000001</v>
      </c>
      <c r="D59" s="14" t="str">
        <f t="shared" si="9"/>
        <v>vis</v>
      </c>
      <c r="E59" s="23">
        <f>VLOOKUP(C59,Active!C$21:E$965,3,FALSE)</f>
        <v>8711.0346656522197</v>
      </c>
      <c r="F59" s="2" t="s">
        <v>89</v>
      </c>
      <c r="G59" s="14" t="str">
        <f t="shared" si="10"/>
        <v>54597.4968</v>
      </c>
      <c r="H59" s="8">
        <f t="shared" si="11"/>
        <v>6838</v>
      </c>
      <c r="I59" s="24" t="s">
        <v>266</v>
      </c>
      <c r="J59" s="25" t="s">
        <v>267</v>
      </c>
      <c r="K59" s="24">
        <v>6838</v>
      </c>
      <c r="L59" s="24" t="s">
        <v>268</v>
      </c>
      <c r="M59" s="25" t="s">
        <v>186</v>
      </c>
      <c r="N59" s="25" t="s">
        <v>191</v>
      </c>
      <c r="O59" s="26" t="s">
        <v>192</v>
      </c>
      <c r="P59" s="27" t="s">
        <v>269</v>
      </c>
    </row>
    <row r="60" spans="1:16" ht="12.75" customHeight="1" thickBot="1">
      <c r="A60" s="8" t="str">
        <f t="shared" si="6"/>
        <v>IBVS 5898 </v>
      </c>
      <c r="B60" s="2" t="str">
        <f t="shared" si="7"/>
        <v>I</v>
      </c>
      <c r="C60" s="8">
        <f t="shared" si="8"/>
        <v>54613.446199999998</v>
      </c>
      <c r="D60" s="14" t="str">
        <f t="shared" si="9"/>
        <v>vis</v>
      </c>
      <c r="E60" s="23">
        <f>VLOOKUP(C60,Active!C$21:E$965,3,FALSE)</f>
        <v>8763.0350675864265</v>
      </c>
      <c r="F60" s="2" t="s">
        <v>89</v>
      </c>
      <c r="G60" s="14" t="str">
        <f t="shared" si="10"/>
        <v>54613.4462</v>
      </c>
      <c r="H60" s="8">
        <f t="shared" si="11"/>
        <v>6890</v>
      </c>
      <c r="I60" s="24" t="s">
        <v>270</v>
      </c>
      <c r="J60" s="25" t="s">
        <v>271</v>
      </c>
      <c r="K60" s="24">
        <v>6890</v>
      </c>
      <c r="L60" s="24" t="s">
        <v>272</v>
      </c>
      <c r="M60" s="25" t="s">
        <v>186</v>
      </c>
      <c r="N60" s="25" t="s">
        <v>89</v>
      </c>
      <c r="O60" s="26" t="s">
        <v>231</v>
      </c>
      <c r="P60" s="27" t="s">
        <v>244</v>
      </c>
    </row>
    <row r="61" spans="1:16" ht="12.75" customHeight="1" thickBot="1">
      <c r="A61" s="8" t="str">
        <f t="shared" si="6"/>
        <v>IBVS 5898 </v>
      </c>
      <c r="B61" s="2" t="str">
        <f t="shared" si="7"/>
        <v>I</v>
      </c>
      <c r="C61" s="8">
        <f t="shared" si="8"/>
        <v>54893.479399999997</v>
      </c>
      <c r="D61" s="14" t="str">
        <f t="shared" si="9"/>
        <v>vis</v>
      </c>
      <c r="E61" s="23">
        <f>VLOOKUP(C61,Active!C$21:E$965,3,FALSE)</f>
        <v>9676.0373720570642</v>
      </c>
      <c r="F61" s="2" t="s">
        <v>89</v>
      </c>
      <c r="G61" s="14" t="str">
        <f t="shared" si="10"/>
        <v>54893.4794</v>
      </c>
      <c r="H61" s="8">
        <f t="shared" si="11"/>
        <v>7803</v>
      </c>
      <c r="I61" s="24" t="s">
        <v>277</v>
      </c>
      <c r="J61" s="25" t="s">
        <v>278</v>
      </c>
      <c r="K61" s="24">
        <v>7803</v>
      </c>
      <c r="L61" s="24" t="s">
        <v>279</v>
      </c>
      <c r="M61" s="25" t="s">
        <v>186</v>
      </c>
      <c r="N61" s="25" t="s">
        <v>89</v>
      </c>
      <c r="O61" s="26" t="s">
        <v>231</v>
      </c>
      <c r="P61" s="27" t="s">
        <v>244</v>
      </c>
    </row>
    <row r="62" spans="1:16" ht="12.75" customHeight="1" thickBot="1">
      <c r="A62" s="8" t="str">
        <f t="shared" si="6"/>
        <v>IBVS 5938 </v>
      </c>
      <c r="B62" s="2" t="str">
        <f t="shared" si="7"/>
        <v>I</v>
      </c>
      <c r="C62" s="8">
        <f t="shared" si="8"/>
        <v>54901.760600000001</v>
      </c>
      <c r="D62" s="14" t="str">
        <f t="shared" si="9"/>
        <v>vis</v>
      </c>
      <c r="E62" s="23">
        <f>VLOOKUP(C62,Active!C$21:E$965,3,FALSE)</f>
        <v>9703.0368659877367</v>
      </c>
      <c r="F62" s="2" t="s">
        <v>89</v>
      </c>
      <c r="G62" s="14" t="str">
        <f t="shared" si="10"/>
        <v>54901.7606</v>
      </c>
      <c r="H62" s="8">
        <f t="shared" si="11"/>
        <v>7830</v>
      </c>
      <c r="I62" s="24" t="s">
        <v>280</v>
      </c>
      <c r="J62" s="25" t="s">
        <v>281</v>
      </c>
      <c r="K62" s="24">
        <v>7830</v>
      </c>
      <c r="L62" s="24" t="s">
        <v>282</v>
      </c>
      <c r="M62" s="25" t="s">
        <v>186</v>
      </c>
      <c r="N62" s="25" t="s">
        <v>89</v>
      </c>
      <c r="O62" s="26" t="s">
        <v>283</v>
      </c>
      <c r="P62" s="27" t="s">
        <v>284</v>
      </c>
    </row>
    <row r="63" spans="1:16" ht="12.75" customHeight="1" thickBot="1">
      <c r="A63" s="8" t="str">
        <f t="shared" si="6"/>
        <v>IBVS 5938 </v>
      </c>
      <c r="B63" s="2" t="str">
        <f t="shared" si="7"/>
        <v>II</v>
      </c>
      <c r="C63" s="8">
        <f t="shared" si="8"/>
        <v>54937.801599999999</v>
      </c>
      <c r="D63" s="14" t="str">
        <f t="shared" si="9"/>
        <v>vis</v>
      </c>
      <c r="E63" s="23">
        <f>VLOOKUP(C63,Active!C$21:E$965,3,FALSE)</f>
        <v>9820.5426333589767</v>
      </c>
      <c r="F63" s="2" t="s">
        <v>89</v>
      </c>
      <c r="G63" s="14" t="str">
        <f t="shared" si="10"/>
        <v>54937.8016</v>
      </c>
      <c r="H63" s="8">
        <f t="shared" si="11"/>
        <v>7947.5</v>
      </c>
      <c r="I63" s="24" t="s">
        <v>285</v>
      </c>
      <c r="J63" s="25" t="s">
        <v>286</v>
      </c>
      <c r="K63" s="24">
        <v>7947.5</v>
      </c>
      <c r="L63" s="24" t="s">
        <v>287</v>
      </c>
      <c r="M63" s="25" t="s">
        <v>186</v>
      </c>
      <c r="N63" s="25" t="s">
        <v>89</v>
      </c>
      <c r="O63" s="26" t="s">
        <v>283</v>
      </c>
      <c r="P63" s="27" t="s">
        <v>284</v>
      </c>
    </row>
    <row r="64" spans="1:16" ht="12.75" customHeight="1" thickBot="1">
      <c r="A64" s="8" t="str">
        <f t="shared" si="6"/>
        <v>IBVS 5929 </v>
      </c>
      <c r="B64" s="2" t="str">
        <f t="shared" si="7"/>
        <v>II</v>
      </c>
      <c r="C64" s="8">
        <f t="shared" si="8"/>
        <v>54949.763299999999</v>
      </c>
      <c r="D64" s="14" t="str">
        <f t="shared" si="9"/>
        <v>vis</v>
      </c>
      <c r="E64" s="23">
        <f>VLOOKUP(C64,Active!C$21:E$965,3,FALSE)</f>
        <v>9859.5417936920603</v>
      </c>
      <c r="F64" s="2" t="s">
        <v>89</v>
      </c>
      <c r="G64" s="14" t="str">
        <f t="shared" si="10"/>
        <v>54949.7633</v>
      </c>
      <c r="H64" s="8">
        <f t="shared" si="11"/>
        <v>7986.5</v>
      </c>
      <c r="I64" s="24" t="s">
        <v>288</v>
      </c>
      <c r="J64" s="25" t="s">
        <v>289</v>
      </c>
      <c r="K64" s="24">
        <v>7986.5</v>
      </c>
      <c r="L64" s="24" t="s">
        <v>268</v>
      </c>
      <c r="M64" s="25" t="s">
        <v>186</v>
      </c>
      <c r="N64" s="25" t="s">
        <v>198</v>
      </c>
      <c r="O64" s="26" t="s">
        <v>222</v>
      </c>
      <c r="P64" s="27" t="s">
        <v>290</v>
      </c>
    </row>
    <row r="65" spans="1:16" ht="12.75" customHeight="1" thickBot="1">
      <c r="A65" s="8" t="str">
        <f t="shared" si="6"/>
        <v>IBVS 5894 </v>
      </c>
      <c r="B65" s="2" t="str">
        <f t="shared" si="7"/>
        <v>II</v>
      </c>
      <c r="C65" s="8">
        <f t="shared" si="8"/>
        <v>54952.8318</v>
      </c>
      <c r="D65" s="14" t="str">
        <f t="shared" si="9"/>
        <v>vis</v>
      </c>
      <c r="E65" s="23">
        <f>VLOOKUP(C65,Active!C$21:E$965,3,FALSE)</f>
        <v>9869.5461345033254</v>
      </c>
      <c r="F65" s="2" t="s">
        <v>89</v>
      </c>
      <c r="G65" s="14" t="str">
        <f t="shared" si="10"/>
        <v>54952.8318</v>
      </c>
      <c r="H65" s="8">
        <f t="shared" si="11"/>
        <v>7996.5</v>
      </c>
      <c r="I65" s="24" t="s">
        <v>291</v>
      </c>
      <c r="J65" s="25" t="s">
        <v>292</v>
      </c>
      <c r="K65" s="24">
        <v>7996.5</v>
      </c>
      <c r="L65" s="24" t="s">
        <v>293</v>
      </c>
      <c r="M65" s="25" t="s">
        <v>186</v>
      </c>
      <c r="N65" s="25" t="s">
        <v>89</v>
      </c>
      <c r="O65" s="26" t="s">
        <v>130</v>
      </c>
      <c r="P65" s="27" t="s">
        <v>294</v>
      </c>
    </row>
    <row r="66" spans="1:16" ht="12.75" customHeight="1" thickBot="1">
      <c r="A66" s="8" t="str">
        <f t="shared" si="6"/>
        <v>BAVM 209 </v>
      </c>
      <c r="B66" s="2" t="str">
        <f t="shared" si="7"/>
        <v>I</v>
      </c>
      <c r="C66" s="8">
        <f t="shared" si="8"/>
        <v>54959.424299999999</v>
      </c>
      <c r="D66" s="14" t="str">
        <f t="shared" si="9"/>
        <v>vis</v>
      </c>
      <c r="E66" s="23">
        <f>VLOOKUP(C66,Active!C$21:E$965,3,FALSE)</f>
        <v>9891.039899143454</v>
      </c>
      <c r="F66" s="2" t="s">
        <v>89</v>
      </c>
      <c r="G66" s="14" t="str">
        <f t="shared" si="10"/>
        <v>54959.4243</v>
      </c>
      <c r="H66" s="8">
        <f t="shared" si="11"/>
        <v>8018</v>
      </c>
      <c r="I66" s="24" t="s">
        <v>295</v>
      </c>
      <c r="J66" s="25" t="s">
        <v>296</v>
      </c>
      <c r="K66" s="24">
        <v>8018</v>
      </c>
      <c r="L66" s="24" t="s">
        <v>297</v>
      </c>
      <c r="M66" s="25" t="s">
        <v>186</v>
      </c>
      <c r="N66" s="25" t="s">
        <v>191</v>
      </c>
      <c r="O66" s="26" t="s">
        <v>192</v>
      </c>
      <c r="P66" s="27" t="s">
        <v>259</v>
      </c>
    </row>
    <row r="67" spans="1:16" ht="12.75" customHeight="1" thickBot="1">
      <c r="A67" s="8" t="str">
        <f t="shared" si="6"/>
        <v>IBVS 5898 </v>
      </c>
      <c r="B67" s="2" t="str">
        <f t="shared" si="7"/>
        <v>II</v>
      </c>
      <c r="C67" s="8">
        <f t="shared" si="8"/>
        <v>54977.3681</v>
      </c>
      <c r="D67" s="14" t="str">
        <f t="shared" si="9"/>
        <v>vis</v>
      </c>
      <c r="E67" s="23">
        <f>VLOOKUP(C67,Active!C$21:E$965,3,FALSE)</f>
        <v>9949.5427150629985</v>
      </c>
      <c r="F67" s="2" t="s">
        <v>89</v>
      </c>
      <c r="G67" s="14" t="str">
        <f t="shared" si="10"/>
        <v>54977.3681</v>
      </c>
      <c r="H67" s="8">
        <f t="shared" si="11"/>
        <v>8076.5</v>
      </c>
      <c r="I67" s="24" t="s">
        <v>305</v>
      </c>
      <c r="J67" s="25" t="s">
        <v>306</v>
      </c>
      <c r="K67" s="24">
        <v>8076.5</v>
      </c>
      <c r="L67" s="24" t="s">
        <v>272</v>
      </c>
      <c r="M67" s="25" t="s">
        <v>186</v>
      </c>
      <c r="N67" s="25" t="s">
        <v>89</v>
      </c>
      <c r="O67" s="26" t="s">
        <v>231</v>
      </c>
      <c r="P67" s="27" t="s">
        <v>244</v>
      </c>
    </row>
    <row r="68" spans="1:16" ht="12.75" customHeight="1" thickBot="1">
      <c r="A68" s="8" t="str">
        <f t="shared" si="6"/>
        <v>IBVS 5974 </v>
      </c>
      <c r="B68" s="2" t="str">
        <f t="shared" si="7"/>
        <v>I</v>
      </c>
      <c r="C68" s="8">
        <f t="shared" si="8"/>
        <v>55261.847300000001</v>
      </c>
      <c r="D68" s="14" t="str">
        <f t="shared" si="9"/>
        <v>vis</v>
      </c>
      <c r="E68" s="23">
        <f>VLOOKUP(C68,Active!C$21:E$965,3,FALSE)</f>
        <v>10877.040473092999</v>
      </c>
      <c r="F68" s="2" t="s">
        <v>89</v>
      </c>
      <c r="G68" s="14" t="str">
        <f t="shared" si="10"/>
        <v>55261.8473</v>
      </c>
      <c r="H68" s="8">
        <f t="shared" si="11"/>
        <v>9004</v>
      </c>
      <c r="I68" s="24" t="s">
        <v>307</v>
      </c>
      <c r="J68" s="25" t="s">
        <v>308</v>
      </c>
      <c r="K68" s="24">
        <v>9004</v>
      </c>
      <c r="L68" s="24" t="s">
        <v>309</v>
      </c>
      <c r="M68" s="25" t="s">
        <v>186</v>
      </c>
      <c r="N68" s="25" t="s">
        <v>89</v>
      </c>
      <c r="O68" s="26" t="s">
        <v>283</v>
      </c>
      <c r="P68" s="27" t="s">
        <v>310</v>
      </c>
    </row>
    <row r="69" spans="1:16" ht="12.75" customHeight="1" thickBot="1">
      <c r="A69" s="8" t="str">
        <f t="shared" si="6"/>
        <v>IBVS 5980 </v>
      </c>
      <c r="B69" s="2" t="str">
        <f t="shared" si="7"/>
        <v>I</v>
      </c>
      <c r="C69" s="8">
        <f t="shared" si="8"/>
        <v>55264.607400000001</v>
      </c>
      <c r="D69" s="14" t="str">
        <f t="shared" si="9"/>
        <v>CCD</v>
      </c>
      <c r="E69" s="23">
        <f>VLOOKUP(C69,Active!C$21:E$965,3,FALSE)</f>
        <v>10886.039326302436</v>
      </c>
      <c r="F69" s="2" t="str">
        <f>LEFT(M69,1)</f>
        <v>C</v>
      </c>
      <c r="G69" s="14" t="str">
        <f t="shared" si="10"/>
        <v>55264.6074</v>
      </c>
      <c r="H69" s="8">
        <f t="shared" si="11"/>
        <v>9013</v>
      </c>
      <c r="I69" s="24" t="s">
        <v>311</v>
      </c>
      <c r="J69" s="25" t="s">
        <v>312</v>
      </c>
      <c r="K69" s="24">
        <v>9013</v>
      </c>
      <c r="L69" s="24" t="s">
        <v>313</v>
      </c>
      <c r="M69" s="25" t="s">
        <v>186</v>
      </c>
      <c r="N69" s="25" t="s">
        <v>89</v>
      </c>
      <c r="O69" s="26" t="s">
        <v>231</v>
      </c>
      <c r="P69" s="27" t="s">
        <v>314</v>
      </c>
    </row>
    <row r="70" spans="1:16" ht="12.75" customHeight="1" thickBot="1">
      <c r="A70" s="8" t="str">
        <f t="shared" si="6"/>
        <v>IBVS 5974 </v>
      </c>
      <c r="B70" s="2" t="str">
        <f t="shared" si="7"/>
        <v>II</v>
      </c>
      <c r="C70" s="8">
        <f t="shared" si="8"/>
        <v>55296.658799999997</v>
      </c>
      <c r="D70" s="14" t="str">
        <f t="shared" si="9"/>
        <v>CCD</v>
      </c>
      <c r="E70" s="23">
        <f>VLOOKUP(C70,Active!C$21:E$965,3,FALSE)</f>
        <v>10990.537657434272</v>
      </c>
      <c r="F70" s="2" t="str">
        <f>LEFT(M70,1)</f>
        <v>C</v>
      </c>
      <c r="G70" s="14" t="str">
        <f t="shared" si="10"/>
        <v>55296.6588</v>
      </c>
      <c r="H70" s="8">
        <f t="shared" si="11"/>
        <v>9117.5</v>
      </c>
      <c r="I70" s="24" t="s">
        <v>315</v>
      </c>
      <c r="J70" s="25" t="s">
        <v>316</v>
      </c>
      <c r="K70" s="24">
        <v>9117.5</v>
      </c>
      <c r="L70" s="24" t="s">
        <v>317</v>
      </c>
      <c r="M70" s="25" t="s">
        <v>186</v>
      </c>
      <c r="N70" s="25" t="s">
        <v>89</v>
      </c>
      <c r="O70" s="26" t="s">
        <v>283</v>
      </c>
      <c r="P70" s="27" t="s">
        <v>310</v>
      </c>
    </row>
    <row r="71" spans="1:16" ht="12.75" customHeight="1" thickBot="1">
      <c r="A71" s="8" t="str">
        <f t="shared" si="6"/>
        <v>IBVS 5980 </v>
      </c>
      <c r="B71" s="2" t="str">
        <f t="shared" si="7"/>
        <v>II</v>
      </c>
      <c r="C71" s="8">
        <f t="shared" si="8"/>
        <v>55304.327499999999</v>
      </c>
      <c r="D71" s="14" t="str">
        <f t="shared" si="9"/>
        <v>CCD</v>
      </c>
      <c r="E71" s="23">
        <f>VLOOKUP(C71,Active!C$21:E$965,3,FALSE)</f>
        <v>11015.540195605801</v>
      </c>
      <c r="F71" s="2" t="str">
        <f>LEFT(M71,1)</f>
        <v>C</v>
      </c>
      <c r="G71" s="14" t="str">
        <f t="shared" si="10"/>
        <v>55304.3275</v>
      </c>
      <c r="H71" s="8">
        <f t="shared" si="11"/>
        <v>9142.5</v>
      </c>
      <c r="I71" s="24" t="s">
        <v>318</v>
      </c>
      <c r="J71" s="25" t="s">
        <v>319</v>
      </c>
      <c r="K71" s="24">
        <v>9142.5</v>
      </c>
      <c r="L71" s="24" t="s">
        <v>313</v>
      </c>
      <c r="M71" s="25" t="s">
        <v>186</v>
      </c>
      <c r="N71" s="25" t="s">
        <v>320</v>
      </c>
      <c r="O71" s="26" t="s">
        <v>231</v>
      </c>
      <c r="P71" s="27" t="s">
        <v>314</v>
      </c>
    </row>
    <row r="72" spans="1:16" ht="12.75" customHeight="1" thickBot="1">
      <c r="A72" s="8" t="str">
        <f t="shared" si="6"/>
        <v>IBVS 5980 </v>
      </c>
      <c r="B72" s="2" t="str">
        <f t="shared" si="7"/>
        <v>II</v>
      </c>
      <c r="C72" s="8">
        <f t="shared" si="8"/>
        <v>55360.456599999998</v>
      </c>
      <c r="D72" s="14" t="str">
        <f t="shared" si="9"/>
        <v>CCD</v>
      </c>
      <c r="E72" s="23">
        <f>VLOOKUP(C72,Active!C$21:E$965,3,FALSE)</f>
        <v>11198.539917238315</v>
      </c>
      <c r="F72" s="2" t="str">
        <f>LEFT(M72,1)</f>
        <v>C</v>
      </c>
      <c r="G72" s="14" t="str">
        <f t="shared" si="10"/>
        <v>55360.4566</v>
      </c>
      <c r="H72" s="8">
        <f t="shared" si="11"/>
        <v>9325.5</v>
      </c>
      <c r="I72" s="24" t="s">
        <v>321</v>
      </c>
      <c r="J72" s="25" t="s">
        <v>322</v>
      </c>
      <c r="K72" s="24">
        <v>9325.5</v>
      </c>
      <c r="L72" s="24" t="s">
        <v>323</v>
      </c>
      <c r="M72" s="25" t="s">
        <v>186</v>
      </c>
      <c r="N72" s="25" t="s">
        <v>198</v>
      </c>
      <c r="O72" s="26" t="s">
        <v>231</v>
      </c>
      <c r="P72" s="27" t="s">
        <v>314</v>
      </c>
    </row>
    <row r="73" spans="1:16" ht="12.75" customHeight="1" thickBot="1">
      <c r="A73" s="8" t="str">
        <f t="shared" si="6"/>
        <v>BAVM 228 </v>
      </c>
      <c r="B73" s="2" t="str">
        <f t="shared" si="7"/>
        <v>II</v>
      </c>
      <c r="C73" s="8">
        <f t="shared" si="8"/>
        <v>56007.328099999999</v>
      </c>
      <c r="D73" s="14" t="str">
        <f t="shared" si="9"/>
        <v>vis</v>
      </c>
      <c r="E73" s="23">
        <f>VLOOKUP(C73,Active!C$21:E$965,3,FALSE)</f>
        <v>13307.558312901341</v>
      </c>
      <c r="F73" s="2" t="s">
        <v>89</v>
      </c>
      <c r="G73" s="14" t="str">
        <f t="shared" si="10"/>
        <v>56007.3281</v>
      </c>
      <c r="H73" s="8">
        <f t="shared" si="11"/>
        <v>11434.5</v>
      </c>
      <c r="I73" s="24" t="s">
        <v>332</v>
      </c>
      <c r="J73" s="25" t="s">
        <v>333</v>
      </c>
      <c r="K73" s="24">
        <v>11434.5</v>
      </c>
      <c r="L73" s="24" t="s">
        <v>334</v>
      </c>
      <c r="M73" s="25" t="s">
        <v>186</v>
      </c>
      <c r="N73" s="25" t="s">
        <v>191</v>
      </c>
      <c r="O73" s="26" t="s">
        <v>192</v>
      </c>
      <c r="P73" s="27" t="s">
        <v>335</v>
      </c>
    </row>
    <row r="74" spans="1:16" ht="12.75" customHeight="1" thickBot="1">
      <c r="A74" s="8" t="str">
        <f t="shared" si="6"/>
        <v>BAVM 228 </v>
      </c>
      <c r="B74" s="2" t="str">
        <f t="shared" si="7"/>
        <v>I</v>
      </c>
      <c r="C74" s="8">
        <f t="shared" si="8"/>
        <v>56007.478600000002</v>
      </c>
      <c r="D74" s="14" t="str">
        <f t="shared" si="9"/>
        <v>vis</v>
      </c>
      <c r="E74" s="23">
        <f>VLOOKUP(C74,Active!C$21:E$965,3,FALSE)</f>
        <v>13308.04899345931</v>
      </c>
      <c r="F74" s="2" t="s">
        <v>89</v>
      </c>
      <c r="G74" s="14" t="str">
        <f t="shared" si="10"/>
        <v>56007.4786</v>
      </c>
      <c r="H74" s="8">
        <f t="shared" si="11"/>
        <v>11435</v>
      </c>
      <c r="I74" s="24" t="s">
        <v>336</v>
      </c>
      <c r="J74" s="25" t="s">
        <v>337</v>
      </c>
      <c r="K74" s="24">
        <v>11435</v>
      </c>
      <c r="L74" s="24" t="s">
        <v>326</v>
      </c>
      <c r="M74" s="25" t="s">
        <v>186</v>
      </c>
      <c r="N74" s="25" t="s">
        <v>191</v>
      </c>
      <c r="O74" s="26" t="s">
        <v>192</v>
      </c>
      <c r="P74" s="27" t="s">
        <v>335</v>
      </c>
    </row>
    <row r="75" spans="1:16" ht="12.75" customHeight="1" thickBot="1">
      <c r="A75" s="8" t="str">
        <f t="shared" ref="A75:A90" si="12">P75</f>
        <v>BAVM 228 </v>
      </c>
      <c r="B75" s="2" t="str">
        <f t="shared" ref="B75:B90" si="13">IF(H75=INT(H75),"I","II")</f>
        <v>II</v>
      </c>
      <c r="C75" s="8">
        <f t="shared" ref="C75:C90" si="14">1*G75</f>
        <v>56007.634599999998</v>
      </c>
      <c r="D75" s="14" t="str">
        <f t="shared" ref="D75:D90" si="15">VLOOKUP(F75,I$1:J$5,2,FALSE)</f>
        <v>vis</v>
      </c>
      <c r="E75" s="23">
        <f>VLOOKUP(C75,Active!C$21:E$965,3,FALSE)</f>
        <v>13308.557605864886</v>
      </c>
      <c r="F75" s="2" t="s">
        <v>89</v>
      </c>
      <c r="G75" s="14" t="str">
        <f t="shared" ref="G75:G90" si="16">MID(I75,3,LEN(I75)-3)</f>
        <v>56007.6346</v>
      </c>
      <c r="H75" s="8">
        <f t="shared" ref="H75:H90" si="17">1*K75</f>
        <v>11435.5</v>
      </c>
      <c r="I75" s="24" t="s">
        <v>338</v>
      </c>
      <c r="J75" s="25" t="s">
        <v>339</v>
      </c>
      <c r="K75" s="24">
        <v>11435.5</v>
      </c>
      <c r="L75" s="24" t="s">
        <v>300</v>
      </c>
      <c r="M75" s="25" t="s">
        <v>186</v>
      </c>
      <c r="N75" s="25" t="s">
        <v>191</v>
      </c>
      <c r="O75" s="26" t="s">
        <v>192</v>
      </c>
      <c r="P75" s="27" t="s">
        <v>335</v>
      </c>
    </row>
    <row r="76" spans="1:16" ht="12.75" customHeight="1" thickBot="1">
      <c r="A76" s="8" t="str">
        <f t="shared" si="12"/>
        <v>IBVS 6029 </v>
      </c>
      <c r="B76" s="2" t="str">
        <f t="shared" si="13"/>
        <v>I</v>
      </c>
      <c r="C76" s="8">
        <f t="shared" si="14"/>
        <v>56029.869500000001</v>
      </c>
      <c r="D76" s="14" t="str">
        <f t="shared" si="15"/>
        <v>vis</v>
      </c>
      <c r="E76" s="23">
        <f>VLOOKUP(C76,Active!C$21:E$965,3,FALSE)</f>
        <v>13381.050849307725</v>
      </c>
      <c r="F76" s="2" t="s">
        <v>89</v>
      </c>
      <c r="G76" s="14" t="str">
        <f t="shared" si="16"/>
        <v>56029.8695</v>
      </c>
      <c r="H76" s="8">
        <f t="shared" si="17"/>
        <v>11508</v>
      </c>
      <c r="I76" s="24" t="s">
        <v>340</v>
      </c>
      <c r="J76" s="25" t="s">
        <v>341</v>
      </c>
      <c r="K76" s="24">
        <v>11508</v>
      </c>
      <c r="L76" s="24" t="s">
        <v>342</v>
      </c>
      <c r="M76" s="25" t="s">
        <v>186</v>
      </c>
      <c r="N76" s="25" t="s">
        <v>89</v>
      </c>
      <c r="O76" s="26" t="s">
        <v>130</v>
      </c>
      <c r="P76" s="27" t="s">
        <v>343</v>
      </c>
    </row>
    <row r="77" spans="1:16" ht="12.75" customHeight="1" thickBot="1">
      <c r="A77" s="8" t="str">
        <f t="shared" si="12"/>
        <v>BAVM 238 </v>
      </c>
      <c r="B77" s="2" t="str">
        <f t="shared" si="13"/>
        <v>I</v>
      </c>
      <c r="C77" s="8">
        <f t="shared" si="14"/>
        <v>56764.455300000001</v>
      </c>
      <c r="D77" s="14" t="str">
        <f t="shared" si="15"/>
        <v>vis</v>
      </c>
      <c r="E77" s="23">
        <f>VLOOKUP(C77,Active!C$21:E$965,3,FALSE)</f>
        <v>15776.047329123021</v>
      </c>
      <c r="F77" s="2" t="s">
        <v>89</v>
      </c>
      <c r="G77" s="14" t="str">
        <f t="shared" si="16"/>
        <v>56764.4553</v>
      </c>
      <c r="H77" s="8">
        <f t="shared" si="17"/>
        <v>13903</v>
      </c>
      <c r="I77" s="24" t="s">
        <v>344</v>
      </c>
      <c r="J77" s="25" t="s">
        <v>345</v>
      </c>
      <c r="K77" s="24">
        <v>13903</v>
      </c>
      <c r="L77" s="24" t="s">
        <v>346</v>
      </c>
      <c r="M77" s="25" t="s">
        <v>186</v>
      </c>
      <c r="N77" s="25" t="s">
        <v>191</v>
      </c>
      <c r="O77" s="26" t="s">
        <v>192</v>
      </c>
      <c r="P77" s="27" t="s">
        <v>347</v>
      </c>
    </row>
    <row r="78" spans="1:16" ht="12.75" customHeight="1" thickBot="1">
      <c r="A78" s="8" t="str">
        <f t="shared" si="12"/>
        <v>BAVM 238 </v>
      </c>
      <c r="B78" s="2" t="str">
        <f t="shared" si="13"/>
        <v>II</v>
      </c>
      <c r="C78" s="8">
        <f t="shared" si="14"/>
        <v>56764.609199999999</v>
      </c>
      <c r="D78" s="14" t="str">
        <f t="shared" si="15"/>
        <v>vis</v>
      </c>
      <c r="E78" s="23">
        <f>VLOOKUP(C78,Active!C$21:E$965,3,FALSE)</f>
        <v>15776.549094823144</v>
      </c>
      <c r="F78" s="2" t="s">
        <v>89</v>
      </c>
      <c r="G78" s="14" t="str">
        <f t="shared" si="16"/>
        <v>56764.6092</v>
      </c>
      <c r="H78" s="8">
        <f t="shared" si="17"/>
        <v>13903.5</v>
      </c>
      <c r="I78" s="24" t="s">
        <v>348</v>
      </c>
      <c r="J78" s="25" t="s">
        <v>349</v>
      </c>
      <c r="K78" s="24">
        <v>13903.5</v>
      </c>
      <c r="L78" s="24" t="s">
        <v>350</v>
      </c>
      <c r="M78" s="25" t="s">
        <v>186</v>
      </c>
      <c r="N78" s="25" t="s">
        <v>191</v>
      </c>
      <c r="O78" s="26" t="s">
        <v>192</v>
      </c>
      <c r="P78" s="27" t="s">
        <v>347</v>
      </c>
    </row>
    <row r="79" spans="1:16" ht="12.75" customHeight="1" thickBot="1">
      <c r="A79" s="8" t="str">
        <f t="shared" si="12"/>
        <v>BAVM 238 </v>
      </c>
      <c r="B79" s="2" t="str">
        <f t="shared" si="13"/>
        <v>I</v>
      </c>
      <c r="C79" s="8">
        <f t="shared" si="14"/>
        <v>56776.416700000002</v>
      </c>
      <c r="D79" s="14" t="str">
        <f t="shared" si="15"/>
        <v>vis</v>
      </c>
      <c r="E79" s="23">
        <f>VLOOKUP(C79,Active!C$21:E$965,3,FALSE)</f>
        <v>15815.045511355325</v>
      </c>
      <c r="F79" s="2" t="s">
        <v>89</v>
      </c>
      <c r="G79" s="14" t="str">
        <f t="shared" si="16"/>
        <v>56776.4167</v>
      </c>
      <c r="H79" s="8">
        <f t="shared" si="17"/>
        <v>13942</v>
      </c>
      <c r="I79" s="24" t="s">
        <v>351</v>
      </c>
      <c r="J79" s="25" t="s">
        <v>352</v>
      </c>
      <c r="K79" s="24">
        <v>13942</v>
      </c>
      <c r="L79" s="24" t="s">
        <v>353</v>
      </c>
      <c r="M79" s="25" t="s">
        <v>186</v>
      </c>
      <c r="N79" s="25" t="s">
        <v>191</v>
      </c>
      <c r="O79" s="26" t="s">
        <v>192</v>
      </c>
      <c r="P79" s="27" t="s">
        <v>347</v>
      </c>
    </row>
    <row r="80" spans="1:16" ht="12.75" customHeight="1" thickBot="1">
      <c r="A80" s="8" t="str">
        <f t="shared" si="12"/>
        <v>IBVS 5056 </v>
      </c>
      <c r="B80" s="2" t="str">
        <f t="shared" si="13"/>
        <v>I</v>
      </c>
      <c r="C80" s="8">
        <f t="shared" si="14"/>
        <v>51925.676099999997</v>
      </c>
      <c r="D80" s="14" t="str">
        <f t="shared" si="15"/>
        <v>vis</v>
      </c>
      <c r="E80" s="23" t="e">
        <f>VLOOKUP(C80,Active!C$21:E$965,3,FALSE)</f>
        <v>#N/A</v>
      </c>
      <c r="F80" s="2" t="s">
        <v>89</v>
      </c>
      <c r="G80" s="14" t="str">
        <f t="shared" si="16"/>
        <v>51925.6761</v>
      </c>
      <c r="H80" s="8">
        <f t="shared" si="17"/>
        <v>-1873</v>
      </c>
      <c r="I80" s="24" t="s">
        <v>98</v>
      </c>
      <c r="J80" s="25" t="s">
        <v>99</v>
      </c>
      <c r="K80" s="24">
        <v>-1873</v>
      </c>
      <c r="L80" s="24" t="s">
        <v>100</v>
      </c>
      <c r="M80" s="25" t="s">
        <v>94</v>
      </c>
      <c r="N80" s="25" t="s">
        <v>101</v>
      </c>
      <c r="O80" s="26" t="s">
        <v>96</v>
      </c>
      <c r="P80" s="27" t="s">
        <v>97</v>
      </c>
    </row>
    <row r="81" spans="1:16" ht="12.75" customHeight="1" thickBot="1">
      <c r="A81" s="8" t="str">
        <f t="shared" si="12"/>
        <v> BBS 125 </v>
      </c>
      <c r="B81" s="2" t="str">
        <f t="shared" si="13"/>
        <v>I</v>
      </c>
      <c r="C81" s="8">
        <f t="shared" si="14"/>
        <v>52039.467499999999</v>
      </c>
      <c r="D81" s="14" t="str">
        <f t="shared" si="15"/>
        <v>vis</v>
      </c>
      <c r="E81" s="23">
        <f>VLOOKUP(C81,Active!C$21:E$965,3,FALSE)</f>
        <v>370.9998204858922</v>
      </c>
      <c r="F81" s="2" t="s">
        <v>89</v>
      </c>
      <c r="G81" s="14" t="str">
        <f t="shared" si="16"/>
        <v>52039.4675</v>
      </c>
      <c r="H81" s="8">
        <f t="shared" si="17"/>
        <v>-1502</v>
      </c>
      <c r="I81" s="24" t="s">
        <v>126</v>
      </c>
      <c r="J81" s="25" t="s">
        <v>127</v>
      </c>
      <c r="K81" s="24">
        <v>-1502</v>
      </c>
      <c r="L81" s="24" t="s">
        <v>128</v>
      </c>
      <c r="M81" s="25" t="s">
        <v>94</v>
      </c>
      <c r="N81" s="25" t="s">
        <v>129</v>
      </c>
      <c r="O81" s="26" t="s">
        <v>130</v>
      </c>
      <c r="P81" s="26" t="s">
        <v>131</v>
      </c>
    </row>
    <row r="82" spans="1:16" ht="12.75" customHeight="1" thickBot="1">
      <c r="A82" s="8" t="str">
        <f t="shared" si="12"/>
        <v> BBS 127 </v>
      </c>
      <c r="B82" s="2" t="str">
        <f t="shared" si="13"/>
        <v>I</v>
      </c>
      <c r="C82" s="8">
        <f t="shared" si="14"/>
        <v>52322.569900000002</v>
      </c>
      <c r="D82" s="14" t="str">
        <f t="shared" si="15"/>
        <v>vis</v>
      </c>
      <c r="E82" s="23">
        <f>VLOOKUP(C82,Active!C$21:E$965,3,FALSE)</f>
        <v>1294.0087480029626</v>
      </c>
      <c r="F82" s="2" t="s">
        <v>89</v>
      </c>
      <c r="G82" s="14" t="str">
        <f t="shared" si="16"/>
        <v>52322.5699</v>
      </c>
      <c r="H82" s="8">
        <f t="shared" si="17"/>
        <v>-579</v>
      </c>
      <c r="I82" s="24" t="s">
        <v>138</v>
      </c>
      <c r="J82" s="25" t="s">
        <v>139</v>
      </c>
      <c r="K82" s="24">
        <v>-579</v>
      </c>
      <c r="L82" s="24" t="s">
        <v>140</v>
      </c>
      <c r="M82" s="25" t="s">
        <v>94</v>
      </c>
      <c r="N82" s="25" t="s">
        <v>129</v>
      </c>
      <c r="O82" s="26" t="s">
        <v>130</v>
      </c>
      <c r="P82" s="26" t="s">
        <v>141</v>
      </c>
    </row>
    <row r="83" spans="1:16" ht="12.75" customHeight="1" thickBot="1">
      <c r="A83" s="8" t="str">
        <f t="shared" si="12"/>
        <v>OEJV 0094 </v>
      </c>
      <c r="B83" s="2" t="str">
        <f t="shared" si="13"/>
        <v>I</v>
      </c>
      <c r="C83" s="8">
        <f t="shared" si="14"/>
        <v>54513.458299999998</v>
      </c>
      <c r="D83" s="14" t="str">
        <f t="shared" si="15"/>
        <v>vis</v>
      </c>
      <c r="E83" s="23" t="e">
        <f>VLOOKUP(C83,Active!C$21:E$965,3,FALSE)</f>
        <v>#N/A</v>
      </c>
      <c r="F83" s="2" t="s">
        <v>89</v>
      </c>
      <c r="G83" s="14" t="str">
        <f t="shared" si="16"/>
        <v>54513.4583</v>
      </c>
      <c r="H83" s="8">
        <f t="shared" si="17"/>
        <v>6564</v>
      </c>
      <c r="I83" s="24" t="s">
        <v>248</v>
      </c>
      <c r="J83" s="25" t="s">
        <v>249</v>
      </c>
      <c r="K83" s="24">
        <v>6564</v>
      </c>
      <c r="L83" s="24" t="s">
        <v>250</v>
      </c>
      <c r="M83" s="25" t="s">
        <v>186</v>
      </c>
      <c r="N83" s="25" t="s">
        <v>198</v>
      </c>
      <c r="O83" s="26" t="s">
        <v>187</v>
      </c>
      <c r="P83" s="27" t="s">
        <v>251</v>
      </c>
    </row>
    <row r="84" spans="1:16" ht="12.75" customHeight="1" thickBot="1">
      <c r="A84" s="8" t="str">
        <f t="shared" si="12"/>
        <v>OEJV 0094 </v>
      </c>
      <c r="B84" s="2" t="str">
        <f t="shared" si="13"/>
        <v>I</v>
      </c>
      <c r="C84" s="8">
        <f t="shared" si="14"/>
        <v>54533.392200000002</v>
      </c>
      <c r="D84" s="14" t="str">
        <f t="shared" si="15"/>
        <v>vis</v>
      </c>
      <c r="E84" s="23" t="e">
        <f>VLOOKUP(C84,Active!C$21:E$965,3,FALSE)</f>
        <v>#N/A</v>
      </c>
      <c r="F84" s="2" t="s">
        <v>89</v>
      </c>
      <c r="G84" s="14" t="str">
        <f t="shared" si="16"/>
        <v>54533.3922</v>
      </c>
      <c r="H84" s="8">
        <f t="shared" si="17"/>
        <v>6629</v>
      </c>
      <c r="I84" s="24" t="s">
        <v>252</v>
      </c>
      <c r="J84" s="25" t="s">
        <v>253</v>
      </c>
      <c r="K84" s="24">
        <v>6629</v>
      </c>
      <c r="L84" s="24" t="s">
        <v>254</v>
      </c>
      <c r="M84" s="25" t="s">
        <v>186</v>
      </c>
      <c r="N84" s="25" t="s">
        <v>198</v>
      </c>
      <c r="O84" s="26" t="s">
        <v>187</v>
      </c>
      <c r="P84" s="27" t="s">
        <v>251</v>
      </c>
    </row>
    <row r="85" spans="1:16" ht="12.75" customHeight="1" thickBot="1">
      <c r="A85" s="8" t="str">
        <f t="shared" si="12"/>
        <v>OEJV 0094 </v>
      </c>
      <c r="B85" s="2" t="str">
        <f t="shared" si="13"/>
        <v>I</v>
      </c>
      <c r="C85" s="8">
        <f t="shared" si="14"/>
        <v>54583.387600000002</v>
      </c>
      <c r="D85" s="14" t="str">
        <f t="shared" si="15"/>
        <v>vis</v>
      </c>
      <c r="E85" s="23" t="e">
        <f>VLOOKUP(C85,Active!C$21:E$965,3,FALSE)</f>
        <v>#N/A</v>
      </c>
      <c r="F85" s="2" t="s">
        <v>89</v>
      </c>
      <c r="G85" s="14" t="str">
        <f t="shared" si="16"/>
        <v>54583.3876</v>
      </c>
      <c r="H85" s="8">
        <f t="shared" si="17"/>
        <v>6792</v>
      </c>
      <c r="I85" s="24" t="s">
        <v>260</v>
      </c>
      <c r="J85" s="25" t="s">
        <v>261</v>
      </c>
      <c r="K85" s="24">
        <v>6792</v>
      </c>
      <c r="L85" s="24" t="s">
        <v>262</v>
      </c>
      <c r="M85" s="25" t="s">
        <v>186</v>
      </c>
      <c r="N85" s="25" t="s">
        <v>198</v>
      </c>
      <c r="O85" s="26" t="s">
        <v>187</v>
      </c>
      <c r="P85" s="27" t="s">
        <v>251</v>
      </c>
    </row>
    <row r="86" spans="1:16" ht="12.75" customHeight="1" thickBot="1">
      <c r="A86" s="8" t="str">
        <f t="shared" si="12"/>
        <v>OEJV 0094 </v>
      </c>
      <c r="B86" s="2" t="str">
        <f t="shared" si="13"/>
        <v>I</v>
      </c>
      <c r="C86" s="8">
        <f t="shared" si="14"/>
        <v>54628.474999999999</v>
      </c>
      <c r="D86" s="14" t="str">
        <f t="shared" si="15"/>
        <v>vis</v>
      </c>
      <c r="E86" s="23" t="e">
        <f>VLOOKUP(C86,Active!C$21:E$965,3,FALSE)</f>
        <v>#N/A</v>
      </c>
      <c r="F86" s="2" t="s">
        <v>89</v>
      </c>
      <c r="G86" s="14" t="str">
        <f t="shared" si="16"/>
        <v>54628.4750</v>
      </c>
      <c r="H86" s="8">
        <f t="shared" si="17"/>
        <v>6939</v>
      </c>
      <c r="I86" s="24" t="s">
        <v>273</v>
      </c>
      <c r="J86" s="25" t="s">
        <v>274</v>
      </c>
      <c r="K86" s="24">
        <v>6939</v>
      </c>
      <c r="L86" s="24" t="s">
        <v>275</v>
      </c>
      <c r="M86" s="25" t="s">
        <v>186</v>
      </c>
      <c r="N86" s="25" t="s">
        <v>198</v>
      </c>
      <c r="O86" s="26" t="s">
        <v>276</v>
      </c>
      <c r="P86" s="27" t="s">
        <v>251</v>
      </c>
    </row>
    <row r="87" spans="1:16" ht="12.75" customHeight="1" thickBot="1">
      <c r="A87" s="8" t="str">
        <f t="shared" si="12"/>
        <v>VSB 50 </v>
      </c>
      <c r="B87" s="2" t="str">
        <f t="shared" si="13"/>
        <v>I</v>
      </c>
      <c r="C87" s="8">
        <f t="shared" si="14"/>
        <v>54960.036599999999</v>
      </c>
      <c r="D87" s="14" t="str">
        <f t="shared" si="15"/>
        <v>vis</v>
      </c>
      <c r="E87" s="23">
        <f>VLOOKUP(C87,Active!C$21:E$965,3,FALSE)</f>
        <v>9893.0362028354011</v>
      </c>
      <c r="F87" s="2" t="s">
        <v>89</v>
      </c>
      <c r="G87" s="14" t="str">
        <f t="shared" si="16"/>
        <v>54960.0366</v>
      </c>
      <c r="H87" s="8">
        <f t="shared" si="17"/>
        <v>8020</v>
      </c>
      <c r="I87" s="24" t="s">
        <v>298</v>
      </c>
      <c r="J87" s="25" t="s">
        <v>299</v>
      </c>
      <c r="K87" s="24">
        <v>8020</v>
      </c>
      <c r="L87" s="24" t="s">
        <v>300</v>
      </c>
      <c r="M87" s="25" t="s">
        <v>186</v>
      </c>
      <c r="N87" s="25" t="s">
        <v>81</v>
      </c>
      <c r="O87" s="26" t="s">
        <v>301</v>
      </c>
      <c r="P87" s="27" t="s">
        <v>302</v>
      </c>
    </row>
    <row r="88" spans="1:16" ht="12.75" customHeight="1" thickBot="1">
      <c r="A88" s="8" t="str">
        <f t="shared" si="12"/>
        <v>VSB 50 </v>
      </c>
      <c r="B88" s="2" t="str">
        <f t="shared" si="13"/>
        <v>II</v>
      </c>
      <c r="C88" s="8">
        <f t="shared" si="14"/>
        <v>54960.191700000003</v>
      </c>
      <c r="D88" s="14" t="str">
        <f t="shared" si="15"/>
        <v>vis</v>
      </c>
      <c r="E88" s="23">
        <f>VLOOKUP(C88,Active!C$21:E$965,3,FALSE)</f>
        <v>9893.5418809386647</v>
      </c>
      <c r="F88" s="2" t="s">
        <v>89</v>
      </c>
      <c r="G88" s="14" t="str">
        <f t="shared" si="16"/>
        <v>54960.1917</v>
      </c>
      <c r="H88" s="8">
        <f t="shared" si="17"/>
        <v>8020.5</v>
      </c>
      <c r="I88" s="24" t="s">
        <v>303</v>
      </c>
      <c r="J88" s="25" t="s">
        <v>304</v>
      </c>
      <c r="K88" s="24">
        <v>8020.5</v>
      </c>
      <c r="L88" s="24" t="s">
        <v>268</v>
      </c>
      <c r="M88" s="25" t="s">
        <v>186</v>
      </c>
      <c r="N88" s="25" t="s">
        <v>81</v>
      </c>
      <c r="O88" s="26" t="s">
        <v>301</v>
      </c>
      <c r="P88" s="27" t="s">
        <v>302</v>
      </c>
    </row>
    <row r="89" spans="1:16" ht="12.75" customHeight="1" thickBot="1">
      <c r="A89" s="8" t="str">
        <f t="shared" si="12"/>
        <v>OEJV 0137 </v>
      </c>
      <c r="B89" s="2" t="str">
        <f t="shared" si="13"/>
        <v>I</v>
      </c>
      <c r="C89" s="8">
        <f t="shared" si="14"/>
        <v>55460.292200000004</v>
      </c>
      <c r="D89" s="14" t="str">
        <f t="shared" si="15"/>
        <v>CCD</v>
      </c>
      <c r="E89" s="23" t="e">
        <f>VLOOKUP(C89,Active!C$21:E$965,3,FALSE)</f>
        <v>#N/A</v>
      </c>
      <c r="F89" s="2" t="str">
        <f>LEFT(M89,1)</f>
        <v>C</v>
      </c>
      <c r="G89" s="14" t="str">
        <f t="shared" si="16"/>
        <v>55460.2922</v>
      </c>
      <c r="H89" s="8">
        <f t="shared" si="17"/>
        <v>9651</v>
      </c>
      <c r="I89" s="24" t="s">
        <v>324</v>
      </c>
      <c r="J89" s="25" t="s">
        <v>325</v>
      </c>
      <c r="K89" s="24">
        <v>9651</v>
      </c>
      <c r="L89" s="24" t="s">
        <v>326</v>
      </c>
      <c r="M89" s="25" t="s">
        <v>186</v>
      </c>
      <c r="N89" s="25" t="s">
        <v>198</v>
      </c>
      <c r="O89" s="26" t="s">
        <v>327</v>
      </c>
      <c r="P89" s="27" t="s">
        <v>328</v>
      </c>
    </row>
    <row r="90" spans="1:16" ht="12.75" customHeight="1" thickBot="1">
      <c r="A90" s="8" t="str">
        <f t="shared" si="12"/>
        <v>OEJV 0137 </v>
      </c>
      <c r="B90" s="2" t="str">
        <f t="shared" si="13"/>
        <v>I</v>
      </c>
      <c r="C90" s="8">
        <f t="shared" si="14"/>
        <v>55460.292699999998</v>
      </c>
      <c r="D90" s="14" t="str">
        <f t="shared" si="15"/>
        <v>vis</v>
      </c>
      <c r="E90" s="23" t="e">
        <f>VLOOKUP(C90,Active!C$21:E$965,3,FALSE)</f>
        <v>#N/A</v>
      </c>
      <c r="F90" s="2" t="s">
        <v>89</v>
      </c>
      <c r="G90" s="14" t="str">
        <f t="shared" si="16"/>
        <v>55460.2927</v>
      </c>
      <c r="H90" s="8">
        <f t="shared" si="17"/>
        <v>9651</v>
      </c>
      <c r="I90" s="24" t="s">
        <v>329</v>
      </c>
      <c r="J90" s="25" t="s">
        <v>330</v>
      </c>
      <c r="K90" s="24">
        <v>9651</v>
      </c>
      <c r="L90" s="24" t="s">
        <v>331</v>
      </c>
      <c r="M90" s="25" t="s">
        <v>186</v>
      </c>
      <c r="N90" s="25" t="s">
        <v>27</v>
      </c>
      <c r="O90" s="26" t="s">
        <v>327</v>
      </c>
      <c r="P90" s="27" t="s">
        <v>328</v>
      </c>
    </row>
    <row r="91" spans="1:16">
      <c r="B91" s="2"/>
      <c r="F91" s="2"/>
    </row>
    <row r="92" spans="1:16">
      <c r="B92" s="2"/>
      <c r="F92" s="2"/>
    </row>
    <row r="93" spans="1:16">
      <c r="B93" s="2"/>
      <c r="F93" s="2"/>
    </row>
    <row r="94" spans="1:16">
      <c r="B94" s="2"/>
      <c r="F94" s="2"/>
    </row>
    <row r="95" spans="1:16">
      <c r="B95" s="2"/>
      <c r="F95" s="2"/>
    </row>
    <row r="96" spans="1:16">
      <c r="B96" s="2"/>
      <c r="F96" s="2"/>
    </row>
    <row r="97" spans="2:6">
      <c r="B97" s="2"/>
      <c r="F97" s="2"/>
    </row>
    <row r="98" spans="2:6">
      <c r="B98" s="2"/>
      <c r="F98" s="2"/>
    </row>
    <row r="99" spans="2:6">
      <c r="B99" s="2"/>
      <c r="F99" s="2"/>
    </row>
    <row r="100" spans="2:6">
      <c r="B100" s="2"/>
      <c r="F100" s="2"/>
    </row>
    <row r="101" spans="2:6">
      <c r="B101" s="2"/>
      <c r="F101" s="2"/>
    </row>
    <row r="102" spans="2:6">
      <c r="B102" s="2"/>
      <c r="F102" s="2"/>
    </row>
    <row r="103" spans="2:6">
      <c r="B103" s="2"/>
      <c r="F103" s="2"/>
    </row>
    <row r="104" spans="2:6">
      <c r="B104" s="2"/>
      <c r="F104" s="2"/>
    </row>
    <row r="105" spans="2:6">
      <c r="B105" s="2"/>
      <c r="F105" s="2"/>
    </row>
    <row r="106" spans="2:6">
      <c r="B106" s="2"/>
      <c r="F106" s="2"/>
    </row>
    <row r="107" spans="2:6">
      <c r="B107" s="2"/>
      <c r="F107" s="2"/>
    </row>
    <row r="108" spans="2:6">
      <c r="B108" s="2"/>
      <c r="F108" s="2"/>
    </row>
    <row r="109" spans="2:6">
      <c r="B109" s="2"/>
      <c r="F109" s="2"/>
    </row>
    <row r="110" spans="2:6">
      <c r="B110" s="2"/>
      <c r="F110" s="2"/>
    </row>
    <row r="111" spans="2:6">
      <c r="B111" s="2"/>
      <c r="F111" s="2"/>
    </row>
    <row r="112" spans="2:6">
      <c r="B112" s="2"/>
      <c r="F112" s="2"/>
    </row>
    <row r="113" spans="2:6">
      <c r="B113" s="2"/>
      <c r="F113" s="2"/>
    </row>
    <row r="114" spans="2:6">
      <c r="B114" s="2"/>
      <c r="F114" s="2"/>
    </row>
    <row r="115" spans="2:6">
      <c r="B115" s="2"/>
      <c r="F115" s="2"/>
    </row>
    <row r="116" spans="2:6">
      <c r="B116" s="2"/>
      <c r="F116" s="2"/>
    </row>
    <row r="117" spans="2:6">
      <c r="B117" s="2"/>
      <c r="F117" s="2"/>
    </row>
    <row r="118" spans="2:6">
      <c r="B118" s="2"/>
      <c r="F118" s="2"/>
    </row>
    <row r="119" spans="2:6">
      <c r="B119" s="2"/>
      <c r="F119" s="2"/>
    </row>
    <row r="120" spans="2:6">
      <c r="B120" s="2"/>
      <c r="F120" s="2"/>
    </row>
    <row r="121" spans="2:6">
      <c r="B121" s="2"/>
      <c r="F121" s="2"/>
    </row>
    <row r="122" spans="2:6">
      <c r="B122" s="2"/>
      <c r="F122" s="2"/>
    </row>
    <row r="123" spans="2:6">
      <c r="B123" s="2"/>
      <c r="F123" s="2"/>
    </row>
    <row r="124" spans="2:6">
      <c r="B124" s="2"/>
      <c r="F124" s="2"/>
    </row>
    <row r="125" spans="2:6">
      <c r="B125" s="2"/>
      <c r="F125" s="2"/>
    </row>
    <row r="126" spans="2:6">
      <c r="B126" s="2"/>
      <c r="F126" s="2"/>
    </row>
    <row r="127" spans="2:6">
      <c r="B127" s="2"/>
      <c r="F127" s="2"/>
    </row>
    <row r="128" spans="2:6">
      <c r="B128" s="2"/>
      <c r="F128" s="2"/>
    </row>
    <row r="129" spans="2:6">
      <c r="B129" s="2"/>
      <c r="F129" s="2"/>
    </row>
    <row r="130" spans="2:6">
      <c r="B130" s="2"/>
      <c r="F130" s="2"/>
    </row>
    <row r="131" spans="2:6">
      <c r="B131" s="2"/>
      <c r="F131" s="2"/>
    </row>
    <row r="132" spans="2:6">
      <c r="B132" s="2"/>
      <c r="F132" s="2"/>
    </row>
    <row r="133" spans="2:6">
      <c r="B133" s="2"/>
      <c r="F133" s="2"/>
    </row>
    <row r="134" spans="2:6">
      <c r="B134" s="2"/>
      <c r="F134" s="2"/>
    </row>
    <row r="135" spans="2:6">
      <c r="B135" s="2"/>
      <c r="F135" s="2"/>
    </row>
    <row r="136" spans="2:6">
      <c r="B136" s="2"/>
      <c r="F136" s="2"/>
    </row>
    <row r="137" spans="2:6">
      <c r="B137" s="2"/>
      <c r="F137" s="2"/>
    </row>
    <row r="138" spans="2:6">
      <c r="B138" s="2"/>
      <c r="F138" s="2"/>
    </row>
    <row r="139" spans="2:6">
      <c r="B139" s="2"/>
      <c r="F139" s="2"/>
    </row>
    <row r="140" spans="2:6">
      <c r="B140" s="2"/>
      <c r="F140" s="2"/>
    </row>
    <row r="141" spans="2:6">
      <c r="B141" s="2"/>
      <c r="F141" s="2"/>
    </row>
    <row r="142" spans="2:6">
      <c r="B142" s="2"/>
      <c r="F142" s="2"/>
    </row>
    <row r="143" spans="2:6">
      <c r="B143" s="2"/>
      <c r="F143" s="2"/>
    </row>
    <row r="144" spans="2:6">
      <c r="B144" s="2"/>
      <c r="F144" s="2"/>
    </row>
    <row r="145" spans="2:6">
      <c r="B145" s="2"/>
      <c r="F145" s="2"/>
    </row>
    <row r="146" spans="2:6">
      <c r="B146" s="2"/>
      <c r="F146" s="2"/>
    </row>
    <row r="147" spans="2:6">
      <c r="B147" s="2"/>
      <c r="F147" s="2"/>
    </row>
    <row r="148" spans="2:6">
      <c r="B148" s="2"/>
      <c r="F148" s="2"/>
    </row>
    <row r="149" spans="2:6">
      <c r="B149" s="2"/>
      <c r="F149" s="2"/>
    </row>
    <row r="150" spans="2:6">
      <c r="B150" s="2"/>
      <c r="F150" s="2"/>
    </row>
    <row r="151" spans="2:6">
      <c r="B151" s="2"/>
      <c r="F151" s="2"/>
    </row>
    <row r="152" spans="2:6">
      <c r="B152" s="2"/>
      <c r="F152" s="2"/>
    </row>
    <row r="153" spans="2:6">
      <c r="B153" s="2"/>
      <c r="F153" s="2"/>
    </row>
    <row r="154" spans="2:6">
      <c r="B154" s="2"/>
      <c r="F154" s="2"/>
    </row>
    <row r="155" spans="2:6">
      <c r="B155" s="2"/>
      <c r="F155" s="2"/>
    </row>
    <row r="156" spans="2:6">
      <c r="B156" s="2"/>
      <c r="F156" s="2"/>
    </row>
    <row r="157" spans="2:6">
      <c r="B157" s="2"/>
      <c r="F157" s="2"/>
    </row>
    <row r="158" spans="2:6">
      <c r="B158" s="2"/>
      <c r="F158" s="2"/>
    </row>
    <row r="159" spans="2:6">
      <c r="B159" s="2"/>
      <c r="F159" s="2"/>
    </row>
    <row r="160" spans="2:6">
      <c r="B160" s="2"/>
      <c r="F160" s="2"/>
    </row>
    <row r="161" spans="2:6">
      <c r="B161" s="2"/>
      <c r="F161" s="2"/>
    </row>
    <row r="162" spans="2:6">
      <c r="B162" s="2"/>
      <c r="F162" s="2"/>
    </row>
    <row r="163" spans="2:6">
      <c r="B163" s="2"/>
      <c r="F163" s="2"/>
    </row>
    <row r="164" spans="2:6">
      <c r="B164" s="2"/>
      <c r="F164" s="2"/>
    </row>
    <row r="165" spans="2:6">
      <c r="B165" s="2"/>
      <c r="F165" s="2"/>
    </row>
    <row r="166" spans="2:6">
      <c r="B166" s="2"/>
      <c r="F166" s="2"/>
    </row>
    <row r="167" spans="2:6">
      <c r="B167" s="2"/>
      <c r="F167" s="2"/>
    </row>
    <row r="168" spans="2:6">
      <c r="B168" s="2"/>
      <c r="F168" s="2"/>
    </row>
    <row r="169" spans="2:6">
      <c r="B169" s="2"/>
      <c r="F169" s="2"/>
    </row>
    <row r="170" spans="2:6">
      <c r="B170" s="2"/>
      <c r="F170" s="2"/>
    </row>
    <row r="171" spans="2:6">
      <c r="B171" s="2"/>
      <c r="F171" s="2"/>
    </row>
    <row r="172" spans="2:6">
      <c r="B172" s="2"/>
      <c r="F172" s="2"/>
    </row>
    <row r="173" spans="2:6">
      <c r="B173" s="2"/>
      <c r="F173" s="2"/>
    </row>
    <row r="174" spans="2:6">
      <c r="B174" s="2"/>
      <c r="F174" s="2"/>
    </row>
    <row r="175" spans="2:6">
      <c r="B175" s="2"/>
      <c r="F175" s="2"/>
    </row>
    <row r="176" spans="2:6">
      <c r="B176" s="2"/>
      <c r="F176" s="2"/>
    </row>
    <row r="177" spans="2:6">
      <c r="B177" s="2"/>
      <c r="F177" s="2"/>
    </row>
    <row r="178" spans="2:6">
      <c r="B178" s="2"/>
      <c r="F178" s="2"/>
    </row>
    <row r="179" spans="2:6">
      <c r="B179" s="2"/>
      <c r="F179" s="2"/>
    </row>
    <row r="180" spans="2:6">
      <c r="B180" s="2"/>
      <c r="F180" s="2"/>
    </row>
    <row r="181" spans="2:6">
      <c r="B181" s="2"/>
      <c r="F181" s="2"/>
    </row>
    <row r="182" spans="2:6">
      <c r="B182" s="2"/>
      <c r="F182" s="2"/>
    </row>
    <row r="183" spans="2:6">
      <c r="B183" s="2"/>
      <c r="F183" s="2"/>
    </row>
    <row r="184" spans="2:6">
      <c r="B184" s="2"/>
      <c r="F184" s="2"/>
    </row>
    <row r="185" spans="2:6">
      <c r="B185" s="2"/>
      <c r="F185" s="2"/>
    </row>
    <row r="186" spans="2:6">
      <c r="B186" s="2"/>
      <c r="F186" s="2"/>
    </row>
    <row r="187" spans="2:6">
      <c r="B187" s="2"/>
      <c r="F187" s="2"/>
    </row>
    <row r="188" spans="2:6">
      <c r="B188" s="2"/>
      <c r="F188" s="2"/>
    </row>
    <row r="189" spans="2:6">
      <c r="B189" s="2"/>
      <c r="F189" s="2"/>
    </row>
    <row r="190" spans="2:6">
      <c r="B190" s="2"/>
      <c r="F190" s="2"/>
    </row>
    <row r="191" spans="2:6">
      <c r="B191" s="2"/>
      <c r="F191" s="2"/>
    </row>
    <row r="192" spans="2:6">
      <c r="B192" s="2"/>
      <c r="F192" s="2"/>
    </row>
    <row r="193" spans="2:6">
      <c r="B193" s="2"/>
      <c r="F193" s="2"/>
    </row>
    <row r="194" spans="2:6">
      <c r="B194" s="2"/>
      <c r="F194" s="2"/>
    </row>
    <row r="195" spans="2:6">
      <c r="B195" s="2"/>
      <c r="F195" s="2"/>
    </row>
    <row r="196" spans="2:6">
      <c r="B196" s="2"/>
      <c r="F196" s="2"/>
    </row>
    <row r="197" spans="2:6">
      <c r="B197" s="2"/>
      <c r="F197" s="2"/>
    </row>
    <row r="198" spans="2:6">
      <c r="B198" s="2"/>
      <c r="F198" s="2"/>
    </row>
    <row r="199" spans="2:6">
      <c r="B199" s="2"/>
      <c r="F199" s="2"/>
    </row>
    <row r="200" spans="2:6">
      <c r="B200" s="2"/>
      <c r="F200" s="2"/>
    </row>
    <row r="201" spans="2:6">
      <c r="B201" s="2"/>
      <c r="F201" s="2"/>
    </row>
    <row r="202" spans="2:6">
      <c r="B202" s="2"/>
      <c r="F202" s="2"/>
    </row>
    <row r="203" spans="2:6">
      <c r="B203" s="2"/>
      <c r="F203" s="2"/>
    </row>
    <row r="204" spans="2:6">
      <c r="B204" s="2"/>
      <c r="F204" s="2"/>
    </row>
    <row r="205" spans="2:6">
      <c r="B205" s="2"/>
      <c r="F205" s="2"/>
    </row>
    <row r="206" spans="2:6">
      <c r="B206" s="2"/>
      <c r="F206" s="2"/>
    </row>
    <row r="207" spans="2:6">
      <c r="B207" s="2"/>
      <c r="F207" s="2"/>
    </row>
    <row r="208" spans="2:6">
      <c r="B208" s="2"/>
      <c r="F208" s="2"/>
    </row>
    <row r="209" spans="2:6">
      <c r="B209" s="2"/>
      <c r="F209" s="2"/>
    </row>
    <row r="210" spans="2:6">
      <c r="B210" s="2"/>
      <c r="F210" s="2"/>
    </row>
    <row r="211" spans="2:6">
      <c r="B211" s="2"/>
      <c r="F211" s="2"/>
    </row>
    <row r="212" spans="2:6">
      <c r="B212" s="2"/>
      <c r="F212" s="2"/>
    </row>
    <row r="213" spans="2:6">
      <c r="B213" s="2"/>
      <c r="F213" s="2"/>
    </row>
    <row r="214" spans="2:6">
      <c r="B214" s="2"/>
      <c r="F214" s="2"/>
    </row>
    <row r="215" spans="2:6">
      <c r="B215" s="2"/>
      <c r="F215" s="2"/>
    </row>
    <row r="216" spans="2:6">
      <c r="B216" s="2"/>
      <c r="F216" s="2"/>
    </row>
    <row r="217" spans="2:6">
      <c r="B217" s="2"/>
      <c r="F217" s="2"/>
    </row>
    <row r="218" spans="2:6">
      <c r="B218" s="2"/>
      <c r="F218" s="2"/>
    </row>
    <row r="219" spans="2:6">
      <c r="B219" s="2"/>
      <c r="F219" s="2"/>
    </row>
    <row r="220" spans="2:6">
      <c r="B220" s="2"/>
      <c r="F220" s="2"/>
    </row>
    <row r="221" spans="2:6">
      <c r="B221" s="2"/>
      <c r="F221" s="2"/>
    </row>
    <row r="222" spans="2:6">
      <c r="B222" s="2"/>
      <c r="F222" s="2"/>
    </row>
    <row r="223" spans="2:6">
      <c r="B223" s="2"/>
      <c r="F223" s="2"/>
    </row>
    <row r="224" spans="2:6">
      <c r="B224" s="2"/>
      <c r="F224" s="2"/>
    </row>
    <row r="225" spans="2:6">
      <c r="B225" s="2"/>
      <c r="F225" s="2"/>
    </row>
    <row r="226" spans="2:6">
      <c r="B226" s="2"/>
      <c r="F226" s="2"/>
    </row>
    <row r="227" spans="2:6">
      <c r="B227" s="2"/>
      <c r="F227" s="2"/>
    </row>
    <row r="228" spans="2:6">
      <c r="B228" s="2"/>
      <c r="F228" s="2"/>
    </row>
    <row r="229" spans="2:6">
      <c r="B229" s="2"/>
      <c r="F229" s="2"/>
    </row>
    <row r="230" spans="2:6">
      <c r="B230" s="2"/>
      <c r="F230" s="2"/>
    </row>
    <row r="231" spans="2:6">
      <c r="B231" s="2"/>
      <c r="F231" s="2"/>
    </row>
    <row r="232" spans="2:6">
      <c r="B232" s="2"/>
      <c r="F232" s="2"/>
    </row>
    <row r="233" spans="2:6">
      <c r="B233" s="2"/>
      <c r="F233" s="2"/>
    </row>
    <row r="234" spans="2:6">
      <c r="B234" s="2"/>
      <c r="F234" s="2"/>
    </row>
    <row r="235" spans="2:6">
      <c r="B235" s="2"/>
      <c r="F235" s="2"/>
    </row>
    <row r="236" spans="2:6">
      <c r="B236" s="2"/>
      <c r="F236" s="2"/>
    </row>
    <row r="237" spans="2:6">
      <c r="B237" s="2"/>
      <c r="F237" s="2"/>
    </row>
    <row r="238" spans="2:6">
      <c r="B238" s="2"/>
      <c r="F238" s="2"/>
    </row>
    <row r="239" spans="2:6">
      <c r="B239" s="2"/>
      <c r="F239" s="2"/>
    </row>
    <row r="240" spans="2:6">
      <c r="B240" s="2"/>
      <c r="F240" s="2"/>
    </row>
    <row r="241" spans="2:6">
      <c r="B241" s="2"/>
      <c r="F241" s="2"/>
    </row>
    <row r="242" spans="2:6">
      <c r="B242" s="2"/>
      <c r="F242" s="2"/>
    </row>
    <row r="243" spans="2:6">
      <c r="B243" s="2"/>
      <c r="F243" s="2"/>
    </row>
    <row r="244" spans="2:6">
      <c r="B244" s="2"/>
      <c r="F244" s="2"/>
    </row>
    <row r="245" spans="2:6">
      <c r="B245" s="2"/>
      <c r="F245" s="2"/>
    </row>
    <row r="246" spans="2:6">
      <c r="B246" s="2"/>
      <c r="F246" s="2"/>
    </row>
    <row r="247" spans="2:6">
      <c r="B247" s="2"/>
      <c r="F247" s="2"/>
    </row>
    <row r="248" spans="2:6">
      <c r="B248" s="2"/>
      <c r="F248" s="2"/>
    </row>
    <row r="249" spans="2:6">
      <c r="B249" s="2"/>
      <c r="F249" s="2"/>
    </row>
    <row r="250" spans="2:6">
      <c r="B250" s="2"/>
      <c r="F250" s="2"/>
    </row>
    <row r="251" spans="2:6">
      <c r="B251" s="2"/>
      <c r="F251" s="2"/>
    </row>
    <row r="252" spans="2:6">
      <c r="B252" s="2"/>
      <c r="F252" s="2"/>
    </row>
    <row r="253" spans="2:6">
      <c r="B253" s="2"/>
      <c r="F253" s="2"/>
    </row>
    <row r="254" spans="2:6">
      <c r="B254" s="2"/>
      <c r="F254" s="2"/>
    </row>
    <row r="255" spans="2:6">
      <c r="B255" s="2"/>
      <c r="F255" s="2"/>
    </row>
    <row r="256" spans="2:6">
      <c r="B256" s="2"/>
      <c r="F256" s="2"/>
    </row>
    <row r="257" spans="2:6">
      <c r="B257" s="2"/>
      <c r="F257" s="2"/>
    </row>
    <row r="258" spans="2:6">
      <c r="B258" s="2"/>
      <c r="F258" s="2"/>
    </row>
    <row r="259" spans="2:6">
      <c r="B259" s="2"/>
      <c r="F259" s="2"/>
    </row>
    <row r="260" spans="2:6">
      <c r="B260" s="2"/>
      <c r="F260" s="2"/>
    </row>
    <row r="261" spans="2:6">
      <c r="B261" s="2"/>
      <c r="F261" s="2"/>
    </row>
    <row r="262" spans="2:6">
      <c r="B262" s="2"/>
      <c r="F262" s="2"/>
    </row>
    <row r="263" spans="2:6">
      <c r="B263" s="2"/>
      <c r="F263" s="2"/>
    </row>
    <row r="264" spans="2:6">
      <c r="B264" s="2"/>
      <c r="F264" s="2"/>
    </row>
    <row r="265" spans="2:6">
      <c r="B265" s="2"/>
      <c r="F265" s="2"/>
    </row>
    <row r="266" spans="2:6">
      <c r="B266" s="2"/>
      <c r="F266" s="2"/>
    </row>
    <row r="267" spans="2:6">
      <c r="B267" s="2"/>
      <c r="F267" s="2"/>
    </row>
    <row r="268" spans="2:6">
      <c r="B268" s="2"/>
      <c r="F268" s="2"/>
    </row>
    <row r="269" spans="2:6">
      <c r="B269" s="2"/>
      <c r="F269" s="2"/>
    </row>
    <row r="270" spans="2:6">
      <c r="B270" s="2"/>
      <c r="F270" s="2"/>
    </row>
    <row r="271" spans="2:6">
      <c r="B271" s="2"/>
      <c r="F271" s="2"/>
    </row>
    <row r="272" spans="2:6">
      <c r="B272" s="2"/>
      <c r="F272" s="2"/>
    </row>
    <row r="273" spans="2:6">
      <c r="B273" s="2"/>
      <c r="F273" s="2"/>
    </row>
    <row r="274" spans="2:6">
      <c r="B274" s="2"/>
      <c r="F274" s="2"/>
    </row>
    <row r="275" spans="2:6">
      <c r="B275" s="2"/>
      <c r="F275" s="2"/>
    </row>
    <row r="276" spans="2:6">
      <c r="B276" s="2"/>
      <c r="F276" s="2"/>
    </row>
    <row r="277" spans="2:6">
      <c r="B277" s="2"/>
      <c r="F277" s="2"/>
    </row>
    <row r="278" spans="2:6">
      <c r="B278" s="2"/>
      <c r="F278" s="2"/>
    </row>
    <row r="279" spans="2:6">
      <c r="B279" s="2"/>
      <c r="F279" s="2"/>
    </row>
    <row r="280" spans="2:6">
      <c r="B280" s="2"/>
      <c r="F280" s="2"/>
    </row>
    <row r="281" spans="2:6">
      <c r="B281" s="2"/>
      <c r="F281" s="2"/>
    </row>
    <row r="282" spans="2:6">
      <c r="B282" s="2"/>
      <c r="F282" s="2"/>
    </row>
    <row r="283" spans="2:6">
      <c r="B283" s="2"/>
      <c r="F283" s="2"/>
    </row>
    <row r="284" spans="2:6">
      <c r="B284" s="2"/>
      <c r="F284" s="2"/>
    </row>
    <row r="285" spans="2:6">
      <c r="B285" s="2"/>
      <c r="F285" s="2"/>
    </row>
    <row r="286" spans="2:6">
      <c r="B286" s="2"/>
      <c r="F286" s="2"/>
    </row>
    <row r="287" spans="2:6">
      <c r="B287" s="2"/>
      <c r="F287" s="2"/>
    </row>
    <row r="288" spans="2:6">
      <c r="B288" s="2"/>
      <c r="F288" s="2"/>
    </row>
    <row r="289" spans="2:6">
      <c r="B289" s="2"/>
      <c r="F289" s="2"/>
    </row>
    <row r="290" spans="2:6">
      <c r="B290" s="2"/>
      <c r="F290" s="2"/>
    </row>
    <row r="291" spans="2:6">
      <c r="B291" s="2"/>
      <c r="F291" s="2"/>
    </row>
    <row r="292" spans="2:6">
      <c r="B292" s="2"/>
      <c r="F292" s="2"/>
    </row>
    <row r="293" spans="2:6">
      <c r="B293" s="2"/>
      <c r="F293" s="2"/>
    </row>
    <row r="294" spans="2:6">
      <c r="B294" s="2"/>
      <c r="F294" s="2"/>
    </row>
    <row r="295" spans="2:6">
      <c r="B295" s="2"/>
      <c r="F295" s="2"/>
    </row>
    <row r="296" spans="2:6">
      <c r="B296" s="2"/>
      <c r="F296" s="2"/>
    </row>
    <row r="297" spans="2:6">
      <c r="B297" s="2"/>
      <c r="F297" s="2"/>
    </row>
    <row r="298" spans="2:6">
      <c r="B298" s="2"/>
      <c r="F298" s="2"/>
    </row>
    <row r="299" spans="2:6">
      <c r="B299" s="2"/>
      <c r="F299" s="2"/>
    </row>
    <row r="300" spans="2:6">
      <c r="B300" s="2"/>
      <c r="F300" s="2"/>
    </row>
    <row r="301" spans="2:6">
      <c r="B301" s="2"/>
      <c r="F301" s="2"/>
    </row>
    <row r="302" spans="2:6">
      <c r="B302" s="2"/>
      <c r="F302" s="2"/>
    </row>
    <row r="303" spans="2:6">
      <c r="B303" s="2"/>
      <c r="F303" s="2"/>
    </row>
    <row r="304" spans="2:6">
      <c r="B304" s="2"/>
      <c r="F304" s="2"/>
    </row>
    <row r="305" spans="2:6">
      <c r="B305" s="2"/>
      <c r="F305" s="2"/>
    </row>
    <row r="306" spans="2:6">
      <c r="B306" s="2"/>
      <c r="F306" s="2"/>
    </row>
    <row r="307" spans="2:6">
      <c r="B307" s="2"/>
      <c r="F307" s="2"/>
    </row>
    <row r="308" spans="2:6">
      <c r="B308" s="2"/>
      <c r="F308" s="2"/>
    </row>
    <row r="309" spans="2:6">
      <c r="B309" s="2"/>
      <c r="F309" s="2"/>
    </row>
    <row r="310" spans="2:6">
      <c r="B310" s="2"/>
      <c r="F310" s="2"/>
    </row>
    <row r="311" spans="2:6">
      <c r="B311" s="2"/>
      <c r="F311" s="2"/>
    </row>
    <row r="312" spans="2:6">
      <c r="B312" s="2"/>
      <c r="F312" s="2"/>
    </row>
    <row r="313" spans="2:6">
      <c r="B313" s="2"/>
      <c r="F313" s="2"/>
    </row>
    <row r="314" spans="2:6">
      <c r="B314" s="2"/>
      <c r="F314" s="2"/>
    </row>
    <row r="315" spans="2:6">
      <c r="B315" s="2"/>
      <c r="F315" s="2"/>
    </row>
    <row r="316" spans="2:6">
      <c r="B316" s="2"/>
      <c r="F316" s="2"/>
    </row>
    <row r="317" spans="2:6">
      <c r="B317" s="2"/>
      <c r="F317" s="2"/>
    </row>
    <row r="318" spans="2:6">
      <c r="B318" s="2"/>
      <c r="F318" s="2"/>
    </row>
    <row r="319" spans="2:6">
      <c r="B319" s="2"/>
      <c r="F319" s="2"/>
    </row>
    <row r="320" spans="2:6">
      <c r="B320" s="2"/>
      <c r="F320" s="2"/>
    </row>
    <row r="321" spans="2:6">
      <c r="B321" s="2"/>
      <c r="F321" s="2"/>
    </row>
    <row r="322" spans="2:6">
      <c r="B322" s="2"/>
      <c r="F322" s="2"/>
    </row>
    <row r="323" spans="2:6">
      <c r="B323" s="2"/>
      <c r="F323" s="2"/>
    </row>
    <row r="324" spans="2:6">
      <c r="B324" s="2"/>
      <c r="F324" s="2"/>
    </row>
    <row r="325" spans="2:6">
      <c r="B325" s="2"/>
      <c r="F325" s="2"/>
    </row>
    <row r="326" spans="2:6">
      <c r="B326" s="2"/>
      <c r="F326" s="2"/>
    </row>
    <row r="327" spans="2:6">
      <c r="B327" s="2"/>
      <c r="F327" s="2"/>
    </row>
    <row r="328" spans="2:6">
      <c r="B328" s="2"/>
      <c r="F328" s="2"/>
    </row>
    <row r="329" spans="2:6">
      <c r="B329" s="2"/>
      <c r="F329" s="2"/>
    </row>
    <row r="330" spans="2:6">
      <c r="B330" s="2"/>
      <c r="F330" s="2"/>
    </row>
    <row r="331" spans="2:6">
      <c r="B331" s="2"/>
      <c r="F331" s="2"/>
    </row>
    <row r="332" spans="2:6">
      <c r="B332" s="2"/>
      <c r="F332" s="2"/>
    </row>
    <row r="333" spans="2:6">
      <c r="B333" s="2"/>
      <c r="F333" s="2"/>
    </row>
    <row r="334" spans="2:6">
      <c r="B334" s="2"/>
      <c r="F334" s="2"/>
    </row>
    <row r="335" spans="2:6">
      <c r="B335" s="2"/>
      <c r="F335" s="2"/>
    </row>
    <row r="336" spans="2:6">
      <c r="B336" s="2"/>
      <c r="F336" s="2"/>
    </row>
    <row r="337" spans="2:6">
      <c r="B337" s="2"/>
      <c r="F337" s="2"/>
    </row>
    <row r="338" spans="2:6">
      <c r="B338" s="2"/>
      <c r="F338" s="2"/>
    </row>
    <row r="339" spans="2:6">
      <c r="B339" s="2"/>
      <c r="F339" s="2"/>
    </row>
    <row r="340" spans="2:6">
      <c r="B340" s="2"/>
      <c r="F340" s="2"/>
    </row>
    <row r="341" spans="2:6">
      <c r="B341" s="2"/>
      <c r="F341" s="2"/>
    </row>
    <row r="342" spans="2:6">
      <c r="B342" s="2"/>
      <c r="F342" s="2"/>
    </row>
    <row r="343" spans="2:6">
      <c r="B343" s="2"/>
      <c r="F343" s="2"/>
    </row>
    <row r="344" spans="2:6">
      <c r="B344" s="2"/>
      <c r="F344" s="2"/>
    </row>
    <row r="345" spans="2:6">
      <c r="B345" s="2"/>
      <c r="F345" s="2"/>
    </row>
    <row r="346" spans="2:6">
      <c r="B346" s="2"/>
      <c r="F346" s="2"/>
    </row>
    <row r="347" spans="2:6">
      <c r="B347" s="2"/>
      <c r="F347" s="2"/>
    </row>
    <row r="348" spans="2:6">
      <c r="B348" s="2"/>
      <c r="F348" s="2"/>
    </row>
    <row r="349" spans="2:6">
      <c r="B349" s="2"/>
      <c r="F349" s="2"/>
    </row>
    <row r="350" spans="2:6">
      <c r="B350" s="2"/>
      <c r="F350" s="2"/>
    </row>
    <row r="351" spans="2:6">
      <c r="B351" s="2"/>
      <c r="F351" s="2"/>
    </row>
    <row r="352" spans="2:6">
      <c r="B352" s="2"/>
      <c r="F352" s="2"/>
    </row>
    <row r="353" spans="2:6">
      <c r="B353" s="2"/>
      <c r="F353" s="2"/>
    </row>
    <row r="354" spans="2:6">
      <c r="B354" s="2"/>
      <c r="F354" s="2"/>
    </row>
    <row r="355" spans="2:6">
      <c r="B355" s="2"/>
      <c r="F355" s="2"/>
    </row>
    <row r="356" spans="2:6">
      <c r="B356" s="2"/>
      <c r="F356" s="2"/>
    </row>
    <row r="357" spans="2:6">
      <c r="B357" s="2"/>
      <c r="F357" s="2"/>
    </row>
    <row r="358" spans="2:6">
      <c r="B358" s="2"/>
      <c r="F358" s="2"/>
    </row>
    <row r="359" spans="2:6">
      <c r="B359" s="2"/>
      <c r="F359" s="2"/>
    </row>
    <row r="360" spans="2:6">
      <c r="B360" s="2"/>
      <c r="F360" s="2"/>
    </row>
    <row r="361" spans="2:6">
      <c r="B361" s="2"/>
      <c r="F361" s="2"/>
    </row>
    <row r="362" spans="2:6">
      <c r="B362" s="2"/>
      <c r="F362" s="2"/>
    </row>
    <row r="363" spans="2:6">
      <c r="B363" s="2"/>
      <c r="F363" s="2"/>
    </row>
    <row r="364" spans="2:6">
      <c r="B364" s="2"/>
      <c r="F364" s="2"/>
    </row>
    <row r="365" spans="2:6">
      <c r="B365" s="2"/>
      <c r="F365" s="2"/>
    </row>
    <row r="366" spans="2:6">
      <c r="B366" s="2"/>
      <c r="F366" s="2"/>
    </row>
    <row r="367" spans="2:6">
      <c r="B367" s="2"/>
      <c r="F367" s="2"/>
    </row>
    <row r="368" spans="2:6">
      <c r="B368" s="2"/>
      <c r="F368" s="2"/>
    </row>
    <row r="369" spans="2:6">
      <c r="B369" s="2"/>
      <c r="F369" s="2"/>
    </row>
    <row r="370" spans="2:6">
      <c r="B370" s="2"/>
      <c r="F370" s="2"/>
    </row>
    <row r="371" spans="2:6">
      <c r="B371" s="2"/>
      <c r="F371" s="2"/>
    </row>
    <row r="372" spans="2:6">
      <c r="B372" s="2"/>
      <c r="F372" s="2"/>
    </row>
    <row r="373" spans="2:6">
      <c r="B373" s="2"/>
      <c r="F373" s="2"/>
    </row>
    <row r="374" spans="2:6">
      <c r="B374" s="2"/>
      <c r="F374" s="2"/>
    </row>
    <row r="375" spans="2:6">
      <c r="B375" s="2"/>
      <c r="F375" s="2"/>
    </row>
    <row r="376" spans="2:6">
      <c r="B376" s="2"/>
      <c r="F376" s="2"/>
    </row>
    <row r="377" spans="2:6">
      <c r="B377" s="2"/>
      <c r="F377" s="2"/>
    </row>
    <row r="378" spans="2:6">
      <c r="B378" s="2"/>
      <c r="F378" s="2"/>
    </row>
    <row r="379" spans="2:6">
      <c r="B379" s="2"/>
      <c r="F379" s="2"/>
    </row>
    <row r="380" spans="2:6">
      <c r="B380" s="2"/>
      <c r="F380" s="2"/>
    </row>
    <row r="381" spans="2:6">
      <c r="B381" s="2"/>
      <c r="F381" s="2"/>
    </row>
    <row r="382" spans="2:6">
      <c r="B382" s="2"/>
      <c r="F382" s="2"/>
    </row>
    <row r="383" spans="2:6">
      <c r="B383" s="2"/>
      <c r="F383" s="2"/>
    </row>
    <row r="384" spans="2:6">
      <c r="B384" s="2"/>
      <c r="F384" s="2"/>
    </row>
    <row r="385" spans="2:6">
      <c r="B385" s="2"/>
      <c r="F385" s="2"/>
    </row>
    <row r="386" spans="2:6">
      <c r="B386" s="2"/>
      <c r="F386" s="2"/>
    </row>
    <row r="387" spans="2:6">
      <c r="B387" s="2"/>
      <c r="F387" s="2"/>
    </row>
    <row r="388" spans="2:6">
      <c r="B388" s="2"/>
      <c r="F388" s="2"/>
    </row>
    <row r="389" spans="2:6">
      <c r="B389" s="2"/>
      <c r="F389" s="2"/>
    </row>
    <row r="390" spans="2:6">
      <c r="B390" s="2"/>
      <c r="F390" s="2"/>
    </row>
    <row r="391" spans="2:6">
      <c r="B391" s="2"/>
      <c r="F391" s="2"/>
    </row>
    <row r="392" spans="2:6">
      <c r="B392" s="2"/>
      <c r="F392" s="2"/>
    </row>
    <row r="393" spans="2:6">
      <c r="B393" s="2"/>
      <c r="F393" s="2"/>
    </row>
    <row r="394" spans="2:6">
      <c r="B394" s="2"/>
      <c r="F394" s="2"/>
    </row>
    <row r="395" spans="2:6">
      <c r="B395" s="2"/>
      <c r="F395" s="2"/>
    </row>
    <row r="396" spans="2:6">
      <c r="B396" s="2"/>
      <c r="F396" s="2"/>
    </row>
    <row r="397" spans="2:6">
      <c r="B397" s="2"/>
      <c r="F397" s="2"/>
    </row>
    <row r="398" spans="2:6">
      <c r="B398" s="2"/>
      <c r="F398" s="2"/>
    </row>
    <row r="399" spans="2:6">
      <c r="B399" s="2"/>
      <c r="F399" s="2"/>
    </row>
    <row r="400" spans="2:6">
      <c r="B400" s="2"/>
      <c r="F400" s="2"/>
    </row>
    <row r="401" spans="2:6">
      <c r="B401" s="2"/>
      <c r="F401" s="2"/>
    </row>
    <row r="402" spans="2:6">
      <c r="B402" s="2"/>
      <c r="F402" s="2"/>
    </row>
    <row r="403" spans="2:6">
      <c r="B403" s="2"/>
      <c r="F403" s="2"/>
    </row>
    <row r="404" spans="2:6">
      <c r="B404" s="2"/>
      <c r="F404" s="2"/>
    </row>
    <row r="405" spans="2:6">
      <c r="B405" s="2"/>
      <c r="F405" s="2"/>
    </row>
    <row r="406" spans="2:6">
      <c r="B406" s="2"/>
      <c r="F406" s="2"/>
    </row>
    <row r="407" spans="2:6">
      <c r="B407" s="2"/>
      <c r="F407" s="2"/>
    </row>
    <row r="408" spans="2:6">
      <c r="B408" s="2"/>
      <c r="F408" s="2"/>
    </row>
    <row r="409" spans="2:6">
      <c r="B409" s="2"/>
      <c r="F409" s="2"/>
    </row>
    <row r="410" spans="2:6">
      <c r="B410" s="2"/>
      <c r="F410" s="2"/>
    </row>
    <row r="411" spans="2:6">
      <c r="B411" s="2"/>
      <c r="F411" s="2"/>
    </row>
    <row r="412" spans="2:6">
      <c r="B412" s="2"/>
      <c r="F412" s="2"/>
    </row>
    <row r="413" spans="2:6">
      <c r="B413" s="2"/>
      <c r="F413" s="2"/>
    </row>
    <row r="414" spans="2:6">
      <c r="B414" s="2"/>
      <c r="F414" s="2"/>
    </row>
    <row r="415" spans="2:6">
      <c r="B415" s="2"/>
      <c r="F415" s="2"/>
    </row>
    <row r="416" spans="2:6">
      <c r="B416" s="2"/>
      <c r="F416" s="2"/>
    </row>
    <row r="417" spans="2:6">
      <c r="B417" s="2"/>
      <c r="F417" s="2"/>
    </row>
    <row r="418" spans="2:6">
      <c r="B418" s="2"/>
      <c r="F418" s="2"/>
    </row>
    <row r="419" spans="2:6">
      <c r="B419" s="2"/>
      <c r="F419" s="2"/>
    </row>
    <row r="420" spans="2:6">
      <c r="B420" s="2"/>
      <c r="F420" s="2"/>
    </row>
    <row r="421" spans="2:6">
      <c r="B421" s="2"/>
      <c r="F421" s="2"/>
    </row>
    <row r="422" spans="2:6">
      <c r="B422" s="2"/>
      <c r="F422" s="2"/>
    </row>
    <row r="423" spans="2:6">
      <c r="B423" s="2"/>
      <c r="F423" s="2"/>
    </row>
    <row r="424" spans="2:6">
      <c r="B424" s="2"/>
      <c r="F424" s="2"/>
    </row>
    <row r="425" spans="2:6">
      <c r="B425" s="2"/>
      <c r="F425" s="2"/>
    </row>
    <row r="426" spans="2:6">
      <c r="B426" s="2"/>
      <c r="F426" s="2"/>
    </row>
    <row r="427" spans="2:6">
      <c r="B427" s="2"/>
      <c r="F427" s="2"/>
    </row>
    <row r="428" spans="2:6">
      <c r="B428" s="2"/>
      <c r="F428" s="2"/>
    </row>
    <row r="429" spans="2:6">
      <c r="B429" s="2"/>
      <c r="F429" s="2"/>
    </row>
    <row r="430" spans="2:6">
      <c r="B430" s="2"/>
      <c r="F430" s="2"/>
    </row>
    <row r="431" spans="2:6">
      <c r="B431" s="2"/>
      <c r="F431" s="2"/>
    </row>
    <row r="432" spans="2:6">
      <c r="B432" s="2"/>
      <c r="F432" s="2"/>
    </row>
    <row r="433" spans="2:6">
      <c r="B433" s="2"/>
      <c r="F433" s="2"/>
    </row>
    <row r="434" spans="2:6">
      <c r="B434" s="2"/>
      <c r="F434" s="2"/>
    </row>
    <row r="435" spans="2:6">
      <c r="B435" s="2"/>
      <c r="F435" s="2"/>
    </row>
    <row r="436" spans="2:6">
      <c r="B436" s="2"/>
      <c r="F436" s="2"/>
    </row>
    <row r="437" spans="2:6">
      <c r="B437" s="2"/>
      <c r="F437" s="2"/>
    </row>
    <row r="438" spans="2:6">
      <c r="B438" s="2"/>
      <c r="F438" s="2"/>
    </row>
    <row r="439" spans="2:6">
      <c r="B439" s="2"/>
      <c r="F439" s="2"/>
    </row>
    <row r="440" spans="2:6">
      <c r="B440" s="2"/>
      <c r="F440" s="2"/>
    </row>
    <row r="441" spans="2:6">
      <c r="B441" s="2"/>
      <c r="F441" s="2"/>
    </row>
    <row r="442" spans="2:6">
      <c r="B442" s="2"/>
      <c r="F442" s="2"/>
    </row>
    <row r="443" spans="2:6">
      <c r="B443" s="2"/>
      <c r="F443" s="2"/>
    </row>
    <row r="444" spans="2:6">
      <c r="B444" s="2"/>
      <c r="F444" s="2"/>
    </row>
    <row r="445" spans="2:6">
      <c r="B445" s="2"/>
      <c r="F445" s="2"/>
    </row>
    <row r="446" spans="2:6">
      <c r="B446" s="2"/>
      <c r="F446" s="2"/>
    </row>
    <row r="447" spans="2:6">
      <c r="B447" s="2"/>
      <c r="F447" s="2"/>
    </row>
    <row r="448" spans="2:6">
      <c r="B448" s="2"/>
      <c r="F448" s="2"/>
    </row>
    <row r="449" spans="2:6">
      <c r="B449" s="2"/>
      <c r="F449" s="2"/>
    </row>
    <row r="450" spans="2:6">
      <c r="B450" s="2"/>
      <c r="F450" s="2"/>
    </row>
    <row r="451" spans="2:6">
      <c r="B451" s="2"/>
      <c r="F451" s="2"/>
    </row>
    <row r="452" spans="2:6">
      <c r="B452" s="2"/>
      <c r="F452" s="2"/>
    </row>
    <row r="453" spans="2:6">
      <c r="B453" s="2"/>
      <c r="F453" s="2"/>
    </row>
    <row r="454" spans="2:6">
      <c r="B454" s="2"/>
      <c r="F454" s="2"/>
    </row>
    <row r="455" spans="2:6">
      <c r="B455" s="2"/>
      <c r="F455" s="2"/>
    </row>
    <row r="456" spans="2:6">
      <c r="B456" s="2"/>
      <c r="F456" s="2"/>
    </row>
    <row r="457" spans="2:6">
      <c r="B457" s="2"/>
      <c r="F457" s="2"/>
    </row>
    <row r="458" spans="2:6">
      <c r="B458" s="2"/>
      <c r="F458" s="2"/>
    </row>
    <row r="459" spans="2:6">
      <c r="B459" s="2"/>
      <c r="F459" s="2"/>
    </row>
    <row r="460" spans="2:6">
      <c r="B460" s="2"/>
      <c r="F460" s="2"/>
    </row>
    <row r="461" spans="2:6">
      <c r="B461" s="2"/>
      <c r="F461" s="2"/>
    </row>
    <row r="462" spans="2:6">
      <c r="B462" s="2"/>
      <c r="F462" s="2"/>
    </row>
    <row r="463" spans="2:6">
      <c r="B463" s="2"/>
      <c r="F463" s="2"/>
    </row>
    <row r="464" spans="2:6">
      <c r="B464" s="2"/>
      <c r="F464" s="2"/>
    </row>
    <row r="465" spans="2:6">
      <c r="B465" s="2"/>
      <c r="F465" s="2"/>
    </row>
    <row r="466" spans="2:6">
      <c r="B466" s="2"/>
      <c r="F466" s="2"/>
    </row>
    <row r="467" spans="2:6">
      <c r="B467" s="2"/>
      <c r="F467" s="2"/>
    </row>
    <row r="468" spans="2:6">
      <c r="B468" s="2"/>
      <c r="F468" s="2"/>
    </row>
    <row r="469" spans="2:6">
      <c r="B469" s="2"/>
      <c r="F469" s="2"/>
    </row>
    <row r="470" spans="2:6">
      <c r="B470" s="2"/>
      <c r="F470" s="2"/>
    </row>
    <row r="471" spans="2:6">
      <c r="B471" s="2"/>
      <c r="F471" s="2"/>
    </row>
    <row r="472" spans="2:6">
      <c r="B472" s="2"/>
      <c r="F472" s="2"/>
    </row>
    <row r="473" spans="2:6">
      <c r="B473" s="2"/>
      <c r="F473" s="2"/>
    </row>
    <row r="474" spans="2:6">
      <c r="B474" s="2"/>
      <c r="F474" s="2"/>
    </row>
    <row r="475" spans="2:6">
      <c r="B475" s="2"/>
      <c r="F475" s="2"/>
    </row>
    <row r="476" spans="2:6">
      <c r="B476" s="2"/>
      <c r="F476" s="2"/>
    </row>
    <row r="477" spans="2:6">
      <c r="B477" s="2"/>
      <c r="F477" s="2"/>
    </row>
    <row r="478" spans="2:6">
      <c r="B478" s="2"/>
      <c r="F478" s="2"/>
    </row>
    <row r="479" spans="2:6">
      <c r="B479" s="2"/>
      <c r="F479" s="2"/>
    </row>
    <row r="480" spans="2:6">
      <c r="B480" s="2"/>
      <c r="F480" s="2"/>
    </row>
    <row r="481" spans="2:6">
      <c r="B481" s="2"/>
      <c r="F481" s="2"/>
    </row>
    <row r="482" spans="2:6">
      <c r="B482" s="2"/>
      <c r="F482" s="2"/>
    </row>
    <row r="483" spans="2:6">
      <c r="B483" s="2"/>
      <c r="F483" s="2"/>
    </row>
    <row r="484" spans="2:6">
      <c r="B484" s="2"/>
      <c r="F484" s="2"/>
    </row>
    <row r="485" spans="2:6">
      <c r="B485" s="2"/>
      <c r="F485" s="2"/>
    </row>
    <row r="486" spans="2:6">
      <c r="B486" s="2"/>
      <c r="F486" s="2"/>
    </row>
    <row r="487" spans="2:6">
      <c r="B487" s="2"/>
      <c r="F487" s="2"/>
    </row>
    <row r="488" spans="2:6">
      <c r="B488" s="2"/>
      <c r="F488" s="2"/>
    </row>
    <row r="489" spans="2:6">
      <c r="B489" s="2"/>
      <c r="F489" s="2"/>
    </row>
    <row r="490" spans="2:6">
      <c r="B490" s="2"/>
      <c r="F490" s="2"/>
    </row>
    <row r="491" spans="2:6">
      <c r="B491" s="2"/>
      <c r="F491" s="2"/>
    </row>
    <row r="492" spans="2:6">
      <c r="B492" s="2"/>
      <c r="F492" s="2"/>
    </row>
    <row r="493" spans="2:6">
      <c r="B493" s="2"/>
      <c r="F493" s="2"/>
    </row>
    <row r="494" spans="2:6">
      <c r="B494" s="2"/>
      <c r="F494" s="2"/>
    </row>
    <row r="495" spans="2:6">
      <c r="B495" s="2"/>
      <c r="F495" s="2"/>
    </row>
    <row r="496" spans="2:6">
      <c r="B496" s="2"/>
      <c r="F496" s="2"/>
    </row>
    <row r="497" spans="2:6">
      <c r="B497" s="2"/>
      <c r="F497" s="2"/>
    </row>
    <row r="498" spans="2:6">
      <c r="B498" s="2"/>
      <c r="F498" s="2"/>
    </row>
    <row r="499" spans="2:6">
      <c r="B499" s="2"/>
      <c r="F499" s="2"/>
    </row>
    <row r="500" spans="2:6">
      <c r="B500" s="2"/>
      <c r="F500" s="2"/>
    </row>
    <row r="501" spans="2:6">
      <c r="B501" s="2"/>
      <c r="F501" s="2"/>
    </row>
    <row r="502" spans="2:6">
      <c r="B502" s="2"/>
      <c r="F502" s="2"/>
    </row>
    <row r="503" spans="2:6">
      <c r="B503" s="2"/>
      <c r="F503" s="2"/>
    </row>
    <row r="504" spans="2:6">
      <c r="B504" s="2"/>
      <c r="F504" s="2"/>
    </row>
    <row r="505" spans="2:6">
      <c r="B505" s="2"/>
      <c r="F505" s="2"/>
    </row>
    <row r="506" spans="2:6">
      <c r="B506" s="2"/>
      <c r="F506" s="2"/>
    </row>
    <row r="507" spans="2:6">
      <c r="B507" s="2"/>
      <c r="F507" s="2"/>
    </row>
    <row r="508" spans="2:6">
      <c r="B508" s="2"/>
      <c r="F508" s="2"/>
    </row>
    <row r="509" spans="2:6">
      <c r="B509" s="2"/>
      <c r="F509" s="2"/>
    </row>
    <row r="510" spans="2:6">
      <c r="B510" s="2"/>
      <c r="F510" s="2"/>
    </row>
    <row r="511" spans="2:6">
      <c r="B511" s="2"/>
      <c r="F511" s="2"/>
    </row>
    <row r="512" spans="2:6">
      <c r="B512" s="2"/>
      <c r="F512" s="2"/>
    </row>
    <row r="513" spans="2:6">
      <c r="B513" s="2"/>
      <c r="F513" s="2"/>
    </row>
    <row r="514" spans="2:6">
      <c r="B514" s="2"/>
      <c r="F514" s="2"/>
    </row>
    <row r="515" spans="2:6">
      <c r="B515" s="2"/>
      <c r="F515" s="2"/>
    </row>
    <row r="516" spans="2:6">
      <c r="B516" s="2"/>
      <c r="F516" s="2"/>
    </row>
    <row r="517" spans="2:6">
      <c r="B517" s="2"/>
      <c r="F517" s="2"/>
    </row>
    <row r="518" spans="2:6">
      <c r="B518" s="2"/>
      <c r="F518" s="2"/>
    </row>
    <row r="519" spans="2:6">
      <c r="B519" s="2"/>
      <c r="F519" s="2"/>
    </row>
    <row r="520" spans="2:6">
      <c r="B520" s="2"/>
      <c r="F520" s="2"/>
    </row>
    <row r="521" spans="2:6">
      <c r="B521" s="2"/>
      <c r="F521" s="2"/>
    </row>
    <row r="522" spans="2:6">
      <c r="B522" s="2"/>
      <c r="F522" s="2"/>
    </row>
    <row r="523" spans="2:6">
      <c r="B523" s="2"/>
      <c r="F523" s="2"/>
    </row>
    <row r="524" spans="2:6">
      <c r="B524" s="2"/>
      <c r="F524" s="2"/>
    </row>
    <row r="525" spans="2:6">
      <c r="B525" s="2"/>
      <c r="F525" s="2"/>
    </row>
    <row r="526" spans="2:6">
      <c r="B526" s="2"/>
      <c r="F526" s="2"/>
    </row>
    <row r="527" spans="2:6">
      <c r="B527" s="2"/>
      <c r="F527" s="2"/>
    </row>
    <row r="528" spans="2:6">
      <c r="B528" s="2"/>
      <c r="F528" s="2"/>
    </row>
    <row r="529" spans="2:6">
      <c r="B529" s="2"/>
      <c r="F529" s="2"/>
    </row>
    <row r="530" spans="2:6">
      <c r="B530" s="2"/>
      <c r="F530" s="2"/>
    </row>
    <row r="531" spans="2:6">
      <c r="B531" s="2"/>
      <c r="F531" s="2"/>
    </row>
    <row r="532" spans="2:6">
      <c r="B532" s="2"/>
      <c r="F532" s="2"/>
    </row>
    <row r="533" spans="2:6">
      <c r="B533" s="2"/>
      <c r="F533" s="2"/>
    </row>
    <row r="534" spans="2:6">
      <c r="B534" s="2"/>
      <c r="F534" s="2"/>
    </row>
    <row r="535" spans="2:6">
      <c r="B535" s="2"/>
      <c r="F535" s="2"/>
    </row>
    <row r="536" spans="2:6">
      <c r="B536" s="2"/>
      <c r="F536" s="2"/>
    </row>
    <row r="537" spans="2:6">
      <c r="B537" s="2"/>
      <c r="F537" s="2"/>
    </row>
    <row r="538" spans="2:6">
      <c r="B538" s="2"/>
      <c r="F538" s="2"/>
    </row>
    <row r="539" spans="2:6">
      <c r="B539" s="2"/>
      <c r="F539" s="2"/>
    </row>
    <row r="540" spans="2:6">
      <c r="B540" s="2"/>
      <c r="F540" s="2"/>
    </row>
    <row r="541" spans="2:6">
      <c r="B541" s="2"/>
      <c r="F541" s="2"/>
    </row>
    <row r="542" spans="2:6">
      <c r="B542" s="2"/>
      <c r="F542" s="2"/>
    </row>
    <row r="543" spans="2:6">
      <c r="B543" s="2"/>
      <c r="F543" s="2"/>
    </row>
    <row r="544" spans="2:6">
      <c r="B544" s="2"/>
      <c r="F544" s="2"/>
    </row>
    <row r="545" spans="2:6">
      <c r="B545" s="2"/>
      <c r="F545" s="2"/>
    </row>
    <row r="546" spans="2:6">
      <c r="B546" s="2"/>
      <c r="F546" s="2"/>
    </row>
    <row r="547" spans="2:6">
      <c r="B547" s="2"/>
      <c r="F547" s="2"/>
    </row>
    <row r="548" spans="2:6">
      <c r="B548" s="2"/>
      <c r="F548" s="2"/>
    </row>
    <row r="549" spans="2:6">
      <c r="B549" s="2"/>
      <c r="F549" s="2"/>
    </row>
    <row r="550" spans="2:6">
      <c r="B550" s="2"/>
      <c r="F550" s="2"/>
    </row>
    <row r="551" spans="2:6">
      <c r="B551" s="2"/>
      <c r="F551" s="2"/>
    </row>
    <row r="552" spans="2:6">
      <c r="B552" s="2"/>
      <c r="F552" s="2"/>
    </row>
    <row r="553" spans="2:6">
      <c r="B553" s="2"/>
      <c r="F553" s="2"/>
    </row>
    <row r="554" spans="2:6">
      <c r="B554" s="2"/>
      <c r="F554" s="2"/>
    </row>
    <row r="555" spans="2:6">
      <c r="B555" s="2"/>
      <c r="F555" s="2"/>
    </row>
    <row r="556" spans="2:6">
      <c r="B556" s="2"/>
      <c r="F556" s="2"/>
    </row>
    <row r="557" spans="2:6">
      <c r="B557" s="2"/>
      <c r="F557" s="2"/>
    </row>
    <row r="558" spans="2:6">
      <c r="B558" s="2"/>
      <c r="F558" s="2"/>
    </row>
    <row r="559" spans="2:6">
      <c r="B559" s="2"/>
      <c r="F559" s="2"/>
    </row>
    <row r="560" spans="2:6">
      <c r="B560" s="2"/>
      <c r="F560" s="2"/>
    </row>
    <row r="561" spans="2:6">
      <c r="B561" s="2"/>
      <c r="F561" s="2"/>
    </row>
    <row r="562" spans="2:6">
      <c r="B562" s="2"/>
      <c r="F562" s="2"/>
    </row>
    <row r="563" spans="2:6">
      <c r="B563" s="2"/>
      <c r="F563" s="2"/>
    </row>
    <row r="564" spans="2:6">
      <c r="B564" s="2"/>
      <c r="F564" s="2"/>
    </row>
    <row r="565" spans="2:6">
      <c r="B565" s="2"/>
      <c r="F565" s="2"/>
    </row>
    <row r="566" spans="2:6">
      <c r="B566" s="2"/>
      <c r="F566" s="2"/>
    </row>
    <row r="567" spans="2:6">
      <c r="B567" s="2"/>
      <c r="F567" s="2"/>
    </row>
    <row r="568" spans="2:6">
      <c r="B568" s="2"/>
      <c r="F568" s="2"/>
    </row>
    <row r="569" spans="2:6">
      <c r="B569" s="2"/>
      <c r="F569" s="2"/>
    </row>
    <row r="570" spans="2:6">
      <c r="B570" s="2"/>
      <c r="F570" s="2"/>
    </row>
    <row r="571" spans="2:6">
      <c r="B571" s="2"/>
      <c r="F571" s="2"/>
    </row>
    <row r="572" spans="2:6">
      <c r="B572" s="2"/>
      <c r="F572" s="2"/>
    </row>
    <row r="573" spans="2:6">
      <c r="B573" s="2"/>
      <c r="F573" s="2"/>
    </row>
    <row r="574" spans="2:6">
      <c r="B574" s="2"/>
      <c r="F574" s="2"/>
    </row>
    <row r="575" spans="2:6">
      <c r="B575" s="2"/>
      <c r="F575" s="2"/>
    </row>
    <row r="576" spans="2:6">
      <c r="B576" s="2"/>
      <c r="F576" s="2"/>
    </row>
    <row r="577" spans="2:6">
      <c r="B577" s="2"/>
      <c r="F577" s="2"/>
    </row>
    <row r="578" spans="2:6">
      <c r="B578" s="2"/>
      <c r="F578" s="2"/>
    </row>
    <row r="579" spans="2:6">
      <c r="B579" s="2"/>
      <c r="F579" s="2"/>
    </row>
    <row r="580" spans="2:6">
      <c r="B580" s="2"/>
      <c r="F580" s="2"/>
    </row>
    <row r="581" spans="2:6">
      <c r="B581" s="2"/>
      <c r="F581" s="2"/>
    </row>
    <row r="582" spans="2:6">
      <c r="B582" s="2"/>
      <c r="F582" s="2"/>
    </row>
    <row r="583" spans="2:6">
      <c r="B583" s="2"/>
      <c r="F583" s="2"/>
    </row>
    <row r="584" spans="2:6">
      <c r="B584" s="2"/>
      <c r="F584" s="2"/>
    </row>
    <row r="585" spans="2:6">
      <c r="B585" s="2"/>
      <c r="F585" s="2"/>
    </row>
    <row r="586" spans="2:6">
      <c r="B586" s="2"/>
      <c r="F586" s="2"/>
    </row>
    <row r="587" spans="2:6">
      <c r="B587" s="2"/>
      <c r="F587" s="2"/>
    </row>
    <row r="588" spans="2:6">
      <c r="B588" s="2"/>
      <c r="F588" s="2"/>
    </row>
    <row r="589" spans="2:6">
      <c r="B589" s="2"/>
      <c r="F589" s="2"/>
    </row>
    <row r="590" spans="2:6">
      <c r="B590" s="2"/>
      <c r="F590" s="2"/>
    </row>
    <row r="591" spans="2:6">
      <c r="B591" s="2"/>
      <c r="F591" s="2"/>
    </row>
    <row r="592" spans="2:6">
      <c r="B592" s="2"/>
      <c r="F592" s="2"/>
    </row>
    <row r="593" spans="2:6">
      <c r="B593" s="2"/>
      <c r="F593" s="2"/>
    </row>
    <row r="594" spans="2:6">
      <c r="B594" s="2"/>
      <c r="F594" s="2"/>
    </row>
    <row r="595" spans="2:6">
      <c r="B595" s="2"/>
      <c r="F595" s="2"/>
    </row>
    <row r="596" spans="2:6">
      <c r="B596" s="2"/>
      <c r="F596" s="2"/>
    </row>
    <row r="597" spans="2:6">
      <c r="B597" s="2"/>
      <c r="F597" s="2"/>
    </row>
    <row r="598" spans="2:6">
      <c r="B598" s="2"/>
      <c r="F598" s="2"/>
    </row>
    <row r="599" spans="2:6">
      <c r="B599" s="2"/>
      <c r="F599" s="2"/>
    </row>
    <row r="600" spans="2:6">
      <c r="B600" s="2"/>
      <c r="F600" s="2"/>
    </row>
    <row r="601" spans="2:6">
      <c r="B601" s="2"/>
      <c r="F601" s="2"/>
    </row>
    <row r="602" spans="2:6">
      <c r="B602" s="2"/>
      <c r="F602" s="2"/>
    </row>
    <row r="603" spans="2:6">
      <c r="B603" s="2"/>
      <c r="F603" s="2"/>
    </row>
    <row r="604" spans="2:6">
      <c r="B604" s="2"/>
      <c r="F604" s="2"/>
    </row>
    <row r="605" spans="2:6">
      <c r="B605" s="2"/>
      <c r="F605" s="2"/>
    </row>
    <row r="606" spans="2:6">
      <c r="B606" s="2"/>
      <c r="F606" s="2"/>
    </row>
    <row r="607" spans="2:6">
      <c r="B607" s="2"/>
      <c r="F607" s="2"/>
    </row>
    <row r="608" spans="2:6">
      <c r="B608" s="2"/>
      <c r="F608" s="2"/>
    </row>
    <row r="609" spans="2:6">
      <c r="B609" s="2"/>
      <c r="F609" s="2"/>
    </row>
    <row r="610" spans="2:6">
      <c r="B610" s="2"/>
      <c r="F610" s="2"/>
    </row>
    <row r="611" spans="2:6">
      <c r="B611" s="2"/>
      <c r="F611" s="2"/>
    </row>
    <row r="612" spans="2:6">
      <c r="B612" s="2"/>
      <c r="F612" s="2"/>
    </row>
    <row r="613" spans="2:6">
      <c r="B613" s="2"/>
      <c r="F613" s="2"/>
    </row>
    <row r="614" spans="2:6">
      <c r="B614" s="2"/>
      <c r="F614" s="2"/>
    </row>
    <row r="615" spans="2:6">
      <c r="B615" s="2"/>
      <c r="F615" s="2"/>
    </row>
    <row r="616" spans="2:6">
      <c r="B616" s="2"/>
      <c r="F616" s="2"/>
    </row>
    <row r="617" spans="2:6">
      <c r="B617" s="2"/>
      <c r="F617" s="2"/>
    </row>
    <row r="618" spans="2:6">
      <c r="B618" s="2"/>
      <c r="F618" s="2"/>
    </row>
    <row r="619" spans="2:6">
      <c r="B619" s="2"/>
      <c r="F619" s="2"/>
    </row>
    <row r="620" spans="2:6">
      <c r="B620" s="2"/>
      <c r="F620" s="2"/>
    </row>
    <row r="621" spans="2:6">
      <c r="B621" s="2"/>
      <c r="F621" s="2"/>
    </row>
    <row r="622" spans="2:6">
      <c r="B622" s="2"/>
      <c r="F622" s="2"/>
    </row>
    <row r="623" spans="2:6">
      <c r="B623" s="2"/>
      <c r="F623" s="2"/>
    </row>
    <row r="624" spans="2:6">
      <c r="B624" s="2"/>
      <c r="F624" s="2"/>
    </row>
    <row r="625" spans="2:6">
      <c r="B625" s="2"/>
      <c r="F625" s="2"/>
    </row>
    <row r="626" spans="2:6">
      <c r="B626" s="2"/>
      <c r="F626" s="2"/>
    </row>
    <row r="627" spans="2:6">
      <c r="B627" s="2"/>
      <c r="F627" s="2"/>
    </row>
    <row r="628" spans="2:6">
      <c r="B628" s="2"/>
      <c r="F628" s="2"/>
    </row>
    <row r="629" spans="2:6">
      <c r="B629" s="2"/>
      <c r="F629" s="2"/>
    </row>
    <row r="630" spans="2:6">
      <c r="B630" s="2"/>
      <c r="F630" s="2"/>
    </row>
    <row r="631" spans="2:6">
      <c r="B631" s="2"/>
      <c r="F631" s="2"/>
    </row>
    <row r="632" spans="2:6">
      <c r="B632" s="2"/>
      <c r="F632" s="2"/>
    </row>
    <row r="633" spans="2:6">
      <c r="B633" s="2"/>
      <c r="F633" s="2"/>
    </row>
    <row r="634" spans="2:6">
      <c r="B634" s="2"/>
      <c r="F634" s="2"/>
    </row>
    <row r="635" spans="2:6">
      <c r="B635" s="2"/>
      <c r="F635" s="2"/>
    </row>
    <row r="636" spans="2:6">
      <c r="B636" s="2"/>
      <c r="F636" s="2"/>
    </row>
    <row r="637" spans="2:6">
      <c r="B637" s="2"/>
      <c r="F637" s="2"/>
    </row>
    <row r="638" spans="2:6">
      <c r="B638" s="2"/>
      <c r="F638" s="2"/>
    </row>
    <row r="639" spans="2:6">
      <c r="B639" s="2"/>
      <c r="F639" s="2"/>
    </row>
    <row r="640" spans="2:6">
      <c r="B640" s="2"/>
      <c r="F640" s="2"/>
    </row>
    <row r="641" spans="2:6">
      <c r="B641" s="2"/>
      <c r="F641" s="2"/>
    </row>
    <row r="642" spans="2:6">
      <c r="B642" s="2"/>
      <c r="F642" s="2"/>
    </row>
    <row r="643" spans="2:6">
      <c r="B643" s="2"/>
      <c r="F643" s="2"/>
    </row>
    <row r="644" spans="2:6">
      <c r="B644" s="2"/>
      <c r="F644" s="2"/>
    </row>
    <row r="645" spans="2:6">
      <c r="B645" s="2"/>
      <c r="F645" s="2"/>
    </row>
    <row r="646" spans="2:6">
      <c r="B646" s="2"/>
      <c r="F646" s="2"/>
    </row>
    <row r="647" spans="2:6">
      <c r="B647" s="2"/>
      <c r="F647" s="2"/>
    </row>
    <row r="648" spans="2:6">
      <c r="B648" s="2"/>
      <c r="F648" s="2"/>
    </row>
    <row r="649" spans="2:6">
      <c r="B649" s="2"/>
      <c r="F649" s="2"/>
    </row>
    <row r="650" spans="2:6">
      <c r="B650" s="2"/>
      <c r="F650" s="2"/>
    </row>
    <row r="651" spans="2:6">
      <c r="B651" s="2"/>
      <c r="F651" s="2"/>
    </row>
    <row r="652" spans="2:6">
      <c r="B652" s="2"/>
      <c r="F652" s="2"/>
    </row>
    <row r="653" spans="2:6">
      <c r="B653" s="2"/>
      <c r="F653" s="2"/>
    </row>
    <row r="654" spans="2:6">
      <c r="B654" s="2"/>
      <c r="F654" s="2"/>
    </row>
    <row r="655" spans="2:6">
      <c r="B655" s="2"/>
      <c r="F655" s="2"/>
    </row>
    <row r="656" spans="2:6">
      <c r="B656" s="2"/>
      <c r="F656" s="2"/>
    </row>
    <row r="657" spans="2:6">
      <c r="B657" s="2"/>
      <c r="F657" s="2"/>
    </row>
    <row r="658" spans="2:6">
      <c r="B658" s="2"/>
      <c r="F658" s="2"/>
    </row>
    <row r="659" spans="2:6">
      <c r="B659" s="2"/>
      <c r="F659" s="2"/>
    </row>
    <row r="660" spans="2:6">
      <c r="B660" s="2"/>
      <c r="F660" s="2"/>
    </row>
    <row r="661" spans="2:6">
      <c r="B661" s="2"/>
      <c r="F661" s="2"/>
    </row>
    <row r="662" spans="2:6">
      <c r="B662" s="2"/>
      <c r="F662" s="2"/>
    </row>
    <row r="663" spans="2:6">
      <c r="B663" s="2"/>
      <c r="F663" s="2"/>
    </row>
    <row r="664" spans="2:6">
      <c r="B664" s="2"/>
      <c r="F664" s="2"/>
    </row>
    <row r="665" spans="2:6">
      <c r="B665" s="2"/>
      <c r="F665" s="2"/>
    </row>
    <row r="666" spans="2:6">
      <c r="B666" s="2"/>
      <c r="F666" s="2"/>
    </row>
    <row r="667" spans="2:6">
      <c r="B667" s="2"/>
      <c r="F667" s="2"/>
    </row>
    <row r="668" spans="2:6">
      <c r="B668" s="2"/>
      <c r="F668" s="2"/>
    </row>
    <row r="669" spans="2:6">
      <c r="B669" s="2"/>
      <c r="F669" s="2"/>
    </row>
    <row r="670" spans="2:6">
      <c r="B670" s="2"/>
      <c r="F670" s="2"/>
    </row>
    <row r="671" spans="2:6">
      <c r="B671" s="2"/>
      <c r="F671" s="2"/>
    </row>
    <row r="672" spans="2:6">
      <c r="B672" s="2"/>
      <c r="F672" s="2"/>
    </row>
    <row r="673" spans="2:6">
      <c r="B673" s="2"/>
      <c r="F673" s="2"/>
    </row>
    <row r="674" spans="2:6">
      <c r="B674" s="2"/>
      <c r="F674" s="2"/>
    </row>
    <row r="675" spans="2:6">
      <c r="B675" s="2"/>
      <c r="F675" s="2"/>
    </row>
    <row r="676" spans="2:6">
      <c r="B676" s="2"/>
      <c r="F676" s="2"/>
    </row>
    <row r="677" spans="2:6">
      <c r="B677" s="2"/>
      <c r="F677" s="2"/>
    </row>
    <row r="678" spans="2:6">
      <c r="B678" s="2"/>
      <c r="F678" s="2"/>
    </row>
    <row r="679" spans="2:6">
      <c r="B679" s="2"/>
      <c r="F679" s="2"/>
    </row>
    <row r="680" spans="2:6">
      <c r="B680" s="2"/>
      <c r="F680" s="2"/>
    </row>
    <row r="681" spans="2:6">
      <c r="B681" s="2"/>
      <c r="F681" s="2"/>
    </row>
    <row r="682" spans="2:6">
      <c r="B682" s="2"/>
      <c r="F682" s="2"/>
    </row>
    <row r="683" spans="2:6">
      <c r="B683" s="2"/>
      <c r="F683" s="2"/>
    </row>
    <row r="684" spans="2:6">
      <c r="B684" s="2"/>
      <c r="F684" s="2"/>
    </row>
    <row r="685" spans="2:6">
      <c r="B685" s="2"/>
      <c r="F685" s="2"/>
    </row>
    <row r="686" spans="2:6">
      <c r="B686" s="2"/>
      <c r="F686" s="2"/>
    </row>
    <row r="687" spans="2:6">
      <c r="B687" s="2"/>
      <c r="F687" s="2"/>
    </row>
    <row r="688" spans="2:6">
      <c r="B688" s="2"/>
      <c r="F688" s="2"/>
    </row>
    <row r="689" spans="2:6">
      <c r="B689" s="2"/>
      <c r="F689" s="2"/>
    </row>
    <row r="690" spans="2:6">
      <c r="B690" s="2"/>
      <c r="F690" s="2"/>
    </row>
    <row r="691" spans="2:6">
      <c r="B691" s="2"/>
      <c r="F691" s="2"/>
    </row>
    <row r="692" spans="2:6">
      <c r="B692" s="2"/>
      <c r="F692" s="2"/>
    </row>
    <row r="693" spans="2:6">
      <c r="B693" s="2"/>
      <c r="F693" s="2"/>
    </row>
    <row r="694" spans="2:6">
      <c r="B694" s="2"/>
      <c r="F694" s="2"/>
    </row>
    <row r="695" spans="2:6">
      <c r="B695" s="2"/>
      <c r="F695" s="2"/>
    </row>
    <row r="696" spans="2:6">
      <c r="B696" s="2"/>
      <c r="F696" s="2"/>
    </row>
    <row r="697" spans="2:6">
      <c r="B697" s="2"/>
      <c r="F697" s="2"/>
    </row>
    <row r="698" spans="2:6">
      <c r="B698" s="2"/>
      <c r="F698" s="2"/>
    </row>
    <row r="699" spans="2:6">
      <c r="B699" s="2"/>
      <c r="F699" s="2"/>
    </row>
    <row r="700" spans="2:6">
      <c r="B700" s="2"/>
      <c r="F700" s="2"/>
    </row>
    <row r="701" spans="2:6">
      <c r="B701" s="2"/>
      <c r="F701" s="2"/>
    </row>
    <row r="702" spans="2:6">
      <c r="B702" s="2"/>
      <c r="F702" s="2"/>
    </row>
    <row r="703" spans="2:6">
      <c r="B703" s="2"/>
      <c r="F703" s="2"/>
    </row>
    <row r="704" spans="2:6">
      <c r="B704" s="2"/>
      <c r="F704" s="2"/>
    </row>
    <row r="705" spans="2:6">
      <c r="B705" s="2"/>
      <c r="F705" s="2"/>
    </row>
    <row r="706" spans="2:6">
      <c r="B706" s="2"/>
      <c r="F706" s="2"/>
    </row>
    <row r="707" spans="2:6">
      <c r="B707" s="2"/>
      <c r="F707" s="2"/>
    </row>
    <row r="708" spans="2:6">
      <c r="B708" s="2"/>
      <c r="F708" s="2"/>
    </row>
    <row r="709" spans="2:6">
      <c r="B709" s="2"/>
      <c r="F709" s="2"/>
    </row>
    <row r="710" spans="2:6">
      <c r="B710" s="2"/>
      <c r="F710" s="2"/>
    </row>
    <row r="711" spans="2:6">
      <c r="B711" s="2"/>
      <c r="F711" s="2"/>
    </row>
    <row r="712" spans="2:6">
      <c r="B712" s="2"/>
      <c r="F712" s="2"/>
    </row>
    <row r="713" spans="2:6">
      <c r="B713" s="2"/>
      <c r="F713" s="2"/>
    </row>
    <row r="714" spans="2:6">
      <c r="B714" s="2"/>
      <c r="F714" s="2"/>
    </row>
    <row r="715" spans="2:6">
      <c r="B715" s="2"/>
      <c r="F715" s="2"/>
    </row>
    <row r="716" spans="2:6">
      <c r="B716" s="2"/>
      <c r="F716" s="2"/>
    </row>
    <row r="717" spans="2:6">
      <c r="B717" s="2"/>
      <c r="F717" s="2"/>
    </row>
    <row r="718" spans="2:6">
      <c r="B718" s="2"/>
      <c r="F718" s="2"/>
    </row>
    <row r="719" spans="2:6">
      <c r="B719" s="2"/>
      <c r="F719" s="2"/>
    </row>
    <row r="720" spans="2:6">
      <c r="B720" s="2"/>
      <c r="F720" s="2"/>
    </row>
    <row r="721" spans="2:6">
      <c r="B721" s="2"/>
      <c r="F721" s="2"/>
    </row>
    <row r="722" spans="2:6">
      <c r="B722" s="2"/>
      <c r="F722" s="2"/>
    </row>
    <row r="723" spans="2:6">
      <c r="B723" s="2"/>
      <c r="F723" s="2"/>
    </row>
    <row r="724" spans="2:6">
      <c r="B724" s="2"/>
      <c r="F724" s="2"/>
    </row>
    <row r="725" spans="2:6">
      <c r="B725" s="2"/>
      <c r="F725" s="2"/>
    </row>
    <row r="726" spans="2:6">
      <c r="B726" s="2"/>
      <c r="F726" s="2"/>
    </row>
    <row r="727" spans="2:6">
      <c r="B727" s="2"/>
      <c r="F727" s="2"/>
    </row>
    <row r="728" spans="2:6">
      <c r="B728" s="2"/>
      <c r="F728" s="2"/>
    </row>
    <row r="729" spans="2:6">
      <c r="B729" s="2"/>
      <c r="F729" s="2"/>
    </row>
    <row r="730" spans="2:6">
      <c r="B730" s="2"/>
      <c r="F730" s="2"/>
    </row>
    <row r="731" spans="2:6">
      <c r="B731" s="2"/>
      <c r="F731" s="2"/>
    </row>
    <row r="732" spans="2:6">
      <c r="B732" s="2"/>
      <c r="F732" s="2"/>
    </row>
    <row r="733" spans="2:6">
      <c r="B733" s="2"/>
      <c r="F733" s="2"/>
    </row>
    <row r="734" spans="2:6">
      <c r="B734" s="2"/>
      <c r="F734" s="2"/>
    </row>
    <row r="735" spans="2:6">
      <c r="B735" s="2"/>
      <c r="F735" s="2"/>
    </row>
    <row r="736" spans="2:6">
      <c r="B736" s="2"/>
      <c r="F736" s="2"/>
    </row>
    <row r="737" spans="2:6">
      <c r="B737" s="2"/>
      <c r="F737" s="2"/>
    </row>
    <row r="738" spans="2:6">
      <c r="B738" s="2"/>
      <c r="F738" s="2"/>
    </row>
    <row r="739" spans="2:6">
      <c r="B739" s="2"/>
      <c r="F739" s="2"/>
    </row>
    <row r="740" spans="2:6">
      <c r="B740" s="2"/>
      <c r="F740" s="2"/>
    </row>
    <row r="741" spans="2:6">
      <c r="B741" s="2"/>
      <c r="F741" s="2"/>
    </row>
    <row r="742" spans="2:6">
      <c r="B742" s="2"/>
      <c r="F742" s="2"/>
    </row>
    <row r="743" spans="2:6">
      <c r="B743" s="2"/>
      <c r="F743" s="2"/>
    </row>
    <row r="744" spans="2:6">
      <c r="B744" s="2"/>
      <c r="F744" s="2"/>
    </row>
    <row r="745" spans="2:6">
      <c r="B745" s="2"/>
      <c r="F745" s="2"/>
    </row>
    <row r="746" spans="2:6">
      <c r="B746" s="2"/>
      <c r="F746" s="2"/>
    </row>
    <row r="747" spans="2:6">
      <c r="B747" s="2"/>
      <c r="F747" s="2"/>
    </row>
    <row r="748" spans="2:6">
      <c r="B748" s="2"/>
      <c r="F748" s="2"/>
    </row>
    <row r="749" spans="2:6">
      <c r="B749" s="2"/>
      <c r="F749" s="2"/>
    </row>
    <row r="750" spans="2:6">
      <c r="B750" s="2"/>
      <c r="F750" s="2"/>
    </row>
    <row r="751" spans="2:6">
      <c r="B751" s="2"/>
      <c r="F751" s="2"/>
    </row>
    <row r="752" spans="2:6">
      <c r="B752" s="2"/>
      <c r="F752" s="2"/>
    </row>
    <row r="753" spans="2:6">
      <c r="B753" s="2"/>
      <c r="F753" s="2"/>
    </row>
    <row r="754" spans="2:6">
      <c r="B754" s="2"/>
      <c r="F754" s="2"/>
    </row>
    <row r="755" spans="2:6">
      <c r="B755" s="2"/>
      <c r="F755" s="2"/>
    </row>
    <row r="756" spans="2:6">
      <c r="B756" s="2"/>
      <c r="F756" s="2"/>
    </row>
    <row r="757" spans="2:6">
      <c r="B757" s="2"/>
      <c r="F757" s="2"/>
    </row>
    <row r="758" spans="2:6">
      <c r="B758" s="2"/>
      <c r="F758" s="2"/>
    </row>
    <row r="759" spans="2:6">
      <c r="B759" s="2"/>
      <c r="F759" s="2"/>
    </row>
    <row r="760" spans="2:6">
      <c r="B760" s="2"/>
      <c r="F760" s="2"/>
    </row>
    <row r="761" spans="2:6">
      <c r="B761" s="2"/>
      <c r="F761" s="2"/>
    </row>
    <row r="762" spans="2:6">
      <c r="B762" s="2"/>
      <c r="F762" s="2"/>
    </row>
    <row r="763" spans="2:6">
      <c r="B763" s="2"/>
      <c r="F763" s="2"/>
    </row>
    <row r="764" spans="2:6">
      <c r="B764" s="2"/>
      <c r="F764" s="2"/>
    </row>
    <row r="765" spans="2:6">
      <c r="B765" s="2"/>
      <c r="F765" s="2"/>
    </row>
    <row r="766" spans="2:6">
      <c r="B766" s="2"/>
      <c r="F766" s="2"/>
    </row>
    <row r="767" spans="2:6">
      <c r="B767" s="2"/>
      <c r="F767" s="2"/>
    </row>
    <row r="768" spans="2:6">
      <c r="B768" s="2"/>
      <c r="F768" s="2"/>
    </row>
    <row r="769" spans="2:6">
      <c r="B769" s="2"/>
      <c r="F769" s="2"/>
    </row>
    <row r="770" spans="2:6">
      <c r="B770" s="2"/>
      <c r="F770" s="2"/>
    </row>
    <row r="771" spans="2:6">
      <c r="B771" s="2"/>
      <c r="F771" s="2"/>
    </row>
    <row r="772" spans="2:6">
      <c r="B772" s="2"/>
      <c r="F772" s="2"/>
    </row>
    <row r="773" spans="2:6">
      <c r="B773" s="2"/>
      <c r="F773" s="2"/>
    </row>
    <row r="774" spans="2:6">
      <c r="B774" s="2"/>
      <c r="F774" s="2"/>
    </row>
    <row r="775" spans="2:6">
      <c r="B775" s="2"/>
      <c r="F775" s="2"/>
    </row>
    <row r="776" spans="2:6">
      <c r="B776" s="2"/>
      <c r="F776" s="2"/>
    </row>
    <row r="777" spans="2:6">
      <c r="B777" s="2"/>
      <c r="F777" s="2"/>
    </row>
    <row r="778" spans="2:6">
      <c r="B778" s="2"/>
      <c r="F778" s="2"/>
    </row>
    <row r="779" spans="2:6">
      <c r="B779" s="2"/>
      <c r="F779" s="2"/>
    </row>
    <row r="780" spans="2:6">
      <c r="B780" s="2"/>
      <c r="F780" s="2"/>
    </row>
    <row r="781" spans="2:6">
      <c r="B781" s="2"/>
      <c r="F781" s="2"/>
    </row>
    <row r="782" spans="2:6">
      <c r="B782" s="2"/>
      <c r="F782" s="2"/>
    </row>
    <row r="783" spans="2:6">
      <c r="B783" s="2"/>
      <c r="F783" s="2"/>
    </row>
    <row r="784" spans="2:6">
      <c r="B784" s="2"/>
      <c r="F784" s="2"/>
    </row>
    <row r="785" spans="2:6">
      <c r="B785" s="2"/>
      <c r="F785" s="2"/>
    </row>
    <row r="786" spans="2:6">
      <c r="B786" s="2"/>
      <c r="F786" s="2"/>
    </row>
    <row r="787" spans="2:6">
      <c r="B787" s="2"/>
      <c r="F787" s="2"/>
    </row>
    <row r="788" spans="2:6">
      <c r="B788" s="2"/>
      <c r="F788" s="2"/>
    </row>
    <row r="789" spans="2:6">
      <c r="B789" s="2"/>
      <c r="F789" s="2"/>
    </row>
    <row r="790" spans="2:6">
      <c r="B790" s="2"/>
      <c r="F790" s="2"/>
    </row>
    <row r="791" spans="2:6">
      <c r="B791" s="2"/>
      <c r="F791" s="2"/>
    </row>
    <row r="792" spans="2:6">
      <c r="B792" s="2"/>
      <c r="F792" s="2"/>
    </row>
    <row r="793" spans="2:6">
      <c r="B793" s="2"/>
      <c r="F793" s="2"/>
    </row>
    <row r="794" spans="2:6">
      <c r="B794" s="2"/>
      <c r="F794" s="2"/>
    </row>
    <row r="795" spans="2:6">
      <c r="B795" s="2"/>
      <c r="F795" s="2"/>
    </row>
    <row r="796" spans="2:6">
      <c r="B796" s="2"/>
      <c r="F796" s="2"/>
    </row>
    <row r="797" spans="2:6">
      <c r="B797" s="2"/>
      <c r="F797" s="2"/>
    </row>
    <row r="798" spans="2:6">
      <c r="B798" s="2"/>
      <c r="F798" s="2"/>
    </row>
    <row r="799" spans="2:6">
      <c r="B799" s="2"/>
      <c r="F799" s="2"/>
    </row>
    <row r="800" spans="2:6">
      <c r="B800" s="2"/>
      <c r="F800" s="2"/>
    </row>
    <row r="801" spans="2:6">
      <c r="B801" s="2"/>
      <c r="F801" s="2"/>
    </row>
    <row r="802" spans="2:6">
      <c r="B802" s="2"/>
      <c r="F802" s="2"/>
    </row>
    <row r="803" spans="2:6">
      <c r="B803" s="2"/>
      <c r="F803" s="2"/>
    </row>
    <row r="804" spans="2:6">
      <c r="B804" s="2"/>
      <c r="F804" s="2"/>
    </row>
    <row r="805" spans="2:6">
      <c r="B805" s="2"/>
      <c r="F805" s="2"/>
    </row>
    <row r="806" spans="2:6">
      <c r="B806" s="2"/>
      <c r="F806" s="2"/>
    </row>
    <row r="807" spans="2:6">
      <c r="B807" s="2"/>
      <c r="F807" s="2"/>
    </row>
    <row r="808" spans="2:6">
      <c r="B808" s="2"/>
      <c r="F808" s="2"/>
    </row>
    <row r="809" spans="2:6">
      <c r="B809" s="2"/>
      <c r="F809" s="2"/>
    </row>
    <row r="810" spans="2:6">
      <c r="B810" s="2"/>
      <c r="F810" s="2"/>
    </row>
    <row r="811" spans="2:6">
      <c r="B811" s="2"/>
      <c r="F811" s="2"/>
    </row>
    <row r="812" spans="2:6">
      <c r="B812" s="2"/>
      <c r="F812" s="2"/>
    </row>
    <row r="813" spans="2:6">
      <c r="B813" s="2"/>
      <c r="F813" s="2"/>
    </row>
    <row r="814" spans="2:6">
      <c r="B814" s="2"/>
      <c r="F814" s="2"/>
    </row>
    <row r="815" spans="2:6">
      <c r="B815" s="2"/>
      <c r="F815" s="2"/>
    </row>
    <row r="816" spans="2:6">
      <c r="B816" s="2"/>
      <c r="F816" s="2"/>
    </row>
    <row r="817" spans="2:6">
      <c r="B817" s="2"/>
      <c r="F817" s="2"/>
    </row>
    <row r="818" spans="2:6">
      <c r="B818" s="2"/>
      <c r="F818" s="2"/>
    </row>
    <row r="819" spans="2:6">
      <c r="B819" s="2"/>
      <c r="F819" s="2"/>
    </row>
    <row r="820" spans="2:6">
      <c r="B820" s="2"/>
      <c r="F820" s="2"/>
    </row>
    <row r="821" spans="2:6">
      <c r="B821" s="2"/>
      <c r="F821" s="2"/>
    </row>
    <row r="822" spans="2:6">
      <c r="B822" s="2"/>
      <c r="F822" s="2"/>
    </row>
    <row r="823" spans="2:6">
      <c r="B823" s="2"/>
      <c r="F823" s="2"/>
    </row>
    <row r="824" spans="2:6">
      <c r="B824" s="2"/>
      <c r="F824" s="2"/>
    </row>
    <row r="825" spans="2:6">
      <c r="B825" s="2"/>
      <c r="F825" s="2"/>
    </row>
    <row r="826" spans="2:6">
      <c r="B826" s="2"/>
      <c r="F826" s="2"/>
    </row>
    <row r="827" spans="2:6">
      <c r="B827" s="2"/>
      <c r="F827" s="2"/>
    </row>
    <row r="828" spans="2:6">
      <c r="B828" s="2"/>
      <c r="F828" s="2"/>
    </row>
    <row r="829" spans="2:6">
      <c r="B829" s="2"/>
      <c r="F829" s="2"/>
    </row>
    <row r="830" spans="2:6">
      <c r="B830" s="2"/>
      <c r="F830" s="2"/>
    </row>
    <row r="831" spans="2:6">
      <c r="B831" s="2"/>
      <c r="F831" s="2"/>
    </row>
    <row r="832" spans="2:6">
      <c r="B832" s="2"/>
      <c r="F832" s="2"/>
    </row>
    <row r="833" spans="2:6">
      <c r="B833" s="2"/>
      <c r="F833" s="2"/>
    </row>
    <row r="834" spans="2:6">
      <c r="B834" s="2"/>
      <c r="F834" s="2"/>
    </row>
    <row r="835" spans="2:6">
      <c r="B835" s="2"/>
      <c r="F835" s="2"/>
    </row>
    <row r="836" spans="2:6">
      <c r="B836" s="2"/>
      <c r="F836" s="2"/>
    </row>
    <row r="837" spans="2:6">
      <c r="B837" s="2"/>
      <c r="F837" s="2"/>
    </row>
    <row r="838" spans="2:6">
      <c r="B838" s="2"/>
      <c r="F838" s="2"/>
    </row>
    <row r="839" spans="2:6">
      <c r="B839" s="2"/>
      <c r="F839" s="2"/>
    </row>
    <row r="840" spans="2:6">
      <c r="B840" s="2"/>
      <c r="F840" s="2"/>
    </row>
    <row r="841" spans="2:6">
      <c r="B841" s="2"/>
      <c r="F841" s="2"/>
    </row>
    <row r="842" spans="2:6">
      <c r="B842" s="2"/>
      <c r="F842" s="2"/>
    </row>
    <row r="843" spans="2:6">
      <c r="B843" s="2"/>
      <c r="F843" s="2"/>
    </row>
    <row r="844" spans="2:6">
      <c r="B844" s="2"/>
      <c r="F844" s="2"/>
    </row>
    <row r="845" spans="2:6">
      <c r="B845" s="2"/>
      <c r="F845" s="2"/>
    </row>
    <row r="846" spans="2:6">
      <c r="B846" s="2"/>
      <c r="F846" s="2"/>
    </row>
    <row r="847" spans="2:6">
      <c r="B847" s="2"/>
      <c r="F847" s="2"/>
    </row>
    <row r="848" spans="2:6">
      <c r="B848" s="2"/>
      <c r="F848" s="2"/>
    </row>
    <row r="849" spans="2:6">
      <c r="B849" s="2"/>
      <c r="F849" s="2"/>
    </row>
    <row r="850" spans="2:6">
      <c r="B850" s="2"/>
      <c r="F850" s="2"/>
    </row>
    <row r="851" spans="2:6">
      <c r="B851" s="2"/>
      <c r="F851" s="2"/>
    </row>
    <row r="852" spans="2:6">
      <c r="B852" s="2"/>
      <c r="F852" s="2"/>
    </row>
    <row r="853" spans="2:6">
      <c r="B853" s="2"/>
      <c r="F853" s="2"/>
    </row>
    <row r="854" spans="2:6">
      <c r="B854" s="2"/>
      <c r="F854" s="2"/>
    </row>
    <row r="855" spans="2:6">
      <c r="B855" s="2"/>
      <c r="F855" s="2"/>
    </row>
    <row r="856" spans="2:6">
      <c r="B856" s="2"/>
      <c r="F856" s="2"/>
    </row>
    <row r="857" spans="2:6">
      <c r="B857" s="2"/>
      <c r="F857" s="2"/>
    </row>
    <row r="858" spans="2:6">
      <c r="B858" s="2"/>
      <c r="F858" s="2"/>
    </row>
    <row r="859" spans="2:6">
      <c r="B859" s="2"/>
      <c r="F859" s="2"/>
    </row>
  </sheetData>
  <phoneticPr fontId="8" type="noConversion"/>
  <hyperlinks>
    <hyperlink ref="P11" r:id="rId1" display="http://www.konkoly.hu/cgi-bin/IBVS?5056" xr:uid="{00000000-0004-0000-0100-000000000000}"/>
    <hyperlink ref="P80" r:id="rId2" display="http://www.konkoly.hu/cgi-bin/IBVS?5056" xr:uid="{00000000-0004-0000-0100-000001000000}"/>
    <hyperlink ref="P12" r:id="rId3" display="http://www.konkoly.hu/cgi-bin/IBVS?5056" xr:uid="{00000000-0004-0000-0100-000002000000}"/>
    <hyperlink ref="P13" r:id="rId4" display="http://www.konkoly.hu/cgi-bin/IBVS?5056" xr:uid="{00000000-0004-0000-0100-000003000000}"/>
    <hyperlink ref="P14" r:id="rId5" display="http://www.konkoly.hu/cgi-bin/IBVS?5056" xr:uid="{00000000-0004-0000-0100-000004000000}"/>
    <hyperlink ref="P15" r:id="rId6" display="http://www.konkoly.hu/cgi-bin/IBVS?5056" xr:uid="{00000000-0004-0000-0100-000005000000}"/>
    <hyperlink ref="P16" r:id="rId7" display="http://www.konkoly.hu/cgi-bin/IBVS?5056" xr:uid="{00000000-0004-0000-0100-000006000000}"/>
    <hyperlink ref="P17" r:id="rId8" display="http://www.konkoly.hu/cgi-bin/IBVS?5056" xr:uid="{00000000-0004-0000-0100-000007000000}"/>
    <hyperlink ref="P18" r:id="rId9" display="http://www.konkoly.hu/cgi-bin/IBVS?5583" xr:uid="{00000000-0004-0000-0100-000008000000}"/>
    <hyperlink ref="P19" r:id="rId10" display="http://www.konkoly.hu/cgi-bin/IBVS?5583" xr:uid="{00000000-0004-0000-0100-000009000000}"/>
    <hyperlink ref="P20" r:id="rId11" display="http://www.konkoly.hu/cgi-bin/IBVS?5583" xr:uid="{00000000-0004-0000-0100-00000A000000}"/>
    <hyperlink ref="P21" r:id="rId12" display="http://www.konkoly.hu/cgi-bin/IBVS?5583" xr:uid="{00000000-0004-0000-0100-00000B000000}"/>
    <hyperlink ref="P22" r:id="rId13" display="http://www.konkoly.hu/cgi-bin/IBVS?5623" xr:uid="{00000000-0004-0000-0100-00000C000000}"/>
    <hyperlink ref="P23" r:id="rId14" display="http://www.konkoly.hu/cgi-bin/IBVS?5623" xr:uid="{00000000-0004-0000-0100-00000D000000}"/>
    <hyperlink ref="P24" r:id="rId15" display="http://www.konkoly.hu/cgi-bin/IBVS?5623" xr:uid="{00000000-0004-0000-0100-00000E000000}"/>
    <hyperlink ref="P25" r:id="rId16" display="http://www.konkoly.hu/cgi-bin/IBVS?5623" xr:uid="{00000000-0004-0000-0100-00000F000000}"/>
    <hyperlink ref="P26" r:id="rId17" display="http://www.konkoly.hu/cgi-bin/IBVS?5341" xr:uid="{00000000-0004-0000-0100-000010000000}"/>
    <hyperlink ref="P30" r:id="rId18" display="http://www.konkoly.hu/cgi-bin/IBVS?5668" xr:uid="{00000000-0004-0000-0100-000011000000}"/>
    <hyperlink ref="P31" r:id="rId19" display="http://www.konkoly.hu/cgi-bin/IBVS?5668" xr:uid="{00000000-0004-0000-0100-000012000000}"/>
    <hyperlink ref="P32" r:id="rId20" display="http://www.konkoly.hu/cgi-bin/IBVS?5583" xr:uid="{00000000-0004-0000-0100-000013000000}"/>
    <hyperlink ref="P33" r:id="rId21" display="http://www.konkoly.hu/cgi-bin/IBVS?5583" xr:uid="{00000000-0004-0000-0100-000014000000}"/>
    <hyperlink ref="P34" r:id="rId22" display="http://www.konkoly.hu/cgi-bin/IBVS?5583" xr:uid="{00000000-0004-0000-0100-000015000000}"/>
    <hyperlink ref="P35" r:id="rId23" display="http://var.astro.cz/oejv/issues/oejv0074.pdf" xr:uid="{00000000-0004-0000-0100-000016000000}"/>
    <hyperlink ref="P36" r:id="rId24" display="http://www.bav-astro.de/sfs/BAVM_link.php?BAVMnr=173" xr:uid="{00000000-0004-0000-0100-000017000000}"/>
    <hyperlink ref="P37" r:id="rId25" display="http://var.astro.cz/oejv/issues/oejv0074.pdf" xr:uid="{00000000-0004-0000-0100-000018000000}"/>
    <hyperlink ref="P38" r:id="rId26" display="http://var.astro.cz/oejv/issues/oejv0074.pdf" xr:uid="{00000000-0004-0000-0100-000019000000}"/>
    <hyperlink ref="P39" r:id="rId27" display="http://var.astro.cz/oejv/issues/oejv0074.pdf" xr:uid="{00000000-0004-0000-0100-00001A000000}"/>
    <hyperlink ref="P40" r:id="rId28" display="http://var.astro.cz/oejv/issues/oejv0074.pdf" xr:uid="{00000000-0004-0000-0100-00001B000000}"/>
    <hyperlink ref="P41" r:id="rId29" display="http://var.astro.cz/oejv/issues/oejv0074.pdf" xr:uid="{00000000-0004-0000-0100-00001C000000}"/>
    <hyperlink ref="P42" r:id="rId30" display="http://var.astro.cz/oejv/issues/oejv0074.pdf" xr:uid="{00000000-0004-0000-0100-00001D000000}"/>
    <hyperlink ref="P43" r:id="rId31" display="http://var.astro.cz/oejv/issues/oejv0074.pdf" xr:uid="{00000000-0004-0000-0100-00001E000000}"/>
    <hyperlink ref="P44" r:id="rId32" display="http://var.astro.cz/oejv/issues/oejv0074.pdf" xr:uid="{00000000-0004-0000-0100-00001F000000}"/>
    <hyperlink ref="P45" r:id="rId33" display="http://var.astro.cz/oejv/issues/oejv0074.pdf" xr:uid="{00000000-0004-0000-0100-000020000000}"/>
    <hyperlink ref="P46" r:id="rId34" display="http://var.astro.cz/oejv/issues/oejv0074.pdf" xr:uid="{00000000-0004-0000-0100-000021000000}"/>
    <hyperlink ref="P47" r:id="rId35" display="http://var.astro.cz/oejv/issues/oejv0074.pdf" xr:uid="{00000000-0004-0000-0100-000022000000}"/>
    <hyperlink ref="P48" r:id="rId36" display="http://var.astro.cz/oejv/issues/oejv0074.pdf" xr:uid="{00000000-0004-0000-0100-000023000000}"/>
    <hyperlink ref="P49" r:id="rId37" display="http://www.bav-astro.de/sfs/BAVM_link.php?BAVMnr=186" xr:uid="{00000000-0004-0000-0100-000024000000}"/>
    <hyperlink ref="P50" r:id="rId38" display="http://www.konkoly.hu/cgi-bin/IBVS?5760" xr:uid="{00000000-0004-0000-0100-000025000000}"/>
    <hyperlink ref="P51" r:id="rId39" display="http://www.konkoly.hu/cgi-bin/IBVS?5713" xr:uid="{00000000-0004-0000-0100-000026000000}"/>
    <hyperlink ref="P52" r:id="rId40" display="http://www.konkoly.hu/cgi-bin/IBVS?5777" xr:uid="{00000000-0004-0000-0100-000027000000}"/>
    <hyperlink ref="P53" r:id="rId41" display="http://www.konkoly.hu/cgi-bin/IBVS?5820" xr:uid="{00000000-0004-0000-0100-000028000000}"/>
    <hyperlink ref="P54" r:id="rId42" display="http://var.astro.cz/oejv/issues/oejv0074.pdf" xr:uid="{00000000-0004-0000-0100-000029000000}"/>
    <hyperlink ref="P55" r:id="rId43" display="http://www.konkoly.hu/cgi-bin/IBVS?5898" xr:uid="{00000000-0004-0000-0100-00002A000000}"/>
    <hyperlink ref="P56" r:id="rId44" display="http://www.konkoly.hu/cgi-bin/IBVS?5898" xr:uid="{00000000-0004-0000-0100-00002B000000}"/>
    <hyperlink ref="P83" r:id="rId45" display="http://var.astro.cz/oejv/issues/oejv0094.pdf" xr:uid="{00000000-0004-0000-0100-00002C000000}"/>
    <hyperlink ref="P84" r:id="rId46" display="http://var.astro.cz/oejv/issues/oejv0094.pdf" xr:uid="{00000000-0004-0000-0100-00002D000000}"/>
    <hyperlink ref="P57" r:id="rId47" display="http://www.bav-astro.de/sfs/BAVM_link.php?BAVMnr=209" xr:uid="{00000000-0004-0000-0100-00002E000000}"/>
    <hyperlink ref="P85" r:id="rId48" display="http://var.astro.cz/oejv/issues/oejv0094.pdf" xr:uid="{00000000-0004-0000-0100-00002F000000}"/>
    <hyperlink ref="P58" r:id="rId49" display="http://www.konkoly.hu/cgi-bin/IBVS?5898" xr:uid="{00000000-0004-0000-0100-000030000000}"/>
    <hyperlink ref="P59" r:id="rId50" display="http://www.bav-astro.de/sfs/BAVM_link.php?BAVMnr=201" xr:uid="{00000000-0004-0000-0100-000031000000}"/>
    <hyperlink ref="P60" r:id="rId51" display="http://www.konkoly.hu/cgi-bin/IBVS?5898" xr:uid="{00000000-0004-0000-0100-000032000000}"/>
    <hyperlink ref="P86" r:id="rId52" display="http://var.astro.cz/oejv/issues/oejv0094.pdf" xr:uid="{00000000-0004-0000-0100-000033000000}"/>
    <hyperlink ref="P61" r:id="rId53" display="http://www.konkoly.hu/cgi-bin/IBVS?5898" xr:uid="{00000000-0004-0000-0100-000034000000}"/>
    <hyperlink ref="P62" r:id="rId54" display="http://www.konkoly.hu/cgi-bin/IBVS?5938" xr:uid="{00000000-0004-0000-0100-000035000000}"/>
    <hyperlink ref="P63" r:id="rId55" display="http://www.konkoly.hu/cgi-bin/IBVS?5938" xr:uid="{00000000-0004-0000-0100-000036000000}"/>
    <hyperlink ref="P64" r:id="rId56" display="http://www.konkoly.hu/cgi-bin/IBVS?5929" xr:uid="{00000000-0004-0000-0100-000037000000}"/>
    <hyperlink ref="P65" r:id="rId57" display="http://www.konkoly.hu/cgi-bin/IBVS?5894" xr:uid="{00000000-0004-0000-0100-000038000000}"/>
    <hyperlink ref="P66" r:id="rId58" display="http://www.bav-astro.de/sfs/BAVM_link.php?BAVMnr=209" xr:uid="{00000000-0004-0000-0100-000039000000}"/>
    <hyperlink ref="P87" r:id="rId59" display="http://vsolj.cetus-net.org/vsoljno50.pdf" xr:uid="{00000000-0004-0000-0100-00003A000000}"/>
    <hyperlink ref="P88" r:id="rId60" display="http://vsolj.cetus-net.org/vsoljno50.pdf" xr:uid="{00000000-0004-0000-0100-00003B000000}"/>
    <hyperlink ref="P67" r:id="rId61" display="http://www.konkoly.hu/cgi-bin/IBVS?5898" xr:uid="{00000000-0004-0000-0100-00003C000000}"/>
    <hyperlink ref="P68" r:id="rId62" display="http://www.konkoly.hu/cgi-bin/IBVS?5974" xr:uid="{00000000-0004-0000-0100-00003D000000}"/>
    <hyperlink ref="P69" r:id="rId63" display="http://www.konkoly.hu/cgi-bin/IBVS?5980" xr:uid="{00000000-0004-0000-0100-00003E000000}"/>
    <hyperlink ref="P70" r:id="rId64" display="http://www.konkoly.hu/cgi-bin/IBVS?5974" xr:uid="{00000000-0004-0000-0100-00003F000000}"/>
    <hyperlink ref="P71" r:id="rId65" display="http://www.konkoly.hu/cgi-bin/IBVS?5980" xr:uid="{00000000-0004-0000-0100-000040000000}"/>
    <hyperlink ref="P72" r:id="rId66" display="http://www.konkoly.hu/cgi-bin/IBVS?5980" xr:uid="{00000000-0004-0000-0100-000041000000}"/>
    <hyperlink ref="P89" r:id="rId67" display="http://var.astro.cz/oejv/issues/oejv0137.pdf" xr:uid="{00000000-0004-0000-0100-000042000000}"/>
    <hyperlink ref="P90" r:id="rId68" display="http://var.astro.cz/oejv/issues/oejv0137.pdf" xr:uid="{00000000-0004-0000-0100-000043000000}"/>
    <hyperlink ref="P73" r:id="rId69" display="http://www.bav-astro.de/sfs/BAVM_link.php?BAVMnr=228" xr:uid="{00000000-0004-0000-0100-000044000000}"/>
    <hyperlink ref="P74" r:id="rId70" display="http://www.bav-astro.de/sfs/BAVM_link.php?BAVMnr=228" xr:uid="{00000000-0004-0000-0100-000045000000}"/>
    <hyperlink ref="P75" r:id="rId71" display="http://www.bav-astro.de/sfs/BAVM_link.php?BAVMnr=228" xr:uid="{00000000-0004-0000-0100-000046000000}"/>
    <hyperlink ref="P76" r:id="rId72" display="http://www.konkoly.hu/cgi-bin/IBVS?6029" xr:uid="{00000000-0004-0000-0100-000047000000}"/>
    <hyperlink ref="P77" r:id="rId73" display="http://www.bav-astro.de/sfs/BAVM_link.php?BAVMnr=238" xr:uid="{00000000-0004-0000-0100-000048000000}"/>
    <hyperlink ref="P78" r:id="rId74" display="http://www.bav-astro.de/sfs/BAVM_link.php?BAVMnr=238" xr:uid="{00000000-0004-0000-0100-000049000000}"/>
    <hyperlink ref="P79" r:id="rId75" display="http://www.bav-astro.de/sfs/BAVM_link.php?BAVMnr=238" xr:uid="{00000000-0004-0000-0100-00004A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2024-01-03T06:41:27Z</dcterms:modified>
</cp:coreProperties>
</file>