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195" windowHeight="145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<sst xmlns="http://schemas.openxmlformats.org/spreadsheetml/2006/main" count="59" uniqueCount="52">
  <si>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</si>
  <si>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</si>
  <si>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</si>
  <si>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</si>
  <si>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</si>
  <si>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</si>
  <si>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</si>
  <si>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</si>
  <si>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</si>
  <si>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</si>
  <si>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</si>
  <si>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</si>
  <si>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</si>
  <si>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</si>
  <si>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</si>
  <si>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</si>
  <si>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</si>
  <si>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</si>
  <si>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</si>
  <si>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</si>
  <si>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</si>
  <si>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</si>
  <si>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</si>
  <si>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</si>
  <si>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</si>
  <si>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</si>
  <si>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</si>
  <si>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</si>
  <si>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</si>
  <si>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</si>
  <si>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</si>
  <si>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</si>
  <si>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</si>
  <si>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</si>
  <si>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</si>
  <si>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</si>
  <si>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</si>
  <si>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</si>
  <si>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</si>
  <si>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</si>
  <si>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</si>
  <si>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V0345 Dra  </t>
  </si>
  <si>
    <t>2017K</t>
  </si>
  <si>
    <t>G3497-1775</t>
  </si>
  <si>
    <t xml:space="preserve">EW        </t>
  </si>
  <si>
    <t>pr_6</t>
  </si>
  <si>
    <t xml:space="preserve">           </t>
  </si>
  <si>
    <t>GCVS</t>
  </si>
  <si>
    <t>V0345 Dra / GSC 3497-1775</t>
  </si>
  <si>
    <t>I</t>
  </si>
  <si>
    <t>OEJV 0179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</si>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</sst>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V0345 Dra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6977266"/>
        <c:axId val="41468803"/>
      </c:scatterChart>
      <c:valAx>
        <c:axId val="2697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8803"/>
        <c:crosses val="autoZero"/>
        <c:crossBetween val="midCat"/>
        <c:dispUnits/>
      </c:valAx>
      <c:valAx>
        <c:axId val="4146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72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7" t="s">
        <v>41</v>
      </c>
      <c r="G1" s="30" t="s">
        <v>42</v>
      </c>
      <c r="H1" s="38"/>
      <c r="I1" s="39" t="s">
        <v>43</v>
      </c>
      <c r="J1" s="40" t="s">
        <v>41</v>
      </c>
      <c r="K1" s="41">
        <v>16.0047</v>
      </c>
      <c r="L1" s="32">
        <v>51.16485</v>
      </c>
      <c r="M1" s="33">
        <v>51389.933</v>
      </c>
      <c r="N1" s="33">
        <v>0.2919</v>
      </c>
      <c r="O1" s="31" t="s">
        <v>44</v>
      </c>
      <c r="P1" s="42">
        <v>13.2</v>
      </c>
      <c r="Q1" s="42">
        <v>13.45</v>
      </c>
      <c r="R1" s="43" t="s">
        <v>45</v>
      </c>
      <c r="S1" s="31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51389.933</v>
      </c>
      <c r="D4" s="27">
        <v>0.2919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51389.933</v>
      </c>
      <c r="D7" s="28" t="s">
        <v>47</v>
      </c>
    </row>
    <row r="8" spans="1:4" ht="12.75">
      <c r="A8" t="s">
        <v>3</v>
      </c>
      <c r="C8" s="8">
        <f>N1</f>
        <v>0.2919</v>
      </c>
      <c r="D8" s="28" t="str">
        <f>D7</f>
        <v>GCVS</v>
      </c>
    </row>
    <row r="9" spans="1:4" ht="12.75">
      <c r="A9" s="24" t="s">
        <v>32</v>
      </c>
      <c r="B9" s="36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-0.00016256003753988002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2.9242417789180148E-06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57590.53475418383</v>
      </c>
      <c r="E15" s="14" t="s">
        <v>34</v>
      </c>
      <c r="F15" s="34">
        <v>1</v>
      </c>
    </row>
    <row r="16" spans="1:6" ht="12.75">
      <c r="A16" s="16" t="s">
        <v>4</v>
      </c>
      <c r="B16" s="10"/>
      <c r="C16" s="17">
        <f>+C8+C12</f>
        <v>0.29190292424177894</v>
      </c>
      <c r="E16" s="14" t="s">
        <v>30</v>
      </c>
      <c r="F16" s="35">
        <f ca="1">NOW()+15018.5+$C$5/24</f>
        <v>59897.80944467592</v>
      </c>
    </row>
    <row r="17" spans="1:6" ht="13.5" thickBot="1">
      <c r="A17" s="14" t="s">
        <v>27</v>
      </c>
      <c r="B17" s="10"/>
      <c r="C17" s="10">
        <f>COUNT(C21:C2191)</f>
        <v>4</v>
      </c>
      <c r="E17" s="14" t="s">
        <v>35</v>
      </c>
      <c r="F17" s="15">
        <f>ROUND(2*(F16-$C$7)/$C$8,0)/2+F15</f>
        <v>29147.5</v>
      </c>
    </row>
    <row r="18" spans="1:6" ht="14.25" thickBot="1" thickTop="1">
      <c r="A18" s="16" t="s">
        <v>5</v>
      </c>
      <c r="B18" s="10"/>
      <c r="C18" s="19">
        <f>+C15</f>
        <v>57590.53475418383</v>
      </c>
      <c r="D18" s="20">
        <f>+C16</f>
        <v>0.29190292424177894</v>
      </c>
      <c r="E18" s="14" t="s">
        <v>36</v>
      </c>
      <c r="F18" s="23">
        <f>ROUND(2*(F16-$C$15)/$C$16,0)/2+F15</f>
        <v>7905.5</v>
      </c>
    </row>
    <row r="19" spans="5:6" ht="13.5" thickTop="1">
      <c r="E19" s="14" t="s">
        <v>31</v>
      </c>
      <c r="F19" s="18">
        <f>+$C$15+$C$16*F18-15018.5-$C$5/24</f>
        <v>44880.06915511055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51389.933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-0.00016256003753988002</v>
      </c>
      <c r="Q21" s="2">
        <f>+C21-15018.5</f>
        <v>36371.433</v>
      </c>
    </row>
    <row r="22" spans="1:17" ht="12.75">
      <c r="A22" s="44" t="s">
        <v>50</v>
      </c>
      <c r="B22" s="45" t="s">
        <v>49</v>
      </c>
      <c r="C22" s="46">
        <v>57149.46715</v>
      </c>
      <c r="D22" s="46">
        <v>0.0003</v>
      </c>
      <c r="E22">
        <f>+(C22-C$7)/C$8</f>
        <v>19731.189277149708</v>
      </c>
      <c r="F22">
        <f>ROUND(2*E22,0)/2</f>
        <v>19731</v>
      </c>
      <c r="G22">
        <f>+C22-(C$7+F22*C$8)</f>
        <v>0.055249999997613486</v>
      </c>
      <c r="K22">
        <f>+G22</f>
        <v>0.055249999997613486</v>
      </c>
      <c r="O22">
        <f>+C$11+C$12*$F22</f>
        <v>0.05753565450229147</v>
      </c>
      <c r="Q22" s="2">
        <f>+C22-15018.5</f>
        <v>42130.96715</v>
      </c>
    </row>
    <row r="23" spans="1:17" ht="12.75">
      <c r="A23" s="44" t="s">
        <v>50</v>
      </c>
      <c r="B23" s="45" t="s">
        <v>51</v>
      </c>
      <c r="C23" s="46">
        <v>57590.38985</v>
      </c>
      <c r="D23" s="46">
        <v>0.0004</v>
      </c>
      <c r="E23">
        <f>+(C23-C$7)/C$8</f>
        <v>21241.71582733814</v>
      </c>
      <c r="F23">
        <f>ROUND(2*E23,0)/2</f>
        <v>21241.5</v>
      </c>
      <c r="G23">
        <f>+C23-(C$7+F23*C$8)</f>
        <v>0.06300000000192085</v>
      </c>
      <c r="K23">
        <f>+G23</f>
        <v>0.06300000000192085</v>
      </c>
      <c r="O23">
        <f>+C$11+C$12*$F23</f>
        <v>0.06195272170934713</v>
      </c>
      <c r="Q23" s="2">
        <f>+C23-15018.5</f>
        <v>42571.88985</v>
      </c>
    </row>
    <row r="24" spans="1:17" ht="12.75">
      <c r="A24" s="44" t="s">
        <v>50</v>
      </c>
      <c r="B24" s="45" t="s">
        <v>49</v>
      </c>
      <c r="C24" s="46">
        <v>57590.53583</v>
      </c>
      <c r="D24" s="46">
        <v>0.0004</v>
      </c>
      <c r="E24">
        <f>+(C24-C$7)/C$8</f>
        <v>21242.215930113063</v>
      </c>
      <c r="F24">
        <f>ROUND(2*E24,0)/2</f>
        <v>21242</v>
      </c>
      <c r="G24">
        <f>+C24-(C$7+F24*C$8)</f>
        <v>0.06303000000480097</v>
      </c>
      <c r="K24">
        <f>+G24</f>
        <v>0.06303000000480097</v>
      </c>
      <c r="O24">
        <f>+C$11+C$12*$F24</f>
        <v>0.06195418383023659</v>
      </c>
      <c r="Q24" s="2">
        <f>+C24-15018.5</f>
        <v>42572.03583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2022-11-14T06:25:36Z</dcterms:modified>
  <cp:category/>
  <cp:version/>
  <cp:contentType/>
  <cp:contentStatus/>
</cp:coreProperties>
</file>