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E079531-9ED7-4E5E-92E1-12716814B233}" xr6:coauthVersionLast="47" xr6:coauthVersionMax="47" xr10:uidLastSave="{00000000-0000-0000-0000-000000000000}"/>
  <bookViews>
    <workbookView xWindow="13890" yWindow="270" windowWidth="14520" windowHeight="1419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0" i="1" l="1"/>
  <c r="F40" i="1" s="1"/>
  <c r="G40" i="1" s="1"/>
  <c r="K40" i="1" s="1"/>
  <c r="Q40" i="1"/>
  <c r="E42" i="1"/>
  <c r="F42" i="1" s="1"/>
  <c r="G42" i="1" s="1"/>
  <c r="K42" i="1" s="1"/>
  <c r="Q42" i="1"/>
  <c r="Q36" i="1"/>
  <c r="Q37" i="1"/>
  <c r="E38" i="1"/>
  <c r="F38" i="1" s="1"/>
  <c r="G38" i="1" s="1"/>
  <c r="K38" i="1" s="1"/>
  <c r="Q38" i="1"/>
  <c r="E39" i="1"/>
  <c r="F39" i="1" s="1"/>
  <c r="G39" i="1" s="1"/>
  <c r="K39" i="1" s="1"/>
  <c r="Q39" i="1"/>
  <c r="Q41" i="1"/>
  <c r="Q35" i="1"/>
  <c r="E22" i="1"/>
  <c r="F22" i="1" s="1"/>
  <c r="G22" i="1" s="1"/>
  <c r="K22" i="1" s="1"/>
  <c r="E32" i="1"/>
  <c r="F32" i="1" s="1"/>
  <c r="G32" i="1" s="1"/>
  <c r="L32" i="1" s="1"/>
  <c r="Q23" i="1"/>
  <c r="Q24" i="1"/>
  <c r="Q26" i="1"/>
  <c r="Q27" i="1"/>
  <c r="Q34" i="1"/>
  <c r="Q28" i="1"/>
  <c r="C8" i="1"/>
  <c r="E36" i="1" s="1"/>
  <c r="F36" i="1" s="1"/>
  <c r="G36" i="1" s="1"/>
  <c r="K36" i="1" s="1"/>
  <c r="E23" i="1"/>
  <c r="F23" i="1" s="1"/>
  <c r="G23" i="1" s="1"/>
  <c r="I23" i="1" s="1"/>
  <c r="D9" i="1"/>
  <c r="C9" i="1"/>
  <c r="Q33" i="1"/>
  <c r="Q21" i="1"/>
  <c r="Q25" i="1"/>
  <c r="Q32" i="1"/>
  <c r="Q29" i="1"/>
  <c r="Q31" i="1"/>
  <c r="Q30" i="1"/>
  <c r="D8" i="1"/>
  <c r="F16" i="1"/>
  <c r="F17" i="1" s="1"/>
  <c r="C17" i="1"/>
  <c r="Q22" i="1"/>
  <c r="E26" i="1"/>
  <c r="F26" i="1" s="1"/>
  <c r="G26" i="1" s="1"/>
  <c r="K26" i="1" s="1"/>
  <c r="E29" i="1"/>
  <c r="F29" i="1" s="1"/>
  <c r="G29" i="1" s="1"/>
  <c r="K29" i="1" s="1"/>
  <c r="E34" i="1"/>
  <c r="F34" i="1"/>
  <c r="G34" i="1" s="1"/>
  <c r="L34" i="1" s="1"/>
  <c r="E31" i="1"/>
  <c r="F31" i="1" s="1"/>
  <c r="G31" i="1" s="1"/>
  <c r="K31" i="1" s="1"/>
  <c r="E24" i="1"/>
  <c r="F24" i="1"/>
  <c r="G24" i="1"/>
  <c r="I24" i="1" s="1"/>
  <c r="E21" i="1"/>
  <c r="F21" i="1" s="1"/>
  <c r="U21" i="1" s="1"/>
  <c r="E28" i="1"/>
  <c r="F28" i="1" s="1"/>
  <c r="G28" i="1" s="1"/>
  <c r="K28" i="1" s="1"/>
  <c r="E33" i="1"/>
  <c r="F33" i="1" s="1"/>
  <c r="G33" i="1" s="1"/>
  <c r="K33" i="1" s="1"/>
  <c r="E27" i="1"/>
  <c r="F27" i="1" s="1"/>
  <c r="U27" i="1" s="1"/>
  <c r="E30" i="1"/>
  <c r="F30" i="1" s="1"/>
  <c r="G30" i="1" s="1"/>
  <c r="K30" i="1" s="1"/>
  <c r="E35" i="1"/>
  <c r="F35" i="1" s="1"/>
  <c r="G35" i="1" s="1"/>
  <c r="L35" i="1" s="1"/>
  <c r="E37" i="1" l="1"/>
  <c r="F37" i="1" s="1"/>
  <c r="G37" i="1" s="1"/>
  <c r="K37" i="1" s="1"/>
  <c r="E25" i="1"/>
  <c r="F25" i="1" s="1"/>
  <c r="E41" i="1"/>
  <c r="F41" i="1" s="1"/>
  <c r="G41" i="1" s="1"/>
  <c r="K41" i="1" s="1"/>
  <c r="C12" i="1"/>
  <c r="C11" i="1"/>
  <c r="O40" i="1" l="1"/>
  <c r="O42" i="1"/>
  <c r="O31" i="1"/>
  <c r="C15" i="1"/>
  <c r="C18" i="1" s="1"/>
  <c r="O28" i="1"/>
  <c r="O32" i="1"/>
  <c r="O35" i="1"/>
  <c r="O24" i="1"/>
  <c r="O37" i="1"/>
  <c r="O29" i="1"/>
  <c r="O26" i="1"/>
  <c r="O39" i="1"/>
  <c r="O25" i="1"/>
  <c r="O30" i="1"/>
  <c r="O36" i="1"/>
  <c r="O27" i="1"/>
  <c r="O23" i="1"/>
  <c r="O41" i="1"/>
  <c r="O21" i="1"/>
  <c r="O34" i="1"/>
  <c r="O38" i="1"/>
  <c r="O33" i="1"/>
  <c r="O22" i="1"/>
  <c r="C16" i="1"/>
  <c r="D18" i="1" s="1"/>
  <c r="U25" i="1"/>
  <c r="F18" i="1" l="1"/>
  <c r="F19" i="1" s="1"/>
</calcChain>
</file>

<file path=xl/sharedStrings.xml><?xml version="1.0" encoding="utf-8"?>
<sst xmlns="http://schemas.openxmlformats.org/spreadsheetml/2006/main" count="90" uniqueCount="64">
  <si>
    <t>OEJV 0191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</si>
  <si>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</si>
  <si>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</si>
  <si>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</si>
  <si>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</si>
  <si>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</si>
  <si>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</si>
  <si>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</si>
  <si>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</si>
  <si>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</si>
  <si>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</si>
  <si>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</si>
  <si>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</si>
  <si>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</si>
  <si>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</si>
  <si>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</si>
  <si>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</si>
  <si>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</si>
  <si>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</si>
  <si>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</si>
  <si>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</si>
  <si>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</si>
  <si>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</si>
  <si>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</si>
  <si>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</si>
  <si>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</si>
  <si>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</si>
  <si>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</si>
  <si>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</si>
  <si>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</si>
  <si>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</si>
  <si>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</si>
  <si>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</si>
  <si>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</si>
  <si>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</si>
  <si>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</si>
  <si>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</si>
  <si>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</si>
  <si>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</si>
  <si>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</si>
  <si>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 xml:space="preserve">V0450 Dra  </t>
  </si>
  <si>
    <t>2017K</t>
  </si>
  <si>
    <t>G4391-0491</t>
  </si>
  <si>
    <t xml:space="preserve">EW        </t>
  </si>
  <si>
    <t>pr_6</t>
  </si>
  <si>
    <t xml:space="preserve">F5               </t>
  </si>
  <si>
    <t>V0450 Dra   / GSC 4391-0491</t>
  </si>
  <si>
    <t>I</t>
  </si>
  <si>
    <t>OEJV 0181</t>
  </si>
  <si>
    <t>II</t>
  </si>
  <si>
    <t>GCVS</t>
  </si>
  <si>
    <t>OEJV 0147</t>
  </si>
  <si>
    <t>OEJV 0172</t>
  </si>
  <si>
    <t>RHN 2018</t>
  </si>
  <si>
    <t>BAD?</t>
  </si>
  <si>
    <t>OEJV 0116</t>
  </si>
  <si>
    <t>OEJV 0160</t>
  </si>
  <si>
    <t>RHN 2019</t>
  </si>
  <si>
    <t>Nelson</t>
  </si>
  <si>
    <t>RHN 2021</t>
  </si>
  <si>
    <t>JBAV, 60</t>
  </si>
  <si>
    <t>JBAV, 55</t>
  </si>
  <si>
    <t>JBAV, 79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</si>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</sst>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_);\(&quot;$&quot;#,##0\)"/>
    <numFmt numFmtId="165" formatCode="0.000"/>
    <numFmt numFmtId="166" formatCode="0.00000"/>
    <numFmt numFmtId="167" formatCode="0.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9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16" fillId="0" borderId="0"/>
    <xf numFmtId="0" fontId="17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43" fontId="33" fillId="0" borderId="0" applyFont="0" applyFill="0" applyBorder="0" applyAlignment="0" applyProtection="0"/>
  </cellStyleXfs>
  <cellXfs count="7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5" fillId="25" borderId="11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41" applyFont="1" applyAlignment="1">
      <alignment horizontal="left" vertical="center"/>
    </xf>
    <xf numFmtId="0" fontId="13" fillId="0" borderId="0" xfId="41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41" applyFont="1" applyAlignment="1">
      <alignment horizontal="left" vertical="center"/>
    </xf>
    <xf numFmtId="0" fontId="11" fillId="0" borderId="0" xfId="41" applyFont="1" applyAlignment="1">
      <alignment horizontal="center" vertical="center"/>
    </xf>
    <xf numFmtId="0" fontId="5" fillId="0" borderId="5" xfId="41" applyFont="1" applyBorder="1" applyAlignment="1">
      <alignment horizontal="left" vertical="center"/>
    </xf>
    <xf numFmtId="0" fontId="13" fillId="0" borderId="0" xfId="4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13" fillId="0" borderId="0" xfId="41" applyFont="1" applyAlignment="1">
      <alignment vertical="center"/>
    </xf>
    <xf numFmtId="0" fontId="5" fillId="0" borderId="0" xfId="4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15" fillId="0" borderId="0" xfId="42" applyFont="1" applyAlignment="1">
      <alignment vertical="center"/>
    </xf>
    <xf numFmtId="43" fontId="32" fillId="0" borderId="0" xfId="48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167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66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8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B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V0450 Dra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Active!$D$21:$D$232</c:f>
                <c:numCache>
                  <c:formatCode>General</c:formatCode>
                  <c:ptCount val="21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Active!$D$21:$D$232</c:f>
                <c:numCache>
                  <c:formatCode>General</c:formatCode>
                  <c:ptCount val="21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Active!$H$21:$H$992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BC-4600-94D8-2BB82E21844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Active!$I$21:$I$992</c:f>
              <c:numCache>
                <c:formatCode>General</c:formatCode>
                <c:ptCount val="972"/>
                <c:pt idx="2">
                  <c:v>6.7779999997583218E-2</c:v>
                </c:pt>
                <c:pt idx="3">
                  <c:v>7.2162000004027504E-2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BC-4600-94D8-2BB82E21844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BC-4600-94D8-2BB82E21844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Active!$K$21:$K$992</c:f>
              <c:numCache>
                <c:formatCode>General</c:formatCode>
                <c:ptCount val="972"/>
                <c:pt idx="1">
                  <c:v>0</c:v>
                </c:pt>
                <c:pt idx="5">
                  <c:v>6.6518000006908551E-2</c:v>
                </c:pt>
                <c:pt idx="7">
                  <c:v>6.3979999998991843E-2</c:v>
                </c:pt>
                <c:pt idx="8">
                  <c:v>5.6296000002475921E-2</c:v>
                </c:pt>
                <c:pt idx="9">
                  <c:v>6.9516999996267259E-2</c:v>
                </c:pt>
                <c:pt idx="10">
                  <c:v>6.8816000006336253E-2</c:v>
                </c:pt>
                <c:pt idx="12">
                  <c:v>7.4378000004799105E-2</c:v>
                </c:pt>
                <c:pt idx="15">
                  <c:v>8.5381000004417729E-2</c:v>
                </c:pt>
                <c:pt idx="16">
                  <c:v>8.4179999998013955E-2</c:v>
                </c:pt>
                <c:pt idx="17">
                  <c:v>8.3608000000822358E-2</c:v>
                </c:pt>
                <c:pt idx="18">
                  <c:v>8.2906999996339437E-2</c:v>
                </c:pt>
                <c:pt idx="19">
                  <c:v>4.2445999999472406E-2</c:v>
                </c:pt>
                <c:pt idx="20">
                  <c:v>8.1815999990794808E-2</c:v>
                </c:pt>
                <c:pt idx="21">
                  <c:v>9.2325999779859558E-2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BC-4600-94D8-2BB82E21844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Active!$L$21:$L$992</c:f>
              <c:numCache>
                <c:formatCode>General</c:formatCode>
                <c:ptCount val="972"/>
                <c:pt idx="11">
                  <c:v>7.3653999999805819E-2</c:v>
                </c:pt>
                <c:pt idx="13">
                  <c:v>7.7352000007522292E-2</c:v>
                </c:pt>
                <c:pt idx="14">
                  <c:v>8.3787999996275175E-2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BC-4600-94D8-2BB82E21844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BC-4600-94D8-2BB82E21844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plus>
            <c:minus>
              <c:numRef>
                <c:f>Active!$D$21:$D$992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0.01</c:v>
                  </c:pt>
                  <c:pt idx="3">
                    <c:v>5.0000000000000001E-3</c:v>
                  </c:pt>
                  <c:pt idx="4">
                    <c:v>4.0000000000000001E-3</c:v>
                  </c:pt>
                  <c:pt idx="5">
                    <c:v>4.0000000000000001E-3</c:v>
                  </c:pt>
                  <c:pt idx="6">
                    <c:v>2.9999999999999997E-4</c:v>
                  </c:pt>
                  <c:pt idx="7">
                    <c:v>5.0000000000000001E-3</c:v>
                  </c:pt>
                  <c:pt idx="8">
                    <c:v>0.01</c:v>
                  </c:pt>
                  <c:pt idx="9">
                    <c:v>3.0000000000000001E-3</c:v>
                  </c:pt>
                  <c:pt idx="10">
                    <c:v>3.0000000000000001E-3</c:v>
                  </c:pt>
                  <c:pt idx="11">
                    <c:v>1E-3</c:v>
                  </c:pt>
                  <c:pt idx="12">
                    <c:v>5.0000000000000001E-3</c:v>
                  </c:pt>
                  <c:pt idx="13">
                    <c:v>2.0000000000000001E-4</c:v>
                  </c:pt>
                  <c:pt idx="14">
                    <c:v>2.0000000000000001E-4</c:v>
                  </c:pt>
                  <c:pt idx="15">
                    <c:v>5.0000000000000001E-4</c:v>
                  </c:pt>
                  <c:pt idx="16">
                    <c:v>5.0000000000000001E-4</c:v>
                  </c:pt>
                  <c:pt idx="17">
                    <c:v>1.4E-3</c:v>
                  </c:pt>
                  <c:pt idx="18">
                    <c:v>5.0000000000000001E-4</c:v>
                  </c:pt>
                  <c:pt idx="19">
                    <c:v>1E-4</c:v>
                  </c:pt>
                  <c:pt idx="20">
                    <c:v>0.01</c:v>
                  </c:pt>
                  <c:pt idx="21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BC-4600-94D8-2BB82E21844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Active!$O$21:$O$992</c:f>
              <c:numCache>
                <c:formatCode>General</c:formatCode>
                <c:ptCount val="972"/>
                <c:pt idx="0">
                  <c:v>2.0569138759935317E-2</c:v>
                </c:pt>
                <c:pt idx="1">
                  <c:v>3.3862026190051603E-2</c:v>
                </c:pt>
                <c:pt idx="2">
                  <c:v>4.7814421124180141E-2</c:v>
                </c:pt>
                <c:pt idx="3">
                  <c:v>4.7844248096723406E-2</c:v>
                </c:pt>
                <c:pt idx="4">
                  <c:v>5.5871017818922772E-2</c:v>
                </c:pt>
                <c:pt idx="5">
                  <c:v>5.5871017818922772E-2</c:v>
                </c:pt>
                <c:pt idx="6">
                  <c:v>5.9581161792499227E-2</c:v>
                </c:pt>
                <c:pt idx="7">
                  <c:v>6.4053550619959196E-2</c:v>
                </c:pt>
                <c:pt idx="8">
                  <c:v>6.7175440412821211E-2</c:v>
                </c:pt>
                <c:pt idx="9">
                  <c:v>6.9626223323459704E-2</c:v>
                </c:pt>
                <c:pt idx="10">
                  <c:v>6.9627880377489876E-2</c:v>
                </c:pt>
                <c:pt idx="11">
                  <c:v>7.254760957866975E-2</c:v>
                </c:pt>
                <c:pt idx="12">
                  <c:v>7.267354568496355E-2</c:v>
                </c:pt>
                <c:pt idx="13">
                  <c:v>7.5036504732002421E-2</c:v>
                </c:pt>
                <c:pt idx="14">
                  <c:v>8.0279423683496803E-2</c:v>
                </c:pt>
                <c:pt idx="15">
                  <c:v>8.0456728464726235E-2</c:v>
                </c:pt>
                <c:pt idx="16">
                  <c:v>8.0458385518756406E-2</c:v>
                </c:pt>
                <c:pt idx="17">
                  <c:v>8.0577693408929479E-2</c:v>
                </c:pt>
                <c:pt idx="18">
                  <c:v>8.0579350462959665E-2</c:v>
                </c:pt>
                <c:pt idx="19">
                  <c:v>8.1177546967855202E-2</c:v>
                </c:pt>
                <c:pt idx="20">
                  <c:v>8.1227258588760648E-2</c:v>
                </c:pt>
                <c:pt idx="21">
                  <c:v>8.6016144735985289E-2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BC-4600-94D8-2BB82E21844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Active!$F$21:$F$992</c:f>
              <c:numCache>
                <c:formatCode>General</c:formatCode>
                <c:ptCount val="972"/>
                <c:pt idx="0">
                  <c:v>-4011</c:v>
                </c:pt>
                <c:pt idx="1">
                  <c:v>0</c:v>
                </c:pt>
                <c:pt idx="2">
                  <c:v>4210</c:v>
                </c:pt>
                <c:pt idx="3">
                  <c:v>4219</c:v>
                </c:pt>
                <c:pt idx="4">
                  <c:v>6641</c:v>
                </c:pt>
                <c:pt idx="5">
                  <c:v>6641</c:v>
                </c:pt>
                <c:pt idx="6">
                  <c:v>7760.5</c:v>
                </c:pt>
                <c:pt idx="7">
                  <c:v>9110</c:v>
                </c:pt>
                <c:pt idx="8">
                  <c:v>10052</c:v>
                </c:pt>
                <c:pt idx="9">
                  <c:v>10791.5</c:v>
                </c:pt>
                <c:pt idx="10">
                  <c:v>10792</c:v>
                </c:pt>
                <c:pt idx="11">
                  <c:v>11673</c:v>
                </c:pt>
                <c:pt idx="12">
                  <c:v>11711</c:v>
                </c:pt>
                <c:pt idx="13">
                  <c:v>12424</c:v>
                </c:pt>
                <c:pt idx="14">
                  <c:v>14006</c:v>
                </c:pt>
                <c:pt idx="15">
                  <c:v>14059.5</c:v>
                </c:pt>
                <c:pt idx="16">
                  <c:v>14060</c:v>
                </c:pt>
                <c:pt idx="17">
                  <c:v>14096</c:v>
                </c:pt>
                <c:pt idx="18">
                  <c:v>14096.5</c:v>
                </c:pt>
                <c:pt idx="19">
                  <c:v>14277</c:v>
                </c:pt>
                <c:pt idx="20">
                  <c:v>14292</c:v>
                </c:pt>
                <c:pt idx="21">
                  <c:v>15737</c:v>
                </c:pt>
              </c:numCache>
            </c:numRef>
          </c:xVal>
          <c:yVal>
            <c:numRef>
              <c:f>Active!$U$21:$U$992</c:f>
              <c:numCache>
                <c:formatCode>General</c:formatCode>
                <c:ptCount val="972"/>
                <c:pt idx="0">
                  <c:v>5.9622000007948373E-2</c:v>
                </c:pt>
                <c:pt idx="4">
                  <c:v>6.6518000006908551E-2</c:v>
                </c:pt>
                <c:pt idx="6">
                  <c:v>-6.6541000000142958E-2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BC-4600-94D8-2BB82E218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181280"/>
        <c:axId val="1"/>
      </c:scatterChart>
      <c:valAx>
        <c:axId val="718181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812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248120300751881"/>
          <c:y val="0.92397937099967764"/>
          <c:w val="0.7533834586466164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325C816-CA20-7147-D795-3FDB35A59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9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cdsbib.u-strasbg.fr/cgi-bin/cdsbib?1990RMxAA..21..381G" TargetMode="External"/><Relationship Id="rId42" Type="http://schemas.openxmlformats.org/officeDocument/2006/relationships/hyperlink" Target="http://vsolj.cetus-net.org/bulletin.html" TargetMode="External"/><Relationship Id="rId47" Type="http://schemas.openxmlformats.org/officeDocument/2006/relationships/hyperlink" Target="http://cdsbib.u-strasbg.fr/cgi-bin/cdsbib?1990RMxAA..21..381G" TargetMode="External"/><Relationship Id="rId50" Type="http://schemas.openxmlformats.org/officeDocument/2006/relationships/hyperlink" Target="https://www.aavso.org/ejaavso" TargetMode="External"/><Relationship Id="rId55" Type="http://schemas.openxmlformats.org/officeDocument/2006/relationships/hyperlink" Target="http://vsolj.cetus-net.org/bulletin.html" TargetMode="External"/><Relationship Id="rId63" Type="http://schemas.openxmlformats.org/officeDocument/2006/relationships/hyperlink" Target="http://cdsbib.u-strasbg.fr/cgi-bin/cdsbib?1990RMxAA..21..381G" TargetMode="External"/><Relationship Id="rId68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cdsbib.u-strasbg.fr/cgi-bin/cdsbib?1990RMxAA..21..381G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cdsbib.u-strasbg.fr/cgi-bin/cdsbib?1990RMxAA..21..381G" TargetMode="External"/><Relationship Id="rId53" Type="http://schemas.openxmlformats.org/officeDocument/2006/relationships/hyperlink" Target="http://cdsbib.u-strasbg.fr/cgi-bin/cdsbib?1990RMxAA..21..381G" TargetMode="External"/><Relationship Id="rId58" Type="http://schemas.openxmlformats.org/officeDocument/2006/relationships/hyperlink" Target="http://cdsbib.u-strasbg.fr/cgi-bin/cdsbib?1990RMxAA..21..381G" TargetMode="External"/><Relationship Id="rId66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vsolj.cetus-net.org/bulletin.html" TargetMode="External"/><Relationship Id="rId36" Type="http://schemas.openxmlformats.org/officeDocument/2006/relationships/hyperlink" Target="http://cdsbib.u-strasbg.fr/cgi-bin/cdsbib?1990RMxAA..21..381G" TargetMode="External"/><Relationship Id="rId49" Type="http://schemas.openxmlformats.org/officeDocument/2006/relationships/hyperlink" Target="http://vsolj.cetus-net.org/bulletin.html" TargetMode="External"/><Relationship Id="rId57" Type="http://schemas.openxmlformats.org/officeDocument/2006/relationships/hyperlink" Target="http://cdsbib.u-strasbg.fr/cgi-bin/cdsbib?1990RMxAA..21..381G" TargetMode="External"/><Relationship Id="rId61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cdsbib.u-strasbg.fr/cgi-bin/cdsbib?1990RMxAA..21..381G" TargetMode="External"/><Relationship Id="rId52" Type="http://schemas.openxmlformats.org/officeDocument/2006/relationships/hyperlink" Target="http://cdsbib.u-strasbg.fr/cgi-bin/cdsbib?1990RMxAA..21..381G" TargetMode="External"/><Relationship Id="rId60" Type="http://schemas.openxmlformats.org/officeDocument/2006/relationships/hyperlink" Target="http://vsolj.cetus-net.org/bulletin.html" TargetMode="External"/><Relationship Id="rId65" Type="http://schemas.openxmlformats.org/officeDocument/2006/relationships/hyperlink" Target="http://vsolj.cetus-net.org/bulletin.html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hyperlink" Target="http://cdsbib.u-strasbg.fr/cgi-bin/cdsbib?1990RMxAA..21..381G" TargetMode="External"/><Relationship Id="rId56" Type="http://schemas.openxmlformats.org/officeDocument/2006/relationships/hyperlink" Target="http://cdsbib.u-strasbg.fr/cgi-bin/cdsbib?1990RMxAA..21..381G" TargetMode="External"/><Relationship Id="rId64" Type="http://schemas.openxmlformats.org/officeDocument/2006/relationships/hyperlink" Target="http://cdsbib.u-strasbg.fr/cgi-bin/cdsbib?1990RMxAA..21..381G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http://cdsbib.u-strasbg.fr/cgi-bin/cdsbib?1990RMxAA..21..381G" TargetMode="External"/><Relationship Id="rId51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vsolj.cetus-net.org/bulletin.html" TargetMode="External"/><Relationship Id="rId38" Type="http://schemas.openxmlformats.org/officeDocument/2006/relationships/hyperlink" Target="http://cdsbib.u-strasbg.fr/cgi-bin/cdsbib?1990RMxAA..21..381G" TargetMode="External"/><Relationship Id="rId46" Type="http://schemas.openxmlformats.org/officeDocument/2006/relationships/hyperlink" Target="http://vsolj.cetus-net.org/bulletin.html" TargetMode="External"/><Relationship Id="rId59" Type="http://schemas.openxmlformats.org/officeDocument/2006/relationships/hyperlink" Target="https://www.aavso.org/ejaavso" TargetMode="External"/><Relationship Id="rId67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54" Type="http://schemas.openxmlformats.org/officeDocument/2006/relationships/hyperlink" Target="http://cdsbib.u-strasbg.fr/cgi-bin/cdsbib?1990RMxAA..21..381G" TargetMode="External"/><Relationship Id="rId62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3"/>
  <sheetViews>
    <sheetView tabSelected="1" workbookViewId="0">
      <pane xSplit="14" ySplit="21" topLeftCell="O31" activePane="bottomRight" state="frozen"/>
      <selection pane="topRight" activeCell="O1" sqref="O1"/>
      <selection pane="bottomLeft" activeCell="A22" sqref="A22"/>
      <selection pane="bottomRight" activeCell="F10" sqref="F9: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46</v>
      </c>
      <c r="F1" s="7" t="s">
        <v>40</v>
      </c>
      <c r="G1" s="3" t="s">
        <v>41</v>
      </c>
      <c r="H1" s="8"/>
      <c r="I1" s="9" t="s">
        <v>42</v>
      </c>
      <c r="J1" s="10" t="s">
        <v>40</v>
      </c>
      <c r="K1" s="11">
        <v>11.1128</v>
      </c>
      <c r="L1" s="5">
        <v>73.0655</v>
      </c>
      <c r="M1" s="6">
        <v>53081.501799999998</v>
      </c>
      <c r="N1" s="6">
        <v>0.43940200000000001</v>
      </c>
      <c r="O1" s="4" t="s">
        <v>43</v>
      </c>
      <c r="P1" s="5">
        <v>8.86</v>
      </c>
      <c r="Q1" s="5">
        <v>9.23</v>
      </c>
      <c r="R1" s="12" t="s">
        <v>44</v>
      </c>
      <c r="S1" s="4" t="s">
        <v>45</v>
      </c>
    </row>
    <row r="2" spans="1:19" s="19" customFormat="1" ht="12.95" customHeight="1" x14ac:dyDescent="0.2">
      <c r="A2" s="19" t="s">
        <v>24</v>
      </c>
      <c r="B2" s="19" t="s">
        <v>43</v>
      </c>
      <c r="C2" s="20"/>
      <c r="D2" s="21"/>
    </row>
    <row r="3" spans="1:19" s="19" customFormat="1" ht="12.95" customHeight="1" thickBot="1" x14ac:dyDescent="0.25"/>
    <row r="4" spans="1:19" s="19" customFormat="1" ht="12.95" customHeight="1" thickTop="1" thickBot="1" x14ac:dyDescent="0.25">
      <c r="A4" s="22" t="s">
        <v>1</v>
      </c>
      <c r="C4" s="23">
        <v>53081.501799999998</v>
      </c>
      <c r="D4" s="24">
        <v>0.43940200000000001</v>
      </c>
    </row>
    <row r="5" spans="1:19" s="19" customFormat="1" ht="12.95" customHeight="1" thickTop="1" x14ac:dyDescent="0.2">
      <c r="A5" s="25" t="s">
        <v>28</v>
      </c>
      <c r="C5" s="26">
        <v>-9.5</v>
      </c>
      <c r="D5" s="19" t="s">
        <v>29</v>
      </c>
    </row>
    <row r="6" spans="1:19" s="19" customFormat="1" ht="12.95" customHeight="1" x14ac:dyDescent="0.2">
      <c r="A6" s="22" t="s">
        <v>2</v>
      </c>
    </row>
    <row r="7" spans="1:19" s="19" customFormat="1" ht="12.95" customHeight="1" x14ac:dyDescent="0.2">
      <c r="A7" s="19" t="s">
        <v>3</v>
      </c>
      <c r="C7" s="27">
        <v>53081.501799999998</v>
      </c>
      <c r="D7" s="28" t="s">
        <v>50</v>
      </c>
    </row>
    <row r="8" spans="1:19" s="19" customFormat="1" ht="12.95" customHeight="1" x14ac:dyDescent="0.2">
      <c r="A8" s="19" t="s">
        <v>4</v>
      </c>
      <c r="C8" s="27">
        <f>N1</f>
        <v>0.43940200000000001</v>
      </c>
      <c r="D8" s="28" t="str">
        <f>D7</f>
        <v>GCVS</v>
      </c>
    </row>
    <row r="9" spans="1:19" s="19" customFormat="1" ht="12.95" customHeight="1" x14ac:dyDescent="0.2">
      <c r="A9" s="29" t="s">
        <v>32</v>
      </c>
      <c r="B9" s="30">
        <v>21</v>
      </c>
      <c r="C9" s="31" t="str">
        <f>"F"&amp;B9</f>
        <v>F21</v>
      </c>
      <c r="D9" s="32" t="str">
        <f>"G"&amp;B9</f>
        <v>G21</v>
      </c>
    </row>
    <row r="10" spans="1:19" s="19" customFormat="1" ht="12.95" customHeight="1" thickBot="1" x14ac:dyDescent="0.25">
      <c r="C10" s="33" t="s">
        <v>20</v>
      </c>
      <c r="D10" s="33" t="s">
        <v>21</v>
      </c>
    </row>
    <row r="11" spans="1:19" s="19" customFormat="1" ht="12.95" customHeight="1" x14ac:dyDescent="0.2">
      <c r="A11" s="19" t="s">
        <v>16</v>
      </c>
      <c r="C11" s="32">
        <f ca="1">INTERCEPT(INDIRECT($D$9):G985,INDIRECT($C$9):F985)</f>
        <v>3.3862026190051603E-2</v>
      </c>
      <c r="D11" s="21"/>
    </row>
    <row r="12" spans="1:19" s="19" customFormat="1" ht="12.95" customHeight="1" x14ac:dyDescent="0.2">
      <c r="A12" s="19" t="s">
        <v>17</v>
      </c>
      <c r="C12" s="32">
        <f ca="1">SLOPE(INDIRECT($D$9):G985,INDIRECT($C$9):F985)</f>
        <v>3.3141080603630728E-6</v>
      </c>
      <c r="D12" s="21"/>
    </row>
    <row r="13" spans="1:19" s="19" customFormat="1" ht="12.95" customHeight="1" x14ac:dyDescent="0.2">
      <c r="A13" s="19" t="s">
        <v>19</v>
      </c>
      <c r="C13" s="21" t="s">
        <v>14</v>
      </c>
    </row>
    <row r="14" spans="1:19" s="19" customFormat="1" ht="12.95" customHeight="1" x14ac:dyDescent="0.2"/>
    <row r="15" spans="1:19" s="19" customFormat="1" ht="12.95" customHeight="1" x14ac:dyDescent="0.2">
      <c r="A15" s="34" t="s">
        <v>18</v>
      </c>
      <c r="C15" s="35">
        <f ca="1">(C7+C11)+(C8+C12)*INT(MAX(F21:F3526))</f>
        <v>59996.457090144737</v>
      </c>
      <c r="E15" s="36" t="s">
        <v>33</v>
      </c>
      <c r="F15" s="30">
        <v>1</v>
      </c>
    </row>
    <row r="16" spans="1:19" s="19" customFormat="1" ht="12.95" customHeight="1" x14ac:dyDescent="0.2">
      <c r="A16" s="22" t="s">
        <v>5</v>
      </c>
      <c r="C16" s="37">
        <f ca="1">+C8+C12</f>
        <v>0.43940531410806039</v>
      </c>
      <c r="E16" s="36" t="s">
        <v>30</v>
      </c>
      <c r="F16" s="37">
        <f ca="1">NOW()+15018.5+$C$5/24</f>
        <v>60210.733088078705</v>
      </c>
    </row>
    <row r="17" spans="1:21" s="19" customFormat="1" ht="12.95" customHeight="1" thickBot="1" x14ac:dyDescent="0.25">
      <c r="A17" s="36" t="s">
        <v>27</v>
      </c>
      <c r="C17" s="19">
        <f>COUNT(C21:C2184)</f>
        <v>22</v>
      </c>
      <c r="E17" s="36" t="s">
        <v>34</v>
      </c>
      <c r="F17" s="38">
        <f ca="1">ROUND(2*(F16-$C$7)/$C$8,0)/2+F15</f>
        <v>16226</v>
      </c>
    </row>
    <row r="18" spans="1:21" s="19" customFormat="1" ht="12.95" customHeight="1" thickTop="1" thickBot="1" x14ac:dyDescent="0.25">
      <c r="A18" s="22" t="s">
        <v>6</v>
      </c>
      <c r="C18" s="39">
        <f ca="1">+C15</f>
        <v>59996.457090144737</v>
      </c>
      <c r="D18" s="40">
        <f ca="1">+C16</f>
        <v>0.43940531410806039</v>
      </c>
      <c r="E18" s="36" t="s">
        <v>35</v>
      </c>
      <c r="F18" s="32">
        <f ca="1">ROUND(2*(F16-$C$15)/$C$16,0)/2+F15</f>
        <v>488.5</v>
      </c>
    </row>
    <row r="19" spans="1:21" s="19" customFormat="1" ht="12.95" customHeight="1" thickTop="1" x14ac:dyDescent="0.2">
      <c r="E19" s="36" t="s">
        <v>31</v>
      </c>
      <c r="F19" s="41">
        <f ca="1">+$C$15+$C$16*F18-15018.5-$C$5/24</f>
        <v>45193.002419419863</v>
      </c>
    </row>
    <row r="20" spans="1:21" s="19" customFormat="1" ht="12.95" customHeight="1" thickBot="1" x14ac:dyDescent="0.25">
      <c r="A20" s="33" t="s">
        <v>7</v>
      </c>
      <c r="B20" s="33" t="s">
        <v>8</v>
      </c>
      <c r="C20" s="33" t="s">
        <v>9</v>
      </c>
      <c r="D20" s="33" t="s">
        <v>13</v>
      </c>
      <c r="E20" s="33" t="s">
        <v>10</v>
      </c>
      <c r="F20" s="33" t="s">
        <v>11</v>
      </c>
      <c r="G20" s="33" t="s">
        <v>12</v>
      </c>
      <c r="H20" s="42" t="s">
        <v>36</v>
      </c>
      <c r="I20" s="42" t="s">
        <v>37</v>
      </c>
      <c r="J20" s="42" t="s">
        <v>38</v>
      </c>
      <c r="K20" s="42" t="s">
        <v>39</v>
      </c>
      <c r="L20" s="42" t="s">
        <v>58</v>
      </c>
      <c r="M20" s="42" t="s">
        <v>25</v>
      </c>
      <c r="N20" s="42" t="s">
        <v>26</v>
      </c>
      <c r="O20" s="42" t="s">
        <v>23</v>
      </c>
      <c r="P20" s="43" t="s">
        <v>22</v>
      </c>
      <c r="Q20" s="33" t="s">
        <v>15</v>
      </c>
      <c r="U20" s="44" t="s">
        <v>54</v>
      </c>
    </row>
    <row r="21" spans="1:21" s="19" customFormat="1" ht="12.95" customHeight="1" x14ac:dyDescent="0.2">
      <c r="A21" s="13" t="s">
        <v>51</v>
      </c>
      <c r="C21" s="27">
        <v>51319.12</v>
      </c>
      <c r="D21" s="27" t="s">
        <v>14</v>
      </c>
      <c r="E21" s="19">
        <f>+(C21-C$7)/C$8</f>
        <v>-4010.8643110409043</v>
      </c>
      <c r="F21" s="19">
        <f>ROUND(2*E21,0)/2</f>
        <v>-4011</v>
      </c>
      <c r="O21" s="19">
        <f ca="1">+C$11+C$12*$F21</f>
        <v>2.0569138759935317E-2</v>
      </c>
      <c r="Q21" s="45">
        <f>+C21-15018.5</f>
        <v>36300.620000000003</v>
      </c>
      <c r="U21" s="19">
        <f>+C21-(C$7+F21*C$8)</f>
        <v>5.9622000007948373E-2</v>
      </c>
    </row>
    <row r="22" spans="1:21" s="19" customFormat="1" ht="12.95" customHeight="1" x14ac:dyDescent="0.2">
      <c r="A22" s="19" t="s">
        <v>50</v>
      </c>
      <c r="C22" s="46">
        <v>53081.501799999998</v>
      </c>
      <c r="D22" s="27" t="s">
        <v>14</v>
      </c>
      <c r="E22" s="19">
        <f>+(C22-C$7)/C$8</f>
        <v>0</v>
      </c>
      <c r="F22" s="19">
        <f>ROUND(2*E22,0)/2</f>
        <v>0</v>
      </c>
      <c r="G22" s="19">
        <f>+C22-(C$7+F22*C$8)</f>
        <v>0</v>
      </c>
      <c r="K22" s="19">
        <f>+G22</f>
        <v>0</v>
      </c>
      <c r="O22" s="19">
        <f ca="1">+C$11+C$12*$F22</f>
        <v>3.3862026190051603E-2</v>
      </c>
      <c r="Q22" s="45">
        <f>+C22-15018.5</f>
        <v>38063.001799999998</v>
      </c>
    </row>
    <row r="23" spans="1:21" s="19" customFormat="1" ht="12.95" customHeight="1" x14ac:dyDescent="0.2">
      <c r="A23" s="32" t="s">
        <v>55</v>
      </c>
      <c r="B23" s="32"/>
      <c r="C23" s="47">
        <v>54931.451999999997</v>
      </c>
      <c r="D23" s="31">
        <v>0.01</v>
      </c>
      <c r="E23" s="19">
        <f>+(C23-C$7)/C$8</f>
        <v>4210.1542551012499</v>
      </c>
      <c r="F23" s="19">
        <f>ROUND(2*E23,0)/2</f>
        <v>4210</v>
      </c>
      <c r="G23" s="19">
        <f>+C23-(C$7+F23*C$8)</f>
        <v>6.7779999997583218E-2</v>
      </c>
      <c r="I23" s="19">
        <f>+G23</f>
        <v>6.7779999997583218E-2</v>
      </c>
      <c r="O23" s="19">
        <f ca="1">+C$11+C$12*$F23</f>
        <v>4.7814421124180141E-2</v>
      </c>
      <c r="Q23" s="45">
        <f>+C23-15018.5</f>
        <v>39912.951999999997</v>
      </c>
    </row>
    <row r="24" spans="1:21" s="19" customFormat="1" ht="12.95" customHeight="1" x14ac:dyDescent="0.2">
      <c r="A24" s="32" t="s">
        <v>55</v>
      </c>
      <c r="B24" s="32"/>
      <c r="C24" s="47">
        <v>54935.411</v>
      </c>
      <c r="D24" s="31">
        <v>5.0000000000000001E-3</v>
      </c>
      <c r="E24" s="19">
        <f>+(C24-C$7)/C$8</f>
        <v>4219.164227745895</v>
      </c>
      <c r="F24" s="19">
        <f>ROUND(2*E24,0)/2</f>
        <v>4219</v>
      </c>
      <c r="G24" s="19">
        <f>+C24-(C$7+F24*C$8)</f>
        <v>7.2162000004027504E-2</v>
      </c>
      <c r="I24" s="19">
        <f>+G24</f>
        <v>7.2162000004027504E-2</v>
      </c>
      <c r="O24" s="19">
        <f ca="1">+C$11+C$12*$F24</f>
        <v>4.7844248096723406E-2</v>
      </c>
      <c r="Q24" s="45">
        <f>+C24-15018.5</f>
        <v>39916.911</v>
      </c>
    </row>
    <row r="25" spans="1:21" s="19" customFormat="1" ht="12.95" customHeight="1" x14ac:dyDescent="0.2">
      <c r="A25" s="29" t="s">
        <v>51</v>
      </c>
      <c r="B25" s="48" t="s">
        <v>47</v>
      </c>
      <c r="C25" s="49">
        <v>55999.637000000002</v>
      </c>
      <c r="D25" s="49">
        <v>4.0000000000000001E-3</v>
      </c>
      <c r="E25" s="19">
        <f>+(C25-C$7)/C$8</f>
        <v>6641.1513830160175</v>
      </c>
      <c r="F25" s="19">
        <f>ROUND(2*E25,0)/2</f>
        <v>6641</v>
      </c>
      <c r="O25" s="19">
        <f ca="1">+C$11+C$12*$F25</f>
        <v>5.5871017818922772E-2</v>
      </c>
      <c r="Q25" s="45">
        <f>+C25-15018.5</f>
        <v>40981.137000000002</v>
      </c>
      <c r="U25" s="19">
        <f>+C25-(C$7+F25*C$8)</f>
        <v>6.6518000006908551E-2</v>
      </c>
    </row>
    <row r="26" spans="1:21" s="19" customFormat="1" ht="12.95" customHeight="1" x14ac:dyDescent="0.2">
      <c r="A26" s="50" t="s">
        <v>51</v>
      </c>
      <c r="B26" s="51" t="s">
        <v>47</v>
      </c>
      <c r="C26" s="15">
        <v>55999.637000000002</v>
      </c>
      <c r="D26" s="14">
        <v>4.0000000000000001E-3</v>
      </c>
      <c r="E26" s="19">
        <f>+(C26-C$7)/C$8</f>
        <v>6641.1513830160175</v>
      </c>
      <c r="F26" s="19">
        <f>ROUND(2*E26,0)/2</f>
        <v>6641</v>
      </c>
      <c r="G26" s="19">
        <f>+C26-(C$7+F26*C$8)</f>
        <v>6.6518000006908551E-2</v>
      </c>
      <c r="K26" s="19">
        <f>+G26</f>
        <v>6.6518000006908551E-2</v>
      </c>
      <c r="O26" s="19">
        <f ca="1">+C$11+C$12*$F26</f>
        <v>5.5871017818922772E-2</v>
      </c>
      <c r="Q26" s="45">
        <f>+C26-15018.5</f>
        <v>40981.137000000002</v>
      </c>
    </row>
    <row r="27" spans="1:21" s="19" customFormat="1" ht="12.95" customHeight="1" x14ac:dyDescent="0.2">
      <c r="A27" s="52" t="s">
        <v>56</v>
      </c>
      <c r="B27" s="53" t="s">
        <v>47</v>
      </c>
      <c r="C27" s="15">
        <v>56491.414479999999</v>
      </c>
      <c r="D27" s="15">
        <v>2.9999999999999997E-4</v>
      </c>
      <c r="E27" s="19">
        <f>+(C27-C$7)/C$8</f>
        <v>7760.3485646401268</v>
      </c>
      <c r="F27" s="19">
        <f>ROUND(2*E27,0)/2</f>
        <v>7760.5</v>
      </c>
      <c r="O27" s="19">
        <f ca="1">+C$11+C$12*$F27</f>
        <v>5.9581161792499227E-2</v>
      </c>
      <c r="Q27" s="45">
        <f>+C27-15018.5</f>
        <v>41472.914479999999</v>
      </c>
      <c r="U27" s="19">
        <f>+C27-(C$7+F27*C$8)</f>
        <v>-6.6541000000142958E-2</v>
      </c>
    </row>
    <row r="28" spans="1:21" s="19" customFormat="1" ht="12.95" customHeight="1" x14ac:dyDescent="0.2">
      <c r="A28" s="54" t="s">
        <v>52</v>
      </c>
      <c r="B28" s="48" t="s">
        <v>47</v>
      </c>
      <c r="C28" s="55">
        <v>57084.517999999996</v>
      </c>
      <c r="D28" s="55">
        <v>5.0000000000000001E-3</v>
      </c>
      <c r="E28" s="19">
        <f>+(C28-C$7)/C$8</f>
        <v>9110.1456069840333</v>
      </c>
      <c r="F28" s="19">
        <f>ROUND(2*E28,0)/2</f>
        <v>9110</v>
      </c>
      <c r="G28" s="19">
        <f>+C28-(C$7+F28*C$8)</f>
        <v>6.3979999998991843E-2</v>
      </c>
      <c r="K28" s="19">
        <f>+G28</f>
        <v>6.3979999998991843E-2</v>
      </c>
      <c r="O28" s="19">
        <f ca="1">+C$11+C$12*$F28</f>
        <v>6.4053550619959196E-2</v>
      </c>
      <c r="Q28" s="45">
        <f>+C28-15018.5</f>
        <v>42066.017999999996</v>
      </c>
    </row>
    <row r="29" spans="1:21" s="19" customFormat="1" ht="12.95" customHeight="1" x14ac:dyDescent="0.2">
      <c r="A29" s="56" t="s">
        <v>48</v>
      </c>
      <c r="B29" s="57" t="s">
        <v>47</v>
      </c>
      <c r="C29" s="50">
        <v>57498.427000000003</v>
      </c>
      <c r="D29" s="50">
        <v>0.01</v>
      </c>
      <c r="E29" s="19">
        <f>+(C29-C$7)/C$8</f>
        <v>10052.128119580715</v>
      </c>
      <c r="F29" s="19">
        <f>ROUND(2*E29,0)/2</f>
        <v>10052</v>
      </c>
      <c r="G29" s="19">
        <f>+C29-(C$7+F29*C$8)</f>
        <v>5.6296000002475921E-2</v>
      </c>
      <c r="K29" s="19">
        <f>+G29</f>
        <v>5.6296000002475921E-2</v>
      </c>
      <c r="O29" s="19">
        <f ca="1">+C$11+C$12*$F29</f>
        <v>6.7175440412821211E-2</v>
      </c>
      <c r="Q29" s="45">
        <f>+C29-15018.5</f>
        <v>42479.927000000003</v>
      </c>
    </row>
    <row r="30" spans="1:21" s="19" customFormat="1" ht="12.95" customHeight="1" x14ac:dyDescent="0.2">
      <c r="A30" s="56" t="s">
        <v>48</v>
      </c>
      <c r="B30" s="57" t="s">
        <v>49</v>
      </c>
      <c r="C30" s="50">
        <v>57823.377999999997</v>
      </c>
      <c r="D30" s="50">
        <v>3.0000000000000001E-3</v>
      </c>
      <c r="E30" s="19">
        <f>+(C30-C$7)/C$8</f>
        <v>10791.658208201143</v>
      </c>
      <c r="F30" s="19">
        <f>ROUND(2*E30,0)/2</f>
        <v>10791.5</v>
      </c>
      <c r="G30" s="19">
        <f>+C30-(C$7+F30*C$8)</f>
        <v>6.9516999996267259E-2</v>
      </c>
      <c r="K30" s="19">
        <f>+G30</f>
        <v>6.9516999996267259E-2</v>
      </c>
      <c r="O30" s="19">
        <f ca="1">+C$11+C$12*$F30</f>
        <v>6.9626223323459704E-2</v>
      </c>
      <c r="Q30" s="45">
        <f>+C30-15018.5</f>
        <v>42804.877999999997</v>
      </c>
    </row>
    <row r="31" spans="1:21" s="19" customFormat="1" ht="12.95" customHeight="1" x14ac:dyDescent="0.2">
      <c r="A31" s="56" t="s">
        <v>48</v>
      </c>
      <c r="B31" s="57" t="s">
        <v>47</v>
      </c>
      <c r="C31" s="50">
        <v>57823.597000000002</v>
      </c>
      <c r="D31" s="50">
        <v>3.0000000000000001E-3</v>
      </c>
      <c r="E31" s="19">
        <f>+(C31-C$7)/C$8</f>
        <v>10792.156612851109</v>
      </c>
      <c r="F31" s="19">
        <f>ROUND(2*E31,0)/2</f>
        <v>10792</v>
      </c>
      <c r="G31" s="19">
        <f>+C31-(C$7+F31*C$8)</f>
        <v>6.8816000006336253E-2</v>
      </c>
      <c r="K31" s="19">
        <f>+G31</f>
        <v>6.8816000006336253E-2</v>
      </c>
      <c r="O31" s="19">
        <f ca="1">+C$11+C$12*$F31</f>
        <v>6.9627880377489876E-2</v>
      </c>
      <c r="Q31" s="45">
        <f>+C31-15018.5</f>
        <v>42805.097000000002</v>
      </c>
    </row>
    <row r="32" spans="1:21" s="19" customFormat="1" ht="12.95" customHeight="1" x14ac:dyDescent="0.2">
      <c r="A32" s="22" t="s">
        <v>53</v>
      </c>
      <c r="C32" s="58">
        <v>58210.714999999997</v>
      </c>
      <c r="D32" s="27">
        <v>1E-3</v>
      </c>
      <c r="E32" s="19">
        <f>+(C32-C$7)/C$8</f>
        <v>11673.167623269803</v>
      </c>
      <c r="F32" s="19">
        <f>ROUND(2*E32,0)/2</f>
        <v>11673</v>
      </c>
      <c r="G32" s="19">
        <f>+C32-(C$7+F32*C$8)</f>
        <v>7.3653999999805819E-2</v>
      </c>
      <c r="L32" s="19">
        <f>+G32</f>
        <v>7.3653999999805819E-2</v>
      </c>
      <c r="O32" s="19">
        <f ca="1">+C$11+C$12*$F32</f>
        <v>7.254760957866975E-2</v>
      </c>
      <c r="Q32" s="45">
        <f>+C32-15018.5</f>
        <v>43192.214999999997</v>
      </c>
    </row>
    <row r="33" spans="1:17" s="19" customFormat="1" ht="12.95" customHeight="1" x14ac:dyDescent="0.2">
      <c r="A33" s="59" t="s">
        <v>0</v>
      </c>
      <c r="B33" s="60" t="s">
        <v>47</v>
      </c>
      <c r="C33" s="61">
        <v>58227.413</v>
      </c>
      <c r="D33" s="61">
        <v>5.0000000000000001E-3</v>
      </c>
      <c r="E33" s="19">
        <f>+(C33-C$7)/C$8</f>
        <v>11711.169270963725</v>
      </c>
      <c r="F33" s="19">
        <f>ROUND(2*E33,0)/2</f>
        <v>11711</v>
      </c>
      <c r="G33" s="19">
        <f>+C33-(C$7+F33*C$8)</f>
        <v>7.4378000004799105E-2</v>
      </c>
      <c r="K33" s="19">
        <f>+G33</f>
        <v>7.4378000004799105E-2</v>
      </c>
      <c r="O33" s="19">
        <f ca="1">+C$11+C$12*$F33</f>
        <v>7.267354568496355E-2</v>
      </c>
      <c r="Q33" s="45">
        <f>+C33-15018.5</f>
        <v>43208.913</v>
      </c>
    </row>
    <row r="34" spans="1:17" s="19" customFormat="1" ht="12.95" customHeight="1" x14ac:dyDescent="0.2">
      <c r="A34" s="22" t="s">
        <v>57</v>
      </c>
      <c r="C34" s="49">
        <v>58540.709600000002</v>
      </c>
      <c r="D34" s="49">
        <v>2.0000000000000001E-4</v>
      </c>
      <c r="E34" s="19">
        <f>+(C34-C$7)/C$8</f>
        <v>12424.176039253358</v>
      </c>
      <c r="F34" s="19">
        <f>ROUND(2*E34,0)/2</f>
        <v>12424</v>
      </c>
      <c r="G34" s="19">
        <f>+C34-(C$7+F34*C$8)</f>
        <v>7.7352000007522292E-2</v>
      </c>
      <c r="L34" s="19">
        <f>+G34</f>
        <v>7.7352000007522292E-2</v>
      </c>
      <c r="O34" s="19">
        <f ca="1">+C$11+C$12*$F34</f>
        <v>7.5036504732002421E-2</v>
      </c>
      <c r="Q34" s="45">
        <f>+C34-15018.5</f>
        <v>43522.209600000002</v>
      </c>
    </row>
    <row r="35" spans="1:17" s="19" customFormat="1" ht="12.95" customHeight="1" x14ac:dyDescent="0.2">
      <c r="A35" s="62" t="s">
        <v>59</v>
      </c>
      <c r="C35" s="27">
        <v>59235.85</v>
      </c>
      <c r="D35" s="49">
        <v>2.0000000000000001E-4</v>
      </c>
      <c r="E35" s="19">
        <f>+(C35-C$7)/C$8</f>
        <v>14006.190686432925</v>
      </c>
      <c r="F35" s="19">
        <f>ROUND(2*E35,0)/2</f>
        <v>14006</v>
      </c>
      <c r="G35" s="19">
        <f>+C35-(C$7+F35*C$8)</f>
        <v>8.3787999996275175E-2</v>
      </c>
      <c r="L35" s="19">
        <f>+G35</f>
        <v>8.3787999996275175E-2</v>
      </c>
      <c r="O35" s="19">
        <f ca="1">+C$11+C$12*$F35</f>
        <v>8.0279423683496803E-2</v>
      </c>
      <c r="Q35" s="45">
        <f>+C35-15018.5</f>
        <v>44217.35</v>
      </c>
    </row>
    <row r="36" spans="1:17" s="19" customFormat="1" ht="12.95" customHeight="1" x14ac:dyDescent="0.2">
      <c r="A36" s="16" t="s">
        <v>60</v>
      </c>
      <c r="B36" s="17" t="s">
        <v>47</v>
      </c>
      <c r="C36" s="67">
        <v>59259.359600000003</v>
      </c>
      <c r="D36" s="68">
        <v>5.0000000000000001E-4</v>
      </c>
      <c r="E36" s="19">
        <f>+(C36-C$7)/C$8</f>
        <v>14059.694311814705</v>
      </c>
      <c r="F36" s="19">
        <f>ROUND(2*E36,0)/2</f>
        <v>14059.5</v>
      </c>
      <c r="G36" s="19">
        <f>+C36-(C$7+F36*C$8)</f>
        <v>8.5381000004417729E-2</v>
      </c>
      <c r="K36" s="19">
        <f>+G36</f>
        <v>8.5381000004417729E-2</v>
      </c>
      <c r="O36" s="19">
        <f ca="1">+C$11+C$12*$F36</f>
        <v>8.0456728464726235E-2</v>
      </c>
      <c r="Q36" s="45">
        <f>+C36-15018.5</f>
        <v>44240.859600000003</v>
      </c>
    </row>
    <row r="37" spans="1:17" s="19" customFormat="1" ht="12.95" customHeight="1" x14ac:dyDescent="0.2">
      <c r="A37" s="16" t="s">
        <v>60</v>
      </c>
      <c r="B37" s="17" t="s">
        <v>47</v>
      </c>
      <c r="C37" s="67">
        <v>59259.578099999999</v>
      </c>
      <c r="D37" s="68">
        <v>5.0000000000000001E-4</v>
      </c>
      <c r="E37" s="19">
        <f>+(C37-C$7)/C$8</f>
        <v>14060.191578554492</v>
      </c>
      <c r="F37" s="19">
        <f>ROUND(2*E37,0)/2</f>
        <v>14060</v>
      </c>
      <c r="G37" s="19">
        <f>+C37-(C$7+F37*C$8)</f>
        <v>8.4179999998013955E-2</v>
      </c>
      <c r="K37" s="19">
        <f>+G37</f>
        <v>8.4179999998013955E-2</v>
      </c>
      <c r="O37" s="19">
        <f ca="1">+C$11+C$12*$F37</f>
        <v>8.0458385518756406E-2</v>
      </c>
      <c r="Q37" s="45">
        <f>+C37-15018.5</f>
        <v>44241.078099999999</v>
      </c>
    </row>
    <row r="38" spans="1:17" s="19" customFormat="1" ht="12.95" customHeight="1" x14ac:dyDescent="0.2">
      <c r="A38" s="16" t="s">
        <v>60</v>
      </c>
      <c r="B38" s="17" t="s">
        <v>47</v>
      </c>
      <c r="C38" s="67">
        <v>59275.396000000001</v>
      </c>
      <c r="D38" s="68">
        <v>1.4E-3</v>
      </c>
      <c r="E38" s="19">
        <f>+(C38-C$7)/C$8</f>
        <v>14096.190276785272</v>
      </c>
      <c r="F38" s="19">
        <f>ROUND(2*E38,0)/2</f>
        <v>14096</v>
      </c>
      <c r="G38" s="19">
        <f>+C38-(C$7+F38*C$8)</f>
        <v>8.3608000000822358E-2</v>
      </c>
      <c r="K38" s="19">
        <f>+G38</f>
        <v>8.3608000000822358E-2</v>
      </c>
      <c r="O38" s="19">
        <f ca="1">+C$11+C$12*$F38</f>
        <v>8.0577693408929479E-2</v>
      </c>
      <c r="Q38" s="45">
        <f>+C38-15018.5</f>
        <v>44256.896000000001</v>
      </c>
    </row>
    <row r="39" spans="1:17" s="19" customFormat="1" ht="12.95" customHeight="1" x14ac:dyDescent="0.2">
      <c r="A39" s="16" t="s">
        <v>60</v>
      </c>
      <c r="B39" s="17" t="s">
        <v>47</v>
      </c>
      <c r="C39" s="67">
        <v>59275.614999999998</v>
      </c>
      <c r="D39" s="68">
        <v>5.0000000000000001E-4</v>
      </c>
      <c r="E39" s="19">
        <f>+(C39-C$7)/C$8</f>
        <v>14096.688681435222</v>
      </c>
      <c r="F39" s="19">
        <f>ROUND(2*E39,0)/2</f>
        <v>14096.5</v>
      </c>
      <c r="G39" s="19">
        <f>+C39-(C$7+F39*C$8)</f>
        <v>8.2906999996339437E-2</v>
      </c>
      <c r="K39" s="19">
        <f>+G39</f>
        <v>8.2906999996339437E-2</v>
      </c>
      <c r="O39" s="19">
        <f ca="1">+C$11+C$12*$F39</f>
        <v>8.0579350462959665E-2</v>
      </c>
      <c r="Q39" s="45">
        <f>+C39-15018.5</f>
        <v>44257.114999999998</v>
      </c>
    </row>
    <row r="40" spans="1:17" s="19" customFormat="1" ht="12.95" customHeight="1" x14ac:dyDescent="0.2">
      <c r="A40" s="18" t="s">
        <v>63</v>
      </c>
      <c r="B40" s="64" t="s">
        <v>47</v>
      </c>
      <c r="C40" s="65">
        <v>59354.886599999998</v>
      </c>
      <c r="D40" s="66">
        <v>1E-4</v>
      </c>
      <c r="E40" s="19">
        <f>+(C40-C$7)/C$8</f>
        <v>14277.096599469278</v>
      </c>
      <c r="F40" s="19">
        <f>ROUND(2*E40,0)/2</f>
        <v>14277</v>
      </c>
      <c r="G40" s="19">
        <f>+C40-(C$7+F40*C$8)</f>
        <v>4.2445999999472406E-2</v>
      </c>
      <c r="K40" s="19">
        <f>+G40</f>
        <v>4.2445999999472406E-2</v>
      </c>
      <c r="O40" s="19">
        <f ca="1">+C$11+C$12*$F40</f>
        <v>8.1177546967855202E-2</v>
      </c>
      <c r="Q40" s="45">
        <f>+C40-15018.5</f>
        <v>44336.386599999998</v>
      </c>
    </row>
    <row r="41" spans="1:17" s="19" customFormat="1" ht="12.95" customHeight="1" x14ac:dyDescent="0.2">
      <c r="A41" s="16" t="s">
        <v>61</v>
      </c>
      <c r="B41" s="17" t="s">
        <v>47</v>
      </c>
      <c r="C41" s="67">
        <v>59361.516999999993</v>
      </c>
      <c r="D41" s="68">
        <v>0.01</v>
      </c>
      <c r="E41" s="19">
        <f>+(C41-C$7)/C$8</f>
        <v>14292.186198515241</v>
      </c>
      <c r="F41" s="19">
        <f>ROUND(2*E41,0)/2</f>
        <v>14292</v>
      </c>
      <c r="G41" s="19">
        <f>+C41-(C$7+F41*C$8)</f>
        <v>8.1815999990794808E-2</v>
      </c>
      <c r="K41" s="19">
        <f>+G41</f>
        <v>8.1815999990794808E-2</v>
      </c>
      <c r="O41" s="19">
        <f ca="1">+C$11+C$12*$F41</f>
        <v>8.1227258588760648E-2</v>
      </c>
      <c r="Q41" s="45">
        <f>+C41-15018.5</f>
        <v>44343.016999999993</v>
      </c>
    </row>
    <row r="42" spans="1:17" s="19" customFormat="1" ht="12.95" customHeight="1" x14ac:dyDescent="0.2">
      <c r="A42" s="63" t="s">
        <v>62</v>
      </c>
      <c r="B42" s="63" t="s">
        <v>47</v>
      </c>
      <c r="C42" s="69">
        <v>59996.463399999775</v>
      </c>
      <c r="D42" s="68">
        <v>5.0000000000000001E-4</v>
      </c>
      <c r="E42" s="19">
        <f>+(C42-C$7)/C$8</f>
        <v>15737.210117386303</v>
      </c>
      <c r="F42" s="19">
        <f>ROUND(2*E42,0)/2</f>
        <v>15737</v>
      </c>
      <c r="G42" s="19">
        <f>+C42-(C$7+F42*C$8)</f>
        <v>9.2325999779859558E-2</v>
      </c>
      <c r="K42" s="19">
        <f>+G42</f>
        <v>9.2325999779859558E-2</v>
      </c>
      <c r="O42" s="19">
        <f ca="1">+C$11+C$12*$F42</f>
        <v>8.6016144735985289E-2</v>
      </c>
      <c r="Q42" s="45">
        <f>+C42-15018.5</f>
        <v>44977.963399999775</v>
      </c>
    </row>
    <row r="43" spans="1:17" s="19" customFormat="1" ht="12.95" customHeight="1" x14ac:dyDescent="0.2">
      <c r="C43" s="27"/>
      <c r="D43" s="27"/>
    </row>
    <row r="44" spans="1:17" s="19" customFormat="1" ht="12.95" customHeight="1" x14ac:dyDescent="0.2">
      <c r="C44" s="27"/>
      <c r="D44" s="27"/>
    </row>
    <row r="45" spans="1:17" s="19" customFormat="1" ht="12.95" customHeight="1" x14ac:dyDescent="0.2">
      <c r="C45" s="27"/>
      <c r="D45" s="27"/>
    </row>
    <row r="46" spans="1:17" s="19" customFormat="1" ht="12.95" customHeight="1" x14ac:dyDescent="0.2">
      <c r="C46" s="27"/>
      <c r="D46" s="27"/>
    </row>
    <row r="47" spans="1:17" s="19" customFormat="1" ht="12.95" customHeight="1" x14ac:dyDescent="0.2">
      <c r="C47" s="27"/>
      <c r="D47" s="27"/>
    </row>
    <row r="48" spans="1:17" s="19" customFormat="1" ht="12.95" customHeight="1" x14ac:dyDescent="0.2">
      <c r="C48" s="27"/>
      <c r="D48" s="27"/>
    </row>
    <row r="49" spans="3:4" s="19" customFormat="1" ht="12.95" customHeight="1" x14ac:dyDescent="0.2">
      <c r="C49" s="27"/>
      <c r="D49" s="27"/>
    </row>
    <row r="50" spans="3:4" s="19" customFormat="1" ht="12.95" customHeight="1" x14ac:dyDescent="0.2">
      <c r="C50" s="27"/>
      <c r="D50" s="27"/>
    </row>
    <row r="51" spans="3:4" s="19" customFormat="1" ht="12.95" customHeight="1" x14ac:dyDescent="0.2">
      <c r="C51" s="27"/>
      <c r="D51" s="27"/>
    </row>
    <row r="52" spans="3:4" s="19" customFormat="1" ht="12.95" customHeight="1" x14ac:dyDescent="0.2">
      <c r="C52" s="27"/>
      <c r="D52" s="27"/>
    </row>
    <row r="53" spans="3:4" s="19" customFormat="1" ht="12.95" customHeight="1" x14ac:dyDescent="0.2">
      <c r="C53" s="27"/>
      <c r="D53" s="27"/>
    </row>
    <row r="54" spans="3:4" s="19" customFormat="1" ht="12.95" customHeight="1" x14ac:dyDescent="0.2">
      <c r="C54" s="27"/>
      <c r="D54" s="27"/>
    </row>
    <row r="55" spans="3:4" s="19" customFormat="1" ht="12.95" customHeight="1" x14ac:dyDescent="0.2">
      <c r="C55" s="27"/>
      <c r="D55" s="27"/>
    </row>
    <row r="56" spans="3:4" s="19" customFormat="1" ht="12.95" customHeight="1" x14ac:dyDescent="0.2">
      <c r="C56" s="27"/>
      <c r="D56" s="27"/>
    </row>
    <row r="57" spans="3:4" s="19" customFormat="1" ht="12.95" customHeight="1" x14ac:dyDescent="0.2">
      <c r="C57" s="27"/>
      <c r="D57" s="27"/>
    </row>
    <row r="58" spans="3:4" s="19" customFormat="1" ht="12.95" customHeight="1" x14ac:dyDescent="0.2">
      <c r="C58" s="27"/>
      <c r="D58" s="27"/>
    </row>
    <row r="59" spans="3:4" s="19" customFormat="1" ht="12.95" customHeight="1" x14ac:dyDescent="0.2">
      <c r="C59" s="27"/>
      <c r="D59" s="27"/>
    </row>
    <row r="60" spans="3:4" s="19" customFormat="1" ht="12.95" customHeight="1" x14ac:dyDescent="0.2">
      <c r="C60" s="27"/>
      <c r="D60" s="27"/>
    </row>
    <row r="61" spans="3:4" s="19" customFormat="1" ht="12.95" customHeight="1" x14ac:dyDescent="0.2">
      <c r="C61" s="27"/>
      <c r="D61" s="27"/>
    </row>
    <row r="62" spans="3:4" s="19" customFormat="1" ht="12.95" customHeight="1" x14ac:dyDescent="0.2">
      <c r="C62" s="27"/>
      <c r="D62" s="27"/>
    </row>
    <row r="63" spans="3:4" s="19" customFormat="1" ht="12.95" customHeight="1" x14ac:dyDescent="0.2">
      <c r="C63" s="27"/>
      <c r="D63" s="27"/>
    </row>
    <row r="64" spans="3:4" s="19" customFormat="1" ht="12.95" customHeight="1" x14ac:dyDescent="0.2">
      <c r="C64" s="27"/>
      <c r="D64" s="27"/>
    </row>
    <row r="65" spans="3:4" s="19" customFormat="1" ht="12.95" customHeight="1" x14ac:dyDescent="0.2">
      <c r="C65" s="27"/>
      <c r="D65" s="27"/>
    </row>
    <row r="66" spans="3:4" s="19" customFormat="1" ht="12.95" customHeight="1" x14ac:dyDescent="0.2">
      <c r="C66" s="27"/>
      <c r="D66" s="27"/>
    </row>
    <row r="67" spans="3:4" s="19" customFormat="1" ht="12.95" customHeight="1" x14ac:dyDescent="0.2">
      <c r="C67" s="27"/>
      <c r="D67" s="27"/>
    </row>
    <row r="68" spans="3:4" s="19" customFormat="1" ht="12.95" customHeight="1" x14ac:dyDescent="0.2">
      <c r="C68" s="27"/>
      <c r="D68" s="27"/>
    </row>
    <row r="69" spans="3:4" s="19" customFormat="1" ht="12.95" customHeight="1" x14ac:dyDescent="0.2">
      <c r="C69" s="27"/>
      <c r="D69" s="27"/>
    </row>
    <row r="70" spans="3:4" s="19" customFormat="1" ht="12.95" customHeight="1" x14ac:dyDescent="0.2">
      <c r="C70" s="27"/>
      <c r="D70" s="27"/>
    </row>
    <row r="71" spans="3:4" s="19" customFormat="1" ht="12.95" customHeight="1" x14ac:dyDescent="0.2">
      <c r="C71" s="27"/>
      <c r="D71" s="27"/>
    </row>
    <row r="72" spans="3:4" s="19" customFormat="1" ht="12.95" customHeight="1" x14ac:dyDescent="0.2">
      <c r="C72" s="27"/>
      <c r="D72" s="27"/>
    </row>
    <row r="73" spans="3:4" s="19" customFormat="1" ht="12.95" customHeight="1" x14ac:dyDescent="0.2">
      <c r="C73" s="27"/>
      <c r="D73" s="27"/>
    </row>
    <row r="74" spans="3:4" s="19" customFormat="1" ht="12.95" customHeight="1" x14ac:dyDescent="0.2">
      <c r="C74" s="27"/>
      <c r="D74" s="27"/>
    </row>
    <row r="75" spans="3:4" s="19" customFormat="1" ht="12.95" customHeight="1" x14ac:dyDescent="0.2">
      <c r="C75" s="27"/>
      <c r="D75" s="27"/>
    </row>
    <row r="76" spans="3:4" s="19" customFormat="1" ht="12.95" customHeight="1" x14ac:dyDescent="0.2">
      <c r="C76" s="27"/>
      <c r="D76" s="27"/>
    </row>
    <row r="77" spans="3:4" s="19" customFormat="1" ht="12.95" customHeight="1" x14ac:dyDescent="0.2">
      <c r="C77" s="27"/>
      <c r="D77" s="27"/>
    </row>
    <row r="78" spans="3:4" s="19" customFormat="1" ht="12.95" customHeight="1" x14ac:dyDescent="0.2">
      <c r="C78" s="27"/>
      <c r="D78" s="27"/>
    </row>
    <row r="79" spans="3:4" s="19" customFormat="1" ht="12.95" customHeight="1" x14ac:dyDescent="0.2">
      <c r="C79" s="27"/>
      <c r="D79" s="27"/>
    </row>
    <row r="80" spans="3:4" s="19" customFormat="1" ht="12.95" customHeight="1" x14ac:dyDescent="0.2">
      <c r="C80" s="27"/>
      <c r="D80" s="27"/>
    </row>
    <row r="81" spans="3:4" s="19" customFormat="1" ht="12.95" customHeight="1" x14ac:dyDescent="0.2">
      <c r="C81" s="27"/>
      <c r="D81" s="27"/>
    </row>
    <row r="82" spans="3:4" s="19" customFormat="1" ht="12.95" customHeight="1" x14ac:dyDescent="0.2">
      <c r="C82" s="27"/>
      <c r="D82" s="27"/>
    </row>
    <row r="83" spans="3:4" s="19" customFormat="1" ht="12.95" customHeight="1" x14ac:dyDescent="0.2">
      <c r="C83" s="27"/>
      <c r="D83" s="27"/>
    </row>
    <row r="84" spans="3:4" s="19" customFormat="1" ht="12.95" customHeight="1" x14ac:dyDescent="0.2">
      <c r="C84" s="27"/>
      <c r="D84" s="27"/>
    </row>
    <row r="85" spans="3:4" s="19" customFormat="1" ht="12.95" customHeight="1" x14ac:dyDescent="0.2">
      <c r="C85" s="27"/>
      <c r="D85" s="27"/>
    </row>
    <row r="86" spans="3:4" s="19" customFormat="1" ht="12.95" customHeight="1" x14ac:dyDescent="0.2">
      <c r="C86" s="27"/>
      <c r="D86" s="27"/>
    </row>
    <row r="87" spans="3:4" s="19" customFormat="1" ht="12.95" customHeight="1" x14ac:dyDescent="0.2">
      <c r="C87" s="27"/>
      <c r="D87" s="27"/>
    </row>
    <row r="88" spans="3:4" s="19" customFormat="1" ht="12.95" customHeight="1" x14ac:dyDescent="0.2">
      <c r="C88" s="27"/>
      <c r="D88" s="27"/>
    </row>
    <row r="89" spans="3:4" s="19" customFormat="1" ht="12.95" customHeight="1" x14ac:dyDescent="0.2">
      <c r="C89" s="27"/>
      <c r="D89" s="27"/>
    </row>
    <row r="90" spans="3:4" s="19" customFormat="1" ht="12.95" customHeight="1" x14ac:dyDescent="0.2">
      <c r="C90" s="27"/>
      <c r="D90" s="27"/>
    </row>
    <row r="91" spans="3:4" s="19" customFormat="1" ht="12.95" customHeight="1" x14ac:dyDescent="0.2">
      <c r="C91" s="27"/>
      <c r="D91" s="27"/>
    </row>
    <row r="92" spans="3:4" s="19" customFormat="1" ht="12.95" customHeight="1" x14ac:dyDescent="0.2">
      <c r="C92" s="27"/>
      <c r="D92" s="27"/>
    </row>
    <row r="93" spans="3:4" s="19" customFormat="1" ht="12.95" customHeight="1" x14ac:dyDescent="0.2">
      <c r="C93" s="27"/>
      <c r="D93" s="27"/>
    </row>
    <row r="94" spans="3:4" s="19" customFormat="1" ht="12.95" customHeight="1" x14ac:dyDescent="0.2">
      <c r="C94" s="27"/>
      <c r="D94" s="27"/>
    </row>
    <row r="95" spans="3:4" s="19" customFormat="1" ht="12.95" customHeight="1" x14ac:dyDescent="0.2">
      <c r="C95" s="27"/>
      <c r="D95" s="27"/>
    </row>
    <row r="96" spans="3:4" s="19" customFormat="1" ht="12.95" customHeight="1" x14ac:dyDescent="0.2">
      <c r="C96" s="27"/>
      <c r="D96" s="27"/>
    </row>
    <row r="97" spans="3:4" s="19" customFormat="1" ht="12.95" customHeight="1" x14ac:dyDescent="0.2">
      <c r="C97" s="27"/>
      <c r="D97" s="27"/>
    </row>
    <row r="98" spans="3:4" s="19" customFormat="1" ht="12.95" customHeight="1" x14ac:dyDescent="0.2">
      <c r="C98" s="27"/>
      <c r="D98" s="27"/>
    </row>
    <row r="99" spans="3:4" s="19" customFormat="1" ht="12.95" customHeight="1" x14ac:dyDescent="0.2">
      <c r="C99" s="27"/>
      <c r="D99" s="27"/>
    </row>
    <row r="100" spans="3:4" s="19" customFormat="1" ht="12.95" customHeight="1" x14ac:dyDescent="0.2">
      <c r="C100" s="27"/>
      <c r="D100" s="27"/>
    </row>
    <row r="101" spans="3:4" s="19" customFormat="1" ht="12.95" customHeight="1" x14ac:dyDescent="0.2">
      <c r="C101" s="27"/>
      <c r="D101" s="27"/>
    </row>
    <row r="102" spans="3:4" s="19" customFormat="1" ht="12.95" customHeight="1" x14ac:dyDescent="0.2">
      <c r="C102" s="27"/>
      <c r="D102" s="27"/>
    </row>
    <row r="103" spans="3:4" s="19" customFormat="1" ht="12.95" customHeight="1" x14ac:dyDescent="0.2">
      <c r="C103" s="27"/>
      <c r="D103" s="27"/>
    </row>
    <row r="104" spans="3:4" s="19" customFormat="1" ht="12.95" customHeight="1" x14ac:dyDescent="0.2">
      <c r="C104" s="27"/>
      <c r="D104" s="27"/>
    </row>
    <row r="105" spans="3:4" s="19" customFormat="1" ht="12.95" customHeight="1" x14ac:dyDescent="0.2">
      <c r="C105" s="27"/>
      <c r="D105" s="27"/>
    </row>
    <row r="106" spans="3:4" s="19" customFormat="1" ht="12.95" customHeight="1" x14ac:dyDescent="0.2">
      <c r="C106" s="27"/>
      <c r="D106" s="27"/>
    </row>
    <row r="107" spans="3:4" s="19" customFormat="1" ht="12.95" customHeight="1" x14ac:dyDescent="0.2">
      <c r="C107" s="27"/>
      <c r="D107" s="27"/>
    </row>
    <row r="108" spans="3:4" s="19" customFormat="1" ht="12.95" customHeight="1" x14ac:dyDescent="0.2">
      <c r="C108" s="27"/>
      <c r="D108" s="27"/>
    </row>
    <row r="109" spans="3:4" s="19" customFormat="1" ht="12.95" customHeight="1" x14ac:dyDescent="0.2">
      <c r="C109" s="27"/>
      <c r="D109" s="27"/>
    </row>
    <row r="110" spans="3:4" s="19" customFormat="1" ht="12.95" customHeight="1" x14ac:dyDescent="0.2">
      <c r="C110" s="27"/>
      <c r="D110" s="27"/>
    </row>
    <row r="111" spans="3:4" s="19" customFormat="1" ht="12.95" customHeight="1" x14ac:dyDescent="0.2">
      <c r="C111" s="27"/>
      <c r="D111" s="27"/>
    </row>
    <row r="112" spans="3:4" s="19" customFormat="1" ht="12.95" customHeight="1" x14ac:dyDescent="0.2">
      <c r="C112" s="27"/>
      <c r="D112" s="27"/>
    </row>
    <row r="113" spans="3:4" s="19" customFormat="1" ht="12.95" customHeight="1" x14ac:dyDescent="0.2">
      <c r="C113" s="27"/>
      <c r="D113" s="27"/>
    </row>
    <row r="114" spans="3:4" s="19" customFormat="1" ht="12.95" customHeight="1" x14ac:dyDescent="0.2">
      <c r="C114" s="27"/>
      <c r="D114" s="27"/>
    </row>
    <row r="115" spans="3:4" s="19" customFormat="1" ht="12.95" customHeight="1" x14ac:dyDescent="0.2">
      <c r="C115" s="27"/>
      <c r="D115" s="27"/>
    </row>
    <row r="116" spans="3:4" s="19" customFormat="1" ht="12.95" customHeight="1" x14ac:dyDescent="0.2">
      <c r="C116" s="27"/>
      <c r="D116" s="27"/>
    </row>
    <row r="117" spans="3:4" s="19" customFormat="1" ht="12.95" customHeight="1" x14ac:dyDescent="0.2">
      <c r="C117" s="27"/>
      <c r="D117" s="27"/>
    </row>
    <row r="118" spans="3:4" s="19" customFormat="1" ht="12.95" customHeight="1" x14ac:dyDescent="0.2">
      <c r="C118" s="27"/>
      <c r="D118" s="27"/>
    </row>
    <row r="119" spans="3:4" s="19" customFormat="1" ht="12.95" customHeight="1" x14ac:dyDescent="0.2">
      <c r="C119" s="27"/>
      <c r="D119" s="27"/>
    </row>
    <row r="120" spans="3:4" s="19" customFormat="1" ht="12.95" customHeight="1" x14ac:dyDescent="0.2">
      <c r="C120" s="27"/>
      <c r="D120" s="27"/>
    </row>
    <row r="121" spans="3:4" s="19" customFormat="1" ht="12.95" customHeight="1" x14ac:dyDescent="0.2">
      <c r="C121" s="27"/>
      <c r="D121" s="27"/>
    </row>
    <row r="122" spans="3:4" s="19" customFormat="1" ht="12.95" customHeight="1" x14ac:dyDescent="0.2">
      <c r="C122" s="27"/>
      <c r="D122" s="27"/>
    </row>
    <row r="123" spans="3:4" s="19" customFormat="1" ht="12.95" customHeight="1" x14ac:dyDescent="0.2">
      <c r="C123" s="27"/>
      <c r="D123" s="27"/>
    </row>
    <row r="124" spans="3:4" s="19" customFormat="1" ht="12.95" customHeight="1" x14ac:dyDescent="0.2">
      <c r="C124" s="27"/>
      <c r="D124" s="27"/>
    </row>
    <row r="125" spans="3:4" s="19" customFormat="1" ht="12.95" customHeight="1" x14ac:dyDescent="0.2">
      <c r="C125" s="27"/>
      <c r="D125" s="27"/>
    </row>
    <row r="126" spans="3:4" s="19" customFormat="1" ht="12.95" customHeight="1" x14ac:dyDescent="0.2">
      <c r="C126" s="27"/>
      <c r="D126" s="27"/>
    </row>
    <row r="127" spans="3:4" s="19" customFormat="1" ht="12.95" customHeight="1" x14ac:dyDescent="0.2">
      <c r="C127" s="27"/>
      <c r="D127" s="27"/>
    </row>
    <row r="128" spans="3:4" s="19" customFormat="1" ht="12.95" customHeight="1" x14ac:dyDescent="0.2">
      <c r="C128" s="27"/>
      <c r="D128" s="27"/>
    </row>
    <row r="129" spans="3:4" s="19" customFormat="1" ht="12.95" customHeight="1" x14ac:dyDescent="0.2">
      <c r="C129" s="27"/>
      <c r="D129" s="27"/>
    </row>
    <row r="130" spans="3:4" s="19" customFormat="1" ht="12.95" customHeight="1" x14ac:dyDescent="0.2">
      <c r="C130" s="27"/>
      <c r="D130" s="27"/>
    </row>
    <row r="131" spans="3:4" s="19" customFormat="1" ht="12.95" customHeight="1" x14ac:dyDescent="0.2">
      <c r="C131" s="27"/>
      <c r="D131" s="27"/>
    </row>
    <row r="132" spans="3:4" s="19" customFormat="1" ht="12.95" customHeight="1" x14ac:dyDescent="0.2">
      <c r="C132" s="27"/>
      <c r="D132" s="27"/>
    </row>
    <row r="133" spans="3:4" s="19" customFormat="1" ht="12.95" customHeight="1" x14ac:dyDescent="0.2">
      <c r="C133" s="27"/>
      <c r="D133" s="27"/>
    </row>
    <row r="134" spans="3:4" s="19" customFormat="1" ht="12.95" customHeight="1" x14ac:dyDescent="0.2">
      <c r="C134" s="27"/>
      <c r="D134" s="27"/>
    </row>
    <row r="135" spans="3:4" s="19" customFormat="1" ht="12.95" customHeight="1" x14ac:dyDescent="0.2">
      <c r="C135" s="27"/>
      <c r="D135" s="27"/>
    </row>
    <row r="136" spans="3:4" s="19" customFormat="1" ht="12.95" customHeight="1" x14ac:dyDescent="0.2">
      <c r="C136" s="27"/>
      <c r="D136" s="27"/>
    </row>
    <row r="137" spans="3:4" s="19" customFormat="1" ht="12.95" customHeight="1" x14ac:dyDescent="0.2">
      <c r="C137" s="27"/>
      <c r="D137" s="27"/>
    </row>
    <row r="138" spans="3:4" s="19" customFormat="1" ht="12.95" customHeight="1" x14ac:dyDescent="0.2">
      <c r="C138" s="27"/>
      <c r="D138" s="27"/>
    </row>
    <row r="139" spans="3:4" s="19" customFormat="1" ht="12.95" customHeight="1" x14ac:dyDescent="0.2">
      <c r="C139" s="27"/>
      <c r="D139" s="27"/>
    </row>
    <row r="140" spans="3:4" s="19" customFormat="1" ht="12.95" customHeight="1" x14ac:dyDescent="0.2">
      <c r="C140" s="27"/>
      <c r="D140" s="27"/>
    </row>
    <row r="141" spans="3:4" s="19" customFormat="1" ht="12.95" customHeight="1" x14ac:dyDescent="0.2">
      <c r="C141" s="27"/>
      <c r="D141" s="27"/>
    </row>
    <row r="142" spans="3:4" s="19" customFormat="1" ht="12.95" customHeight="1" x14ac:dyDescent="0.2">
      <c r="C142" s="27"/>
      <c r="D142" s="27"/>
    </row>
    <row r="143" spans="3:4" s="19" customFormat="1" ht="12.95" customHeight="1" x14ac:dyDescent="0.2">
      <c r="C143" s="27"/>
      <c r="D143" s="27"/>
    </row>
    <row r="144" spans="3:4" s="19" customFormat="1" ht="12.95" customHeight="1" x14ac:dyDescent="0.2">
      <c r="C144" s="27"/>
      <c r="D144" s="27"/>
    </row>
    <row r="145" spans="3:4" s="19" customFormat="1" ht="12.95" customHeight="1" x14ac:dyDescent="0.2">
      <c r="C145" s="27"/>
      <c r="D145" s="27"/>
    </row>
    <row r="146" spans="3:4" s="19" customFormat="1" ht="12.95" customHeight="1" x14ac:dyDescent="0.2">
      <c r="C146" s="27"/>
      <c r="D146" s="27"/>
    </row>
    <row r="147" spans="3:4" s="19" customFormat="1" ht="12.95" customHeight="1" x14ac:dyDescent="0.2">
      <c r="C147" s="27"/>
      <c r="D147" s="27"/>
    </row>
    <row r="148" spans="3:4" s="19" customFormat="1" ht="12.95" customHeight="1" x14ac:dyDescent="0.2">
      <c r="C148" s="27"/>
      <c r="D148" s="27"/>
    </row>
    <row r="149" spans="3:4" s="19" customFormat="1" ht="12.95" customHeight="1" x14ac:dyDescent="0.2">
      <c r="C149" s="27"/>
      <c r="D149" s="27"/>
    </row>
    <row r="150" spans="3:4" s="19" customFormat="1" ht="12.95" customHeight="1" x14ac:dyDescent="0.2">
      <c r="C150" s="27"/>
      <c r="D150" s="27"/>
    </row>
    <row r="151" spans="3:4" s="19" customFormat="1" ht="12.95" customHeight="1" x14ac:dyDescent="0.2">
      <c r="C151" s="27"/>
      <c r="D151" s="27"/>
    </row>
    <row r="152" spans="3:4" s="19" customFormat="1" ht="12.95" customHeight="1" x14ac:dyDescent="0.2">
      <c r="C152" s="27"/>
      <c r="D152" s="27"/>
    </row>
    <row r="153" spans="3:4" s="19" customFormat="1" ht="12.95" customHeight="1" x14ac:dyDescent="0.2">
      <c r="C153" s="27"/>
      <c r="D153" s="27"/>
    </row>
    <row r="154" spans="3:4" s="19" customFormat="1" ht="12.95" customHeight="1" x14ac:dyDescent="0.2">
      <c r="C154" s="27"/>
      <c r="D154" s="27"/>
    </row>
    <row r="155" spans="3:4" s="19" customFormat="1" ht="12.95" customHeight="1" x14ac:dyDescent="0.2">
      <c r="C155" s="27"/>
      <c r="D155" s="27"/>
    </row>
    <row r="156" spans="3:4" s="19" customFormat="1" ht="12.95" customHeight="1" x14ac:dyDescent="0.2">
      <c r="C156" s="27"/>
      <c r="D156" s="27"/>
    </row>
    <row r="157" spans="3:4" s="19" customFormat="1" ht="12.95" customHeight="1" x14ac:dyDescent="0.2">
      <c r="C157" s="27"/>
      <c r="D157" s="27"/>
    </row>
    <row r="158" spans="3:4" s="19" customFormat="1" ht="12.95" customHeight="1" x14ac:dyDescent="0.2">
      <c r="C158" s="27"/>
      <c r="D158" s="27"/>
    </row>
    <row r="159" spans="3:4" s="19" customFormat="1" ht="12.95" customHeight="1" x14ac:dyDescent="0.2">
      <c r="C159" s="27"/>
      <c r="D159" s="27"/>
    </row>
    <row r="160" spans="3:4" s="19" customFormat="1" ht="12.95" customHeight="1" x14ac:dyDescent="0.2">
      <c r="C160" s="27"/>
      <c r="D160" s="27"/>
    </row>
    <row r="161" spans="3:4" s="19" customFormat="1" ht="12.95" customHeight="1" x14ac:dyDescent="0.2">
      <c r="C161" s="27"/>
      <c r="D161" s="27"/>
    </row>
    <row r="162" spans="3:4" s="19" customFormat="1" ht="12.95" customHeight="1" x14ac:dyDescent="0.2">
      <c r="C162" s="27"/>
      <c r="D162" s="27"/>
    </row>
    <row r="163" spans="3:4" s="19" customFormat="1" ht="12.95" customHeight="1" x14ac:dyDescent="0.2">
      <c r="C163" s="27"/>
      <c r="D163" s="27"/>
    </row>
    <row r="164" spans="3:4" s="19" customFormat="1" ht="12.95" customHeight="1" x14ac:dyDescent="0.2">
      <c r="C164" s="27"/>
      <c r="D164" s="27"/>
    </row>
    <row r="165" spans="3:4" s="19" customFormat="1" ht="12.95" customHeight="1" x14ac:dyDescent="0.2">
      <c r="C165" s="27"/>
      <c r="D165" s="27"/>
    </row>
    <row r="166" spans="3:4" s="19" customFormat="1" ht="12.95" customHeight="1" x14ac:dyDescent="0.2">
      <c r="C166" s="27"/>
      <c r="D166" s="27"/>
    </row>
    <row r="167" spans="3:4" s="19" customFormat="1" ht="12.95" customHeight="1" x14ac:dyDescent="0.2">
      <c r="C167" s="27"/>
      <c r="D167" s="27"/>
    </row>
    <row r="168" spans="3:4" s="19" customFormat="1" ht="12.95" customHeight="1" x14ac:dyDescent="0.2">
      <c r="C168" s="27"/>
      <c r="D168" s="27"/>
    </row>
    <row r="169" spans="3:4" s="19" customFormat="1" ht="12.95" customHeight="1" x14ac:dyDescent="0.2">
      <c r="C169" s="27"/>
      <c r="D169" s="27"/>
    </row>
    <row r="170" spans="3:4" s="19" customFormat="1" ht="12.95" customHeight="1" x14ac:dyDescent="0.2">
      <c r="C170" s="27"/>
      <c r="D170" s="27"/>
    </row>
    <row r="171" spans="3:4" s="19" customFormat="1" ht="12.95" customHeight="1" x14ac:dyDescent="0.2">
      <c r="C171" s="27"/>
      <c r="D171" s="27"/>
    </row>
    <row r="172" spans="3:4" s="19" customFormat="1" ht="12.95" customHeight="1" x14ac:dyDescent="0.2">
      <c r="C172" s="27"/>
      <c r="D172" s="27"/>
    </row>
    <row r="173" spans="3:4" s="19" customFormat="1" ht="12.95" customHeight="1" x14ac:dyDescent="0.2">
      <c r="C173" s="27"/>
      <c r="D173" s="27"/>
    </row>
    <row r="174" spans="3:4" s="19" customFormat="1" ht="12.95" customHeight="1" x14ac:dyDescent="0.2">
      <c r="C174" s="27"/>
      <c r="D174" s="27"/>
    </row>
    <row r="175" spans="3:4" s="19" customFormat="1" ht="12.95" customHeight="1" x14ac:dyDescent="0.2">
      <c r="C175" s="27"/>
      <c r="D175" s="27"/>
    </row>
    <row r="176" spans="3:4" s="19" customFormat="1" ht="12.95" customHeight="1" x14ac:dyDescent="0.2">
      <c r="C176" s="27"/>
      <c r="D176" s="27"/>
    </row>
    <row r="177" spans="3:4" s="19" customFormat="1" ht="12.95" customHeight="1" x14ac:dyDescent="0.2">
      <c r="C177" s="27"/>
      <c r="D177" s="27"/>
    </row>
    <row r="178" spans="3:4" s="19" customFormat="1" ht="12.95" customHeight="1" x14ac:dyDescent="0.2">
      <c r="C178" s="27"/>
      <c r="D178" s="27"/>
    </row>
    <row r="179" spans="3:4" s="19" customFormat="1" ht="12.95" customHeight="1" x14ac:dyDescent="0.2">
      <c r="C179" s="27"/>
      <c r="D179" s="27"/>
    </row>
    <row r="180" spans="3:4" s="19" customFormat="1" ht="12.95" customHeight="1" x14ac:dyDescent="0.2">
      <c r="C180" s="27"/>
      <c r="D180" s="27"/>
    </row>
    <row r="181" spans="3:4" s="19" customFormat="1" ht="12.95" customHeight="1" x14ac:dyDescent="0.2">
      <c r="C181" s="27"/>
      <c r="D181" s="27"/>
    </row>
    <row r="182" spans="3:4" s="19" customFormat="1" ht="12.95" customHeight="1" x14ac:dyDescent="0.2">
      <c r="C182" s="27"/>
      <c r="D182" s="27"/>
    </row>
    <row r="183" spans="3:4" x14ac:dyDescent="0.2">
      <c r="C183" s="2"/>
      <c r="D183" s="2"/>
    </row>
    <row r="184" spans="3:4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</sheetData>
  <sortState xmlns:xlrd2="http://schemas.microsoft.com/office/spreadsheetml/2017/richdata2" ref="A21:U53">
    <sortCondition ref="C21:C53"/>
  </sortState>
  <phoneticPr fontId="7" type="noConversion"/>
  <hyperlinks>
    <hyperlink ref="H64023" r:id="rId1" display="http://vsolj.cetus-net.org/bulletin.html" xr:uid="{00000000-0004-0000-0000-000000000000}"/>
    <hyperlink ref="H64016" r:id="rId2" display="https://www.aavso.org/ejaavso" xr:uid="{00000000-0004-0000-0000-000001000000}"/>
    <hyperlink ref="AP874" r:id="rId3" display="http://cdsbib.u-strasbg.fr/cgi-bin/cdsbib?1990RMxAA..21..381G" xr:uid="{00000000-0004-0000-0000-000002000000}"/>
    <hyperlink ref="AP871" r:id="rId4" display="http://cdsbib.u-strasbg.fr/cgi-bin/cdsbib?1990RMxAA..21..381G" xr:uid="{00000000-0004-0000-0000-000003000000}"/>
    <hyperlink ref="AP873" r:id="rId5" display="http://cdsbib.u-strasbg.fr/cgi-bin/cdsbib?1990RMxAA..21..381G" xr:uid="{00000000-0004-0000-0000-000004000000}"/>
    <hyperlink ref="AP849" r:id="rId6" display="http://cdsbib.u-strasbg.fr/cgi-bin/cdsbib?1990RMxAA..21..381G" xr:uid="{00000000-0004-0000-0000-000005000000}"/>
    <hyperlink ref="I64023" r:id="rId7" display="http://vsolj.cetus-net.org/bulletin.html" xr:uid="{00000000-0004-0000-0000-000006000000}"/>
    <hyperlink ref="AQ1010" r:id="rId8" display="http://cdsbib.u-strasbg.fr/cgi-bin/cdsbib?1990RMxAA..21..381G" xr:uid="{00000000-0004-0000-0000-000007000000}"/>
    <hyperlink ref="AQ2654" r:id="rId9" display="http://cdsbib.u-strasbg.fr/cgi-bin/cdsbib?1990RMxAA..21..381G" xr:uid="{00000000-0004-0000-0000-000008000000}"/>
    <hyperlink ref="AQ1011" r:id="rId10" display="http://cdsbib.u-strasbg.fr/cgi-bin/cdsbib?1990RMxAA..21..381G" xr:uid="{00000000-0004-0000-0000-000009000000}"/>
    <hyperlink ref="H64020" r:id="rId11" display="https://www.aavso.org/ejaavso" xr:uid="{00000000-0004-0000-0000-00000A000000}"/>
    <hyperlink ref="H1861" r:id="rId12" display="http://vsolj.cetus-net.org/bulletin.html" xr:uid="{00000000-0004-0000-0000-00000B000000}"/>
    <hyperlink ref="AP5099" r:id="rId13" display="http://cdsbib.u-strasbg.fr/cgi-bin/cdsbib?1990RMxAA..21..381G" xr:uid="{00000000-0004-0000-0000-00000C000000}"/>
    <hyperlink ref="AP5102" r:id="rId14" display="http://cdsbib.u-strasbg.fr/cgi-bin/cdsbib?1990RMxAA..21..381G" xr:uid="{00000000-0004-0000-0000-00000D000000}"/>
    <hyperlink ref="AP5100" r:id="rId15" display="http://cdsbib.u-strasbg.fr/cgi-bin/cdsbib?1990RMxAA..21..381G" xr:uid="{00000000-0004-0000-0000-00000E000000}"/>
    <hyperlink ref="AP5078" r:id="rId16" display="http://cdsbib.u-strasbg.fr/cgi-bin/cdsbib?1990RMxAA..21..381G" xr:uid="{00000000-0004-0000-0000-00000F000000}"/>
    <hyperlink ref="I1861" r:id="rId17" display="http://vsolj.cetus-net.org/bulletin.html" xr:uid="{00000000-0004-0000-0000-000010000000}"/>
    <hyperlink ref="AQ5212" r:id="rId18" display="http://cdsbib.u-strasbg.fr/cgi-bin/cdsbib?1990RMxAA..21..381G" xr:uid="{00000000-0004-0000-0000-000011000000}"/>
    <hyperlink ref="AQ65300" r:id="rId19" display="http://cdsbib.u-strasbg.fr/cgi-bin/cdsbib?1990RMxAA..21..381G" xr:uid="{00000000-0004-0000-0000-000012000000}"/>
    <hyperlink ref="AQ5213" r:id="rId20" display="http://cdsbib.u-strasbg.fr/cgi-bin/cdsbib?1990RMxAA..21..381G" xr:uid="{00000000-0004-0000-0000-000013000000}"/>
    <hyperlink ref="AT2417" r:id="rId21" display="http://cdsbib.u-strasbg.fr/cgi-bin/cdsbib?1990RMxAA..21..381G" xr:uid="{00000000-0004-0000-0000-000015000000}"/>
    <hyperlink ref="AT2414" r:id="rId22" display="http://cdsbib.u-strasbg.fr/cgi-bin/cdsbib?1990RMxAA..21..381G" xr:uid="{00000000-0004-0000-0000-000016000000}"/>
    <hyperlink ref="AT2416" r:id="rId23" display="http://cdsbib.u-strasbg.fr/cgi-bin/cdsbib?1990RMxAA..21..381G" xr:uid="{00000000-0004-0000-0000-000017000000}"/>
    <hyperlink ref="AT2392" r:id="rId24" display="http://cdsbib.u-strasbg.fr/cgi-bin/cdsbib?1990RMxAA..21..381G" xr:uid="{00000000-0004-0000-0000-000018000000}"/>
    <hyperlink ref="AU2553" r:id="rId25" display="http://cdsbib.u-strasbg.fr/cgi-bin/cdsbib?1990RMxAA..21..381G" xr:uid="{00000000-0004-0000-0000-000019000000}"/>
    <hyperlink ref="AU4197" r:id="rId26" display="http://cdsbib.u-strasbg.fr/cgi-bin/cdsbib?1990RMxAA..21..381G" xr:uid="{00000000-0004-0000-0000-00001A000000}"/>
    <hyperlink ref="AU2554" r:id="rId27" display="http://cdsbib.u-strasbg.fr/cgi-bin/cdsbib?1990RMxAA..21..381G" xr:uid="{00000000-0004-0000-0000-00001B000000}"/>
    <hyperlink ref="L3404" r:id="rId28" display="http://vsolj.cetus-net.org/bulletin.html" xr:uid="{00000000-0004-0000-0000-00001C000000}"/>
    <hyperlink ref="AT6642" r:id="rId29" display="http://cdsbib.u-strasbg.fr/cgi-bin/cdsbib?1990RMxAA..21..381G" xr:uid="{00000000-0004-0000-0000-00001D000000}"/>
    <hyperlink ref="AT6645" r:id="rId30" display="http://cdsbib.u-strasbg.fr/cgi-bin/cdsbib?1990RMxAA..21..381G" xr:uid="{00000000-0004-0000-0000-00001E000000}"/>
    <hyperlink ref="AT6643" r:id="rId31" display="http://cdsbib.u-strasbg.fr/cgi-bin/cdsbib?1990RMxAA..21..381G" xr:uid="{00000000-0004-0000-0000-00001F000000}"/>
    <hyperlink ref="AT6621" r:id="rId32" display="http://cdsbib.u-strasbg.fr/cgi-bin/cdsbib?1990RMxAA..21..381G" xr:uid="{00000000-0004-0000-0000-000020000000}"/>
    <hyperlink ref="M3404" r:id="rId33" display="http://vsolj.cetus-net.org/bulletin.html" xr:uid="{00000000-0004-0000-0000-000021000000}"/>
    <hyperlink ref="AU6755" r:id="rId34" display="http://cdsbib.u-strasbg.fr/cgi-bin/cdsbib?1990RMxAA..21..381G" xr:uid="{00000000-0004-0000-0000-000022000000}"/>
    <hyperlink ref="AU1307" r:id="rId35" display="http://cdsbib.u-strasbg.fr/cgi-bin/cdsbib?1990RMxAA..21..381G" xr:uid="{00000000-0004-0000-0000-000023000000}"/>
    <hyperlink ref="AU6756" r:id="rId36" display="http://cdsbib.u-strasbg.fr/cgi-bin/cdsbib?1990RMxAA..21..381G" xr:uid="{00000000-0004-0000-0000-000024000000}"/>
    <hyperlink ref="AT2418" r:id="rId37" display="http://cdsbib.u-strasbg.fr/cgi-bin/cdsbib?1990RMxAA..21..381G" xr:uid="{00000000-0004-0000-0000-000025000000}"/>
    <hyperlink ref="AT2415" r:id="rId38" display="http://cdsbib.u-strasbg.fr/cgi-bin/cdsbib?1990RMxAA..21..381G" xr:uid="{00000000-0004-0000-0000-000026000000}"/>
    <hyperlink ref="AT2393" r:id="rId39" display="http://cdsbib.u-strasbg.fr/cgi-bin/cdsbib?1990RMxAA..21..381G" xr:uid="{00000000-0004-0000-0000-000027000000}"/>
    <hyperlink ref="AU4198" r:id="rId40" display="http://cdsbib.u-strasbg.fr/cgi-bin/cdsbib?1990RMxAA..21..381G" xr:uid="{00000000-0004-0000-0000-000028000000}"/>
    <hyperlink ref="AU2555" r:id="rId41" display="http://cdsbib.u-strasbg.fr/cgi-bin/cdsbib?1990RMxAA..21..381G" xr:uid="{00000000-0004-0000-0000-000029000000}"/>
    <hyperlink ref="L3405" r:id="rId42" display="http://vsolj.cetus-net.org/bulletin.html" xr:uid="{00000000-0004-0000-0000-00002A000000}"/>
    <hyperlink ref="AT6646" r:id="rId43" display="http://cdsbib.u-strasbg.fr/cgi-bin/cdsbib?1990RMxAA..21..381G" xr:uid="{00000000-0004-0000-0000-00002B000000}"/>
    <hyperlink ref="AT6644" r:id="rId44" display="http://cdsbib.u-strasbg.fr/cgi-bin/cdsbib?1990RMxAA..21..381G" xr:uid="{00000000-0004-0000-0000-00002C000000}"/>
    <hyperlink ref="AT6622" r:id="rId45" display="http://cdsbib.u-strasbg.fr/cgi-bin/cdsbib?1990RMxAA..21..381G" xr:uid="{00000000-0004-0000-0000-00002D000000}"/>
    <hyperlink ref="M3405" r:id="rId46" display="http://vsolj.cetus-net.org/bulletin.html" xr:uid="{00000000-0004-0000-0000-00002E000000}"/>
    <hyperlink ref="AU1308" r:id="rId47" display="http://cdsbib.u-strasbg.fr/cgi-bin/cdsbib?1990RMxAA..21..381G" xr:uid="{00000000-0004-0000-0000-00002F000000}"/>
    <hyperlink ref="AU6757" r:id="rId48" display="http://cdsbib.u-strasbg.fr/cgi-bin/cdsbib?1990RMxAA..21..381G" xr:uid="{00000000-0004-0000-0000-000030000000}"/>
    <hyperlink ref="L2711" r:id="rId49" display="http://vsolj.cetus-net.org/bulletin.html" xr:uid="{00000000-0004-0000-0000-000031000000}"/>
    <hyperlink ref="L2704" r:id="rId50" display="https://www.aavso.org/ejaavso" xr:uid="{00000000-0004-0000-0000-000032000000}"/>
    <hyperlink ref="AT5098" r:id="rId51" display="http://cdsbib.u-strasbg.fr/cgi-bin/cdsbib?1990RMxAA..21..381G" xr:uid="{00000000-0004-0000-0000-000033000000}"/>
    <hyperlink ref="AT5095" r:id="rId52" display="http://cdsbib.u-strasbg.fr/cgi-bin/cdsbib?1990RMxAA..21..381G" xr:uid="{00000000-0004-0000-0000-000034000000}"/>
    <hyperlink ref="AT5097" r:id="rId53" display="http://cdsbib.u-strasbg.fr/cgi-bin/cdsbib?1990RMxAA..21..381G" xr:uid="{00000000-0004-0000-0000-000035000000}"/>
    <hyperlink ref="AT5073" r:id="rId54" display="http://cdsbib.u-strasbg.fr/cgi-bin/cdsbib?1990RMxAA..21..381G" xr:uid="{00000000-0004-0000-0000-000036000000}"/>
    <hyperlink ref="M2711" r:id="rId55" display="http://vsolj.cetus-net.org/bulletin.html" xr:uid="{00000000-0004-0000-0000-000037000000}"/>
    <hyperlink ref="AU5234" r:id="rId56" display="http://cdsbib.u-strasbg.fr/cgi-bin/cdsbib?1990RMxAA..21..381G" xr:uid="{00000000-0004-0000-0000-000038000000}"/>
    <hyperlink ref="AU6878" r:id="rId57" display="http://cdsbib.u-strasbg.fr/cgi-bin/cdsbib?1990RMxAA..21..381G" xr:uid="{00000000-0004-0000-0000-000039000000}"/>
    <hyperlink ref="AU5235" r:id="rId58" display="http://cdsbib.u-strasbg.fr/cgi-bin/cdsbib?1990RMxAA..21..381G" xr:uid="{00000000-0004-0000-0000-00003A000000}"/>
    <hyperlink ref="L2708" r:id="rId59" display="https://www.aavso.org/ejaavso" xr:uid="{00000000-0004-0000-0000-00003B000000}"/>
    <hyperlink ref="L6085" r:id="rId60" display="http://vsolj.cetus-net.org/bulletin.html" xr:uid="{00000000-0004-0000-0000-00003C000000}"/>
    <hyperlink ref="AT9323" r:id="rId61" display="http://cdsbib.u-strasbg.fr/cgi-bin/cdsbib?1990RMxAA..21..381G" xr:uid="{00000000-0004-0000-0000-00003D000000}"/>
    <hyperlink ref="AT9326" r:id="rId62" display="http://cdsbib.u-strasbg.fr/cgi-bin/cdsbib?1990RMxAA..21..381G" xr:uid="{00000000-0004-0000-0000-00003E000000}"/>
    <hyperlink ref="AT9324" r:id="rId63" display="http://cdsbib.u-strasbg.fr/cgi-bin/cdsbib?1990RMxAA..21..381G" xr:uid="{00000000-0004-0000-0000-00003F000000}"/>
    <hyperlink ref="AT9302" r:id="rId64" display="http://cdsbib.u-strasbg.fr/cgi-bin/cdsbib?1990RMxAA..21..381G" xr:uid="{00000000-0004-0000-0000-000040000000}"/>
    <hyperlink ref="M6085" r:id="rId65" display="http://vsolj.cetus-net.org/bulletin.html" xr:uid="{00000000-0004-0000-0000-000041000000}"/>
    <hyperlink ref="AU9436" r:id="rId66" display="http://cdsbib.u-strasbg.fr/cgi-bin/cdsbib?1990RMxAA..21..381G" xr:uid="{00000000-0004-0000-0000-000042000000}"/>
    <hyperlink ref="AU3988" r:id="rId67" display="http://cdsbib.u-strasbg.fr/cgi-bin/cdsbib?1990RMxAA..21..381G" xr:uid="{00000000-0004-0000-0000-000043000000}"/>
    <hyperlink ref="AU9437" r:id="rId68" display="http://cdsbib.u-strasbg.fr/cgi-bin/cdsbib?1990RMxAA..21..381G" xr:uid="{00000000-0004-0000-0000-000044000000}"/>
  </hyperlinks>
  <pageMargins left="0.75" right="0.75" top="1" bottom="1" header="0.5" footer="0.5"/>
  <headerFooter alignWithMargins="0"/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2023-09-23T05:35:38Z</dcterms:modified>
</cp:coreProperties>
</file>