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<sst xmlns="http://schemas.openxmlformats.org/spreadsheetml/2006/main" count="95" uniqueCount="49">
  <si>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</si>
  <si>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</si>
  <si>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</si>
  <si>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</si>
  <si>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</si>
  <si>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</si>
  <si>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</si>
  <si>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</si>
  <si>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</si>
  <si>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</si>
  <si>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</si>
  <si>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</si>
  <si>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</si>
  <si>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</si>
  <si>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</si>
  <si>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</si>
  <si>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</si>
  <si>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</si>
  <si>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</si>
  <si>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</si>
  <si>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</si>
  <si>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</si>
  <si>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</si>
  <si>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</si>
  <si>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</si>
  <si>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</si>
  <si>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</si>
  <si>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</si>
  <si>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</si>
  <si>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</si>
  <si>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</si>
  <si>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</si>
  <si>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</si>
  <si>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</si>
  <si>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</si>
  <si>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</si>
  <si>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CI Eri / GSC 8482-0779</t>
  </si>
  <si>
    <t>EA/SD</t>
  </si>
  <si>
    <t>IBVS 6114</t>
  </si>
  <si>
    <t>I</t>
  </si>
  <si>
    <t>II</t>
  </si>
  <si>
    <t>JAVSO..44…26</t>
  </si>
  <si>
    <t>pg</t>
  </si>
  <si>
    <t>vis</t>
  </si>
  <si>
    <t>PE</t>
  </si>
  <si>
    <t>CCD</t>
  </si>
  <si>
    <t>s5</t>
  </si>
  <si>
    <t>s6</t>
  </si>
  <si>
    <t>s7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</si>
</sst>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 Eri- O-C Diagr.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0.00077</c:v>
                  </c:pt>
                  <c:pt idx="2">
                    <c:v>0.01238</c:v>
                  </c:pt>
                  <c:pt idx="3">
                    <c:v>0.00076</c:v>
                  </c:pt>
                  <c:pt idx="4">
                    <c:v>0.00507</c:v>
                  </c:pt>
                  <c:pt idx="5">
                    <c:v>0.00028</c:v>
                  </c:pt>
                  <c:pt idx="6">
                    <c:v>0.00331</c:v>
                  </c:pt>
                  <c:pt idx="7">
                    <c:v>0.00209</c:v>
                  </c:pt>
                  <c:pt idx="8">
                    <c:v>0.00822</c:v>
                  </c:pt>
                  <c:pt idx="9">
                    <c:v>0.00061</c:v>
                  </c:pt>
                  <c:pt idx="10">
                    <c:v>0.00179</c:v>
                  </c:pt>
                  <c:pt idx="11">
                    <c:v>0.00043</c:v>
                  </c:pt>
                  <c:pt idx="12">
                    <c:v>0.00139</c:v>
                  </c:pt>
                  <c:pt idx="13">
                    <c:v>0.008</c:v>
                  </c:pt>
                  <c:pt idx="14">
                    <c:v>0.00078</c:v>
                  </c:pt>
                  <c:pt idx="15">
                    <c:v>0.00156</c:v>
                  </c:pt>
                  <c:pt idx="16">
                    <c:v>0.00161</c:v>
                  </c:pt>
                  <c:pt idx="17">
                    <c:v>0.00282</c:v>
                  </c:pt>
                  <c:pt idx="18">
                    <c:v>0.006</c:v>
                  </c:pt>
                  <c:pt idx="19">
                    <c:v>0.00175</c:v>
                  </c:pt>
                  <c:pt idx="20">
                    <c:v>0.00127</c:v>
                  </c:pt>
                  <c:pt idx="21">
                    <c:v>0.00308</c:v>
                  </c:pt>
                  <c:pt idx="22">
                    <c:v>0.0095</c:v>
                  </c:pt>
                  <c:pt idx="23">
                    <c:v>0.0001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3499971"/>
        <c:axId val="11737692"/>
      </c:scatterChart>
      <c:valAx>
        <c:axId val="5349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7692"/>
        <c:crosses val="autoZero"/>
        <c:crossBetween val="midCat"/>
        <c:dispUnits/>
      </c:valAx>
      <c:valAx>
        <c:axId val="1173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99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1"/>
          <c:w val="0.74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3815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8" sqref="E8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7109375" style="0" customWidth="1"/>
    <col min="6" max="6" width="16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4" ht="12.75">
      <c r="A2" t="s">
        <v>23</v>
      </c>
      <c r="B2" t="s">
        <v>37</v>
      </c>
      <c r="C2" s="3"/>
      <c r="D2" s="3"/>
    </row>
    <row r="3" ht="13.5" thickBot="1"/>
    <row r="4" spans="1:4" ht="14.25" thickBot="1" thickTop="1">
      <c r="A4" s="5" t="s">
        <v>0</v>
      </c>
      <c r="C4" s="27" t="s">
        <v>34</v>
      </c>
      <c r="D4" s="28" t="s">
        <v>34</v>
      </c>
    </row>
    <row r="5" spans="1:4" ht="13.5" thickTop="1">
      <c r="A5" s="9" t="s">
        <v>25</v>
      </c>
      <c r="B5" s="10"/>
      <c r="C5" s="11">
        <v>-9.5</v>
      </c>
      <c r="D5" s="10" t="s">
        <v>26</v>
      </c>
    </row>
    <row r="6" ht="12.75">
      <c r="A6" s="5" t="s">
        <v>1</v>
      </c>
    </row>
    <row r="7" spans="1:4" ht="12.75">
      <c r="A7" t="s">
        <v>2</v>
      </c>
      <c r="C7" s="8">
        <v>52082.911</v>
      </c>
      <c r="D7" s="29" t="s">
        <v>35</v>
      </c>
    </row>
    <row r="8" spans="1:4" ht="12.75">
      <c r="A8" t="s">
        <v>3</v>
      </c>
      <c r="C8" s="8">
        <v>1.2382</v>
      </c>
      <c r="D8" s="29" t="s">
        <v>35</v>
      </c>
    </row>
    <row r="9" spans="1:4" ht="12.75">
      <c r="A9" s="24" t="s">
        <v>29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0.002237254816740669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-4.861284009609591E-06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57298.19116152657</v>
      </c>
      <c r="E15" s="14" t="s">
        <v>31</v>
      </c>
      <c r="F15" s="11">
        <v>1</v>
      </c>
    </row>
    <row r="16" spans="1:6" ht="12.75">
      <c r="A16" s="16" t="s">
        <v>4</v>
      </c>
      <c r="B16" s="10"/>
      <c r="C16" s="17">
        <f>+C8+C12</f>
        <v>1.2381951387159904</v>
      </c>
      <c r="E16" s="14" t="s">
        <v>27</v>
      </c>
      <c r="F16" s="15">
        <f ca="1">NOW()+15018.5+$C$5/24</f>
        <v>59899.8077375</v>
      </c>
    </row>
    <row r="17" spans="1:6" ht="13.5" thickBot="1">
      <c r="A17" s="14" t="s">
        <v>24</v>
      </c>
      <c r="B17" s="10"/>
      <c r="C17" s="10">
        <f>COUNT(C21:C2191)</f>
        <v>24</v>
      </c>
      <c r="E17" s="14" t="s">
        <v>32</v>
      </c>
      <c r="F17" s="15">
        <f>ROUND(2*(F16-$C$7)/$C$8,0)/2+F15</f>
        <v>6314</v>
      </c>
    </row>
    <row r="18" spans="1:6" ht="14.25" thickBot="1" thickTop="1">
      <c r="A18" s="16" t="s">
        <v>5</v>
      </c>
      <c r="B18" s="10"/>
      <c r="C18" s="19">
        <f>+C15</f>
        <v>57298.19116152657</v>
      </c>
      <c r="D18" s="20">
        <f>+C16</f>
        <v>1.2381951387159904</v>
      </c>
      <c r="E18" s="14" t="s">
        <v>33</v>
      </c>
      <c r="F18" s="23">
        <f>ROUND(2*(F16-$C$15)/$C$16,0)/2+F15</f>
        <v>2102</v>
      </c>
    </row>
    <row r="19" spans="5:6" ht="13.5" thickTop="1">
      <c r="E19" s="14" t="s">
        <v>28</v>
      </c>
      <c r="F19" s="18">
        <f>+$C$15+$C$16*F18-15018.5-$C$5/24</f>
        <v>44882.77317644092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43</v>
      </c>
      <c r="J20" s="7" t="s">
        <v>44</v>
      </c>
      <c r="K20" s="7" t="s">
        <v>45</v>
      </c>
      <c r="L20" s="7" t="s">
        <v>46</v>
      </c>
      <c r="M20" s="7" t="s">
        <v>47</v>
      </c>
      <c r="N20" s="7" t="s">
        <v>48</v>
      </c>
      <c r="O20" s="7" t="s">
        <v>22</v>
      </c>
      <c r="P20" s="6" t="s">
        <v>21</v>
      </c>
      <c r="Q20" s="4" t="s">
        <v>14</v>
      </c>
      <c r="R20" s="26" t="s">
        <v>30</v>
      </c>
    </row>
    <row r="21" spans="1:17" ht="12.75">
      <c r="A21" t="s">
        <v>35</v>
      </c>
      <c r="C21" s="8">
        <f>C$7</f>
        <v>52082.911</v>
      </c>
      <c r="D21" s="8" t="s">
        <v>13</v>
      </c>
      <c r="E21">
        <f aca="true" t="shared" si="0" ref="E21:E44">+(C21-C$7)/C$8</f>
        <v>0</v>
      </c>
      <c r="F21">
        <f aca="true" t="shared" si="1" ref="F21:F44">ROUND(2*E21,0)/2</f>
        <v>0</v>
      </c>
      <c r="G21">
        <f aca="true" t="shared" si="2" ref="G21:G44">+C21-(C$7+F21*C$8)</f>
        <v>0</v>
      </c>
      <c r="I21">
        <f>+G21</f>
        <v>0</v>
      </c>
      <c r="O21">
        <f aca="true" t="shared" si="3" ref="O21:O44">+C$11+C$12*$F21</f>
        <v>0.002237254816740669</v>
      </c>
      <c r="Q21" s="2">
        <f aca="true" t="shared" si="4" ref="Q21:Q44">+C21-15018.5</f>
        <v>37064.411</v>
      </c>
    </row>
    <row r="22" spans="1:17" ht="12.75">
      <c r="A22" s="30" t="s">
        <v>38</v>
      </c>
      <c r="B22" s="31" t="s">
        <v>39</v>
      </c>
      <c r="C22" s="30">
        <v>51918.236</v>
      </c>
      <c r="D22" s="30">
        <v>0.00077</v>
      </c>
      <c r="E22">
        <f t="shared" si="0"/>
        <v>-132.9954773057688</v>
      </c>
      <c r="F22">
        <f t="shared" si="1"/>
        <v>-133</v>
      </c>
      <c r="G22">
        <f t="shared" si="2"/>
        <v>0.005599999996775296</v>
      </c>
      <c r="K22">
        <f aca="true" t="shared" si="5" ref="K22:K44">+G22</f>
        <v>0.005599999996775296</v>
      </c>
      <c r="O22">
        <f t="shared" si="3"/>
        <v>0.002883805590018745</v>
      </c>
      <c r="Q22" s="2">
        <f t="shared" si="4"/>
        <v>36899.736</v>
      </c>
    </row>
    <row r="23" spans="1:17" ht="12.75">
      <c r="A23" s="30" t="s">
        <v>38</v>
      </c>
      <c r="B23" s="31" t="s">
        <v>40</v>
      </c>
      <c r="C23" s="30">
        <v>51918.84956</v>
      </c>
      <c r="D23" s="30">
        <v>0.01238</v>
      </c>
      <c r="E23">
        <f t="shared" si="0"/>
        <v>-132.4999515425599</v>
      </c>
      <c r="F23">
        <f t="shared" si="1"/>
        <v>-132.5</v>
      </c>
      <c r="G23">
        <f t="shared" si="2"/>
        <v>6.0000005760230124E-05</v>
      </c>
      <c r="K23">
        <f t="shared" si="5"/>
        <v>6.0000005760230124E-05</v>
      </c>
      <c r="O23">
        <f t="shared" si="3"/>
        <v>0.00288137494801394</v>
      </c>
      <c r="Q23" s="2">
        <f t="shared" si="4"/>
        <v>36900.34956</v>
      </c>
    </row>
    <row r="24" spans="1:17" ht="12.75">
      <c r="A24" s="30" t="s">
        <v>38</v>
      </c>
      <c r="B24" s="31" t="s">
        <v>39</v>
      </c>
      <c r="C24" s="30">
        <v>52158.44555</v>
      </c>
      <c r="D24" s="30">
        <v>0.00076</v>
      </c>
      <c r="E24">
        <f t="shared" si="0"/>
        <v>61.00351316426803</v>
      </c>
      <c r="F24">
        <f t="shared" si="1"/>
        <v>61</v>
      </c>
      <c r="G24">
        <f t="shared" si="2"/>
        <v>0.004349999995611142</v>
      </c>
      <c r="K24">
        <f t="shared" si="5"/>
        <v>0.004349999995611142</v>
      </c>
      <c r="O24">
        <f t="shared" si="3"/>
        <v>0.0019407164921544841</v>
      </c>
      <c r="Q24" s="2">
        <f t="shared" si="4"/>
        <v>37139.94555</v>
      </c>
    </row>
    <row r="25" spans="1:17" ht="12.75">
      <c r="A25" s="30" t="s">
        <v>38</v>
      </c>
      <c r="B25" s="31" t="s">
        <v>40</v>
      </c>
      <c r="C25" s="30">
        <v>52159.06045</v>
      </c>
      <c r="D25" s="30">
        <v>0.00507</v>
      </c>
      <c r="E25">
        <f t="shared" si="0"/>
        <v>61.50012114359325</v>
      </c>
      <c r="F25">
        <f t="shared" si="1"/>
        <v>61.5</v>
      </c>
      <c r="G25">
        <f t="shared" si="2"/>
        <v>0.00014999999984866008</v>
      </c>
      <c r="K25">
        <f t="shared" si="5"/>
        <v>0.00014999999984866008</v>
      </c>
      <c r="O25">
        <f t="shared" si="3"/>
        <v>0.0019382858501496793</v>
      </c>
      <c r="Q25" s="2">
        <f t="shared" si="4"/>
        <v>37140.56045</v>
      </c>
    </row>
    <row r="26" spans="1:17" ht="12.75">
      <c r="A26" s="30" t="s">
        <v>38</v>
      </c>
      <c r="B26" s="31" t="s">
        <v>39</v>
      </c>
      <c r="C26" s="30">
        <v>52589.33945</v>
      </c>
      <c r="D26" s="30">
        <v>0.00028</v>
      </c>
      <c r="E26">
        <f t="shared" si="0"/>
        <v>409.00375545146136</v>
      </c>
      <c r="F26">
        <f t="shared" si="1"/>
        <v>409</v>
      </c>
      <c r="G26">
        <f t="shared" si="2"/>
        <v>0.00465000000258442</v>
      </c>
      <c r="K26">
        <f t="shared" si="5"/>
        <v>0.00465000000258442</v>
      </c>
      <c r="O26">
        <f t="shared" si="3"/>
        <v>0.00024898965681034637</v>
      </c>
      <c r="Q26" s="2">
        <f t="shared" si="4"/>
        <v>37570.83945</v>
      </c>
    </row>
    <row r="27" spans="1:17" ht="12.75">
      <c r="A27" s="30" t="s">
        <v>38</v>
      </c>
      <c r="B27" s="31" t="s">
        <v>40</v>
      </c>
      <c r="C27" s="30">
        <v>52589.95478</v>
      </c>
      <c r="D27" s="30">
        <v>0.00331</v>
      </c>
      <c r="E27">
        <f t="shared" si="0"/>
        <v>409.5007107090938</v>
      </c>
      <c r="F27">
        <f t="shared" si="1"/>
        <v>409.5</v>
      </c>
      <c r="G27">
        <f t="shared" si="2"/>
        <v>0.000879999999597203</v>
      </c>
      <c r="K27">
        <f t="shared" si="5"/>
        <v>0.000879999999597203</v>
      </c>
      <c r="O27">
        <f t="shared" si="3"/>
        <v>0.0002465590148055417</v>
      </c>
      <c r="Q27" s="2">
        <f t="shared" si="4"/>
        <v>37571.45478</v>
      </c>
    </row>
    <row r="28" spans="1:17" ht="12.75">
      <c r="A28" s="30" t="s">
        <v>38</v>
      </c>
      <c r="B28" s="31" t="s">
        <v>39</v>
      </c>
      <c r="C28" s="30">
        <v>52986.80061</v>
      </c>
      <c r="D28" s="30">
        <v>0.00209</v>
      </c>
      <c r="E28">
        <f t="shared" si="0"/>
        <v>730.0029155225315</v>
      </c>
      <c r="F28">
        <f t="shared" si="1"/>
        <v>730</v>
      </c>
      <c r="G28">
        <f t="shared" si="2"/>
        <v>0.0036099999997531995</v>
      </c>
      <c r="K28">
        <f t="shared" si="5"/>
        <v>0.0036099999997531995</v>
      </c>
      <c r="O28">
        <f t="shared" si="3"/>
        <v>-0.0013114825102743324</v>
      </c>
      <c r="Q28" s="2">
        <f t="shared" si="4"/>
        <v>37968.30061</v>
      </c>
    </row>
    <row r="29" spans="1:17" ht="12.75">
      <c r="A29" s="30" t="s">
        <v>38</v>
      </c>
      <c r="B29" s="31" t="s">
        <v>40</v>
      </c>
      <c r="C29" s="30">
        <v>52987.41039</v>
      </c>
      <c r="D29" s="30">
        <v>0.00822</v>
      </c>
      <c r="E29">
        <f t="shared" si="0"/>
        <v>730.4953884671274</v>
      </c>
      <c r="F29">
        <f t="shared" si="1"/>
        <v>730.5</v>
      </c>
      <c r="G29">
        <f t="shared" si="2"/>
        <v>-0.005710000004910398</v>
      </c>
      <c r="K29">
        <f t="shared" si="5"/>
        <v>-0.005710000004910398</v>
      </c>
      <c r="O29">
        <f t="shared" si="3"/>
        <v>-0.001313913152279137</v>
      </c>
      <c r="Q29" s="2">
        <f t="shared" si="4"/>
        <v>37968.91039</v>
      </c>
    </row>
    <row r="30" spans="1:17" ht="12.75">
      <c r="A30" s="30" t="s">
        <v>38</v>
      </c>
      <c r="B30" s="31" t="s">
        <v>39</v>
      </c>
      <c r="C30" s="30">
        <v>53598.46692</v>
      </c>
      <c r="D30" s="30">
        <v>0.00061</v>
      </c>
      <c r="E30">
        <f t="shared" si="0"/>
        <v>1223.9992892909054</v>
      </c>
      <c r="F30">
        <f t="shared" si="1"/>
        <v>1224</v>
      </c>
      <c r="G30">
        <f t="shared" si="2"/>
        <v>-0.000879999999597203</v>
      </c>
      <c r="K30">
        <f t="shared" si="5"/>
        <v>-0.000879999999597203</v>
      </c>
      <c r="O30">
        <f t="shared" si="3"/>
        <v>-0.0037129568110214704</v>
      </c>
      <c r="Q30" s="2">
        <f t="shared" si="4"/>
        <v>38579.96692</v>
      </c>
    </row>
    <row r="31" spans="1:17" ht="12.75">
      <c r="A31" s="30" t="s">
        <v>38</v>
      </c>
      <c r="B31" s="31" t="s">
        <v>40</v>
      </c>
      <c r="C31" s="30">
        <v>53599.07916</v>
      </c>
      <c r="D31" s="30">
        <v>0.00179</v>
      </c>
      <c r="E31">
        <f t="shared" si="0"/>
        <v>1224.493748990471</v>
      </c>
      <c r="F31">
        <f t="shared" si="1"/>
        <v>1224.5</v>
      </c>
      <c r="G31">
        <f t="shared" si="2"/>
        <v>-0.007740000000922009</v>
      </c>
      <c r="K31">
        <f t="shared" si="5"/>
        <v>-0.007740000000922009</v>
      </c>
      <c r="O31">
        <f t="shared" si="3"/>
        <v>-0.003715387453026275</v>
      </c>
      <c r="Q31" s="2">
        <f t="shared" si="4"/>
        <v>38580.57916</v>
      </c>
    </row>
    <row r="32" spans="1:17" ht="12.75">
      <c r="A32" s="30" t="s">
        <v>38</v>
      </c>
      <c r="B32" s="31" t="s">
        <v>39</v>
      </c>
      <c r="C32" s="30">
        <v>54077.64545</v>
      </c>
      <c r="D32" s="30">
        <v>0.00043</v>
      </c>
      <c r="E32">
        <f t="shared" si="0"/>
        <v>1610.9953561621737</v>
      </c>
      <c r="F32">
        <f t="shared" si="1"/>
        <v>1611</v>
      </c>
      <c r="G32">
        <f t="shared" si="2"/>
        <v>-0.005749999996623956</v>
      </c>
      <c r="K32">
        <f t="shared" si="5"/>
        <v>-0.005749999996623956</v>
      </c>
      <c r="O32">
        <f t="shared" si="3"/>
        <v>-0.005594273722740382</v>
      </c>
      <c r="Q32" s="2">
        <f t="shared" si="4"/>
        <v>39059.14545</v>
      </c>
    </row>
    <row r="33" spans="1:17" ht="12.75">
      <c r="A33" s="30" t="s">
        <v>38</v>
      </c>
      <c r="B33" s="31" t="s">
        <v>39</v>
      </c>
      <c r="C33" s="30">
        <v>54098.69548</v>
      </c>
      <c r="D33" s="30">
        <v>0.00139</v>
      </c>
      <c r="E33">
        <f t="shared" si="0"/>
        <v>1627.995864965274</v>
      </c>
      <c r="F33">
        <f t="shared" si="1"/>
        <v>1628</v>
      </c>
      <c r="G33">
        <f t="shared" si="2"/>
        <v>-0.0051199999943492</v>
      </c>
      <c r="K33">
        <f t="shared" si="5"/>
        <v>-0.0051199999943492</v>
      </c>
      <c r="O33">
        <f t="shared" si="3"/>
        <v>-0.005676915550903746</v>
      </c>
      <c r="Q33" s="2">
        <f t="shared" si="4"/>
        <v>39080.19548</v>
      </c>
    </row>
    <row r="34" spans="1:17" ht="12.75">
      <c r="A34" s="30" t="s">
        <v>38</v>
      </c>
      <c r="B34" s="31" t="s">
        <v>39</v>
      </c>
      <c r="C34" s="30">
        <v>54113.55527</v>
      </c>
      <c r="D34" s="30">
        <v>0.008</v>
      </c>
      <c r="E34">
        <f t="shared" si="0"/>
        <v>1639.9969875625886</v>
      </c>
      <c r="F34">
        <f t="shared" si="1"/>
        <v>1640</v>
      </c>
      <c r="G34">
        <f t="shared" si="2"/>
        <v>-0.003730000003997702</v>
      </c>
      <c r="K34">
        <f t="shared" si="5"/>
        <v>-0.003730000003997702</v>
      </c>
      <c r="O34">
        <f t="shared" si="3"/>
        <v>-0.005735250959019061</v>
      </c>
      <c r="Q34" s="2">
        <f t="shared" si="4"/>
        <v>39095.05527</v>
      </c>
    </row>
    <row r="35" spans="1:17" ht="12.75">
      <c r="A35" s="30" t="s">
        <v>38</v>
      </c>
      <c r="B35" s="31" t="s">
        <v>39</v>
      </c>
      <c r="C35" s="30">
        <v>54322.80851</v>
      </c>
      <c r="D35" s="30">
        <v>0.00078</v>
      </c>
      <c r="E35">
        <f t="shared" si="0"/>
        <v>1808.994920045229</v>
      </c>
      <c r="F35">
        <f t="shared" si="1"/>
        <v>1809</v>
      </c>
      <c r="G35">
        <f t="shared" si="2"/>
        <v>-0.0062899999975343235</v>
      </c>
      <c r="K35">
        <f t="shared" si="5"/>
        <v>-0.0062899999975343235</v>
      </c>
      <c r="O35">
        <f t="shared" si="3"/>
        <v>-0.006556807956643082</v>
      </c>
      <c r="Q35" s="2">
        <f t="shared" si="4"/>
        <v>39304.30851</v>
      </c>
    </row>
    <row r="36" spans="1:17" ht="12.75">
      <c r="A36" s="30" t="s">
        <v>38</v>
      </c>
      <c r="B36" s="31" t="s">
        <v>40</v>
      </c>
      <c r="C36" s="30">
        <v>54323.43271</v>
      </c>
      <c r="D36" s="30">
        <v>0.00156</v>
      </c>
      <c r="E36">
        <f t="shared" si="0"/>
        <v>1809.4990389274762</v>
      </c>
      <c r="F36">
        <f t="shared" si="1"/>
        <v>1809.5</v>
      </c>
      <c r="G36">
        <f t="shared" si="2"/>
        <v>-0.0011900000026798807</v>
      </c>
      <c r="K36">
        <f t="shared" si="5"/>
        <v>-0.0011900000026798807</v>
      </c>
      <c r="O36">
        <f t="shared" si="3"/>
        <v>-0.006559238598647887</v>
      </c>
      <c r="Q36" s="2">
        <f t="shared" si="4"/>
        <v>39304.93271</v>
      </c>
    </row>
    <row r="37" spans="1:17" ht="12.75">
      <c r="A37" s="30" t="s">
        <v>38</v>
      </c>
      <c r="B37" s="31" t="s">
        <v>39</v>
      </c>
      <c r="C37" s="30">
        <v>54762.36627</v>
      </c>
      <c r="D37" s="30">
        <v>0.00161</v>
      </c>
      <c r="E37">
        <f t="shared" si="0"/>
        <v>2163.992303343562</v>
      </c>
      <c r="F37">
        <f t="shared" si="1"/>
        <v>2164</v>
      </c>
      <c r="G37">
        <f t="shared" si="2"/>
        <v>-0.00953000000299653</v>
      </c>
      <c r="K37">
        <f t="shared" si="5"/>
        <v>-0.00953000000299653</v>
      </c>
      <c r="O37">
        <f t="shared" si="3"/>
        <v>-0.008282563780054486</v>
      </c>
      <c r="Q37" s="2">
        <f t="shared" si="4"/>
        <v>39743.86627</v>
      </c>
    </row>
    <row r="38" spans="1:17" ht="12.75">
      <c r="A38" s="30" t="s">
        <v>38</v>
      </c>
      <c r="B38" s="31" t="s">
        <v>40</v>
      </c>
      <c r="C38" s="30">
        <v>54762.98463</v>
      </c>
      <c r="D38" s="30">
        <v>0.00282</v>
      </c>
      <c r="E38">
        <f t="shared" si="0"/>
        <v>2164.4917057018242</v>
      </c>
      <c r="F38">
        <f t="shared" si="1"/>
        <v>2164.5</v>
      </c>
      <c r="G38">
        <f t="shared" si="2"/>
        <v>-0.010269999998854473</v>
      </c>
      <c r="K38">
        <f t="shared" si="5"/>
        <v>-0.010269999998854473</v>
      </c>
      <c r="O38">
        <f t="shared" si="3"/>
        <v>-0.00828499442205929</v>
      </c>
      <c r="Q38" s="2">
        <f t="shared" si="4"/>
        <v>39744.48463</v>
      </c>
    </row>
    <row r="39" spans="1:17" ht="12.75">
      <c r="A39" s="30" t="s">
        <v>38</v>
      </c>
      <c r="B39" s="31" t="s">
        <v>39</v>
      </c>
      <c r="C39" s="30">
        <v>54768.55785</v>
      </c>
      <c r="D39" s="30">
        <v>0.006</v>
      </c>
      <c r="E39">
        <f t="shared" si="0"/>
        <v>2168.992771765464</v>
      </c>
      <c r="F39">
        <f t="shared" si="1"/>
        <v>2169</v>
      </c>
      <c r="G39">
        <f t="shared" si="2"/>
        <v>-0.008950000003096648</v>
      </c>
      <c r="K39">
        <f t="shared" si="5"/>
        <v>-0.008950000003096648</v>
      </c>
      <c r="O39">
        <f t="shared" si="3"/>
        <v>-0.008306870200102534</v>
      </c>
      <c r="Q39" s="2">
        <f t="shared" si="4"/>
        <v>39750.05785</v>
      </c>
    </row>
    <row r="40" spans="1:17" ht="12.75">
      <c r="A40" s="30" t="s">
        <v>38</v>
      </c>
      <c r="B40" s="31" t="s">
        <v>40</v>
      </c>
      <c r="C40" s="30">
        <v>54823.651</v>
      </c>
      <c r="D40" s="30">
        <v>0.00175</v>
      </c>
      <c r="E40">
        <f t="shared" si="0"/>
        <v>2213.487320303665</v>
      </c>
      <c r="F40">
        <f t="shared" si="1"/>
        <v>2213.5</v>
      </c>
      <c r="G40">
        <f t="shared" si="2"/>
        <v>-0.01570000000356231</v>
      </c>
      <c r="K40">
        <f t="shared" si="5"/>
        <v>-0.01570000000356231</v>
      </c>
      <c r="O40">
        <f t="shared" si="3"/>
        <v>-0.00852319733853016</v>
      </c>
      <c r="Q40" s="2">
        <f t="shared" si="4"/>
        <v>39805.151</v>
      </c>
    </row>
    <row r="41" spans="1:17" ht="12.75">
      <c r="A41" s="30" t="s">
        <v>38</v>
      </c>
      <c r="B41" s="31" t="s">
        <v>39</v>
      </c>
      <c r="C41" s="30">
        <v>54824.27425</v>
      </c>
      <c r="D41" s="30">
        <v>0.00127</v>
      </c>
      <c r="E41">
        <f t="shared" si="0"/>
        <v>2213.990671943145</v>
      </c>
      <c r="F41">
        <f t="shared" si="1"/>
        <v>2214</v>
      </c>
      <c r="G41">
        <f t="shared" si="2"/>
        <v>-0.011549999995622784</v>
      </c>
      <c r="K41">
        <f t="shared" si="5"/>
        <v>-0.011549999995622784</v>
      </c>
      <c r="O41">
        <f t="shared" si="3"/>
        <v>-0.008525627980534967</v>
      </c>
      <c r="Q41" s="2">
        <f t="shared" si="4"/>
        <v>39805.77425</v>
      </c>
    </row>
    <row r="42" spans="1:17" ht="12.75">
      <c r="A42" s="30" t="s">
        <v>38</v>
      </c>
      <c r="B42" s="31" t="s">
        <v>39</v>
      </c>
      <c r="C42" s="30">
        <v>55068.20169</v>
      </c>
      <c r="D42" s="30">
        <v>0.00308</v>
      </c>
      <c r="E42">
        <f t="shared" si="0"/>
        <v>2410.992319496044</v>
      </c>
      <c r="F42">
        <f t="shared" si="1"/>
        <v>2411</v>
      </c>
      <c r="G42">
        <f t="shared" si="2"/>
        <v>-0.009509999996225815</v>
      </c>
      <c r="K42">
        <f t="shared" si="5"/>
        <v>-0.009509999996225815</v>
      </c>
      <c r="O42">
        <f t="shared" si="3"/>
        <v>-0.009483300930428056</v>
      </c>
      <c r="Q42" s="2">
        <f t="shared" si="4"/>
        <v>40049.70169</v>
      </c>
    </row>
    <row r="43" spans="1:17" ht="12.75">
      <c r="A43" s="30" t="s">
        <v>38</v>
      </c>
      <c r="B43" s="31" t="s">
        <v>40</v>
      </c>
      <c r="C43" s="30">
        <v>55068.81999</v>
      </c>
      <c r="D43" s="30">
        <v>0.0095</v>
      </c>
      <c r="E43">
        <f t="shared" si="0"/>
        <v>2411.4916733968694</v>
      </c>
      <c r="F43">
        <f t="shared" si="1"/>
        <v>2411.5</v>
      </c>
      <c r="G43">
        <f t="shared" si="2"/>
        <v>-0.010309999997843988</v>
      </c>
      <c r="K43">
        <f t="shared" si="5"/>
        <v>-0.010309999997843988</v>
      </c>
      <c r="O43">
        <f t="shared" si="3"/>
        <v>-0.00948573157243286</v>
      </c>
      <c r="Q43" s="2">
        <f t="shared" si="4"/>
        <v>40050.31999</v>
      </c>
    </row>
    <row r="44" spans="1:17" ht="12.75">
      <c r="A44" s="32" t="s">
        <v>41</v>
      </c>
      <c r="B44" s="33" t="s">
        <v>39</v>
      </c>
      <c r="C44" s="34">
        <v>57298.1954</v>
      </c>
      <c r="D44" s="34">
        <v>0.0001</v>
      </c>
      <c r="E44">
        <f t="shared" si="0"/>
        <v>4211.988693264414</v>
      </c>
      <c r="F44">
        <f t="shared" si="1"/>
        <v>4212</v>
      </c>
      <c r="G44">
        <f t="shared" si="2"/>
        <v>-0.014000000002852175</v>
      </c>
      <c r="K44">
        <f t="shared" si="5"/>
        <v>-0.014000000002852175</v>
      </c>
      <c r="O44">
        <f t="shared" si="3"/>
        <v>-0.01823847343173493</v>
      </c>
      <c r="Q44" s="2">
        <f t="shared" si="4"/>
        <v>42279.6954</v>
      </c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2022-11-16T06:23:08Z</dcterms:modified>
  <cp:category/>
  <cp:version/>
  <cp:contentType/>
  <cp:contentStatus/>
</cp:coreProperties>
</file>